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W:\Отчет по Гос Программе\2025 г\"/>
    </mc:Choice>
  </mc:AlternateContent>
  <bookViews>
    <workbookView xWindow="0" yWindow="0" windowWidth="16380" windowHeight="8190" tabRatio="5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Лист1!$A$4:$BC$4</definedName>
    <definedName name="Print_Area" localSheetId="0">Лист1!$A$1:$W$75</definedName>
    <definedName name="_xlnm.Print_Area" localSheetId="0">Лист1!$A$1:$W$218</definedName>
  </definedNames>
  <calcPr calcId="152511" iterate="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K103" i="1" l="1"/>
  <c r="M103" i="1" s="1"/>
  <c r="F14" i="1"/>
  <c r="G104" i="1"/>
  <c r="F95" i="1"/>
  <c r="G15" i="1"/>
  <c r="F13" i="1"/>
  <c r="M213" i="1"/>
  <c r="K101" i="1"/>
  <c r="M101" i="1" s="1"/>
  <c r="G71" i="1"/>
  <c r="K31" i="1" l="1"/>
  <c r="M31" i="1" s="1"/>
  <c r="D94" i="1" l="1"/>
  <c r="F94" i="1" s="1"/>
  <c r="D93" i="1"/>
  <c r="F93" i="1" s="1"/>
  <c r="M93" i="1"/>
  <c r="K96" i="1"/>
  <c r="M96" i="1" s="1"/>
  <c r="V35" i="1" l="1"/>
  <c r="G53" i="1" l="1"/>
  <c r="D214" i="1" l="1"/>
  <c r="F214" i="1" s="1"/>
  <c r="V217" i="1"/>
  <c r="D213" i="1"/>
  <c r="F213" i="1" s="1"/>
  <c r="K212" i="1"/>
  <c r="M212" i="1" s="1"/>
  <c r="N215" i="1" s="1"/>
  <c r="D177" i="1"/>
  <c r="K162" i="1"/>
  <c r="D162" i="1"/>
  <c r="K153" i="1"/>
  <c r="D154" i="1"/>
  <c r="D148" i="1"/>
  <c r="D147" i="1"/>
  <c r="D146" i="1"/>
  <c r="D140" i="1"/>
  <c r="D139" i="1"/>
  <c r="D138" i="1"/>
  <c r="K131" i="1"/>
  <c r="D132" i="1"/>
  <c r="D131" i="1"/>
  <c r="D124" i="1"/>
  <c r="D117" i="1"/>
  <c r="D112" i="1"/>
  <c r="V61" i="1"/>
  <c r="N59" i="1"/>
  <c r="D57" i="1"/>
  <c r="F57" i="1" s="1"/>
  <c r="G59" i="1" s="1"/>
  <c r="D51" i="1"/>
  <c r="O60" i="1" l="1"/>
  <c r="W61" i="1" s="1"/>
  <c r="G215" i="1"/>
  <c r="O216" i="1" s="1"/>
  <c r="W217" i="1" s="1"/>
  <c r="D37" i="1"/>
  <c r="G41" i="1" s="1"/>
  <c r="V55" i="1"/>
  <c r="N53" i="1"/>
  <c r="D52" i="1"/>
  <c r="V49" i="1"/>
  <c r="N47" i="1"/>
  <c r="F45" i="1"/>
  <c r="G47" i="1" s="1"/>
  <c r="F78" i="1"/>
  <c r="V209" i="1"/>
  <c r="M206" i="1"/>
  <c r="K205" i="1"/>
  <c r="M205" i="1" s="1"/>
  <c r="N207" i="1" s="1"/>
  <c r="D205" i="1"/>
  <c r="G207" i="1" s="1"/>
  <c r="K204" i="1"/>
  <c r="M204" i="1" s="1"/>
  <c r="D204" i="1"/>
  <c r="V202" i="1"/>
  <c r="K197" i="1"/>
  <c r="M197" i="1" s="1"/>
  <c r="N200" i="1" s="1"/>
  <c r="D197" i="1"/>
  <c r="F197" i="1" s="1"/>
  <c r="G200" i="1" s="1"/>
  <c r="V195" i="1"/>
  <c r="K190" i="1"/>
  <c r="M190" i="1" s="1"/>
  <c r="N193" i="1" s="1"/>
  <c r="D190" i="1"/>
  <c r="F190" i="1" s="1"/>
  <c r="G193" i="1" s="1"/>
  <c r="V188" i="1"/>
  <c r="M185" i="1"/>
  <c r="K184" i="1"/>
  <c r="M184" i="1" s="1"/>
  <c r="K183" i="1"/>
  <c r="M183" i="1" s="1"/>
  <c r="D183" i="1"/>
  <c r="F183" i="1" s="1"/>
  <c r="G186" i="1" s="1"/>
  <c r="V181" i="1"/>
  <c r="K176" i="1"/>
  <c r="N179" i="1" s="1"/>
  <c r="F176" i="1"/>
  <c r="V174" i="1"/>
  <c r="K170" i="1"/>
  <c r="M170" i="1" s="1"/>
  <c r="K169" i="1"/>
  <c r="M169" i="1" s="1"/>
  <c r="D169" i="1"/>
  <c r="F169" i="1" s="1"/>
  <c r="G172" i="1" s="1"/>
  <c r="V167" i="1"/>
  <c r="M163" i="1"/>
  <c r="N165" i="1"/>
  <c r="G165" i="1"/>
  <c r="V160" i="1"/>
  <c r="D157" i="1"/>
  <c r="F157" i="1" s="1"/>
  <c r="D156" i="1"/>
  <c r="F156" i="1" s="1"/>
  <c r="D155" i="1"/>
  <c r="F155" i="1" s="1"/>
  <c r="M153" i="1"/>
  <c r="N158" i="1" s="1"/>
  <c r="F153" i="1"/>
  <c r="V151" i="1"/>
  <c r="K147" i="1"/>
  <c r="M147" i="1" s="1"/>
  <c r="K146" i="1"/>
  <c r="M146" i="1" s="1"/>
  <c r="M145" i="1"/>
  <c r="D145" i="1"/>
  <c r="F145" i="1" s="1"/>
  <c r="V143" i="1"/>
  <c r="M138" i="1"/>
  <c r="N141" i="1" s="1"/>
  <c r="V136" i="1"/>
  <c r="N134" i="1"/>
  <c r="G134" i="1"/>
  <c r="V129" i="1"/>
  <c r="M124" i="1"/>
  <c r="N127" i="1" s="1"/>
  <c r="F124" i="1"/>
  <c r="G127" i="1" s="1"/>
  <c r="V122" i="1"/>
  <c r="F118" i="1"/>
  <c r="M117" i="1"/>
  <c r="N120" i="1" s="1"/>
  <c r="F117" i="1"/>
  <c r="V115" i="1"/>
  <c r="F112" i="1"/>
  <c r="D111" i="1"/>
  <c r="M110" i="1"/>
  <c r="N113" i="1" s="1"/>
  <c r="D110" i="1"/>
  <c r="V108" i="1"/>
  <c r="G106" i="1"/>
  <c r="K102" i="1"/>
  <c r="M102" i="1" s="1"/>
  <c r="M100" i="1"/>
  <c r="K99" i="1"/>
  <c r="M99" i="1" s="1"/>
  <c r="K98" i="1"/>
  <c r="M98" i="1" s="1"/>
  <c r="K97" i="1"/>
  <c r="M97" i="1" s="1"/>
  <c r="K95" i="1"/>
  <c r="M95" i="1" s="1"/>
  <c r="K94" i="1"/>
  <c r="M94" i="1" s="1"/>
  <c r="K92" i="1"/>
  <c r="M92" i="1" s="1"/>
  <c r="D92" i="1"/>
  <c r="F92" i="1" s="1"/>
  <c r="V90" i="1"/>
  <c r="G88" i="1"/>
  <c r="M87" i="1"/>
  <c r="M86" i="1"/>
  <c r="M85" i="1"/>
  <c r="N88" i="1" s="1"/>
  <c r="F85" i="1"/>
  <c r="G86" i="1" s="1"/>
  <c r="V83" i="1"/>
  <c r="G81" i="1"/>
  <c r="M80" i="1"/>
  <c r="M79" i="1"/>
  <c r="M78" i="1"/>
  <c r="M77" i="1"/>
  <c r="F77" i="1"/>
  <c r="G79" i="1" s="1"/>
  <c r="V75" i="1"/>
  <c r="G73" i="1"/>
  <c r="M70" i="1"/>
  <c r="M69" i="1"/>
  <c r="M68" i="1"/>
  <c r="M67" i="1"/>
  <c r="M66" i="1"/>
  <c r="M65" i="1"/>
  <c r="M64" i="1"/>
  <c r="D64" i="1"/>
  <c r="F64" i="1" s="1"/>
  <c r="M63" i="1"/>
  <c r="D63" i="1"/>
  <c r="F63" i="1" s="1"/>
  <c r="V43" i="1"/>
  <c r="N41" i="1"/>
  <c r="K32" i="1"/>
  <c r="M32" i="1" s="1"/>
  <c r="K30" i="1"/>
  <c r="M30" i="1" s="1"/>
  <c r="K29" i="1"/>
  <c r="M29" i="1" s="1"/>
  <c r="K28" i="1"/>
  <c r="M28" i="1" s="1"/>
  <c r="K27" i="1"/>
  <c r="M27" i="1" s="1"/>
  <c r="K25" i="1"/>
  <c r="M25" i="1" s="1"/>
  <c r="K24" i="1"/>
  <c r="M24" i="1" s="1"/>
  <c r="K23" i="1"/>
  <c r="M23" i="1" s="1"/>
  <c r="K22" i="1"/>
  <c r="M22" i="1" s="1"/>
  <c r="K20" i="1"/>
  <c r="M20" i="1" s="1"/>
  <c r="D20" i="1"/>
  <c r="K19" i="1"/>
  <c r="M19" i="1" s="1"/>
  <c r="D19" i="1"/>
  <c r="G33" i="1" s="1"/>
  <c r="V16" i="1"/>
  <c r="F12" i="1"/>
  <c r="D11" i="1"/>
  <c r="F11" i="1" s="1"/>
  <c r="D10" i="1"/>
  <c r="F10" i="1" s="1"/>
  <c r="D8" i="1"/>
  <c r="F8" i="1" s="1"/>
  <c r="G113" i="1" l="1"/>
  <c r="O114" i="1" s="1"/>
  <c r="W115" i="1" s="1"/>
  <c r="N172" i="1"/>
  <c r="O194" i="1"/>
  <c r="W195" i="1" s="1"/>
  <c r="O54" i="1"/>
  <c r="W55" i="1" s="1"/>
  <c r="N81" i="1"/>
  <c r="O128" i="1"/>
  <c r="O48" i="1"/>
  <c r="W49" i="1" s="1"/>
  <c r="O42" i="1"/>
  <c r="W43" i="1" s="1"/>
  <c r="W129" i="1"/>
  <c r="O208" i="1"/>
  <c r="W209" i="1" s="1"/>
  <c r="N186" i="1"/>
  <c r="O187" i="1" s="1"/>
  <c r="W188" i="1" s="1"/>
  <c r="N73" i="1"/>
  <c r="G120" i="1"/>
  <c r="O121" i="1" s="1"/>
  <c r="W122" i="1" s="1"/>
  <c r="G141" i="1"/>
  <c r="O142" i="1" s="1"/>
  <c r="W143" i="1" s="1"/>
  <c r="O173" i="1"/>
  <c r="W174" i="1" s="1"/>
  <c r="O89" i="1"/>
  <c r="W90" i="1" s="1"/>
  <c r="N106" i="1"/>
  <c r="G149" i="1"/>
  <c r="G179" i="1"/>
  <c r="O180" i="1" s="1"/>
  <c r="W181" i="1" s="1"/>
  <c r="N149" i="1"/>
  <c r="N33" i="1"/>
  <c r="O82" i="1"/>
  <c r="W83" i="1" s="1"/>
  <c r="O135" i="1"/>
  <c r="W136" i="1" s="1"/>
  <c r="O166" i="1"/>
  <c r="W167" i="1" s="1"/>
  <c r="G158" i="1"/>
  <c r="O159" i="1" s="1"/>
  <c r="W160" i="1" s="1"/>
  <c r="O201" i="1"/>
  <c r="W202" i="1" s="1"/>
  <c r="O150" i="1" l="1"/>
  <c r="W151" i="1" s="1"/>
  <c r="O107" i="1"/>
  <c r="W108" i="1" s="1"/>
  <c r="O74" i="1"/>
  <c r="W75" i="1" s="1"/>
  <c r="O34" i="1"/>
  <c r="P15" i="1" l="1"/>
  <c r="O15" i="1" s="1"/>
  <c r="W16" i="1" s="1"/>
  <c r="W35" i="1"/>
  <c r="W218" i="1" l="1"/>
</calcChain>
</file>

<file path=xl/sharedStrings.xml><?xml version="1.0" encoding="utf-8"?>
<sst xmlns="http://schemas.openxmlformats.org/spreadsheetml/2006/main" count="1146" uniqueCount="176">
  <si>
    <t>Уровень достижения показателей ГП, СЭ</t>
  </si>
  <si>
    <t>Уровень достижения мероприятий (результатов) СЭ</t>
  </si>
  <si>
    <t>УРОВЕНЬ ДОСТИЖЕНИЯ УДРП/КПМ/ УДГП</t>
  </si>
  <si>
    <t xml:space="preserve"> УД СЭ ГП среднеарифметич значение по всем СЭ</t>
  </si>
  <si>
    <t>Оценка качества финансового управления</t>
  </si>
  <si>
    <t>Оцкачфу</t>
  </si>
  <si>
    <t>Оэсэ   /ГП</t>
  </si>
  <si>
    <t>Наименование показателя госпрограммы, структурного элемента</t>
  </si>
  <si>
    <t>значение целевого показателя</t>
  </si>
  <si>
    <t>знач</t>
  </si>
  <si>
    <t>К (0,7- прогноз, 0,5 - недостигнут показатель уровня ГПРФ, НП, ВДЛ)</t>
  </si>
  <si>
    <t>Итого Удп</t>
  </si>
  <si>
    <t>УДпгп/рп/кпм</t>
  </si>
  <si>
    <t>Наименование мероприятий (результатов) структурных элементов</t>
  </si>
  <si>
    <t>значение</t>
  </si>
  <si>
    <t xml:space="preserve">К (0,5 - не достигнут результат, предусмотренный соглашением о предоставлении МБТ из ФБ </t>
  </si>
  <si>
    <t>Итого УД рез</t>
  </si>
  <si>
    <t>УДрезрп/УДрезкпм</t>
  </si>
  <si>
    <t>план</t>
  </si>
  <si>
    <t>факт</t>
  </si>
  <si>
    <t>план (ПП)</t>
  </si>
  <si>
    <t>факт (ПФ)</t>
  </si>
  <si>
    <t>ОБ</t>
  </si>
  <si>
    <t>ФБ</t>
  </si>
  <si>
    <t>ГВнбФ</t>
  </si>
  <si>
    <t>МБ</t>
  </si>
  <si>
    <t>Внб</t>
  </si>
  <si>
    <t>Уровень достижения показателей госпрограммы</t>
  </si>
  <si>
    <t>Уровень обеспеченности субъектов Российской Федерации организациями культуры</t>
  </si>
  <si>
    <t>х</t>
  </si>
  <si>
    <t>Число посещений культурных мероприятий</t>
  </si>
  <si>
    <t>Доля региональных и муниципальных театров, учреждений культурно-досугового типа, в которых созданы новые постановки и (или) обеспечено развитие и укрепление материально-технической базы и созданию новых постановок, по отношению к запланированной к 2030 году</t>
  </si>
  <si>
    <t>Создание условий для воспитания гармонично развитой и социально ответственной личности на основе духовно-нравственных ценностей народов Российской Федерации, исторических и национально-культурных традиций</t>
  </si>
  <si>
    <t>Доля зданий учреждений культуры, находящихся в удовлетворительном состоянии, в общем количестве зданий данных учреждений</t>
  </si>
  <si>
    <t>Отношение средней заработной платы работников учреждений культуры к среднемесячной начисленной заработной плате наемных работников в организациях, у индивидуальных предпринимателей и физических лиц (среднемесячному доходу от трудовой деятельности) по субъекту Российской Федерации</t>
  </si>
  <si>
    <t>Увеличение доли граждан, занимающихся волонтерской (добровольческой) деятельностью или вовлеченных в деятельность волонтерских (добровольческих) организаций</t>
  </si>
  <si>
    <t>Уровень достижения</t>
  </si>
  <si>
    <t>ОЦЕНКА КАЧЕСТВА ФИНУПР/Оэгп</t>
  </si>
  <si>
    <t>Уровень достижения региональных проектов</t>
  </si>
  <si>
    <t>Мероприятие (результат) 6.2.9 «Оснащены региональные и муниципальные театры, находящиеся в городах с численностью населения более 300 тыс. человек»</t>
  </si>
  <si>
    <t>Мероприятие (результат) «Переоснащены муниципальные библиотеки по модельному стандарту»</t>
  </si>
  <si>
    <t>Мероприятие (результат) «Построены центры культурного развития в городах с числом жителей до 300 000 человек»</t>
  </si>
  <si>
    <t>УРОВЕНЬ ДОСТИЖЕНИЯ РП1</t>
  </si>
  <si>
    <t>ОЦЕНКА КАЧЕСТВА ФИНУПРАВЛЕНИЯ рп 1/Оэсэ</t>
  </si>
  <si>
    <t>УРОВЕНЬ ДОСТИЖЕНИЯ РП2</t>
  </si>
  <si>
    <t>ОЦЕНКА КАЧЕСТВА ФИНУПРАВЛЕНИЯ РП 2/Оэсэ</t>
  </si>
  <si>
    <t>Количество поддержанных творческих инициатив и проектов</t>
  </si>
  <si>
    <t>Мероприятие (результат) «Оказана государственная поддержка лучшим сельским учреждениям культуры»</t>
  </si>
  <si>
    <t>Мероприятие (результат) «Оказана государственная поддержка лучшим работникам сельских учреждений культуры»</t>
  </si>
  <si>
    <t>Мероприятие (результат) "Организованы и проведены фестивали детского творчества всех жанров"</t>
  </si>
  <si>
    <t>Мероприятие (результат) "Реализованы культурно-просветительских программы для школьников музеями и библиотеками области"</t>
  </si>
  <si>
    <t>Мероприятие (результат) "Реализованы программы, направленные на укрепление единства нации, духовно-нравственное и патриотическое воспитание, учреждениями культуры и искусства области"</t>
  </si>
  <si>
    <t>Мероприятие (результат) «Повысить квалификацию 3795 работников культуры в центрах непрерывного образования и повышения квалификации творческих и управленческих кадров в сфере культуры на базе творческих ВУЗов в субъектах Российской Федерации»</t>
  </si>
  <si>
    <t>Мероприятие (результат) "Проведены конкурсы и фестивали для талантливой молодежи в сфере музыкального искусства"</t>
  </si>
  <si>
    <t>УРОВЕНЬ ДОСТИЖЕНИЯ РП3</t>
  </si>
  <si>
    <t>ОЦЕНКА КАЧЕСТВА ФИНУПРАВЛЕНИЯ РП 3/ОЭсэ</t>
  </si>
  <si>
    <t>региональный проект «Развитие театральной деятельности»</t>
  </si>
  <si>
    <t>Число посещений новых театральных постановок, созданных в рамках проекта</t>
  </si>
  <si>
    <t>Мероприятие (результат) "Усовершенствованы профессиональные репертуарные театры, находящиеся в населённых пунктах с численностью населения до 300 тыс. человек, путем создания новых постановок и (или) улучшения материально-технического оснащения"</t>
  </si>
  <si>
    <t>Мероприятие (результат) "Усовершенствованы детские и кукольные театры путем создания новых постановок и (или) улучшения технического оснащения"</t>
  </si>
  <si>
    <t>-</t>
  </si>
  <si>
    <t>региональный проект «Сохранение культурного и исторического наследия»</t>
  </si>
  <si>
    <t>Количество новых книг, поступивших в фонды библиотек муниципальных образований и государственных общедоступных библиотек субъектов Российской Федерации, ежегодно</t>
  </si>
  <si>
    <t xml:space="preserve">Мероприятие (результат) "Проведены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Федерации" </t>
  </si>
  <si>
    <t>региональный проект "Развитие культурной инфраструктуры"</t>
  </si>
  <si>
    <t>Количество учреждений культурно-досугового типа, в которых проведен капитальный и текущий ремонты, укреплена материально-техническая база</t>
  </si>
  <si>
    <t>Мероприятие (результат) "Укреплена материально-техническая база областных учреждений культуры и искусства области"</t>
  </si>
  <si>
    <t>Мероприятие (результат) «Осуществлен капитальный (текущий) ремонт, обеспечено техническое оснащение муниципальных учреждений культурно-досугового типа»</t>
  </si>
  <si>
    <t>Охват граждан новыми форматами образования в сфере творческих индустрий</t>
  </si>
  <si>
    <t>Мероприятие (результат) «Государственными и муниципальными учреждениями культурно-досугового типа в населенных пунктах с числом жителей до 50 тысяч человек реализованы мероприятия по развитию и укреплению материально-технической базы»</t>
  </si>
  <si>
    <t>Мероприятие (результат) «Созданы школы креативных индустрий»</t>
  </si>
  <si>
    <t>Мероприятие (результат) «Обеспечено развитие и укрепление материально-технической базы домов культуры в населенных пунктах с числом жителей до 50 тысяч человек (средства для достижения показателей результативности)»</t>
  </si>
  <si>
    <t>Мероприятие (результат) «Созданы условия для реализации проектов по строительству (реконструкции) объектов региональной (муниципальной) собственности»</t>
  </si>
  <si>
    <t>Мероприятие (результат) «Осуществлены работы по сохранению объектов культурного наследия»</t>
  </si>
  <si>
    <t xml:space="preserve">комплекс процессных мероприятий «Музеи»
</t>
  </si>
  <si>
    <t>Количество обслуженного населения музеями, в том числе нестационарными формами и в электронном виде</t>
  </si>
  <si>
    <t>Мероприятие (результат) "Организованы и проведены мероприятия музеями" количество выставочных проектов, осуществленных в Саратовской области</t>
  </si>
  <si>
    <t>Доля представленных (во всех формах) зрителю музейных предметов, в общем количестве музейных предметов основного фонда (по отношению к 2012 году)</t>
  </si>
  <si>
    <t>Количество нестационарных (выездных) выставок музеев области для экспонирования в городах и населенных пунктах области</t>
  </si>
  <si>
    <t>УРОВЕНЬ ДОСТИЖЕНИЯ КПМ</t>
  </si>
  <si>
    <t>ОЦЕНКА КАЧЕСТВА ФИНУПРАВЛЕНИЯ КПМ 1/Оэсэ</t>
  </si>
  <si>
    <t xml:space="preserve">комплекс процессных мероприятий «Театры»
</t>
  </si>
  <si>
    <t>Количество населения, обслуженного театрами, в том числе нестационарными формами</t>
  </si>
  <si>
    <t xml:space="preserve">Мероприятие (результат) "Организованы и проведены мероприятия театрами" </t>
  </si>
  <si>
    <t>Средняя зрительская посещаемость спектаклей</t>
  </si>
  <si>
    <t xml:space="preserve">комплекс процессных мероприятий «Концертные организации и цирковые коллективы»
</t>
  </si>
  <si>
    <t>Количество обслуженного населения концертными и цирковыми организациями, в том числе нестационарными формами</t>
  </si>
  <si>
    <t xml:space="preserve">Мероприятие (результат) "Организованы и проведены мероприятия концертными организациями и цирковыми коллективами" </t>
  </si>
  <si>
    <t xml:space="preserve">комплекс процессных мероприятий «Библиотеки»
</t>
  </si>
  <si>
    <t>Количество обслуженного населения библиотеками области (число посещений), в том числе нестационарными формами и в электронном виде, ежегодно</t>
  </si>
  <si>
    <t xml:space="preserve">Мероприятие (результат)"Организованы и проведены мероприятия библиотеками" </t>
  </si>
  <si>
    <t>Количество детей, посетивших библиотеки области, ежегодно</t>
  </si>
  <si>
    <t>комплекс процессных мероприятий «Культурно-досуговые учреждения»</t>
  </si>
  <si>
    <t>Количество культурно-массовых мероприятий, ежегодно</t>
  </si>
  <si>
    <t>Мероприятие (результат) "Организованы и проведены мероприятия культурно-досуговыми учреждениями"</t>
  </si>
  <si>
    <t>Количество участников клубных формирований</t>
  </si>
  <si>
    <t>Количество обслуженного населения культурно-досуговыми учреждениями области (число посещений), в том числе нестационарными формами и в электронном виде, ежегодно</t>
  </si>
  <si>
    <t xml:space="preserve">комплекс процессных мероприятий «Создание условий для развития образования в сфере культуры»
</t>
  </si>
  <si>
    <t>Количество поступивших (контрольные цифры приема) в организациях среднего профессионального образования сферы культуры</t>
  </si>
  <si>
    <t xml:space="preserve">Мероприятие (результат)"Организованы и проведены мероприятия образовательными учреждениями в сфере культуры" </t>
  </si>
  <si>
    <t>Численность обучающихся в расчете на 1 педагогического работника</t>
  </si>
  <si>
    <t>Мероприятие (результат)"Обеспечена социальная поддержка детей-сирот и детей, оставшихся без попечения родителей"</t>
  </si>
  <si>
    <t>Количество педагогических работников, получивших дополнительное профессиональное образование (повышение квалификации) в установленные законом сроки</t>
  </si>
  <si>
    <t xml:space="preserve">Мероприятие (результат) "Стипендиальное обеспечение и другие формы материальной поддержки обучающихся областных государственных профессиональных образовательных организаций" </t>
  </si>
  <si>
    <t xml:space="preserve">Доля выпускников детских школ искусств, продолживших обучение в профессиональных образовательных организациях или образовательных организациях высшего образования по профильным программам </t>
  </si>
  <si>
    <t xml:space="preserve">Комплекс процессных мероприятий "Государственная охрана, сохранение и популяризация объектов культурного наследия"
</t>
  </si>
  <si>
    <t xml:space="preserve"> Количество вновь выявленных объектов культурного наследия</t>
  </si>
  <si>
    <t>Мероприятие (результат) "Выполнены государственные работы в области охраны объектов культурного наследия области"</t>
  </si>
  <si>
    <t xml:space="preserve"> Количество объектов культурного наследия федерального и регионального значения, состоящих на государственном учете и имеющих акты технического состояния (ежегодно)</t>
  </si>
  <si>
    <t>Популяризация объектов культурного наследия в электронном и печатном виде</t>
  </si>
  <si>
    <t xml:space="preserve"> Количество объектов культурного наследия, по которым были выданы задания и разрешения на работы по сохранению (полностью или частично) объектов культурного наследия</t>
  </si>
  <si>
    <t>Количество объектов культурного наследия обеспеченных зонами охраны</t>
  </si>
  <si>
    <t xml:space="preserve">Комплекс процессных мероприятий  «Реализация государственных полномочий управления делами Правительства области в сфере архивного дела»
</t>
  </si>
  <si>
    <t> Количество пользователей архивной информацией</t>
  </si>
  <si>
    <t>Мероприятие (результат) "Обеспечена сохранность, учет документов и представлена пользователям архивная информация"</t>
  </si>
  <si>
    <t xml:space="preserve">Мероприятие (результат) "Обеспечено укрепление материально-технической базы архивных учреждений"
</t>
  </si>
  <si>
    <t xml:space="preserve">Комплекс процессных мероприятий  «Создание условий для творческого развития детей и молодежи в сфере культуры»
</t>
  </si>
  <si>
    <t>Количество выявленных одаренных детей (кандидатов) для предоставления  единовременной выплаты именной Губернаторской стипендии для образовательных организаций сферы культуры</t>
  </si>
  <si>
    <t xml:space="preserve">Мероприятие (результат) "Обеспечены выплаты стипендий одаренным детям и молодежи и поощрение педагогам" </t>
  </si>
  <si>
    <t>Мероприятие (результат) "Оказана государственная поддержка автономной некоммерческой организации "Туристический информационный центр Саратовской области" на организацию и проведения культурно-познавательных мероприятий в области туризма"</t>
  </si>
  <si>
    <t xml:space="preserve">Комплекс процессных мероприятий «Развитие кадрового потенциала сферы культуры»
</t>
  </si>
  <si>
    <t>Количество конференций, мастер-классов, творческих лабораторий, школ, семинаров, практикумов, профессиональных  конкурсов, фестивалей, выставок и других  мероприятий в сфере культуры</t>
  </si>
  <si>
    <t xml:space="preserve">Мероприятие (результат) "Присуждены стипендии и другие денежные поощрения в сфере культуры" </t>
  </si>
  <si>
    <t>Количество участников конференций, мастер-классов, творческих лабораторий, школ, семинаров, практикумов, профессиональных конкурсов, фестивалей, выставок и других мероприятий в сфере культуры</t>
  </si>
  <si>
    <t>Комплекс процессных мероприятий «Создание условий для укрепления материально-технической базы учреждений в сфере культуры»</t>
  </si>
  <si>
    <t>Количество образовательных организаций. в которых  обеспечено развитие и укрепление материально-технической базы</t>
  </si>
  <si>
    <t>Мероприятие (результат) "Оснащена и укреплена материально-техническая база областных образовательных организаций в сфере культуры"</t>
  </si>
  <si>
    <t xml:space="preserve">Мероприятие (результат) «Оснащена и укреплена материально-техническая база муниципальных образовательных организаций в сфере культуры» </t>
  </si>
  <si>
    <t xml:space="preserve">комплекс процессных мероприятий «Независимая оценка качества условий оказания услуг в сфере культуры»
</t>
  </si>
  <si>
    <t>Степень охвата независимой оценкой качества условия оказания услуг государственными областными учреждениями культуры, подлежащими такой оценке в текущем году</t>
  </si>
  <si>
    <t>Мероприятие (результат) «Собрана и обобщена информации о качестве условий оказания услуг организациями в сфере культуры»</t>
  </si>
  <si>
    <t xml:space="preserve">  Комплекс процессных мероприятий «Популяризация культурных традиций»</t>
  </si>
  <si>
    <t>Доля организованных и проведенных мероприятий, посвященных государственным праздникам, значимым событиям общества, российской культуры и развитию культурного сотрудничества к запланированным в текущем году 1</t>
  </si>
  <si>
    <t xml:space="preserve">Мероприятие (результат) "Организованны и проведены мероприятия, посвященные государственным праздникам, значимым событиям общества, российской культуры и развитию культурного сотрудничества" </t>
  </si>
  <si>
    <t>Комплекс процессных мероприятий «Создание условий для гармонизации межнациональных отношений и этнокультурного развития народов Саратовской области»</t>
  </si>
  <si>
    <t>Количество участников мероприятий, направленных на сохранение традиций и укрепление межнациональных отношений</t>
  </si>
  <si>
    <t xml:space="preserve">Мероприятие (результат) «Организованы и проведены культурно-массовых мероприятия, направленные на сохранение традиций и укрепление межнациональных отношений, совместно с национально-культурными автономиями и социально ориентированными некоммерческими организациями» </t>
  </si>
  <si>
    <t>Региональный проект "Поддержка социально ориентированных некоммерческих организаций в области культуры"</t>
  </si>
  <si>
    <t>Количество поддержанных социально ориентированных некоммерческих организаций в области культуры</t>
  </si>
  <si>
    <t>Региональный проект "Семейные ценности и инфраструктура культуры  (Саратовская область)"</t>
  </si>
  <si>
    <t>Увеличение числа посещений организаций культуры по отношению к 2023 году</t>
  </si>
  <si>
    <t>Уровень удовлетворенности граждан работой государственных и муниципальных организаций культуры, искусства и народного творчества</t>
  </si>
  <si>
    <t>Мероприятие (результат)  «Проведена модернизация учреждений культурно-досугового типа в населенных пунктах с численностью до 500 тыс. чел.</t>
  </si>
  <si>
    <t>Мероприятие (результат) «Проведена модернизация региональных и муниципальных библиотек"</t>
  </si>
  <si>
    <t>Мероприятие (результат)  «Технически оснащены региональные и муниципальные музеи»</t>
  </si>
  <si>
    <t>Мероприятие (результат)  «Переоснащены муниципальные библиотеки по модельному стандарту»</t>
  </si>
  <si>
    <t>Мероприятие (результат) «Проведена модернизация музеев, находящихся в региональной и муниципальной собственности»</t>
  </si>
  <si>
    <t>Мероприятие (результат) «Проведено строительство и модернизация региональных и муниципальных детских школ искусств.»</t>
  </si>
  <si>
    <t>Региональный проект "Создание номерного фонда, инфраструктуры и новых точек притяжения)"</t>
  </si>
  <si>
    <t>Количество туристических поездок по территории Российской</t>
  </si>
  <si>
    <t>Мероприятие (результат) «Реализованы мероприятия субъектами Российской Федерации в рамках предоставления единой субсидии из федерального бюджета бюджетам субъектов Российской Федерации»</t>
  </si>
  <si>
    <t>Мероприятие (результат)Введены в эксплуатацию номера в модульных некапитальных средствах размещения</t>
  </si>
  <si>
    <t>Мероприятие (результат)  «Работникам культуры предоставлены единовременные компенсационные выплаты в рамках реализации программы "Земский работник культуры"»</t>
  </si>
  <si>
    <t>Доля созданных, реконструированных объектов культуры от общего количества таких объектов, запланированных к вводу до 2030 года</t>
  </si>
  <si>
    <t>Мероприятие (результат) «Завершены работы по реконструкции объектов культуры и сохранению объектов культурного наследия, реализация которых начата в рамках национального проекта "Культура)»</t>
  </si>
  <si>
    <t>Мероприятие (результат) "Созданы условия для реновации региональных и (или) муниципальных организаций отрасли культуры, направленные на улучшение качества культурной среды"</t>
  </si>
  <si>
    <t>Мероприятие (результат) "Завершены работы (этапы работ) по сохранению объекта культурного наследия регионального значения «Театр оперы и балета, 1864 г., 1959-1961 гг., расположенного по адресу: г.Саратов, пл.Театральная, 1"</t>
  </si>
  <si>
    <t>Мероприятие (результат) «Оказана государственная поддержка социально ориентированным некоммерческим организациям в области культур</t>
  </si>
  <si>
    <t>Региональный проект "Реализация государственной национальной политики на территории Саратовской области"</t>
  </si>
  <si>
    <t>Количество участников мероприятий, направленных на укрепление общероссийского гражданского единства</t>
  </si>
  <si>
    <t>Численность участников мероприятий, направленных на этнокультурное развитие народов России</t>
  </si>
  <si>
    <t>Мероприятие (результат) «Организация и проведение мероприятий, направленных на укрепление общероссийского гражданского единства и на этнокультурное развитие народов России"</t>
  </si>
  <si>
    <t>Мероприятие (результат) «Проведены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Федерации"</t>
  </si>
  <si>
    <t xml:space="preserve">Комплекс процессных мероприятий «Рекламно-информационная деятельность в сфере туризма, направленная на формирование единого туристического информационного пространства Саратовской области"
</t>
  </si>
  <si>
    <t>Количество российских и международных специализированных выставок, в которых принято участие</t>
  </si>
  <si>
    <t>Количество новых туристических маршрутов по области, реализованных региональными туроператорскими компаниями</t>
  </si>
  <si>
    <t>Количество проведенных культурно-познавательных мероприятий в сфере туризма</t>
  </si>
  <si>
    <t xml:space="preserve">Мероприятие (результат) "Оказана государственная поддержка на организацию деятельности автономной некоммерческой организация "Туристский информационный центр Саратовской области" </t>
  </si>
  <si>
    <t>Проведена модернизация театров, находящихся в региональной и муниципальной собственности.</t>
  </si>
  <si>
    <t>Мероприятие (результат)  «Проведен ремонт и (или) материально-техническое оснащение региональных и (или) муниципальных филармоний</t>
  </si>
  <si>
    <t>Контрольные точки</t>
  </si>
  <si>
    <t>Региональный проект "Сохранение культурного и исторического наследия"</t>
  </si>
  <si>
    <t>Региональный проект "Развитие искусства и творчества"</t>
  </si>
  <si>
    <t>Мероприятие (результат)" Приобретены с использованием Пушкинской карты билеты на посещение мероприятий"</t>
  </si>
  <si>
    <t>Доля зданий и учреждений культуры, в которых проведен текущий, капитальный ремонт и (или) укреплена материально-техническая база</t>
  </si>
  <si>
    <t>Мероприятие (результат) « Сохранение объекта культурного наследия федерального значения, Особняк Э. Бореля, нач. XXв., расположенного по адресу: г.Саратов, ул. Волжская, 22 (в том числе проектные работы).»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</si>
</sst>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%"/>
    <numFmt numFmtId="166" formatCode="0.000"/>
  </numFmts>
  <fonts count="19" x14ac:knownFonts="1"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theme="1"/>
      <name val="Calibri"/>
      <family val="2"/>
      <charset val="204"/>
    </font>
    <font>
      <b/>
      <sz val="11"/>
      <color theme="1"/>
      <name val="Calibri"/>
      <family val="2"/>
      <charset val="204"/>
    </font>
    <font>
      <b/>
      <sz val="11"/>
      <color rgb="FFFF0000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3"/>
      <color theme="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2"/>
      <name val="PT Astra Serif"/>
      <family val="1"/>
      <charset val="204"/>
    </font>
    <font>
      <b/>
      <sz val="9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PT Astra Serif"/>
      <family val="1"/>
      <charset val="204"/>
    </font>
    <font>
      <sz val="9"/>
      <color rgb="FFFF0000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theme="0" tint="-0.14999847407452621"/>
        <bgColor rgb="FFC0C0C0"/>
      </patternFill>
    </fill>
    <fill>
      <patternFill patternType="solid">
        <fgColor rgb="FF00B050"/>
        <bgColor rgb="FF008080"/>
      </patternFill>
    </fill>
    <fill>
      <patternFill patternType="solid">
        <fgColor rgb="FFFFFF00"/>
        <bgColor rgb="FFFFFF00"/>
      </patternFill>
    </fill>
    <fill>
      <patternFill patternType="solid">
        <fgColor rgb="FF00B0F0"/>
        <bgColor rgb="FF33CCCC"/>
      </patternFill>
    </fill>
    <fill>
      <patternFill patternType="solid">
        <fgColor theme="9" tint="-0.249977111117893"/>
        <bgColor rgb="FFFF9900"/>
      </patternFill>
    </fill>
    <fill>
      <patternFill patternType="solid">
        <fgColor theme="0"/>
        <bgColor rgb="FFFFFFCC"/>
      </patternFill>
    </fill>
    <fill>
      <patternFill patternType="solid">
        <fgColor theme="0" tint="-0.499984740745262"/>
        <bgColor rgb="FF969696"/>
      </patternFill>
    </fill>
    <fill>
      <patternFill patternType="solid">
        <fgColor theme="5" tint="0.39988402966399123"/>
        <bgColor rgb="FFFF99CC"/>
      </patternFill>
    </fill>
    <fill>
      <patternFill patternType="solid">
        <fgColor rgb="FF92D050"/>
        <bgColor rgb="FFC0C0C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C0C0C0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180">
    <xf numFmtId="0" fontId="0" fillId="0" borderId="0" xfId="0"/>
    <xf numFmtId="0" fontId="1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1" fillId="4" borderId="0" xfId="0" applyFont="1" applyFill="1" applyAlignment="1">
      <alignment horizontal="center" vertical="top" wrapText="1"/>
    </xf>
    <xf numFmtId="0" fontId="1" fillId="6" borderId="0" xfId="0" applyFont="1" applyFill="1" applyAlignment="1">
      <alignment horizontal="center" vertical="top" wrapText="1"/>
    </xf>
    <xf numFmtId="0" fontId="1" fillId="7" borderId="0" xfId="0" applyFont="1" applyFill="1" applyAlignment="1">
      <alignment vertical="top" wrapText="1"/>
    </xf>
    <xf numFmtId="0" fontId="1" fillId="0" borderId="0" xfId="0" applyFont="1" applyAlignment="1">
      <alignment vertical="top" wrapText="1"/>
    </xf>
    <xf numFmtId="0" fontId="4" fillId="7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top" wrapText="1"/>
    </xf>
    <xf numFmtId="0" fontId="2" fillId="7" borderId="0" xfId="0" applyFont="1" applyFill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top" wrapText="1"/>
    </xf>
    <xf numFmtId="164" fontId="1" fillId="2" borderId="1" xfId="0" applyNumberFormat="1" applyFont="1" applyFill="1" applyBorder="1" applyAlignment="1">
      <alignment horizontal="center" vertical="top" wrapText="1"/>
    </xf>
    <xf numFmtId="165" fontId="1" fillId="2" borderId="1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4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horizontal="center" vertical="top" wrapText="1"/>
    </xf>
    <xf numFmtId="10" fontId="2" fillId="4" borderId="1" xfId="0" applyNumberFormat="1" applyFont="1" applyFill="1" applyBorder="1" applyAlignment="1">
      <alignment horizontal="center" vertical="top" wrapText="1"/>
    </xf>
    <xf numFmtId="0" fontId="9" fillId="8" borderId="1" xfId="0" applyFont="1" applyFill="1" applyBorder="1" applyAlignment="1">
      <alignment vertical="top" wrapText="1"/>
    </xf>
    <xf numFmtId="0" fontId="1" fillId="8" borderId="1" xfId="0" applyFont="1" applyFill="1" applyBorder="1" applyAlignment="1">
      <alignment horizontal="center" vertical="top" wrapText="1"/>
    </xf>
    <xf numFmtId="0" fontId="1" fillId="8" borderId="1" xfId="0" applyFont="1" applyFill="1" applyBorder="1" applyAlignment="1">
      <alignment vertical="top" wrapText="1"/>
    </xf>
    <xf numFmtId="165" fontId="2" fillId="3" borderId="3" xfId="0" applyNumberFormat="1" applyFont="1" applyFill="1" applyBorder="1" applyAlignment="1">
      <alignment horizontal="center" vertical="top" wrapText="1"/>
    </xf>
    <xf numFmtId="10" fontId="2" fillId="6" borderId="1" xfId="0" applyNumberFormat="1" applyFont="1" applyFill="1" applyBorder="1" applyAlignment="1">
      <alignment horizontal="center" vertical="top" wrapText="1"/>
    </xf>
    <xf numFmtId="0" fontId="1" fillId="8" borderId="0" xfId="0" applyFont="1" applyFill="1" applyAlignment="1">
      <alignment vertical="top" wrapText="1"/>
    </xf>
    <xf numFmtId="0" fontId="10" fillId="9" borderId="4" xfId="0" applyFont="1" applyFill="1" applyBorder="1" applyAlignment="1">
      <alignment vertical="top" wrapText="1"/>
    </xf>
    <xf numFmtId="0" fontId="2" fillId="9" borderId="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0" xfId="0" applyFont="1" applyFill="1" applyAlignment="1">
      <alignment vertical="top" wrapText="1"/>
    </xf>
    <xf numFmtId="165" fontId="2" fillId="3" borderId="6" xfId="0" applyNumberFormat="1" applyFont="1" applyFill="1" applyBorder="1" applyAlignment="1">
      <alignment horizontal="center" vertical="top" wrapText="1"/>
    </xf>
    <xf numFmtId="0" fontId="2" fillId="9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2" fillId="4" borderId="6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  <xf numFmtId="10" fontId="2" fillId="10" borderId="1" xfId="0" applyNumberFormat="1" applyFont="1" applyFill="1" applyBorder="1" applyAlignment="1">
      <alignment horizontal="center" vertical="top" wrapText="1"/>
    </xf>
    <xf numFmtId="0" fontId="2" fillId="7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165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6" borderId="2" xfId="0" applyFont="1" applyFill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0" fillId="2" borderId="7" xfId="0" applyFont="1" applyFill="1" applyBorder="1" applyAlignment="1">
      <alignment horizontal="center" vertical="top" wrapText="1"/>
    </xf>
    <xf numFmtId="0" fontId="1" fillId="2" borderId="7" xfId="0" applyFont="1" applyFill="1" applyBorder="1" applyAlignment="1">
      <alignment horizontal="center" vertical="top" wrapText="1"/>
    </xf>
    <xf numFmtId="0" fontId="1" fillId="2" borderId="0" xfId="0" applyFont="1" applyFill="1" applyBorder="1" applyAlignment="1">
      <alignment horizontal="center" vertical="top" wrapText="1"/>
    </xf>
    <xf numFmtId="165" fontId="2" fillId="3" borderId="8" xfId="0" applyNumberFormat="1" applyFont="1" applyFill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165" fontId="2" fillId="3" borderId="2" xfId="0" applyNumberFormat="1" applyFont="1" applyFill="1" applyBorder="1" applyAlignment="1">
      <alignment horizontal="center" vertical="top" wrapText="1"/>
    </xf>
    <xf numFmtId="164" fontId="2" fillId="4" borderId="2" xfId="0" applyNumberFormat="1" applyFont="1" applyFill="1" applyBorder="1" applyAlignment="1">
      <alignment horizontal="center" vertical="top" wrapText="1"/>
    </xf>
    <xf numFmtId="164" fontId="2" fillId="6" borderId="2" xfId="0" applyNumberFormat="1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 wrapText="1"/>
    </xf>
    <xf numFmtId="0" fontId="14" fillId="7" borderId="1" xfId="0" applyFont="1" applyFill="1" applyBorder="1" applyAlignment="1">
      <alignment horizontal="center" vertical="top" wrapText="1"/>
    </xf>
    <xf numFmtId="165" fontId="11" fillId="7" borderId="1" xfId="0" applyNumberFormat="1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164" fontId="11" fillId="7" borderId="1" xfId="0" applyNumberFormat="1" applyFont="1" applyFill="1" applyBorder="1" applyAlignment="1">
      <alignment horizontal="center" vertical="top" wrapText="1"/>
    </xf>
    <xf numFmtId="0" fontId="14" fillId="7" borderId="0" xfId="0" applyFont="1" applyFill="1" applyAlignment="1">
      <alignment vertical="top" wrapText="1"/>
    </xf>
    <xf numFmtId="0" fontId="10" fillId="9" borderId="1" xfId="0" applyFont="1" applyFill="1" applyBorder="1" applyAlignment="1">
      <alignment vertical="top" wrapText="1"/>
    </xf>
    <xf numFmtId="0" fontId="2" fillId="9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4" borderId="1" xfId="0" applyFont="1" applyFill="1" applyBorder="1" applyAlignment="1">
      <alignment vertical="top" wrapText="1"/>
    </xf>
    <xf numFmtId="165" fontId="2" fillId="6" borderId="1" xfId="0" applyNumberFormat="1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14" fillId="0" borderId="0" xfId="0" applyFont="1" applyAlignment="1">
      <alignment vertical="top" wrapText="1"/>
    </xf>
    <xf numFmtId="0" fontId="14" fillId="2" borderId="1" xfId="0" applyFont="1" applyFill="1" applyBorder="1" applyAlignment="1">
      <alignment horizontal="center" vertical="top" wrapText="1"/>
    </xf>
    <xf numFmtId="165" fontId="14" fillId="2" borderId="1" xfId="0" applyNumberFormat="1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center" vertical="top" wrapText="1"/>
    </xf>
    <xf numFmtId="0" fontId="14" fillId="4" borderId="1" xfId="0" applyFont="1" applyFill="1" applyBorder="1" applyAlignment="1">
      <alignment horizontal="center" vertical="top" wrapText="1"/>
    </xf>
    <xf numFmtId="0" fontId="14" fillId="6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5" fillId="2" borderId="1" xfId="0" applyFont="1" applyFill="1" applyBorder="1" applyAlignment="1">
      <alignment vertical="top" wrapText="1"/>
    </xf>
    <xf numFmtId="165" fontId="11" fillId="3" borderId="1" xfId="0" applyNumberFormat="1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165" fontId="11" fillId="0" borderId="1" xfId="0" applyNumberFormat="1" applyFont="1" applyBorder="1" applyAlignment="1">
      <alignment horizontal="center" vertical="top" wrapText="1"/>
    </xf>
    <xf numFmtId="165" fontId="11" fillId="4" borderId="1" xfId="0" applyNumberFormat="1" applyFont="1" applyFill="1" applyBorder="1" applyAlignment="1">
      <alignment horizontal="center" vertical="top" wrapText="1"/>
    </xf>
    <xf numFmtId="0" fontId="11" fillId="2" borderId="1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horizontal="center" vertical="top" wrapText="1"/>
    </xf>
    <xf numFmtId="0" fontId="14" fillId="0" borderId="0" xfId="0" applyFont="1" applyAlignment="1">
      <alignment vertical="top" wrapText="1"/>
    </xf>
    <xf numFmtId="0" fontId="2" fillId="5" borderId="8" xfId="0" applyFont="1" applyFill="1" applyBorder="1" applyAlignment="1">
      <alignment horizontal="left" vertical="top" wrapText="1"/>
    </xf>
    <xf numFmtId="0" fontId="14" fillId="5" borderId="4" xfId="0" applyFont="1" applyFill="1" applyBorder="1" applyAlignment="1">
      <alignment horizontal="center" vertical="top" wrapText="1"/>
    </xf>
    <xf numFmtId="0" fontId="14" fillId="5" borderId="0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horizontal="center" vertical="top" wrapText="1"/>
    </xf>
    <xf numFmtId="165" fontId="11" fillId="3" borderId="4" xfId="0" applyNumberFormat="1" applyFont="1" applyFill="1" applyBorder="1" applyAlignment="1">
      <alignment horizontal="center" vertical="top" wrapText="1"/>
    </xf>
    <xf numFmtId="0" fontId="14" fillId="5" borderId="1" xfId="0" applyFont="1" applyFill="1" applyBorder="1" applyAlignment="1">
      <alignment horizontal="center" vertical="top" wrapText="1"/>
    </xf>
    <xf numFmtId="165" fontId="11" fillId="5" borderId="1" xfId="0" applyNumberFormat="1" applyFont="1" applyFill="1" applyBorder="1" applyAlignment="1">
      <alignment horizontal="center" vertical="top" wrapText="1"/>
    </xf>
    <xf numFmtId="165" fontId="7" fillId="4" borderId="1" xfId="0" applyNumberFormat="1" applyFont="1" applyFill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4" fillId="5" borderId="0" xfId="0" applyFont="1" applyFill="1" applyAlignment="1">
      <alignment vertical="top" wrapText="1"/>
    </xf>
    <xf numFmtId="0" fontId="10" fillId="9" borderId="1" xfId="0" applyFont="1" applyFill="1" applyBorder="1" applyAlignment="1">
      <alignment horizontal="left" vertical="top" wrapText="1"/>
    </xf>
    <xf numFmtId="0" fontId="14" fillId="9" borderId="1" xfId="0" applyFont="1" applyFill="1" applyBorder="1" applyAlignment="1">
      <alignment horizontal="center" vertical="top" wrapText="1"/>
    </xf>
    <xf numFmtId="0" fontId="14" fillId="9" borderId="0" xfId="0" applyFont="1" applyFill="1" applyBorder="1" applyAlignment="1">
      <alignment horizontal="center" vertical="top" wrapText="1"/>
    </xf>
    <xf numFmtId="0" fontId="14" fillId="9" borderId="0" xfId="0" applyFont="1" applyFill="1" applyAlignment="1">
      <alignment horizontal="center" vertical="top" wrapText="1"/>
    </xf>
    <xf numFmtId="165" fontId="11" fillId="9" borderId="1" xfId="0" applyNumberFormat="1" applyFont="1" applyFill="1" applyBorder="1" applyAlignment="1">
      <alignment horizontal="center" vertical="top" wrapText="1"/>
    </xf>
    <xf numFmtId="10" fontId="2" fillId="9" borderId="1" xfId="0" applyNumberFormat="1" applyFont="1" applyFill="1" applyBorder="1" applyAlignment="1">
      <alignment horizontal="center" vertical="top" wrapText="1"/>
    </xf>
    <xf numFmtId="164" fontId="16" fillId="0" borderId="1" xfId="0" applyNumberFormat="1" applyFont="1" applyBorder="1" applyAlignment="1">
      <alignment horizontal="center" vertical="center" wrapText="1"/>
    </xf>
    <xf numFmtId="0" fontId="14" fillId="2" borderId="1" xfId="0" applyFont="1" applyFill="1" applyBorder="1" applyAlignment="1">
      <alignment vertical="top" wrapText="1"/>
    </xf>
    <xf numFmtId="0" fontId="14" fillId="3" borderId="8" xfId="0" applyFont="1" applyFill="1" applyBorder="1" applyAlignment="1">
      <alignment horizontal="center" vertical="top" wrapText="1"/>
    </xf>
    <xf numFmtId="0" fontId="13" fillId="2" borderId="1" xfId="0" applyFont="1" applyFill="1" applyBorder="1" applyAlignment="1">
      <alignment vertical="top" wrapText="1"/>
    </xf>
    <xf numFmtId="0" fontId="1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vertical="top" wrapText="1"/>
    </xf>
    <xf numFmtId="0" fontId="14" fillId="2" borderId="0" xfId="0" applyFont="1" applyFill="1" applyBorder="1" applyAlignment="1">
      <alignment horizontal="center" vertical="top" wrapText="1"/>
    </xf>
    <xf numFmtId="0" fontId="14" fillId="2" borderId="0" xfId="0" applyFont="1" applyFill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3" fillId="5" borderId="1" xfId="0" applyFont="1" applyFill="1" applyBorder="1" applyAlignment="1">
      <alignment horizontal="left" vertical="top" wrapText="1"/>
    </xf>
    <xf numFmtId="164" fontId="12" fillId="0" borderId="1" xfId="0" applyNumberFormat="1" applyFont="1" applyBorder="1" applyAlignment="1">
      <alignment horizontal="center" vertical="center" wrapText="1"/>
    </xf>
    <xf numFmtId="165" fontId="14" fillId="3" borderId="1" xfId="0" applyNumberFormat="1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left" vertical="top" wrapText="1"/>
    </xf>
    <xf numFmtId="0" fontId="15" fillId="0" borderId="1" xfId="0" applyFont="1" applyBorder="1" applyAlignment="1">
      <alignment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8" fillId="7" borderId="0" xfId="0" applyFont="1" applyFill="1" applyAlignment="1">
      <alignment vertical="top" wrapText="1"/>
    </xf>
    <xf numFmtId="0" fontId="18" fillId="4" borderId="0" xfId="0" applyFont="1" applyFill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65" fontId="1" fillId="7" borderId="1" xfId="0" applyNumberFormat="1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center" vertical="top" wrapText="1"/>
    </xf>
    <xf numFmtId="165" fontId="1" fillId="5" borderId="1" xfId="0" applyNumberFormat="1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1" fillId="9" borderId="1" xfId="0" applyFont="1" applyFill="1" applyBorder="1" applyAlignment="1">
      <alignment horizontal="center" vertical="top" wrapText="1"/>
    </xf>
    <xf numFmtId="165" fontId="1" fillId="9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11" borderId="1" xfId="0" applyFont="1" applyFill="1" applyBorder="1" applyAlignment="1">
      <alignment vertical="top" wrapText="1"/>
    </xf>
    <xf numFmtId="164" fontId="12" fillId="11" borderId="1" xfId="0" applyNumberFormat="1" applyFont="1" applyFill="1" applyBorder="1" applyAlignment="1">
      <alignment horizontal="left" vertical="center" wrapText="1"/>
    </xf>
    <xf numFmtId="0" fontId="1" fillId="11" borderId="2" xfId="0" applyFont="1" applyFill="1" applyBorder="1" applyAlignment="1">
      <alignment vertical="top" wrapText="1"/>
    </xf>
    <xf numFmtId="164" fontId="12" fillId="11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165" fontId="1" fillId="0" borderId="1" xfId="0" applyNumberFormat="1" applyFont="1" applyFill="1" applyBorder="1" applyAlignment="1">
      <alignment horizontal="center" vertical="top" wrapText="1"/>
    </xf>
    <xf numFmtId="164" fontId="12" fillId="0" borderId="1" xfId="0" applyNumberFormat="1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5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vertical="top" wrapText="1"/>
    </xf>
    <xf numFmtId="165" fontId="14" fillId="0" borderId="1" xfId="0" applyNumberFormat="1" applyFont="1" applyFill="1" applyBorder="1" applyAlignment="1">
      <alignment horizontal="center" vertical="top" wrapText="1"/>
    </xf>
    <xf numFmtId="165" fontId="11" fillId="0" borderId="1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left" vertical="top" wrapText="1"/>
    </xf>
    <xf numFmtId="165" fontId="7" fillId="0" borderId="1" xfId="0" applyNumberFormat="1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vertical="top" wrapText="1"/>
    </xf>
    <xf numFmtId="10" fontId="2" fillId="0" borderId="1" xfId="0" applyNumberFormat="1" applyFont="1" applyFill="1" applyBorder="1" applyAlignment="1">
      <alignment horizontal="center" vertical="top" wrapText="1"/>
    </xf>
    <xf numFmtId="165" fontId="2" fillId="0" borderId="1" xfId="0" applyNumberFormat="1" applyFont="1" applyFill="1" applyBorder="1" applyAlignment="1">
      <alignment vertical="top" wrapText="1"/>
    </xf>
    <xf numFmtId="0" fontId="1" fillId="11" borderId="0" xfId="0" applyFont="1" applyFill="1" applyAlignment="1">
      <alignment horizontal="center" vertical="top" wrapText="1"/>
    </xf>
    <xf numFmtId="166" fontId="2" fillId="6" borderId="1" xfId="0" applyNumberFormat="1" applyFont="1" applyFill="1" applyBorder="1" applyAlignment="1">
      <alignment vertical="top" wrapText="1"/>
    </xf>
    <xf numFmtId="0" fontId="8" fillId="11" borderId="1" xfId="0" applyFont="1" applyFill="1" applyBorder="1" applyAlignment="1">
      <alignment horizontal="center" vertical="top" wrapText="1"/>
    </xf>
    <xf numFmtId="0" fontId="4" fillId="7" borderId="2" xfId="0" applyFont="1" applyFill="1" applyBorder="1" applyAlignment="1">
      <alignment horizontal="center" vertical="top" wrapText="1"/>
    </xf>
    <xf numFmtId="0" fontId="5" fillId="7" borderId="1" xfId="0" applyFont="1" applyFill="1" applyBorder="1" applyAlignment="1">
      <alignment horizontal="center" vertical="top" wrapText="1"/>
    </xf>
    <xf numFmtId="0" fontId="11" fillId="4" borderId="9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top" wrapText="1"/>
    </xf>
    <xf numFmtId="0" fontId="4" fillId="7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top" wrapText="1"/>
    </xf>
    <xf numFmtId="0" fontId="11" fillId="4" borderId="1" xfId="0" applyFont="1" applyFill="1" applyBorder="1" applyAlignment="1">
      <alignment horizontal="center" vertical="top" wrapText="1"/>
    </xf>
    <xf numFmtId="2" fontId="1" fillId="2" borderId="1" xfId="0" applyNumberFormat="1" applyFont="1" applyFill="1" applyBorder="1" applyAlignment="1">
      <alignment horizontal="center" vertical="top" wrapText="1"/>
    </xf>
    <xf numFmtId="164" fontId="14" fillId="2" borderId="1" xfId="0" applyNumberFormat="1" applyFont="1" applyFill="1" applyBorder="1" applyAlignment="1">
      <alignment horizontal="center" vertical="top" wrapText="1"/>
    </xf>
    <xf numFmtId="0" fontId="1" fillId="12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D99694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E46C0A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223"/>
  <sheetViews>
    <sheetView tabSelected="1" view="pageBreakPreview" topLeftCell="A101" zoomScale="70" zoomScaleNormal="100" zoomScalePageLayoutView="70" workbookViewId="0">
      <selection activeCell="Q103" sqref="Q103"/>
    </sheetView>
  </sheetViews>
  <sheetFormatPr defaultColWidth="9.140625" defaultRowHeight="15" outlineLevelCol="2" x14ac:dyDescent="0.25"/>
  <cols>
    <col min="1" max="1" width="31.7109375" style="1" customWidth="1"/>
    <col min="2" max="2" width="9.140625" style="2" outlineLevel="2"/>
    <col min="3" max="3" width="8.85546875" style="2" customWidth="1" outlineLevel="2"/>
    <col min="4" max="4" width="10" style="2" customWidth="1" outlineLevel="2"/>
    <col min="5" max="5" width="17" style="2" customWidth="1" outlineLevel="2"/>
    <col min="6" max="6" width="10.7109375" style="2" customWidth="1" outlineLevel="2"/>
    <col min="7" max="7" width="10.85546875" style="3" customWidth="1" outlineLevel="2"/>
    <col min="8" max="8" width="43.42578125" style="4" customWidth="1" outlineLevel="2"/>
    <col min="9" max="10" width="9.140625" style="4" outlineLevel="2"/>
    <col min="11" max="11" width="11.7109375" style="4" customWidth="1" outlineLevel="2"/>
    <col min="12" max="12" width="18.7109375" style="4" customWidth="1" outlineLevel="2"/>
    <col min="13" max="13" width="12.5703125" style="4" customWidth="1" outlineLevel="2"/>
    <col min="14" max="14" width="10.28515625" style="5" customWidth="1" outlineLevel="2"/>
    <col min="15" max="15" width="13" style="6" customWidth="1" outlineLevel="2"/>
    <col min="16" max="16" width="8.85546875" style="6" customWidth="1" outlineLevel="1"/>
    <col min="17" max="17" width="9.140625" style="4"/>
    <col min="18" max="19" width="7.7109375" style="4" customWidth="1"/>
    <col min="20" max="20" width="8.140625" style="4" customWidth="1"/>
    <col min="21" max="21" width="6.5703125" style="4" customWidth="1"/>
    <col min="22" max="22" width="8.7109375" style="4" customWidth="1"/>
    <col min="23" max="23" width="12" style="7" customWidth="1"/>
    <col min="24" max="55" width="9.140625" style="8"/>
    <col min="56" max="16384" width="9.140625" style="9"/>
  </cols>
  <sheetData>
    <row r="1" spans="1:55" ht="20.25" customHeight="1" x14ac:dyDescent="0.25">
      <c r="A1" s="173" t="s">
        <v>0</v>
      </c>
      <c r="B1" s="173"/>
      <c r="C1" s="173"/>
      <c r="D1" s="173"/>
      <c r="E1" s="173"/>
      <c r="F1" s="173"/>
      <c r="G1" s="173"/>
      <c r="H1" s="170" t="s">
        <v>1</v>
      </c>
      <c r="I1" s="170"/>
      <c r="J1" s="170"/>
      <c r="K1" s="170"/>
      <c r="L1" s="170"/>
      <c r="M1" s="170"/>
      <c r="N1" s="170"/>
      <c r="O1" s="171" t="s">
        <v>2</v>
      </c>
      <c r="P1" s="171" t="s">
        <v>3</v>
      </c>
      <c r="Q1" s="173" t="s">
        <v>4</v>
      </c>
      <c r="R1" s="173"/>
      <c r="S1" s="173"/>
      <c r="T1" s="173"/>
      <c r="U1" s="173"/>
      <c r="V1" s="173" t="s">
        <v>5</v>
      </c>
      <c r="W1" s="173" t="s">
        <v>6</v>
      </c>
    </row>
    <row r="2" spans="1:55" ht="27.75" customHeight="1" x14ac:dyDescent="0.25">
      <c r="A2" s="173" t="s">
        <v>7</v>
      </c>
      <c r="B2" s="174" t="s">
        <v>8</v>
      </c>
      <c r="C2" s="174"/>
      <c r="D2" s="174" t="s">
        <v>9</v>
      </c>
      <c r="E2" s="173" t="s">
        <v>10</v>
      </c>
      <c r="F2" s="173" t="s">
        <v>11</v>
      </c>
      <c r="G2" s="173" t="s">
        <v>12</v>
      </c>
      <c r="H2" s="173" t="s">
        <v>13</v>
      </c>
      <c r="I2" s="174" t="s">
        <v>8</v>
      </c>
      <c r="J2" s="174"/>
      <c r="K2" s="173" t="s">
        <v>14</v>
      </c>
      <c r="L2" s="173" t="s">
        <v>15</v>
      </c>
      <c r="M2" s="173" t="s">
        <v>16</v>
      </c>
      <c r="N2" s="173" t="s">
        <v>17</v>
      </c>
      <c r="O2" s="171"/>
      <c r="P2" s="171"/>
      <c r="Q2" s="173"/>
      <c r="R2" s="173"/>
      <c r="S2" s="173"/>
      <c r="T2" s="173"/>
      <c r="U2" s="173"/>
      <c r="V2" s="173"/>
      <c r="W2" s="173"/>
    </row>
    <row r="3" spans="1:55" ht="65.25" customHeight="1" x14ac:dyDescent="0.25">
      <c r="A3" s="173"/>
      <c r="B3" s="10" t="s">
        <v>18</v>
      </c>
      <c r="C3" s="10" t="s">
        <v>19</v>
      </c>
      <c r="D3" s="174"/>
      <c r="E3" s="173"/>
      <c r="F3" s="173"/>
      <c r="G3" s="173"/>
      <c r="H3" s="173"/>
      <c r="I3" s="10" t="s">
        <v>20</v>
      </c>
      <c r="J3" s="10" t="s">
        <v>21</v>
      </c>
      <c r="K3" s="173"/>
      <c r="L3" s="173"/>
      <c r="M3" s="173"/>
      <c r="N3" s="173"/>
      <c r="O3" s="171"/>
      <c r="P3" s="171"/>
      <c r="Q3" s="10" t="s">
        <v>22</v>
      </c>
      <c r="R3" s="10" t="s">
        <v>23</v>
      </c>
      <c r="S3" s="10" t="s">
        <v>24</v>
      </c>
      <c r="T3" s="10" t="s">
        <v>25</v>
      </c>
      <c r="U3" s="10" t="s">
        <v>26</v>
      </c>
      <c r="V3" s="173"/>
      <c r="W3" s="173"/>
    </row>
    <row r="4" spans="1:55" s="22" customFormat="1" x14ac:dyDescent="0.25">
      <c r="A4" s="11">
        <v>1</v>
      </c>
      <c r="B4" s="12">
        <v>2</v>
      </c>
      <c r="C4" s="11">
        <v>3</v>
      </c>
      <c r="D4" s="11">
        <v>4</v>
      </c>
      <c r="E4" s="13">
        <v>5</v>
      </c>
      <c r="F4" s="13">
        <v>6</v>
      </c>
      <c r="G4" s="14">
        <v>7</v>
      </c>
      <c r="H4" s="15">
        <v>8</v>
      </c>
      <c r="I4" s="16">
        <v>9</v>
      </c>
      <c r="J4" s="15">
        <v>10</v>
      </c>
      <c r="K4" s="15">
        <v>11</v>
      </c>
      <c r="L4" s="15">
        <v>12</v>
      </c>
      <c r="M4" s="15">
        <v>13</v>
      </c>
      <c r="N4" s="14">
        <v>14</v>
      </c>
      <c r="O4" s="17">
        <v>15</v>
      </c>
      <c r="P4" s="17">
        <v>16</v>
      </c>
      <c r="Q4" s="18">
        <v>17</v>
      </c>
      <c r="R4" s="19">
        <v>18</v>
      </c>
      <c r="S4" s="19">
        <v>19</v>
      </c>
      <c r="T4" s="19">
        <v>20</v>
      </c>
      <c r="U4" s="19">
        <v>21</v>
      </c>
      <c r="V4" s="15">
        <v>22</v>
      </c>
      <c r="W4" s="20">
        <v>23</v>
      </c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</row>
    <row r="5" spans="1:55" ht="17.25" customHeight="1" x14ac:dyDescent="0.25">
      <c r="A5" s="175" t="s">
        <v>27</v>
      </c>
      <c r="B5" s="175"/>
      <c r="C5" s="175"/>
      <c r="D5" s="175"/>
      <c r="E5" s="175"/>
      <c r="F5" s="175"/>
      <c r="G5" s="175"/>
      <c r="H5" s="175"/>
      <c r="I5" s="175"/>
      <c r="J5" s="175"/>
      <c r="K5" s="175"/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</row>
    <row r="6" spans="1:55" ht="48" customHeight="1" x14ac:dyDescent="0.25">
      <c r="A6" s="179" t="s">
        <v>28</v>
      </c>
      <c r="B6" s="24">
        <v>83.3</v>
      </c>
      <c r="C6" s="24">
        <v>81.7</v>
      </c>
      <c r="D6" s="25">
        <v>1</v>
      </c>
      <c r="E6" s="25">
        <v>1</v>
      </c>
      <c r="F6" s="26">
        <v>0.98</v>
      </c>
      <c r="G6" s="27" t="s">
        <v>29</v>
      </c>
      <c r="H6" s="28" t="s">
        <v>29</v>
      </c>
      <c r="I6" s="28" t="s">
        <v>29</v>
      </c>
      <c r="J6" s="28" t="s">
        <v>29</v>
      </c>
      <c r="K6" s="28" t="s">
        <v>29</v>
      </c>
      <c r="L6" s="28" t="s">
        <v>29</v>
      </c>
      <c r="M6" s="28" t="s">
        <v>29</v>
      </c>
      <c r="N6" s="27"/>
      <c r="O6" s="29"/>
      <c r="P6" s="29"/>
      <c r="Q6" s="28" t="s">
        <v>29</v>
      </c>
      <c r="R6" s="28" t="s">
        <v>29</v>
      </c>
      <c r="S6" s="28" t="s">
        <v>29</v>
      </c>
      <c r="T6" s="28" t="s">
        <v>29</v>
      </c>
      <c r="U6" s="28" t="s">
        <v>29</v>
      </c>
      <c r="V6" s="28" t="s">
        <v>29</v>
      </c>
      <c r="W6" s="30" t="s">
        <v>29</v>
      </c>
    </row>
    <row r="7" spans="1:55" ht="30" x14ac:dyDescent="0.25">
      <c r="A7" s="179" t="s">
        <v>30</v>
      </c>
      <c r="B7" s="24">
        <v>37091</v>
      </c>
      <c r="C7" s="24">
        <v>41971</v>
      </c>
      <c r="D7" s="25">
        <v>1</v>
      </c>
      <c r="E7" s="24">
        <v>1</v>
      </c>
      <c r="F7" s="26">
        <v>0.999</v>
      </c>
      <c r="G7" s="27" t="s">
        <v>29</v>
      </c>
      <c r="H7" s="28" t="s">
        <v>29</v>
      </c>
      <c r="I7" s="28" t="s">
        <v>29</v>
      </c>
      <c r="J7" s="28" t="s">
        <v>29</v>
      </c>
      <c r="K7" s="28" t="s">
        <v>29</v>
      </c>
      <c r="L7" s="28" t="s">
        <v>29</v>
      </c>
      <c r="M7" s="28" t="s">
        <v>29</v>
      </c>
      <c r="N7" s="27"/>
      <c r="O7" s="29"/>
      <c r="P7" s="29"/>
      <c r="Q7" s="28" t="s">
        <v>29</v>
      </c>
      <c r="R7" s="28" t="s">
        <v>29</v>
      </c>
      <c r="S7" s="28" t="s">
        <v>29</v>
      </c>
      <c r="T7" s="28" t="s">
        <v>29</v>
      </c>
      <c r="U7" s="28" t="s">
        <v>29</v>
      </c>
      <c r="V7" s="28" t="s">
        <v>29</v>
      </c>
      <c r="W7" s="30" t="s">
        <v>29</v>
      </c>
    </row>
    <row r="8" spans="1:55" ht="165" x14ac:dyDescent="0.25">
      <c r="A8" s="179" t="s">
        <v>31</v>
      </c>
      <c r="B8" s="24">
        <v>100</v>
      </c>
      <c r="C8" s="24">
        <v>100</v>
      </c>
      <c r="D8" s="25">
        <f>C8/B8</f>
        <v>1</v>
      </c>
      <c r="E8" s="24">
        <v>1</v>
      </c>
      <c r="F8" s="26">
        <f t="shared" ref="F8:F14" si="0">E8*D8</f>
        <v>1</v>
      </c>
      <c r="G8" s="27" t="s">
        <v>29</v>
      </c>
      <c r="H8" s="28" t="s">
        <v>29</v>
      </c>
      <c r="I8" s="28" t="s">
        <v>29</v>
      </c>
      <c r="J8" s="28" t="s">
        <v>29</v>
      </c>
      <c r="K8" s="28" t="s">
        <v>29</v>
      </c>
      <c r="L8" s="28" t="s">
        <v>29</v>
      </c>
      <c r="M8" s="28" t="s">
        <v>29</v>
      </c>
      <c r="N8" s="27"/>
      <c r="O8" s="29"/>
      <c r="P8" s="29"/>
      <c r="Q8" s="28" t="s">
        <v>29</v>
      </c>
      <c r="R8" s="28" t="s">
        <v>29</v>
      </c>
      <c r="S8" s="28" t="s">
        <v>29</v>
      </c>
      <c r="T8" s="28" t="s">
        <v>29</v>
      </c>
      <c r="U8" s="28" t="s">
        <v>29</v>
      </c>
      <c r="V8" s="28" t="s">
        <v>29</v>
      </c>
      <c r="W8" s="30" t="s">
        <v>29</v>
      </c>
    </row>
    <row r="9" spans="1:55" ht="120" x14ac:dyDescent="0.25">
      <c r="A9" s="179" t="s">
        <v>32</v>
      </c>
      <c r="B9" s="24">
        <v>107110</v>
      </c>
      <c r="C9" s="24">
        <v>0</v>
      </c>
      <c r="D9" s="25">
        <v>1</v>
      </c>
      <c r="E9" s="24">
        <v>1</v>
      </c>
      <c r="F9" s="26">
        <v>0</v>
      </c>
      <c r="G9" s="5" t="s">
        <v>29</v>
      </c>
      <c r="H9" s="28" t="s">
        <v>29</v>
      </c>
      <c r="I9" s="28" t="s">
        <v>29</v>
      </c>
      <c r="J9" s="28" t="s">
        <v>29</v>
      </c>
      <c r="K9" s="28" t="s">
        <v>29</v>
      </c>
      <c r="L9" s="28" t="s">
        <v>29</v>
      </c>
      <c r="M9" s="28" t="s">
        <v>29</v>
      </c>
      <c r="N9" s="27"/>
      <c r="O9" s="31"/>
      <c r="P9" s="29"/>
      <c r="Q9" s="28" t="s">
        <v>29</v>
      </c>
      <c r="R9" s="28" t="s">
        <v>29</v>
      </c>
      <c r="S9" s="28" t="s">
        <v>29</v>
      </c>
      <c r="T9" s="28" t="s">
        <v>29</v>
      </c>
      <c r="U9" s="28" t="s">
        <v>29</v>
      </c>
      <c r="V9" s="28" t="s">
        <v>29</v>
      </c>
      <c r="W9" s="30" t="s">
        <v>29</v>
      </c>
    </row>
    <row r="10" spans="1:55" ht="75" x14ac:dyDescent="0.25">
      <c r="A10" s="179" t="s">
        <v>33</v>
      </c>
      <c r="B10" s="24">
        <v>97.4</v>
      </c>
      <c r="C10" s="24">
        <v>97</v>
      </c>
      <c r="D10" s="25">
        <f>C10/B10</f>
        <v>0.99589322381930179</v>
      </c>
      <c r="E10" s="24">
        <v>1</v>
      </c>
      <c r="F10" s="26">
        <f t="shared" si="0"/>
        <v>0.99589322381930179</v>
      </c>
      <c r="G10" s="5"/>
      <c r="H10" s="28" t="s">
        <v>29</v>
      </c>
      <c r="I10" s="28" t="s">
        <v>29</v>
      </c>
      <c r="J10" s="28" t="s">
        <v>29</v>
      </c>
      <c r="K10" s="28" t="s">
        <v>29</v>
      </c>
      <c r="L10" s="28" t="s">
        <v>29</v>
      </c>
      <c r="M10" s="28" t="s">
        <v>29</v>
      </c>
      <c r="N10" s="27"/>
      <c r="O10" s="31"/>
      <c r="P10" s="29"/>
      <c r="Q10" s="28" t="s">
        <v>29</v>
      </c>
      <c r="R10" s="28" t="s">
        <v>29</v>
      </c>
      <c r="S10" s="28" t="s">
        <v>29</v>
      </c>
      <c r="T10" s="28" t="s">
        <v>29</v>
      </c>
      <c r="U10" s="28" t="s">
        <v>29</v>
      </c>
      <c r="V10" s="28" t="s">
        <v>29</v>
      </c>
      <c r="W10" s="30" t="s">
        <v>29</v>
      </c>
    </row>
    <row r="11" spans="1:55" ht="150" x14ac:dyDescent="0.25">
      <c r="A11" s="179" t="s">
        <v>34</v>
      </c>
      <c r="B11" s="24">
        <v>100</v>
      </c>
      <c r="C11" s="24">
        <v>93.8</v>
      </c>
      <c r="D11" s="25">
        <f>C11/B11</f>
        <v>0.93799999999999994</v>
      </c>
      <c r="E11" s="24">
        <v>1</v>
      </c>
      <c r="F11" s="26">
        <f t="shared" si="0"/>
        <v>0.93799999999999994</v>
      </c>
      <c r="G11" s="5"/>
      <c r="H11" s="28" t="s">
        <v>29</v>
      </c>
      <c r="I11" s="28" t="s">
        <v>29</v>
      </c>
      <c r="J11" s="28" t="s">
        <v>29</v>
      </c>
      <c r="K11" s="28" t="s">
        <v>29</v>
      </c>
      <c r="L11" s="28" t="s">
        <v>29</v>
      </c>
      <c r="M11" s="28" t="s">
        <v>29</v>
      </c>
      <c r="N11" s="27"/>
      <c r="O11" s="31"/>
      <c r="P11" s="29"/>
      <c r="Q11" s="28" t="s">
        <v>29</v>
      </c>
      <c r="R11" s="28" t="s">
        <v>29</v>
      </c>
      <c r="S11" s="28" t="s">
        <v>29</v>
      </c>
      <c r="T11" s="28" t="s">
        <v>29</v>
      </c>
      <c r="U11" s="28" t="s">
        <v>29</v>
      </c>
      <c r="V11" s="28" t="s">
        <v>29</v>
      </c>
      <c r="W11" s="30" t="s">
        <v>29</v>
      </c>
    </row>
    <row r="12" spans="1:55" ht="90" x14ac:dyDescent="0.25">
      <c r="A12" s="179" t="s">
        <v>35</v>
      </c>
      <c r="B12" s="24">
        <v>5.3</v>
      </c>
      <c r="C12" s="24">
        <v>5.3</v>
      </c>
      <c r="D12" s="25">
        <v>1</v>
      </c>
      <c r="E12" s="24">
        <v>1</v>
      </c>
      <c r="F12" s="26">
        <f t="shared" si="0"/>
        <v>1</v>
      </c>
      <c r="G12" s="5"/>
      <c r="H12" s="28" t="s">
        <v>29</v>
      </c>
      <c r="I12" s="28" t="s">
        <v>29</v>
      </c>
      <c r="J12" s="28" t="s">
        <v>29</v>
      </c>
      <c r="K12" s="28" t="s">
        <v>29</v>
      </c>
      <c r="L12" s="28" t="s">
        <v>29</v>
      </c>
      <c r="M12" s="28" t="s">
        <v>29</v>
      </c>
      <c r="N12" s="27"/>
      <c r="O12" s="31"/>
      <c r="P12" s="29"/>
      <c r="Q12" s="28" t="s">
        <v>29</v>
      </c>
      <c r="R12" s="28" t="s">
        <v>29</v>
      </c>
      <c r="S12" s="28" t="s">
        <v>29</v>
      </c>
      <c r="T12" s="28" t="s">
        <v>29</v>
      </c>
      <c r="U12" s="28" t="s">
        <v>29</v>
      </c>
      <c r="V12" s="28" t="s">
        <v>29</v>
      </c>
      <c r="W12" s="30" t="s">
        <v>29</v>
      </c>
    </row>
    <row r="13" spans="1:55" s="52" customFormat="1" ht="60" x14ac:dyDescent="0.25">
      <c r="A13" s="179" t="s">
        <v>159</v>
      </c>
      <c r="B13" s="24">
        <v>12.7</v>
      </c>
      <c r="C13" s="24">
        <v>80</v>
      </c>
      <c r="D13" s="25">
        <v>1</v>
      </c>
      <c r="E13" s="24">
        <v>1</v>
      </c>
      <c r="F13" s="26">
        <f t="shared" si="0"/>
        <v>1</v>
      </c>
      <c r="G13" s="5"/>
      <c r="H13" s="135"/>
      <c r="I13" s="135"/>
      <c r="J13" s="135"/>
      <c r="K13" s="135"/>
      <c r="L13" s="135"/>
      <c r="M13" s="135"/>
      <c r="N13" s="27"/>
      <c r="O13" s="31"/>
      <c r="P13" s="29"/>
      <c r="Q13" s="135"/>
      <c r="R13" s="135"/>
      <c r="S13" s="135"/>
      <c r="T13" s="135"/>
      <c r="U13" s="135"/>
      <c r="V13" s="135"/>
      <c r="W13" s="30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</row>
    <row r="14" spans="1:55" s="52" customFormat="1" ht="60" x14ac:dyDescent="0.25">
      <c r="A14" s="179" t="s">
        <v>164</v>
      </c>
      <c r="B14" s="24">
        <v>4</v>
      </c>
      <c r="C14" s="24">
        <v>2</v>
      </c>
      <c r="D14" s="25">
        <v>1</v>
      </c>
      <c r="E14" s="24">
        <v>0.5</v>
      </c>
      <c r="F14" s="26">
        <f t="shared" si="0"/>
        <v>0.5</v>
      </c>
      <c r="G14" s="5"/>
      <c r="H14" s="135"/>
      <c r="I14" s="135"/>
      <c r="J14" s="135"/>
      <c r="K14" s="135"/>
      <c r="L14" s="135"/>
      <c r="M14" s="135"/>
      <c r="N14" s="27"/>
      <c r="O14" s="31"/>
      <c r="P14" s="29"/>
      <c r="Q14" s="135"/>
      <c r="R14" s="135"/>
      <c r="S14" s="135"/>
      <c r="T14" s="135"/>
      <c r="U14" s="135"/>
      <c r="V14" s="135"/>
      <c r="W14" s="30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8"/>
      <c r="AR14" s="8"/>
      <c r="AS14" s="8"/>
      <c r="AT14" s="8"/>
      <c r="AU14" s="8"/>
      <c r="AV14" s="8"/>
      <c r="AW14" s="8"/>
      <c r="AX14" s="8"/>
      <c r="AY14" s="8"/>
      <c r="AZ14" s="8"/>
      <c r="BA14" s="8"/>
      <c r="BB14" s="8"/>
      <c r="BC14" s="8"/>
    </row>
    <row r="15" spans="1:55" s="37" customFormat="1" ht="16.5" x14ac:dyDescent="0.25">
      <c r="A15" s="32" t="s">
        <v>36</v>
      </c>
      <c r="B15" s="33"/>
      <c r="C15" s="33"/>
      <c r="D15" s="33"/>
      <c r="E15" s="34"/>
      <c r="F15" s="34"/>
      <c r="G15" s="35">
        <f>(F6+F7+F8+F10+F11+F12+F13)/7</f>
        <v>0.98755617483132885</v>
      </c>
      <c r="H15" s="33" t="s">
        <v>29</v>
      </c>
      <c r="I15" s="33" t="s">
        <v>29</v>
      </c>
      <c r="J15" s="33" t="s">
        <v>29</v>
      </c>
      <c r="K15" s="33" t="s">
        <v>29</v>
      </c>
      <c r="L15" s="33"/>
      <c r="M15" s="33" t="s">
        <v>29</v>
      </c>
      <c r="N15" s="27"/>
      <c r="O15" s="31" t="e">
        <f>0.5*G15+0.5*P15</f>
        <v>#DIV/0!</v>
      </c>
      <c r="P15" s="31" t="e">
        <f>(O34+O42+O74+O114)/4</f>
        <v>#DIV/0!</v>
      </c>
      <c r="Q15" s="33" t="s">
        <v>29</v>
      </c>
      <c r="R15" s="33" t="s">
        <v>29</v>
      </c>
      <c r="S15" s="33" t="s">
        <v>29</v>
      </c>
      <c r="T15" s="33" t="s">
        <v>29</v>
      </c>
      <c r="U15" s="33" t="s">
        <v>29</v>
      </c>
      <c r="V15" s="33" t="s">
        <v>29</v>
      </c>
      <c r="W15" s="36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  <c r="AV15" s="8"/>
      <c r="AW15" s="8"/>
      <c r="AX15" s="8"/>
      <c r="AY15" s="8"/>
      <c r="AZ15" s="8"/>
      <c r="BA15" s="8"/>
      <c r="BB15" s="8"/>
      <c r="BC15" s="8"/>
    </row>
    <row r="16" spans="1:55" s="41" customFormat="1" ht="39" customHeight="1" x14ac:dyDescent="0.25">
      <c r="A16" s="38" t="s">
        <v>37</v>
      </c>
      <c r="B16" s="39"/>
      <c r="C16" s="39"/>
      <c r="D16" s="40"/>
      <c r="G16" s="42"/>
      <c r="H16" s="43"/>
      <c r="I16" s="43"/>
      <c r="J16" s="43"/>
      <c r="K16" s="43"/>
      <c r="L16" s="43"/>
      <c r="M16" s="43"/>
      <c r="N16" s="44"/>
      <c r="O16" s="45"/>
      <c r="P16" s="31"/>
      <c r="Q16" s="46">
        <v>1</v>
      </c>
      <c r="R16" s="46">
        <v>1</v>
      </c>
      <c r="S16" s="46">
        <v>1</v>
      </c>
      <c r="T16" s="46">
        <v>1</v>
      </c>
      <c r="U16" s="46">
        <v>1</v>
      </c>
      <c r="V16" s="47">
        <f>(Q16+R16+T16+U16+S16)/5</f>
        <v>1</v>
      </c>
      <c r="W16" s="31" t="e">
        <f>0.8*O15+0.2*V16</f>
        <v>#DIV/0!</v>
      </c>
      <c r="X16" s="48"/>
      <c r="Y16" s="48"/>
      <c r="Z16" s="48"/>
      <c r="AA16" s="48"/>
      <c r="AB16" s="48"/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8"/>
      <c r="AP16" s="48"/>
      <c r="AQ16" s="48"/>
      <c r="AR16" s="48"/>
      <c r="AS16" s="48"/>
      <c r="AT16" s="48"/>
      <c r="AU16" s="48"/>
      <c r="AV16" s="48"/>
      <c r="AW16" s="48"/>
      <c r="AX16" s="48"/>
      <c r="AY16" s="48"/>
      <c r="AZ16" s="48"/>
      <c r="BA16" s="48"/>
      <c r="BB16" s="48"/>
      <c r="BC16" s="48"/>
    </row>
    <row r="17" spans="1:55" ht="24.75" customHeight="1" x14ac:dyDescent="0.25">
      <c r="A17" s="175" t="s">
        <v>38</v>
      </c>
      <c r="B17" s="175"/>
      <c r="C17" s="175"/>
      <c r="D17" s="175"/>
      <c r="E17" s="175"/>
      <c r="F17" s="175"/>
      <c r="G17" s="175"/>
      <c r="H17" s="175"/>
      <c r="I17" s="175"/>
      <c r="J17" s="175"/>
      <c r="K17" s="175"/>
      <c r="L17" s="175"/>
      <c r="M17" s="175"/>
      <c r="N17" s="175"/>
      <c r="O17" s="175"/>
      <c r="P17" s="175"/>
      <c r="Q17" s="175"/>
      <c r="R17" s="175"/>
      <c r="S17" s="175"/>
      <c r="T17" s="175"/>
      <c r="U17" s="175"/>
      <c r="V17" s="175"/>
      <c r="W17" s="175"/>
    </row>
    <row r="18" spans="1:55" ht="21.75" customHeight="1" x14ac:dyDescent="0.25">
      <c r="A18" s="176" t="s">
        <v>139</v>
      </c>
      <c r="B18" s="176"/>
      <c r="C18" s="176"/>
      <c r="D18" s="176"/>
      <c r="E18" s="176"/>
      <c r="F18" s="176"/>
      <c r="G18" s="176"/>
      <c r="H18" s="176"/>
      <c r="I18" s="176"/>
      <c r="J18" s="176"/>
      <c r="K18" s="176"/>
      <c r="L18" s="176"/>
      <c r="M18" s="176"/>
      <c r="N18" s="176"/>
      <c r="O18" s="176"/>
      <c r="P18" s="176"/>
      <c r="Q18" s="176"/>
      <c r="R18" s="176"/>
      <c r="S18" s="176"/>
      <c r="T18" s="176"/>
      <c r="U18" s="176"/>
      <c r="V18" s="176"/>
      <c r="W18" s="176"/>
    </row>
    <row r="19" spans="1:55" s="52" customFormat="1" ht="60" x14ac:dyDescent="0.25">
      <c r="A19" s="49" t="s">
        <v>140</v>
      </c>
      <c r="B19" s="24">
        <v>110</v>
      </c>
      <c r="C19" s="24">
        <v>129</v>
      </c>
      <c r="D19" s="25">
        <f>C19/B19</f>
        <v>1.1727272727272726</v>
      </c>
      <c r="E19" s="24">
        <v>1</v>
      </c>
      <c r="F19" s="26">
        <v>1</v>
      </c>
      <c r="G19" s="27" t="s">
        <v>29</v>
      </c>
      <c r="H19" s="147" t="s">
        <v>169</v>
      </c>
      <c r="I19" s="152">
        <v>1</v>
      </c>
      <c r="J19" s="28">
        <v>1</v>
      </c>
      <c r="K19" s="28">
        <f t="shared" ref="K19:K32" si="1">J19/I19</f>
        <v>1</v>
      </c>
      <c r="L19" s="28">
        <v>1</v>
      </c>
      <c r="M19" s="51">
        <f t="shared" ref="M19:M32" si="2">L19*K19</f>
        <v>1</v>
      </c>
      <c r="N19" s="27" t="s">
        <v>29</v>
      </c>
      <c r="O19" s="29"/>
      <c r="P19" s="29"/>
      <c r="Q19" s="28" t="s">
        <v>29</v>
      </c>
      <c r="R19" s="28" t="s">
        <v>29</v>
      </c>
      <c r="S19" s="28" t="s">
        <v>29</v>
      </c>
      <c r="T19" s="28" t="s">
        <v>29</v>
      </c>
      <c r="U19" s="28" t="s">
        <v>29</v>
      </c>
      <c r="V19" s="28" t="s">
        <v>29</v>
      </c>
      <c r="W19" s="30" t="s">
        <v>29</v>
      </c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8"/>
      <c r="AN19" s="8"/>
      <c r="AO19" s="8"/>
      <c r="AP19" s="8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 s="8"/>
      <c r="BB19" s="8"/>
      <c r="BC19" s="8"/>
    </row>
    <row r="20" spans="1:55" ht="90" x14ac:dyDescent="0.25">
      <c r="A20" s="23" t="s">
        <v>141</v>
      </c>
      <c r="B20" s="24">
        <v>52.5</v>
      </c>
      <c r="C20" s="24">
        <v>95.8</v>
      </c>
      <c r="D20" s="25">
        <f>C20/B20</f>
        <v>1.8247619047619048</v>
      </c>
      <c r="E20" s="24">
        <v>1</v>
      </c>
      <c r="F20" s="26">
        <v>1</v>
      </c>
      <c r="G20" s="27" t="s">
        <v>29</v>
      </c>
      <c r="H20" s="147" t="s">
        <v>142</v>
      </c>
      <c r="I20" s="152"/>
      <c r="J20" s="28"/>
      <c r="K20" s="53" t="e">
        <f t="shared" si="1"/>
        <v>#DIV/0!</v>
      </c>
      <c r="L20" s="28">
        <v>1</v>
      </c>
      <c r="M20" s="51" t="e">
        <f t="shared" si="2"/>
        <v>#DIV/0!</v>
      </c>
      <c r="N20" s="27" t="s">
        <v>29</v>
      </c>
      <c r="O20" s="29"/>
      <c r="P20" s="29"/>
      <c r="Q20" s="28" t="s">
        <v>29</v>
      </c>
      <c r="R20" s="28" t="s">
        <v>29</v>
      </c>
      <c r="S20" s="28" t="s">
        <v>29</v>
      </c>
      <c r="T20" s="28" t="s">
        <v>29</v>
      </c>
      <c r="U20" s="28" t="s">
        <v>29</v>
      </c>
      <c r="V20" s="28" t="s">
        <v>29</v>
      </c>
      <c r="W20" s="30" t="s">
        <v>29</v>
      </c>
    </row>
    <row r="21" spans="1:55" s="52" customFormat="1" x14ac:dyDescent="0.25">
      <c r="A21" s="23"/>
      <c r="B21" s="24"/>
      <c r="C21" s="24"/>
      <c r="D21" s="25"/>
      <c r="E21" s="24"/>
      <c r="F21" s="26"/>
      <c r="G21" s="27"/>
      <c r="H21" s="147" t="s">
        <v>170</v>
      </c>
      <c r="I21" s="152">
        <v>3</v>
      </c>
      <c r="J21" s="135">
        <v>3</v>
      </c>
      <c r="K21" s="132"/>
      <c r="L21" s="135"/>
      <c r="M21" s="51"/>
      <c r="N21" s="55"/>
      <c r="O21" s="56"/>
      <c r="P21" s="56"/>
      <c r="Q21" s="64"/>
      <c r="R21" s="64"/>
      <c r="S21" s="64"/>
      <c r="T21" s="64"/>
      <c r="U21" s="64"/>
      <c r="V21" s="64"/>
      <c r="W21" s="5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</row>
    <row r="22" spans="1:55" ht="70.5" customHeight="1" x14ac:dyDescent="0.25">
      <c r="A22" s="23"/>
      <c r="B22" s="24"/>
      <c r="C22" s="24"/>
      <c r="D22" s="24"/>
      <c r="E22" s="24"/>
      <c r="F22" s="26"/>
      <c r="G22" s="27"/>
      <c r="H22" s="148" t="s">
        <v>143</v>
      </c>
      <c r="I22" s="152">
        <v>3</v>
      </c>
      <c r="J22" s="28">
        <v>3</v>
      </c>
      <c r="K22" s="53">
        <f t="shared" si="1"/>
        <v>1</v>
      </c>
      <c r="L22" s="28">
        <v>1</v>
      </c>
      <c r="M22" s="51">
        <f t="shared" si="2"/>
        <v>1</v>
      </c>
      <c r="N22" s="55"/>
      <c r="O22" s="56"/>
      <c r="P22" s="56"/>
      <c r="Q22" s="57"/>
      <c r="R22" s="57"/>
      <c r="S22" s="57"/>
      <c r="T22" s="57"/>
      <c r="U22" s="57"/>
      <c r="V22" s="57"/>
      <c r="W22" s="58"/>
    </row>
    <row r="23" spans="1:55" ht="108" customHeight="1" x14ac:dyDescent="0.25">
      <c r="A23" s="23"/>
      <c r="B23" s="24"/>
      <c r="C23" s="24"/>
      <c r="D23" s="24"/>
      <c r="E23" s="24"/>
      <c r="F23" s="26"/>
      <c r="G23" s="27"/>
      <c r="H23" s="149" t="s">
        <v>144</v>
      </c>
      <c r="I23" s="152">
        <v>11</v>
      </c>
      <c r="J23" s="28">
        <v>11</v>
      </c>
      <c r="K23" s="53">
        <f t="shared" si="1"/>
        <v>1</v>
      </c>
      <c r="L23" s="28">
        <v>1</v>
      </c>
      <c r="M23" s="51">
        <f t="shared" si="2"/>
        <v>1</v>
      </c>
      <c r="N23" s="55"/>
      <c r="O23" s="56"/>
      <c r="P23" s="56"/>
      <c r="Q23" s="57" t="s">
        <v>29</v>
      </c>
      <c r="R23" s="57" t="s">
        <v>29</v>
      </c>
      <c r="S23" s="57" t="s">
        <v>29</v>
      </c>
      <c r="T23" s="57" t="s">
        <v>29</v>
      </c>
      <c r="U23" s="57" t="s">
        <v>29</v>
      </c>
      <c r="V23" s="57" t="s">
        <v>29</v>
      </c>
      <c r="W23" s="58" t="s">
        <v>29</v>
      </c>
    </row>
    <row r="24" spans="1:55" ht="45" x14ac:dyDescent="0.25">
      <c r="A24" s="23"/>
      <c r="B24" s="24"/>
      <c r="C24" s="24"/>
      <c r="D24" s="24"/>
      <c r="E24" s="24"/>
      <c r="F24" s="26"/>
      <c r="G24" s="27"/>
      <c r="H24" s="149" t="s">
        <v>145</v>
      </c>
      <c r="I24" s="152">
        <v>24</v>
      </c>
      <c r="J24" s="28">
        <v>24</v>
      </c>
      <c r="K24" s="53">
        <f t="shared" si="1"/>
        <v>1</v>
      </c>
      <c r="L24" s="28">
        <v>1</v>
      </c>
      <c r="M24" s="51">
        <f t="shared" si="2"/>
        <v>1</v>
      </c>
      <c r="N24" s="55"/>
      <c r="O24" s="56"/>
      <c r="P24" s="56"/>
      <c r="Q24" s="57" t="s">
        <v>29</v>
      </c>
      <c r="R24" s="57" t="s">
        <v>29</v>
      </c>
      <c r="S24" s="57" t="s">
        <v>29</v>
      </c>
      <c r="T24" s="57" t="s">
        <v>29</v>
      </c>
      <c r="U24" s="57" t="s">
        <v>29</v>
      </c>
      <c r="V24" s="57" t="s">
        <v>29</v>
      </c>
      <c r="W24" s="58" t="s">
        <v>29</v>
      </c>
    </row>
    <row r="25" spans="1:55" ht="60" x14ac:dyDescent="0.25">
      <c r="A25" s="23"/>
      <c r="B25" s="24"/>
      <c r="C25" s="24"/>
      <c r="D25" s="24"/>
      <c r="E25" s="24"/>
      <c r="F25" s="26"/>
      <c r="G25" s="27"/>
      <c r="H25" s="149" t="s">
        <v>146</v>
      </c>
      <c r="I25" s="152"/>
      <c r="J25" s="28"/>
      <c r="K25" s="53" t="e">
        <f t="shared" si="1"/>
        <v>#DIV/0!</v>
      </c>
      <c r="L25" s="28">
        <v>1</v>
      </c>
      <c r="M25" s="51" t="e">
        <f t="shared" si="2"/>
        <v>#DIV/0!</v>
      </c>
      <c r="N25" s="55"/>
      <c r="O25" s="56"/>
      <c r="P25" s="56"/>
      <c r="Q25" s="57" t="s">
        <v>29</v>
      </c>
      <c r="R25" s="57" t="s">
        <v>29</v>
      </c>
      <c r="S25" s="57" t="s">
        <v>29</v>
      </c>
      <c r="T25" s="57" t="s">
        <v>29</v>
      </c>
      <c r="U25" s="57" t="s">
        <v>29</v>
      </c>
      <c r="V25" s="57" t="s">
        <v>29</v>
      </c>
      <c r="W25" s="58" t="s">
        <v>29</v>
      </c>
    </row>
    <row r="26" spans="1:55" s="52" customFormat="1" ht="30" customHeight="1" x14ac:dyDescent="0.25">
      <c r="A26" s="23"/>
      <c r="B26" s="24"/>
      <c r="C26" s="24"/>
      <c r="D26" s="24"/>
      <c r="E26" s="24"/>
      <c r="F26" s="26"/>
      <c r="G26" s="27"/>
      <c r="H26" s="149" t="s">
        <v>170</v>
      </c>
      <c r="I26" s="152">
        <v>6</v>
      </c>
      <c r="J26" s="135">
        <v>6</v>
      </c>
      <c r="K26" s="132"/>
      <c r="L26" s="135"/>
      <c r="M26" s="51"/>
      <c r="N26" s="55"/>
      <c r="O26" s="56"/>
      <c r="P26" s="56"/>
      <c r="Q26" s="64"/>
      <c r="R26" s="64"/>
      <c r="S26" s="64"/>
      <c r="T26" s="64"/>
      <c r="U26" s="64"/>
      <c r="V26" s="64"/>
      <c r="W26" s="5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 s="8"/>
      <c r="BB26" s="8"/>
      <c r="BC26" s="8"/>
    </row>
    <row r="27" spans="1:55" ht="63" x14ac:dyDescent="0.25">
      <c r="A27" s="23"/>
      <c r="B27" s="24"/>
      <c r="C27" s="24"/>
      <c r="D27" s="24"/>
      <c r="E27" s="24"/>
      <c r="F27" s="26"/>
      <c r="G27" s="27"/>
      <c r="H27" s="148" t="s">
        <v>147</v>
      </c>
      <c r="I27" s="152">
        <v>7</v>
      </c>
      <c r="J27" s="28">
        <v>7</v>
      </c>
      <c r="K27" s="53">
        <f t="shared" si="1"/>
        <v>1</v>
      </c>
      <c r="L27" s="28">
        <v>1</v>
      </c>
      <c r="M27" s="51">
        <f t="shared" si="2"/>
        <v>1</v>
      </c>
      <c r="N27" s="55"/>
      <c r="O27" s="56"/>
      <c r="P27" s="56"/>
      <c r="Q27" s="57"/>
      <c r="R27" s="57"/>
      <c r="S27" s="57"/>
      <c r="T27" s="57"/>
      <c r="U27" s="57"/>
      <c r="V27" s="57"/>
      <c r="W27" s="58"/>
    </row>
    <row r="28" spans="1:55" ht="65.25" customHeight="1" x14ac:dyDescent="0.25">
      <c r="A28" s="23"/>
      <c r="B28" s="24"/>
      <c r="C28" s="24"/>
      <c r="D28" s="24"/>
      <c r="E28" s="24"/>
      <c r="F28" s="26"/>
      <c r="G28" s="27"/>
      <c r="H28" s="59" t="s">
        <v>39</v>
      </c>
      <c r="I28" s="152"/>
      <c r="J28" s="28"/>
      <c r="K28" s="53" t="e">
        <f t="shared" si="1"/>
        <v>#DIV/0!</v>
      </c>
      <c r="L28" s="28">
        <v>1</v>
      </c>
      <c r="M28" s="51" t="e">
        <f t="shared" si="2"/>
        <v>#DIV/0!</v>
      </c>
      <c r="N28" s="55"/>
      <c r="O28" s="56"/>
      <c r="P28" s="56"/>
      <c r="Q28" s="57" t="s">
        <v>29</v>
      </c>
      <c r="R28" s="57" t="s">
        <v>29</v>
      </c>
      <c r="S28" s="57" t="s">
        <v>29</v>
      </c>
      <c r="T28" s="57" t="s">
        <v>29</v>
      </c>
      <c r="U28" s="57" t="s">
        <v>29</v>
      </c>
      <c r="V28" s="57" t="s">
        <v>29</v>
      </c>
      <c r="W28" s="58" t="s">
        <v>29</v>
      </c>
    </row>
    <row r="29" spans="1:55" ht="86.25" customHeight="1" x14ac:dyDescent="0.25">
      <c r="A29" s="23"/>
      <c r="B29" s="24"/>
      <c r="C29" s="24"/>
      <c r="D29" s="24"/>
      <c r="E29" s="24"/>
      <c r="F29" s="26"/>
      <c r="G29" s="27"/>
      <c r="H29" s="59" t="s">
        <v>173</v>
      </c>
      <c r="I29" s="28">
        <v>435</v>
      </c>
      <c r="J29" s="28">
        <v>435</v>
      </c>
      <c r="K29" s="53">
        <f t="shared" si="1"/>
        <v>1</v>
      </c>
      <c r="L29" s="28">
        <v>1</v>
      </c>
      <c r="M29" s="51">
        <f t="shared" si="2"/>
        <v>1</v>
      </c>
      <c r="N29" s="55"/>
      <c r="O29" s="56"/>
      <c r="P29" s="56"/>
      <c r="Q29" s="57" t="s">
        <v>29</v>
      </c>
      <c r="R29" s="57" t="s">
        <v>29</v>
      </c>
      <c r="S29" s="57" t="s">
        <v>29</v>
      </c>
      <c r="T29" s="57" t="s">
        <v>29</v>
      </c>
      <c r="U29" s="57" t="s">
        <v>29</v>
      </c>
      <c r="V29" s="57" t="s">
        <v>29</v>
      </c>
      <c r="W29" s="58" t="s">
        <v>29</v>
      </c>
    </row>
    <row r="30" spans="1:55" ht="68.25" hidden="1" customHeight="1" x14ac:dyDescent="0.25">
      <c r="A30" s="23"/>
      <c r="B30" s="24"/>
      <c r="C30" s="24"/>
      <c r="D30" s="24"/>
      <c r="E30" s="24"/>
      <c r="F30" s="26"/>
      <c r="G30" s="27"/>
      <c r="H30" s="54" t="s">
        <v>40</v>
      </c>
      <c r="I30" s="28">
        <v>1</v>
      </c>
      <c r="J30" s="28">
        <v>1</v>
      </c>
      <c r="K30" s="53">
        <f t="shared" si="1"/>
        <v>1</v>
      </c>
      <c r="L30" s="28">
        <v>1</v>
      </c>
      <c r="M30" s="51">
        <f t="shared" si="2"/>
        <v>1</v>
      </c>
      <c r="N30" s="55"/>
      <c r="O30" s="56"/>
      <c r="P30" s="56"/>
      <c r="Q30" s="57" t="s">
        <v>29</v>
      </c>
      <c r="R30" s="57" t="s">
        <v>29</v>
      </c>
      <c r="S30" s="57" t="s">
        <v>29</v>
      </c>
      <c r="T30" s="57" t="s">
        <v>29</v>
      </c>
      <c r="U30" s="57" t="s">
        <v>29</v>
      </c>
      <c r="V30" s="57" t="s">
        <v>29</v>
      </c>
      <c r="W30" s="58" t="s">
        <v>29</v>
      </c>
    </row>
    <row r="31" spans="1:55" s="52" customFormat="1" ht="68.25" hidden="1" customHeight="1" x14ac:dyDescent="0.25">
      <c r="A31" s="23"/>
      <c r="B31" s="24"/>
      <c r="C31" s="24"/>
      <c r="D31" s="24"/>
      <c r="E31" s="24"/>
      <c r="F31" s="26"/>
      <c r="G31" s="27"/>
      <c r="H31" s="54" t="s">
        <v>168</v>
      </c>
      <c r="I31" s="135">
        <v>1</v>
      </c>
      <c r="J31" s="135">
        <v>1</v>
      </c>
      <c r="K31" s="132">
        <f t="shared" si="1"/>
        <v>1</v>
      </c>
      <c r="L31" s="135">
        <v>1</v>
      </c>
      <c r="M31" s="51">
        <f t="shared" si="2"/>
        <v>1</v>
      </c>
      <c r="N31" s="55"/>
      <c r="O31" s="56"/>
      <c r="P31" s="56"/>
      <c r="Q31" s="64"/>
      <c r="R31" s="64"/>
      <c r="S31" s="64"/>
      <c r="T31" s="64"/>
      <c r="U31" s="64"/>
      <c r="V31" s="64"/>
      <c r="W31" s="5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8"/>
      <c r="BB31" s="8"/>
      <c r="BC31" s="8"/>
    </row>
    <row r="32" spans="1:55" ht="61.5" hidden="1" customHeight="1" x14ac:dyDescent="0.25">
      <c r="A32" s="23"/>
      <c r="B32" s="24"/>
      <c r="C32" s="24"/>
      <c r="D32" s="24"/>
      <c r="E32" s="24"/>
      <c r="F32" s="26"/>
      <c r="G32" s="27"/>
      <c r="H32" s="54" t="s">
        <v>41</v>
      </c>
      <c r="I32" s="28">
        <v>1</v>
      </c>
      <c r="J32" s="28">
        <v>1</v>
      </c>
      <c r="K32" s="53">
        <f t="shared" si="1"/>
        <v>1</v>
      </c>
      <c r="L32" s="28">
        <v>1</v>
      </c>
      <c r="M32" s="51">
        <f t="shared" si="2"/>
        <v>1</v>
      </c>
      <c r="N32" s="55"/>
      <c r="O32" s="56"/>
      <c r="P32" s="56"/>
      <c r="Q32" s="57" t="s">
        <v>29</v>
      </c>
      <c r="R32" s="57" t="s">
        <v>29</v>
      </c>
      <c r="S32" s="57" t="s">
        <v>29</v>
      </c>
      <c r="T32" s="57" t="s">
        <v>29</v>
      </c>
      <c r="U32" s="57" t="s">
        <v>29</v>
      </c>
      <c r="V32" s="57" t="s">
        <v>29</v>
      </c>
      <c r="W32" s="58" t="s">
        <v>29</v>
      </c>
    </row>
    <row r="33" spans="1:55" s="52" customFormat="1" ht="16.5" customHeight="1" x14ac:dyDescent="0.25">
      <c r="A33" s="60" t="s">
        <v>36</v>
      </c>
      <c r="B33" s="61" t="s">
        <v>29</v>
      </c>
      <c r="C33" s="61" t="s">
        <v>29</v>
      </c>
      <c r="D33" s="62"/>
      <c r="E33" s="2" t="s">
        <v>29</v>
      </c>
      <c r="F33" s="2"/>
      <c r="G33" s="63">
        <f>(F19+F20)/2</f>
        <v>1</v>
      </c>
      <c r="H33" s="64" t="s">
        <v>29</v>
      </c>
      <c r="I33" s="64" t="s">
        <v>29</v>
      </c>
      <c r="J33" s="64" t="s">
        <v>29</v>
      </c>
      <c r="K33" s="64" t="s">
        <v>29</v>
      </c>
      <c r="L33" s="64"/>
      <c r="M33" s="65"/>
      <c r="N33" s="66" t="e">
        <f>(M19+M20+M23+M24+M25+M28+M29+M30+M32+M22+M27)/11</f>
        <v>#DIV/0!</v>
      </c>
      <c r="O33" s="67"/>
      <c r="P33" s="67"/>
      <c r="Q33" s="64"/>
      <c r="R33" s="64"/>
      <c r="S33" s="64"/>
      <c r="T33" s="64"/>
      <c r="U33" s="64"/>
      <c r="V33" s="65"/>
      <c r="W33" s="6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</row>
    <row r="34" spans="1:55" s="74" customFormat="1" ht="28.5" customHeight="1" x14ac:dyDescent="0.25">
      <c r="A34" s="69" t="s">
        <v>42</v>
      </c>
      <c r="B34" s="70"/>
      <c r="C34" s="70"/>
      <c r="D34" s="70"/>
      <c r="E34" s="70"/>
      <c r="F34" s="70"/>
      <c r="G34" s="71"/>
      <c r="H34" s="70"/>
      <c r="I34" s="70"/>
      <c r="J34" s="70"/>
      <c r="K34" s="70"/>
      <c r="L34" s="70"/>
      <c r="M34" s="72"/>
      <c r="N34" s="73"/>
      <c r="O34" s="71" t="e">
        <f>0.5*G33+0.5*N33</f>
        <v>#DIV/0!</v>
      </c>
      <c r="P34" s="71"/>
      <c r="Q34" s="70"/>
      <c r="R34" s="70"/>
      <c r="S34" s="70"/>
      <c r="T34" s="70"/>
      <c r="U34" s="70"/>
      <c r="V34" s="72"/>
      <c r="W34" s="73"/>
    </row>
    <row r="35" spans="1:55" s="81" customFormat="1" ht="24" x14ac:dyDescent="0.25">
      <c r="A35" s="75" t="s">
        <v>43</v>
      </c>
      <c r="B35" s="76"/>
      <c r="C35" s="76"/>
      <c r="D35" s="76"/>
      <c r="E35" s="76"/>
      <c r="F35" s="76"/>
      <c r="G35" s="77"/>
      <c r="H35" s="76"/>
      <c r="I35" s="76"/>
      <c r="J35" s="76"/>
      <c r="K35" s="76"/>
      <c r="L35" s="76"/>
      <c r="M35" s="76"/>
      <c r="N35" s="77"/>
      <c r="O35" s="78"/>
      <c r="P35" s="78"/>
      <c r="Q35" s="76">
        <v>1</v>
      </c>
      <c r="R35" s="76">
        <v>1</v>
      </c>
      <c r="S35" s="76"/>
      <c r="T35" s="76"/>
      <c r="U35" s="76"/>
      <c r="V35" s="76">
        <f>(Q35+R35)/2</f>
        <v>1</v>
      </c>
      <c r="W35" s="79" t="e">
        <f>0.8*O34+0.2*V35</f>
        <v>#DIV/0!</v>
      </c>
      <c r="X35" s="80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8"/>
      <c r="AM35" s="8"/>
      <c r="AN35" s="8"/>
      <c r="AO35" s="8"/>
      <c r="AP35" s="8"/>
      <c r="AQ35" s="8"/>
      <c r="AR35" s="8"/>
      <c r="AS35" s="8"/>
      <c r="AT35" s="8"/>
      <c r="AU35" s="8"/>
      <c r="AV35" s="8"/>
      <c r="AW35" s="8"/>
      <c r="AX35" s="8"/>
      <c r="AY35" s="8"/>
      <c r="AZ35" s="8"/>
      <c r="BA35" s="8"/>
      <c r="BB35" s="8"/>
      <c r="BC35" s="8"/>
    </row>
    <row r="36" spans="1:55" s="82" customFormat="1" ht="23.25" customHeight="1" x14ac:dyDescent="0.25">
      <c r="A36" s="172" t="s">
        <v>148</v>
      </c>
      <c r="B36" s="172"/>
      <c r="C36" s="172"/>
      <c r="D36" s="172"/>
      <c r="E36" s="172"/>
      <c r="F36" s="172"/>
      <c r="G36" s="172"/>
      <c r="H36" s="172"/>
      <c r="I36" s="172"/>
      <c r="J36" s="172"/>
      <c r="K36" s="172"/>
      <c r="L36" s="172"/>
      <c r="M36" s="172"/>
      <c r="N36" s="172"/>
      <c r="O36" s="172"/>
      <c r="P36" s="172"/>
      <c r="Q36" s="172"/>
      <c r="R36" s="172"/>
      <c r="S36" s="172"/>
      <c r="T36" s="172"/>
      <c r="U36" s="172"/>
      <c r="V36" s="172"/>
      <c r="W36" s="172"/>
      <c r="X36" s="74"/>
      <c r="Y36" s="74"/>
      <c r="Z36" s="74"/>
      <c r="AA36" s="74"/>
      <c r="AB36" s="74"/>
      <c r="AC36" s="74"/>
      <c r="AD36" s="74"/>
      <c r="AE36" s="74"/>
      <c r="AF36" s="74"/>
      <c r="AG36" s="74"/>
      <c r="AH36" s="74"/>
      <c r="AI36" s="74"/>
      <c r="AJ36" s="74"/>
      <c r="AK36" s="74"/>
      <c r="AL36" s="74"/>
      <c r="AM36" s="74"/>
      <c r="AN36" s="74"/>
      <c r="AO36" s="74"/>
      <c r="AP36" s="74"/>
      <c r="AQ36" s="74"/>
      <c r="AR36" s="74"/>
      <c r="AS36" s="74"/>
      <c r="AT36" s="74"/>
      <c r="AU36" s="74"/>
      <c r="AV36" s="74"/>
      <c r="AW36" s="74"/>
      <c r="AX36" s="74"/>
      <c r="AY36" s="74"/>
      <c r="AZ36" s="74"/>
      <c r="BA36" s="74"/>
      <c r="BB36" s="74"/>
      <c r="BC36" s="74"/>
    </row>
    <row r="37" spans="1:55" s="82" customFormat="1" ht="90" x14ac:dyDescent="0.25">
      <c r="A37" s="50" t="s">
        <v>149</v>
      </c>
      <c r="B37" s="83">
        <v>0.71199999999999997</v>
      </c>
      <c r="C37" s="83">
        <v>0.74</v>
      </c>
      <c r="D37" s="178">
        <f>C37/B37</f>
        <v>1.0393258426966292</v>
      </c>
      <c r="E37" s="83">
        <v>1</v>
      </c>
      <c r="F37" s="84">
        <v>1</v>
      </c>
      <c r="G37" s="85" t="s">
        <v>29</v>
      </c>
      <c r="H37" s="86" t="s">
        <v>150</v>
      </c>
      <c r="I37" s="87">
        <v>1</v>
      </c>
      <c r="J37" s="87">
        <v>1</v>
      </c>
      <c r="K37" s="87">
        <v>1</v>
      </c>
      <c r="L37" s="87">
        <v>1</v>
      </c>
      <c r="M37" s="88">
        <v>1</v>
      </c>
      <c r="N37" s="85"/>
      <c r="O37" s="89"/>
      <c r="P37" s="89"/>
      <c r="Q37" s="87" t="s">
        <v>29</v>
      </c>
      <c r="R37" s="87" t="s">
        <v>29</v>
      </c>
      <c r="S37" s="87" t="s">
        <v>29</v>
      </c>
      <c r="T37" s="87" t="s">
        <v>29</v>
      </c>
      <c r="U37" s="87" t="s">
        <v>29</v>
      </c>
      <c r="V37" s="87" t="s">
        <v>29</v>
      </c>
      <c r="W37" s="90" t="s">
        <v>29</v>
      </c>
      <c r="X37" s="74"/>
      <c r="Y37" s="74"/>
      <c r="Z37" s="74"/>
      <c r="AA37" s="74"/>
      <c r="AB37" s="7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</row>
    <row r="38" spans="1:55" s="99" customFormat="1" x14ac:dyDescent="0.25">
      <c r="A38" s="86"/>
      <c r="B38" s="83"/>
      <c r="C38" s="83"/>
      <c r="D38" s="178"/>
      <c r="E38" s="83"/>
      <c r="F38" s="84"/>
      <c r="G38" s="85"/>
      <c r="H38" s="86" t="s">
        <v>170</v>
      </c>
      <c r="I38" s="94">
        <v>10</v>
      </c>
      <c r="J38" s="94">
        <v>10</v>
      </c>
      <c r="K38" s="94"/>
      <c r="L38" s="94"/>
      <c r="M38" s="88"/>
      <c r="N38" s="85"/>
      <c r="O38" s="89"/>
      <c r="P38" s="89"/>
      <c r="Q38" s="94"/>
      <c r="R38" s="94"/>
      <c r="S38" s="94"/>
      <c r="T38" s="94"/>
      <c r="U38" s="94"/>
      <c r="V38" s="94"/>
      <c r="W38" s="90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4"/>
      <c r="AT38" s="74"/>
      <c r="AU38" s="74"/>
      <c r="AV38" s="74"/>
      <c r="AW38" s="74"/>
      <c r="AX38" s="74"/>
      <c r="AY38" s="74"/>
      <c r="AZ38" s="74"/>
      <c r="BA38" s="74"/>
      <c r="BB38" s="74"/>
      <c r="BC38" s="74"/>
    </row>
    <row r="39" spans="1:55" s="82" customFormat="1" ht="45" x14ac:dyDescent="0.25">
      <c r="A39" s="91"/>
      <c r="B39" s="83"/>
      <c r="C39" s="83"/>
      <c r="D39" s="83"/>
      <c r="E39" s="83"/>
      <c r="F39" s="84"/>
      <c r="G39" s="85"/>
      <c r="H39" s="86" t="s">
        <v>151</v>
      </c>
      <c r="I39" s="87">
        <v>0</v>
      </c>
      <c r="J39" s="87">
        <v>0</v>
      </c>
      <c r="K39" s="87"/>
      <c r="L39" s="87"/>
      <c r="M39" s="88">
        <v>1</v>
      </c>
      <c r="N39" s="85"/>
      <c r="O39" s="89"/>
      <c r="P39" s="89"/>
      <c r="Q39" s="87"/>
      <c r="R39" s="87"/>
      <c r="S39" s="87"/>
      <c r="T39" s="87"/>
      <c r="U39" s="87"/>
      <c r="V39" s="87"/>
      <c r="W39" s="90"/>
      <c r="X39" s="74"/>
      <c r="Y39" s="74"/>
      <c r="Z39" s="74"/>
      <c r="AA39" s="74"/>
      <c r="AB39" s="74"/>
      <c r="AC39" s="74"/>
      <c r="AD39" s="74"/>
      <c r="AE39" s="74"/>
      <c r="AF39" s="74"/>
      <c r="AG39" s="74"/>
      <c r="AH39" s="74"/>
      <c r="AI39" s="74"/>
      <c r="AJ39" s="74"/>
      <c r="AK39" s="74"/>
      <c r="AL39" s="74"/>
      <c r="AM39" s="74"/>
      <c r="AN39" s="74"/>
      <c r="AO39" s="74"/>
      <c r="AP39" s="74"/>
      <c r="AQ39" s="74"/>
      <c r="AR39" s="74"/>
      <c r="AS39" s="74"/>
      <c r="AT39" s="74"/>
      <c r="AU39" s="74"/>
      <c r="AV39" s="74"/>
      <c r="AW39" s="74"/>
      <c r="AX39" s="74"/>
      <c r="AY39" s="74"/>
      <c r="AZ39" s="74"/>
      <c r="BA39" s="74"/>
      <c r="BB39" s="74"/>
      <c r="BC39" s="74"/>
    </row>
    <row r="40" spans="1:55" s="99" customFormat="1" x14ac:dyDescent="0.25">
      <c r="A40" s="142"/>
      <c r="B40" s="83"/>
      <c r="C40" s="83"/>
      <c r="D40" s="83"/>
      <c r="E40" s="83"/>
      <c r="F40" s="84"/>
      <c r="G40" s="85"/>
      <c r="H40" s="86" t="s">
        <v>170</v>
      </c>
      <c r="I40" s="94">
        <v>2</v>
      </c>
      <c r="J40" s="94">
        <v>2</v>
      </c>
      <c r="K40" s="94"/>
      <c r="L40" s="94"/>
      <c r="M40" s="88"/>
      <c r="N40" s="85"/>
      <c r="O40" s="89"/>
      <c r="P40" s="89"/>
      <c r="Q40" s="94"/>
      <c r="R40" s="94"/>
      <c r="S40" s="94"/>
      <c r="T40" s="94"/>
      <c r="U40" s="94"/>
      <c r="V40" s="94"/>
      <c r="W40" s="90"/>
      <c r="X40" s="74"/>
      <c r="Y40" s="74"/>
      <c r="Z40" s="74"/>
      <c r="AA40" s="74"/>
      <c r="AB40" s="74"/>
      <c r="AC40" s="74"/>
      <c r="AD40" s="74"/>
      <c r="AE40" s="74"/>
      <c r="AF40" s="74"/>
      <c r="AG40" s="74"/>
      <c r="AH40" s="74"/>
      <c r="AI40" s="74"/>
      <c r="AJ40" s="74"/>
      <c r="AK40" s="74"/>
      <c r="AL40" s="74"/>
      <c r="AM40" s="74"/>
      <c r="AN40" s="74"/>
      <c r="AO40" s="74"/>
      <c r="AP40" s="74"/>
      <c r="AQ40" s="74"/>
      <c r="AR40" s="74"/>
      <c r="AS40" s="74"/>
      <c r="AT40" s="74"/>
      <c r="AU40" s="74"/>
      <c r="AV40" s="74"/>
      <c r="AW40" s="74"/>
      <c r="AX40" s="74"/>
      <c r="AY40" s="74"/>
      <c r="AZ40" s="74"/>
      <c r="BA40" s="74"/>
      <c r="BB40" s="74"/>
      <c r="BC40" s="74"/>
    </row>
    <row r="41" spans="1:55" s="99" customFormat="1" ht="20.25" customHeight="1" x14ac:dyDescent="0.25">
      <c r="A41" s="92" t="s">
        <v>36</v>
      </c>
      <c r="B41" s="83" t="s">
        <v>29</v>
      </c>
      <c r="C41" s="83" t="s">
        <v>29</v>
      </c>
      <c r="D41" s="83"/>
      <c r="E41" s="83" t="s">
        <v>29</v>
      </c>
      <c r="F41" s="83"/>
      <c r="G41" s="93">
        <f>F37</f>
        <v>1</v>
      </c>
      <c r="H41" s="94"/>
      <c r="I41" s="94"/>
      <c r="J41" s="94"/>
      <c r="K41" s="94"/>
      <c r="L41" s="94"/>
      <c r="M41" s="95"/>
      <c r="N41" s="93">
        <f>M37</f>
        <v>1</v>
      </c>
      <c r="O41" s="96"/>
      <c r="P41" s="96"/>
      <c r="Q41" s="94" t="s">
        <v>29</v>
      </c>
      <c r="R41" s="94" t="s">
        <v>29</v>
      </c>
      <c r="S41" s="94" t="s">
        <v>29</v>
      </c>
      <c r="T41" s="94" t="s">
        <v>29</v>
      </c>
      <c r="U41" s="94" t="s">
        <v>29</v>
      </c>
      <c r="V41" s="97" t="s">
        <v>29</v>
      </c>
      <c r="W41" s="98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  <c r="AM41" s="74"/>
      <c r="AN41" s="74"/>
      <c r="AO41" s="74"/>
      <c r="AP41" s="74"/>
      <c r="AQ41" s="74"/>
      <c r="AR41" s="74"/>
      <c r="AS41" s="74"/>
      <c r="AT41" s="74"/>
      <c r="AU41" s="74"/>
      <c r="AV41" s="74"/>
      <c r="AW41" s="74"/>
      <c r="AX41" s="74"/>
      <c r="AY41" s="74"/>
      <c r="AZ41" s="74"/>
      <c r="BA41" s="74"/>
      <c r="BB41" s="74"/>
      <c r="BC41" s="74"/>
    </row>
    <row r="42" spans="1:55" s="109" customFormat="1" ht="28.5" x14ac:dyDescent="0.25">
      <c r="A42" s="100" t="s">
        <v>44</v>
      </c>
      <c r="B42" s="101"/>
      <c r="C42" s="101"/>
      <c r="D42" s="102"/>
      <c r="E42" s="103"/>
      <c r="F42" s="103"/>
      <c r="G42" s="104"/>
      <c r="H42" s="105"/>
      <c r="I42" s="105"/>
      <c r="J42" s="105"/>
      <c r="K42" s="105"/>
      <c r="L42" s="105"/>
      <c r="M42" s="106"/>
      <c r="N42" s="93"/>
      <c r="O42" s="96">
        <f>0.5*G41+0.5*N41</f>
        <v>1</v>
      </c>
      <c r="P42" s="107"/>
      <c r="Q42" s="105"/>
      <c r="R42" s="105"/>
      <c r="S42" s="105"/>
      <c r="T42" s="105"/>
      <c r="U42" s="105"/>
      <c r="V42" s="108"/>
      <c r="W42" s="98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  <c r="AM42" s="74"/>
      <c r="AN42" s="74"/>
      <c r="AO42" s="74"/>
      <c r="AP42" s="74"/>
      <c r="AQ42" s="74"/>
      <c r="AR42" s="74"/>
      <c r="AS42" s="74"/>
      <c r="AT42" s="74"/>
      <c r="AU42" s="74"/>
      <c r="AV42" s="74"/>
      <c r="AW42" s="74"/>
      <c r="AX42" s="74"/>
      <c r="AY42" s="74"/>
      <c r="AZ42" s="74"/>
      <c r="BA42" s="74"/>
      <c r="BB42" s="74"/>
      <c r="BC42" s="74"/>
    </row>
    <row r="43" spans="1:55" s="109" customFormat="1" ht="47.25" customHeight="1" x14ac:dyDescent="0.25">
      <c r="A43" s="110" t="s">
        <v>45</v>
      </c>
      <c r="B43" s="111"/>
      <c r="C43" s="111"/>
      <c r="D43" s="112"/>
      <c r="E43" s="113"/>
      <c r="F43" s="113"/>
      <c r="G43" s="93"/>
      <c r="H43" s="111"/>
      <c r="I43" s="111"/>
      <c r="J43" s="111"/>
      <c r="K43" s="111"/>
      <c r="L43" s="111"/>
      <c r="M43" s="114"/>
      <c r="N43" s="93"/>
      <c r="O43" s="96"/>
      <c r="P43" s="107"/>
      <c r="Q43" s="111">
        <v>1</v>
      </c>
      <c r="R43" s="111">
        <v>1</v>
      </c>
      <c r="S43" s="111"/>
      <c r="T43" s="111"/>
      <c r="U43" s="111"/>
      <c r="V43" s="115">
        <f>(Q43+R43)/2</f>
        <v>1</v>
      </c>
      <c r="W43" s="79">
        <f>0.8*O42+0.2*V43</f>
        <v>1</v>
      </c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4"/>
      <c r="AN43" s="74"/>
      <c r="AO43" s="74"/>
      <c r="AP43" s="74"/>
      <c r="AQ43" s="74"/>
      <c r="AR43" s="74"/>
      <c r="AS43" s="74"/>
      <c r="AT43" s="74"/>
      <c r="AU43" s="74"/>
      <c r="AV43" s="74"/>
      <c r="AW43" s="74"/>
      <c r="AX43" s="74"/>
      <c r="AY43" s="74"/>
      <c r="AZ43" s="74"/>
      <c r="BA43" s="74"/>
      <c r="BB43" s="74"/>
      <c r="BC43" s="74"/>
    </row>
    <row r="44" spans="1:55" s="109" customFormat="1" ht="47.25" customHeight="1" x14ac:dyDescent="0.25">
      <c r="A44" s="172" t="s">
        <v>137</v>
      </c>
      <c r="B44" s="172"/>
      <c r="C44" s="172"/>
      <c r="D44" s="172"/>
      <c r="E44" s="172"/>
      <c r="F44" s="172"/>
      <c r="G44" s="172"/>
      <c r="H44" s="172"/>
      <c r="I44" s="172"/>
      <c r="J44" s="172"/>
      <c r="K44" s="172"/>
      <c r="L44" s="172"/>
      <c r="M44" s="172"/>
      <c r="N44" s="172"/>
      <c r="O44" s="172"/>
      <c r="P44" s="172"/>
      <c r="Q44" s="172"/>
      <c r="R44" s="172"/>
      <c r="S44" s="172"/>
      <c r="T44" s="172"/>
      <c r="U44" s="172"/>
      <c r="V44" s="172"/>
      <c r="W44" s="172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  <c r="AM44" s="74"/>
      <c r="AN44" s="74"/>
      <c r="AO44" s="74"/>
      <c r="AP44" s="74"/>
      <c r="AQ44" s="74"/>
      <c r="AR44" s="74"/>
      <c r="AS44" s="74"/>
      <c r="AT44" s="74"/>
      <c r="AU44" s="74"/>
      <c r="AV44" s="74"/>
      <c r="AW44" s="74"/>
      <c r="AX44" s="74"/>
      <c r="AY44" s="74"/>
      <c r="AZ44" s="74"/>
      <c r="BA44" s="74"/>
      <c r="BB44" s="74"/>
      <c r="BC44" s="74"/>
    </row>
    <row r="45" spans="1:55" s="109" customFormat="1" ht="47.25" customHeight="1" x14ac:dyDescent="0.25">
      <c r="A45" s="86" t="s">
        <v>138</v>
      </c>
      <c r="B45" s="83">
        <v>10</v>
      </c>
      <c r="C45" s="83">
        <v>10</v>
      </c>
      <c r="D45" s="83">
        <v>1</v>
      </c>
      <c r="E45" s="83">
        <v>1</v>
      </c>
      <c r="F45" s="84">
        <f>E45/D45</f>
        <v>1</v>
      </c>
      <c r="G45" s="85" t="s">
        <v>29</v>
      </c>
      <c r="H45" s="86" t="s">
        <v>157</v>
      </c>
      <c r="I45" s="94">
        <v>11</v>
      </c>
      <c r="J45" s="94">
        <v>11</v>
      </c>
      <c r="K45" s="94">
        <v>1</v>
      </c>
      <c r="L45" s="94">
        <v>1</v>
      </c>
      <c r="M45" s="88">
        <v>1</v>
      </c>
      <c r="N45" s="85"/>
      <c r="O45" s="89"/>
      <c r="P45" s="89"/>
      <c r="Q45" s="94" t="s">
        <v>29</v>
      </c>
      <c r="R45" s="94" t="s">
        <v>29</v>
      </c>
      <c r="S45" s="94" t="s">
        <v>29</v>
      </c>
      <c r="T45" s="94" t="s">
        <v>29</v>
      </c>
      <c r="U45" s="94" t="s">
        <v>29</v>
      </c>
      <c r="V45" s="94" t="s">
        <v>29</v>
      </c>
      <c r="W45" s="90" t="s">
        <v>29</v>
      </c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  <c r="AM45" s="74"/>
      <c r="AN45" s="74"/>
      <c r="AO45" s="74"/>
      <c r="AP45" s="74"/>
      <c r="AQ45" s="74"/>
      <c r="AR45" s="74"/>
      <c r="AS45" s="74"/>
      <c r="AT45" s="74"/>
      <c r="AU45" s="74"/>
      <c r="AV45" s="74"/>
      <c r="AW45" s="74"/>
      <c r="AX45" s="74"/>
      <c r="AY45" s="74"/>
      <c r="AZ45" s="74"/>
      <c r="BA45" s="74"/>
      <c r="BB45" s="74"/>
      <c r="BC45" s="74"/>
    </row>
    <row r="46" spans="1:55" s="109" customFormat="1" ht="47.25" customHeight="1" x14ac:dyDescent="0.25">
      <c r="A46" s="142"/>
      <c r="B46" s="83"/>
      <c r="C46" s="83"/>
      <c r="D46" s="83"/>
      <c r="E46" s="83"/>
      <c r="F46" s="84"/>
      <c r="G46" s="85"/>
      <c r="H46" s="86"/>
      <c r="I46" s="94"/>
      <c r="J46" s="94"/>
      <c r="K46" s="94"/>
      <c r="L46" s="94"/>
      <c r="M46" s="88"/>
      <c r="N46" s="85"/>
      <c r="O46" s="89"/>
      <c r="P46" s="89"/>
      <c r="Q46" s="94"/>
      <c r="R46" s="94"/>
      <c r="S46" s="94"/>
      <c r="T46" s="94"/>
      <c r="U46" s="94"/>
      <c r="V46" s="94"/>
      <c r="W46" s="90"/>
      <c r="X46" s="74"/>
      <c r="Y46" s="74"/>
      <c r="Z46" s="74"/>
      <c r="AA46" s="74"/>
      <c r="AB46" s="74"/>
      <c r="AC46" s="74"/>
      <c r="AD46" s="74"/>
      <c r="AE46" s="74"/>
      <c r="AF46" s="74"/>
      <c r="AG46" s="74"/>
      <c r="AH46" s="74"/>
      <c r="AI46" s="74"/>
      <c r="AJ46" s="74"/>
      <c r="AK46" s="74"/>
      <c r="AL46" s="74"/>
      <c r="AM46" s="74"/>
      <c r="AN46" s="74"/>
      <c r="AO46" s="74"/>
      <c r="AP46" s="74"/>
      <c r="AQ46" s="74"/>
      <c r="AR46" s="74"/>
      <c r="AS46" s="74"/>
      <c r="AT46" s="74"/>
      <c r="AU46" s="74"/>
      <c r="AV46" s="74"/>
      <c r="AW46" s="74"/>
      <c r="AX46" s="74"/>
      <c r="AY46" s="74"/>
      <c r="AZ46" s="74"/>
      <c r="BA46" s="74"/>
      <c r="BB46" s="74"/>
      <c r="BC46" s="74"/>
    </row>
    <row r="47" spans="1:55" s="109" customFormat="1" ht="47.25" customHeight="1" x14ac:dyDescent="0.25">
      <c r="A47" s="92" t="s">
        <v>36</v>
      </c>
      <c r="B47" s="83"/>
      <c r="C47" s="83"/>
      <c r="D47" s="83"/>
      <c r="E47" s="83"/>
      <c r="F47" s="84"/>
      <c r="G47" s="104">
        <f>F45</f>
        <v>1</v>
      </c>
      <c r="H47" s="94"/>
      <c r="I47" s="94"/>
      <c r="J47" s="94"/>
      <c r="K47" s="94"/>
      <c r="L47" s="94"/>
      <c r="M47" s="95"/>
      <c r="N47" s="93">
        <f>M45</f>
        <v>1</v>
      </c>
      <c r="O47" s="96"/>
      <c r="P47" s="96"/>
      <c r="Q47" s="94" t="s">
        <v>29</v>
      </c>
      <c r="R47" s="94" t="s">
        <v>29</v>
      </c>
      <c r="S47" s="94" t="s">
        <v>29</v>
      </c>
      <c r="T47" s="94" t="s">
        <v>29</v>
      </c>
      <c r="U47" s="94" t="s">
        <v>29</v>
      </c>
      <c r="V47" s="97" t="s">
        <v>29</v>
      </c>
      <c r="W47" s="98"/>
      <c r="X47" s="74"/>
      <c r="Y47" s="74"/>
      <c r="Z47" s="74"/>
      <c r="AA47" s="74"/>
      <c r="AB47" s="74"/>
      <c r="AC47" s="74"/>
      <c r="AD47" s="74"/>
      <c r="AE47" s="74"/>
      <c r="AF47" s="74"/>
      <c r="AG47" s="74"/>
      <c r="AH47" s="74"/>
      <c r="AI47" s="74"/>
      <c r="AJ47" s="74"/>
      <c r="AK47" s="74"/>
      <c r="AL47" s="74"/>
      <c r="AM47" s="74"/>
      <c r="AN47" s="74"/>
      <c r="AO47" s="74"/>
      <c r="AP47" s="74"/>
      <c r="AQ47" s="74"/>
      <c r="AR47" s="74"/>
      <c r="AS47" s="74"/>
      <c r="AT47" s="74"/>
      <c r="AU47" s="74"/>
      <c r="AV47" s="74"/>
      <c r="AW47" s="74"/>
      <c r="AX47" s="74"/>
      <c r="AY47" s="74"/>
      <c r="AZ47" s="74"/>
      <c r="BA47" s="74"/>
      <c r="BB47" s="74"/>
      <c r="BC47" s="74"/>
    </row>
    <row r="48" spans="1:55" s="109" customFormat="1" ht="47.25" customHeight="1" x14ac:dyDescent="0.25">
      <c r="A48" s="100" t="s">
        <v>44</v>
      </c>
      <c r="B48" s="101"/>
      <c r="C48" s="101"/>
      <c r="D48" s="102"/>
      <c r="E48" s="103"/>
      <c r="F48" s="103"/>
      <c r="G48" s="104"/>
      <c r="H48" s="105"/>
      <c r="I48" s="105"/>
      <c r="J48" s="105"/>
      <c r="K48" s="105"/>
      <c r="L48" s="105"/>
      <c r="M48" s="106"/>
      <c r="N48" s="93"/>
      <c r="O48" s="96">
        <f>0.5*G47+0.5*N47</f>
        <v>1</v>
      </c>
      <c r="P48" s="107"/>
      <c r="Q48" s="105"/>
      <c r="R48" s="105"/>
      <c r="S48" s="105"/>
      <c r="T48" s="105"/>
      <c r="U48" s="105"/>
      <c r="V48" s="108"/>
      <c r="W48" s="98"/>
      <c r="X48" s="74"/>
      <c r="Y48" s="74"/>
      <c r="Z48" s="74"/>
      <c r="AA48" s="74"/>
      <c r="AB48" s="74"/>
      <c r="AC48" s="74"/>
      <c r="AD48" s="74"/>
      <c r="AE48" s="74"/>
      <c r="AF48" s="74"/>
      <c r="AG48" s="74"/>
      <c r="AH48" s="74"/>
      <c r="AI48" s="74"/>
      <c r="AJ48" s="74"/>
      <c r="AK48" s="74"/>
      <c r="AL48" s="74"/>
      <c r="AM48" s="74"/>
      <c r="AN48" s="74"/>
      <c r="AO48" s="74"/>
      <c r="AP48" s="74"/>
      <c r="AQ48" s="74"/>
      <c r="AR48" s="74"/>
      <c r="AS48" s="74"/>
      <c r="AT48" s="74"/>
      <c r="AU48" s="74"/>
      <c r="AV48" s="74"/>
      <c r="AW48" s="74"/>
      <c r="AX48" s="74"/>
      <c r="AY48" s="74"/>
      <c r="AZ48" s="74"/>
      <c r="BA48" s="74"/>
      <c r="BB48" s="74"/>
      <c r="BC48" s="74"/>
    </row>
    <row r="49" spans="1:55" s="109" customFormat="1" ht="47.25" customHeight="1" x14ac:dyDescent="0.25">
      <c r="A49" s="110" t="s">
        <v>45</v>
      </c>
      <c r="B49" s="111"/>
      <c r="C49" s="111"/>
      <c r="D49" s="112"/>
      <c r="E49" s="113"/>
      <c r="F49" s="113"/>
      <c r="G49" s="93"/>
      <c r="H49" s="111"/>
      <c r="I49" s="111"/>
      <c r="J49" s="111"/>
      <c r="K49" s="111"/>
      <c r="L49" s="111"/>
      <c r="M49" s="114"/>
      <c r="N49" s="93"/>
      <c r="O49" s="96"/>
      <c r="P49" s="107"/>
      <c r="Q49" s="111">
        <v>1</v>
      </c>
      <c r="R49" s="111">
        <v>1</v>
      </c>
      <c r="S49" s="111"/>
      <c r="T49" s="111"/>
      <c r="U49" s="111"/>
      <c r="V49" s="115">
        <f>(Q49+R49)/2</f>
        <v>1</v>
      </c>
      <c r="W49" s="79">
        <f>0.8*O48+0.2*V49</f>
        <v>1</v>
      </c>
      <c r="X49" s="74"/>
      <c r="Y49" s="74"/>
      <c r="Z49" s="74"/>
      <c r="AA49" s="74"/>
      <c r="AB49" s="7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</row>
    <row r="50" spans="1:55" s="109" customFormat="1" ht="47.25" customHeight="1" x14ac:dyDescent="0.25">
      <c r="A50" s="172" t="s">
        <v>158</v>
      </c>
      <c r="B50" s="172"/>
      <c r="C50" s="172"/>
      <c r="D50" s="172"/>
      <c r="E50" s="172"/>
      <c r="F50" s="172"/>
      <c r="G50" s="172"/>
      <c r="H50" s="172"/>
      <c r="I50" s="172"/>
      <c r="J50" s="172"/>
      <c r="K50" s="172"/>
      <c r="L50" s="172"/>
      <c r="M50" s="172"/>
      <c r="N50" s="172"/>
      <c r="O50" s="172"/>
      <c r="P50" s="172"/>
      <c r="Q50" s="172"/>
      <c r="R50" s="172"/>
      <c r="S50" s="172"/>
      <c r="T50" s="172"/>
      <c r="U50" s="172"/>
      <c r="V50" s="172"/>
      <c r="W50" s="172"/>
      <c r="X50" s="74"/>
      <c r="Y50" s="74"/>
      <c r="Z50" s="74"/>
      <c r="AA50" s="74"/>
      <c r="AB50" s="74"/>
      <c r="AC50" s="74"/>
      <c r="AD50" s="74"/>
      <c r="AE50" s="74"/>
      <c r="AF50" s="74"/>
      <c r="AG50" s="74"/>
      <c r="AH50" s="74"/>
      <c r="AI50" s="74"/>
      <c r="AJ50" s="74"/>
      <c r="AK50" s="74"/>
      <c r="AL50" s="74"/>
      <c r="AM50" s="74"/>
      <c r="AN50" s="74"/>
      <c r="AO50" s="74"/>
      <c r="AP50" s="74"/>
      <c r="AQ50" s="74"/>
      <c r="AR50" s="74"/>
      <c r="AS50" s="74"/>
      <c r="AT50" s="74"/>
      <c r="AU50" s="74"/>
      <c r="AV50" s="74"/>
      <c r="AW50" s="74"/>
      <c r="AX50" s="74"/>
      <c r="AY50" s="74"/>
      <c r="AZ50" s="74"/>
      <c r="BA50" s="74"/>
      <c r="BB50" s="74"/>
      <c r="BC50" s="74"/>
    </row>
    <row r="51" spans="1:55" s="109" customFormat="1" ht="47.25" customHeight="1" x14ac:dyDescent="0.25">
      <c r="A51" s="86"/>
      <c r="B51" s="83"/>
      <c r="C51" s="83"/>
      <c r="D51" s="178" t="e">
        <f>C51/B51</f>
        <v>#DIV/0!</v>
      </c>
      <c r="E51" s="83"/>
      <c r="F51" s="84">
        <v>1</v>
      </c>
      <c r="G51" s="85" t="s">
        <v>29</v>
      </c>
      <c r="H51" s="86" t="s">
        <v>161</v>
      </c>
      <c r="I51" s="94">
        <v>17</v>
      </c>
      <c r="J51" s="94">
        <v>17</v>
      </c>
      <c r="K51" s="94">
        <v>1</v>
      </c>
      <c r="L51" s="94">
        <v>1</v>
      </c>
      <c r="M51" s="88">
        <v>1</v>
      </c>
      <c r="N51" s="85"/>
      <c r="O51" s="89"/>
      <c r="P51" s="89"/>
      <c r="Q51" s="94" t="s">
        <v>29</v>
      </c>
      <c r="R51" s="94" t="s">
        <v>29</v>
      </c>
      <c r="S51" s="94" t="s">
        <v>29</v>
      </c>
      <c r="T51" s="94" t="s">
        <v>29</v>
      </c>
      <c r="U51" s="94" t="s">
        <v>29</v>
      </c>
      <c r="V51" s="94" t="s">
        <v>29</v>
      </c>
      <c r="W51" s="90" t="s">
        <v>29</v>
      </c>
      <c r="X51" s="74"/>
      <c r="Y51" s="74"/>
      <c r="Z51" s="74"/>
      <c r="AA51" s="74"/>
      <c r="AB51" s="74"/>
      <c r="AC51" s="74"/>
      <c r="AD51" s="74"/>
      <c r="AE51" s="74"/>
      <c r="AF51" s="74"/>
      <c r="AG51" s="74"/>
      <c r="AH51" s="74"/>
      <c r="AI51" s="74"/>
      <c r="AJ51" s="74"/>
      <c r="AK51" s="74"/>
      <c r="AL51" s="74"/>
      <c r="AM51" s="74"/>
      <c r="AN51" s="74"/>
      <c r="AO51" s="74"/>
      <c r="AP51" s="74"/>
      <c r="AQ51" s="74"/>
      <c r="AR51" s="74"/>
      <c r="AS51" s="74"/>
      <c r="AT51" s="74"/>
      <c r="AU51" s="74"/>
      <c r="AV51" s="74"/>
      <c r="AW51" s="74"/>
      <c r="AX51" s="74"/>
      <c r="AY51" s="74"/>
      <c r="AZ51" s="74"/>
      <c r="BA51" s="74"/>
      <c r="BB51" s="74"/>
      <c r="BC51" s="74"/>
    </row>
    <row r="52" spans="1:55" s="109" customFormat="1" ht="72" customHeight="1" x14ac:dyDescent="0.25">
      <c r="A52" s="142" t="s">
        <v>160</v>
      </c>
      <c r="B52" s="83">
        <v>80</v>
      </c>
      <c r="C52" s="83">
        <v>910.6</v>
      </c>
      <c r="D52" s="83">
        <f>C52/B52</f>
        <v>11.3825</v>
      </c>
      <c r="E52" s="83">
        <v>1</v>
      </c>
      <c r="F52" s="84">
        <v>1</v>
      </c>
      <c r="G52" s="85"/>
      <c r="H52" s="86"/>
      <c r="I52" s="94"/>
      <c r="J52" s="94"/>
      <c r="K52" s="94"/>
      <c r="L52" s="94"/>
      <c r="M52" s="88"/>
      <c r="N52" s="85"/>
      <c r="O52" s="89"/>
      <c r="P52" s="89"/>
      <c r="Q52" s="94"/>
      <c r="R52" s="94"/>
      <c r="S52" s="94"/>
      <c r="T52" s="94"/>
      <c r="U52" s="94"/>
      <c r="V52" s="94"/>
      <c r="W52" s="90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4"/>
      <c r="AK52" s="74"/>
      <c r="AL52" s="74"/>
      <c r="AM52" s="74"/>
      <c r="AN52" s="74"/>
      <c r="AO52" s="74"/>
      <c r="AP52" s="74"/>
      <c r="AQ52" s="74"/>
      <c r="AR52" s="74"/>
      <c r="AS52" s="74"/>
      <c r="AT52" s="74"/>
      <c r="AU52" s="74"/>
      <c r="AV52" s="74"/>
      <c r="AW52" s="74"/>
      <c r="AX52" s="74"/>
      <c r="AY52" s="74"/>
      <c r="AZ52" s="74"/>
      <c r="BA52" s="74"/>
      <c r="BB52" s="74"/>
      <c r="BC52" s="74"/>
    </row>
    <row r="53" spans="1:55" s="109" customFormat="1" ht="47.25" customHeight="1" x14ac:dyDescent="0.25">
      <c r="A53" s="92" t="s">
        <v>36</v>
      </c>
      <c r="B53" s="83" t="s">
        <v>29</v>
      </c>
      <c r="C53" s="83" t="s">
        <v>29</v>
      </c>
      <c r="D53" s="83"/>
      <c r="E53" s="83" t="s">
        <v>29</v>
      </c>
      <c r="F53" s="84"/>
      <c r="G53" s="104">
        <f>(F51+F52)/2</f>
        <v>1</v>
      </c>
      <c r="H53" s="94"/>
      <c r="I53" s="94"/>
      <c r="J53" s="94"/>
      <c r="K53" s="94"/>
      <c r="L53" s="94"/>
      <c r="M53" s="95"/>
      <c r="N53" s="93">
        <f>M51</f>
        <v>1</v>
      </c>
      <c r="O53" s="96"/>
      <c r="P53" s="96"/>
      <c r="Q53" s="94" t="s">
        <v>29</v>
      </c>
      <c r="R53" s="94" t="s">
        <v>29</v>
      </c>
      <c r="S53" s="94" t="s">
        <v>29</v>
      </c>
      <c r="T53" s="94" t="s">
        <v>29</v>
      </c>
      <c r="U53" s="94" t="s">
        <v>29</v>
      </c>
      <c r="V53" s="97" t="s">
        <v>29</v>
      </c>
      <c r="W53" s="98"/>
      <c r="X53" s="74"/>
      <c r="Y53" s="74"/>
      <c r="Z53" s="74"/>
      <c r="AA53" s="74"/>
      <c r="AB53" s="74"/>
      <c r="AC53" s="74"/>
      <c r="AD53" s="74"/>
      <c r="AE53" s="74"/>
      <c r="AF53" s="74"/>
      <c r="AG53" s="74"/>
      <c r="AH53" s="74"/>
      <c r="AI53" s="74"/>
      <c r="AJ53" s="74"/>
      <c r="AK53" s="74"/>
      <c r="AL53" s="74"/>
      <c r="AM53" s="74"/>
      <c r="AN53" s="74"/>
      <c r="AO53" s="74"/>
      <c r="AP53" s="74"/>
      <c r="AQ53" s="74"/>
      <c r="AR53" s="74"/>
      <c r="AS53" s="74"/>
      <c r="AT53" s="74"/>
      <c r="AU53" s="74"/>
      <c r="AV53" s="74"/>
      <c r="AW53" s="74"/>
      <c r="AX53" s="74"/>
      <c r="AY53" s="74"/>
      <c r="AZ53" s="74"/>
      <c r="BA53" s="74"/>
      <c r="BB53" s="74"/>
      <c r="BC53" s="74"/>
    </row>
    <row r="54" spans="1:55" s="109" customFormat="1" ht="47.25" customHeight="1" x14ac:dyDescent="0.25">
      <c r="A54" s="100" t="s">
        <v>44</v>
      </c>
      <c r="B54" s="101"/>
      <c r="C54" s="101"/>
      <c r="D54" s="102"/>
      <c r="E54" s="103"/>
      <c r="F54" s="103"/>
      <c r="G54" s="104"/>
      <c r="H54" s="105"/>
      <c r="I54" s="105"/>
      <c r="J54" s="105"/>
      <c r="K54" s="105"/>
      <c r="L54" s="105"/>
      <c r="M54" s="106"/>
      <c r="N54" s="93"/>
      <c r="O54" s="96">
        <f>0.5*G53+0.5*N53</f>
        <v>1</v>
      </c>
      <c r="P54" s="107"/>
      <c r="Q54" s="105"/>
      <c r="R54" s="105"/>
      <c r="S54" s="105"/>
      <c r="T54" s="105"/>
      <c r="U54" s="105"/>
      <c r="V54" s="108"/>
      <c r="W54" s="98"/>
      <c r="X54" s="74"/>
      <c r="Y54" s="74"/>
      <c r="Z54" s="74"/>
      <c r="AA54" s="74"/>
      <c r="AB54" s="74"/>
      <c r="AC54" s="74"/>
      <c r="AD54" s="74"/>
      <c r="AE54" s="74"/>
      <c r="AF54" s="74"/>
      <c r="AG54" s="74"/>
      <c r="AH54" s="74"/>
      <c r="AI54" s="74"/>
      <c r="AJ54" s="74"/>
      <c r="AK54" s="74"/>
      <c r="AL54" s="74"/>
      <c r="AM54" s="74"/>
      <c r="AN54" s="74"/>
      <c r="AO54" s="74"/>
      <c r="AP54" s="74"/>
      <c r="AQ54" s="74"/>
      <c r="AR54" s="74"/>
      <c r="AS54" s="74"/>
      <c r="AT54" s="74"/>
      <c r="AU54" s="74"/>
      <c r="AV54" s="74"/>
      <c r="AW54" s="74"/>
      <c r="AX54" s="74"/>
      <c r="AY54" s="74"/>
      <c r="AZ54" s="74"/>
      <c r="BA54" s="74"/>
      <c r="BB54" s="74"/>
      <c r="BC54" s="74"/>
    </row>
    <row r="55" spans="1:55" s="109" customFormat="1" ht="47.25" customHeight="1" x14ac:dyDescent="0.25">
      <c r="A55" s="110" t="s">
        <v>45</v>
      </c>
      <c r="B55" s="111"/>
      <c r="C55" s="111"/>
      <c r="D55" s="112"/>
      <c r="E55" s="113"/>
      <c r="F55" s="113"/>
      <c r="G55" s="93"/>
      <c r="H55" s="111"/>
      <c r="I55" s="111"/>
      <c r="J55" s="111"/>
      <c r="K55" s="111"/>
      <c r="L55" s="111"/>
      <c r="M55" s="114"/>
      <c r="N55" s="93"/>
      <c r="O55" s="96"/>
      <c r="P55" s="107"/>
      <c r="Q55" s="111">
        <v>1</v>
      </c>
      <c r="R55" s="111">
        <v>1</v>
      </c>
      <c r="S55" s="111"/>
      <c r="T55" s="111"/>
      <c r="U55" s="111"/>
      <c r="V55" s="115">
        <f>(Q55+R55)/2</f>
        <v>1</v>
      </c>
      <c r="W55" s="79">
        <f>0.8*O54+0.2*V55</f>
        <v>1</v>
      </c>
      <c r="X55" s="74"/>
      <c r="Y55" s="74"/>
      <c r="Z55" s="74"/>
      <c r="AA55" s="74"/>
      <c r="AB55" s="74"/>
      <c r="AC55" s="74"/>
      <c r="AD55" s="74"/>
      <c r="AE55" s="74"/>
      <c r="AF55" s="74"/>
      <c r="AG55" s="74"/>
      <c r="AH55" s="74"/>
      <c r="AI55" s="74"/>
      <c r="AJ55" s="74"/>
      <c r="AK55" s="74"/>
      <c r="AL55" s="74"/>
      <c r="AM55" s="74"/>
      <c r="AN55" s="74"/>
      <c r="AO55" s="74"/>
      <c r="AP55" s="74"/>
      <c r="AQ55" s="74"/>
      <c r="AR55" s="74"/>
      <c r="AS55" s="74"/>
      <c r="AT55" s="74"/>
      <c r="AU55" s="74"/>
      <c r="AV55" s="74"/>
      <c r="AW55" s="74"/>
      <c r="AX55" s="74"/>
      <c r="AY55" s="74"/>
      <c r="AZ55" s="74"/>
      <c r="BA55" s="74"/>
      <c r="BB55" s="74"/>
      <c r="BC55" s="74"/>
    </row>
    <row r="56" spans="1:55" s="109" customFormat="1" ht="47.25" customHeight="1" x14ac:dyDescent="0.25">
      <c r="A56" s="172" t="s">
        <v>171</v>
      </c>
      <c r="B56" s="172"/>
      <c r="C56" s="172"/>
      <c r="D56" s="172"/>
      <c r="E56" s="172"/>
      <c r="F56" s="172"/>
      <c r="G56" s="172"/>
      <c r="H56" s="172"/>
      <c r="I56" s="172"/>
      <c r="J56" s="172"/>
      <c r="K56" s="172"/>
      <c r="L56" s="172"/>
      <c r="M56" s="172"/>
      <c r="N56" s="172"/>
      <c r="O56" s="172"/>
      <c r="P56" s="172"/>
      <c r="Q56" s="172"/>
      <c r="R56" s="172"/>
      <c r="S56" s="172"/>
      <c r="T56" s="172"/>
      <c r="U56" s="172"/>
      <c r="V56" s="172"/>
      <c r="W56" s="172"/>
      <c r="X56" s="74"/>
      <c r="Y56" s="74"/>
      <c r="Z56" s="74"/>
      <c r="AA56" s="74"/>
      <c r="AB56" s="74"/>
      <c r="AC56" s="74"/>
      <c r="AD56" s="74"/>
      <c r="AE56" s="74"/>
      <c r="AF56" s="74"/>
      <c r="AG56" s="74"/>
      <c r="AH56" s="74"/>
      <c r="AI56" s="74"/>
      <c r="AJ56" s="74"/>
      <c r="AK56" s="74"/>
      <c r="AL56" s="74"/>
      <c r="AM56" s="74"/>
      <c r="AN56" s="74"/>
      <c r="AO56" s="74"/>
      <c r="AP56" s="74"/>
      <c r="AQ56" s="74"/>
      <c r="AR56" s="74"/>
      <c r="AS56" s="74"/>
      <c r="AT56" s="74"/>
      <c r="AU56" s="74"/>
      <c r="AV56" s="74"/>
      <c r="AW56" s="74"/>
      <c r="AX56" s="74"/>
      <c r="AY56" s="74"/>
      <c r="AZ56" s="74"/>
      <c r="BA56" s="74"/>
      <c r="BB56" s="74"/>
      <c r="BC56" s="74"/>
    </row>
    <row r="57" spans="1:55" s="109" customFormat="1" ht="47.25" customHeight="1" x14ac:dyDescent="0.25">
      <c r="A57" s="86" t="s">
        <v>62</v>
      </c>
      <c r="B57" s="83">
        <v>23761</v>
      </c>
      <c r="C57" s="83">
        <v>23771</v>
      </c>
      <c r="D57" s="83">
        <f>C57/B57</f>
        <v>1.0004208577080089</v>
      </c>
      <c r="E57" s="83">
        <v>1</v>
      </c>
      <c r="F57" s="84">
        <f>E57*D57</f>
        <v>1.0004208577080089</v>
      </c>
      <c r="G57" s="85" t="s">
        <v>29</v>
      </c>
      <c r="H57" s="86" t="s">
        <v>162</v>
      </c>
      <c r="I57" s="94">
        <v>5</v>
      </c>
      <c r="J57" s="94">
        <v>5</v>
      </c>
      <c r="K57" s="94">
        <v>1</v>
      </c>
      <c r="L57" s="94">
        <v>1</v>
      </c>
      <c r="M57" s="88">
        <v>1</v>
      </c>
      <c r="N57" s="85"/>
      <c r="O57" s="89"/>
      <c r="P57" s="89"/>
      <c r="Q57" s="94" t="s">
        <v>29</v>
      </c>
      <c r="R57" s="94" t="s">
        <v>29</v>
      </c>
      <c r="S57" s="94" t="s">
        <v>29</v>
      </c>
      <c r="T57" s="94" t="s">
        <v>29</v>
      </c>
      <c r="U57" s="94" t="s">
        <v>29</v>
      </c>
      <c r="V57" s="94" t="s">
        <v>29</v>
      </c>
      <c r="W57" s="90" t="s">
        <v>29</v>
      </c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</row>
    <row r="58" spans="1:55" s="109" customFormat="1" ht="75" customHeight="1" x14ac:dyDescent="0.25">
      <c r="A58" s="142"/>
      <c r="B58" s="83"/>
      <c r="C58" s="83"/>
      <c r="D58" s="83"/>
      <c r="E58" s="83"/>
      <c r="F58" s="84"/>
      <c r="G58" s="85"/>
      <c r="H58" s="86"/>
      <c r="I58" s="94"/>
      <c r="J58" s="94"/>
      <c r="K58" s="94"/>
      <c r="L58" s="94"/>
      <c r="M58" s="88"/>
      <c r="N58" s="85"/>
      <c r="O58" s="89"/>
      <c r="P58" s="89"/>
      <c r="Q58" s="94"/>
      <c r="R58" s="94"/>
      <c r="S58" s="94"/>
      <c r="T58" s="94"/>
      <c r="U58" s="94"/>
      <c r="V58" s="94"/>
      <c r="W58" s="90"/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/>
      <c r="AT58" s="74"/>
      <c r="AU58" s="74"/>
      <c r="AV58" s="74"/>
      <c r="AW58" s="74"/>
      <c r="AX58" s="74"/>
      <c r="AY58" s="74"/>
      <c r="AZ58" s="74"/>
      <c r="BA58" s="74"/>
      <c r="BB58" s="74"/>
      <c r="BC58" s="74"/>
    </row>
    <row r="59" spans="1:55" s="109" customFormat="1" ht="47.25" customHeight="1" x14ac:dyDescent="0.25">
      <c r="A59" s="92" t="s">
        <v>36</v>
      </c>
      <c r="B59" s="83" t="s">
        <v>29</v>
      </c>
      <c r="C59" s="83" t="s">
        <v>29</v>
      </c>
      <c r="D59" s="83"/>
      <c r="E59" s="83" t="s">
        <v>29</v>
      </c>
      <c r="F59" s="84"/>
      <c r="G59" s="93">
        <f>F57</f>
        <v>1.0004208577080089</v>
      </c>
      <c r="H59" s="94"/>
      <c r="I59" s="94"/>
      <c r="J59" s="94"/>
      <c r="K59" s="94"/>
      <c r="L59" s="94"/>
      <c r="M59" s="95"/>
      <c r="N59" s="93">
        <f>M57</f>
        <v>1</v>
      </c>
      <c r="O59" s="96"/>
      <c r="P59" s="96"/>
      <c r="Q59" s="94" t="s">
        <v>29</v>
      </c>
      <c r="R59" s="94" t="s">
        <v>29</v>
      </c>
      <c r="S59" s="94" t="s">
        <v>29</v>
      </c>
      <c r="T59" s="94" t="s">
        <v>29</v>
      </c>
      <c r="U59" s="94" t="s">
        <v>29</v>
      </c>
      <c r="V59" s="97" t="s">
        <v>29</v>
      </c>
      <c r="W59" s="98"/>
      <c r="X59" s="74"/>
      <c r="Y59" s="74"/>
      <c r="Z59" s="74"/>
      <c r="AA59" s="74"/>
      <c r="AB59" s="74"/>
      <c r="AC59" s="74"/>
      <c r="AD59" s="74"/>
      <c r="AE59" s="74"/>
      <c r="AF59" s="74"/>
      <c r="AG59" s="74"/>
      <c r="AH59" s="74"/>
      <c r="AI59" s="74"/>
      <c r="AJ59" s="74"/>
      <c r="AK59" s="74"/>
      <c r="AL59" s="74"/>
      <c r="AM59" s="74"/>
      <c r="AN59" s="74"/>
      <c r="AO59" s="74"/>
      <c r="AP59" s="74"/>
      <c r="AQ59" s="74"/>
      <c r="AR59" s="74"/>
      <c r="AS59" s="74"/>
      <c r="AT59" s="74"/>
      <c r="AU59" s="74"/>
      <c r="AV59" s="74"/>
      <c r="AW59" s="74"/>
      <c r="AX59" s="74"/>
      <c r="AY59" s="74"/>
      <c r="AZ59" s="74"/>
      <c r="BA59" s="74"/>
      <c r="BB59" s="74"/>
      <c r="BC59" s="74"/>
    </row>
    <row r="60" spans="1:55" s="109" customFormat="1" ht="47.25" customHeight="1" x14ac:dyDescent="0.25">
      <c r="A60" s="100" t="s">
        <v>44</v>
      </c>
      <c r="B60" s="101"/>
      <c r="C60" s="101"/>
      <c r="D60" s="102"/>
      <c r="E60" s="103"/>
      <c r="F60" s="103"/>
      <c r="G60" s="104"/>
      <c r="H60" s="105"/>
      <c r="I60" s="105"/>
      <c r="J60" s="105"/>
      <c r="K60" s="105"/>
      <c r="L60" s="105"/>
      <c r="M60" s="106"/>
      <c r="N60" s="93"/>
      <c r="O60" s="96">
        <f>0.5*G59+0.5*N59</f>
        <v>1.0002104288540044</v>
      </c>
      <c r="P60" s="107"/>
      <c r="Q60" s="105"/>
      <c r="R60" s="105"/>
      <c r="S60" s="105"/>
      <c r="T60" s="105"/>
      <c r="U60" s="105"/>
      <c r="V60" s="108"/>
      <c r="W60" s="98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</row>
    <row r="61" spans="1:55" s="109" customFormat="1" ht="47.25" customHeight="1" x14ac:dyDescent="0.25">
      <c r="A61" s="110" t="s">
        <v>45</v>
      </c>
      <c r="B61" s="111"/>
      <c r="C61" s="111"/>
      <c r="D61" s="112"/>
      <c r="E61" s="113"/>
      <c r="F61" s="113"/>
      <c r="G61" s="93"/>
      <c r="H61" s="111"/>
      <c r="I61" s="111"/>
      <c r="J61" s="111"/>
      <c r="K61" s="111"/>
      <c r="L61" s="111"/>
      <c r="M61" s="114"/>
      <c r="N61" s="93"/>
      <c r="O61" s="96"/>
      <c r="P61" s="107"/>
      <c r="Q61" s="111">
        <v>1</v>
      </c>
      <c r="R61" s="111">
        <v>1</v>
      </c>
      <c r="S61" s="111"/>
      <c r="T61" s="111"/>
      <c r="U61" s="111"/>
      <c r="V61" s="115">
        <f>(Q61+R61)/2</f>
        <v>1</v>
      </c>
      <c r="W61" s="79">
        <f>0.8*O60+0.2*V61</f>
        <v>1.0001683430832036</v>
      </c>
      <c r="X61" s="74"/>
      <c r="Y61" s="74"/>
      <c r="Z61" s="74"/>
      <c r="AA61" s="74"/>
      <c r="AB61" s="74"/>
      <c r="AC61" s="74"/>
      <c r="AD61" s="74"/>
      <c r="AE61" s="74"/>
      <c r="AF61" s="74"/>
      <c r="AG61" s="74"/>
      <c r="AH61" s="74"/>
      <c r="AI61" s="74"/>
      <c r="AJ61" s="74"/>
      <c r="AK61" s="74"/>
      <c r="AL61" s="74"/>
      <c r="AM61" s="74"/>
      <c r="AN61" s="74"/>
      <c r="AO61" s="74"/>
      <c r="AP61" s="74"/>
      <c r="AQ61" s="74"/>
      <c r="AR61" s="74"/>
      <c r="AS61" s="74"/>
      <c r="AT61" s="74"/>
      <c r="AU61" s="74"/>
      <c r="AV61" s="74"/>
      <c r="AW61" s="74"/>
      <c r="AX61" s="74"/>
      <c r="AY61" s="74"/>
      <c r="AZ61" s="74"/>
      <c r="BA61" s="74"/>
      <c r="BB61" s="74"/>
      <c r="BC61" s="74"/>
    </row>
    <row r="62" spans="1:55" s="99" customFormat="1" ht="21" customHeight="1" x14ac:dyDescent="0.25">
      <c r="A62" s="176" t="s">
        <v>172</v>
      </c>
      <c r="B62" s="176"/>
      <c r="C62" s="176"/>
      <c r="D62" s="176"/>
      <c r="E62" s="176"/>
      <c r="F62" s="176"/>
      <c r="G62" s="176"/>
      <c r="H62" s="176"/>
      <c r="I62" s="176"/>
      <c r="J62" s="176"/>
      <c r="K62" s="176"/>
      <c r="L62" s="176"/>
      <c r="M62" s="176"/>
      <c r="N62" s="176"/>
      <c r="O62" s="176"/>
      <c r="P62" s="176"/>
      <c r="Q62" s="176"/>
      <c r="R62" s="176"/>
      <c r="S62" s="176"/>
      <c r="T62" s="176"/>
      <c r="U62" s="176"/>
      <c r="V62" s="176"/>
      <c r="W62" s="176"/>
      <c r="X62" s="74"/>
      <c r="Y62" s="74"/>
      <c r="Z62" s="74"/>
      <c r="AA62" s="74"/>
      <c r="AB62" s="74"/>
      <c r="AC62" s="74"/>
      <c r="AD62" s="74"/>
      <c r="AE62" s="74"/>
      <c r="AF62" s="74"/>
      <c r="AG62" s="74"/>
      <c r="AH62" s="74"/>
      <c r="AI62" s="74"/>
      <c r="AJ62" s="74"/>
      <c r="AK62" s="74"/>
      <c r="AL62" s="74"/>
      <c r="AM62" s="74"/>
      <c r="AN62" s="74"/>
      <c r="AO62" s="74"/>
      <c r="AP62" s="74"/>
      <c r="AQ62" s="74"/>
      <c r="AR62" s="74"/>
      <c r="AS62" s="74"/>
      <c r="AT62" s="74"/>
      <c r="AU62" s="74"/>
      <c r="AV62" s="74"/>
      <c r="AW62" s="74"/>
      <c r="AX62" s="74"/>
      <c r="AY62" s="74"/>
      <c r="AZ62" s="74"/>
      <c r="BA62" s="74"/>
      <c r="BB62" s="74"/>
      <c r="BC62" s="74"/>
    </row>
    <row r="63" spans="1:55" s="82" customFormat="1" ht="47.25" x14ac:dyDescent="0.25">
      <c r="A63" s="49" t="s">
        <v>46</v>
      </c>
      <c r="B63" s="83">
        <v>36</v>
      </c>
      <c r="C63" s="83">
        <v>36</v>
      </c>
      <c r="D63" s="83">
        <f>C63/B63</f>
        <v>1</v>
      </c>
      <c r="E63" s="83">
        <v>1</v>
      </c>
      <c r="F63" s="84">
        <f>E63*D63</f>
        <v>1</v>
      </c>
      <c r="G63" s="85" t="s">
        <v>29</v>
      </c>
      <c r="H63" s="116" t="s">
        <v>47</v>
      </c>
      <c r="I63" s="87">
        <v>21</v>
      </c>
      <c r="J63" s="87">
        <v>21</v>
      </c>
      <c r="K63" s="87">
        <v>1</v>
      </c>
      <c r="L63" s="87"/>
      <c r="M63" s="95">
        <f t="shared" ref="M63:M70" si="3">K63</f>
        <v>1</v>
      </c>
      <c r="N63" s="85"/>
      <c r="O63" s="89"/>
      <c r="P63" s="89"/>
      <c r="Q63" s="87" t="s">
        <v>29</v>
      </c>
      <c r="R63" s="87" t="s">
        <v>29</v>
      </c>
      <c r="S63" s="87" t="s">
        <v>29</v>
      </c>
      <c r="T63" s="87" t="s">
        <v>29</v>
      </c>
      <c r="U63" s="87" t="s">
        <v>29</v>
      </c>
      <c r="V63" s="87" t="s">
        <v>29</v>
      </c>
      <c r="W63" s="90" t="s">
        <v>29</v>
      </c>
      <c r="X63" s="74"/>
      <c r="Y63" s="74"/>
      <c r="Z63" s="74"/>
      <c r="AA63" s="74"/>
      <c r="AB63" s="74"/>
      <c r="AC63" s="74"/>
      <c r="AD63" s="74"/>
      <c r="AE63" s="74"/>
      <c r="AF63" s="74"/>
      <c r="AG63" s="74"/>
      <c r="AH63" s="74"/>
      <c r="AI63" s="74"/>
      <c r="AJ63" s="74"/>
      <c r="AK63" s="74"/>
      <c r="AL63" s="74"/>
      <c r="AM63" s="74"/>
      <c r="AN63" s="74"/>
      <c r="AO63" s="74"/>
      <c r="AP63" s="74"/>
      <c r="AQ63" s="74"/>
      <c r="AR63" s="74"/>
      <c r="AS63" s="74"/>
      <c r="AT63" s="74"/>
      <c r="AU63" s="74"/>
      <c r="AV63" s="74"/>
      <c r="AW63" s="74"/>
      <c r="AX63" s="74"/>
      <c r="AY63" s="74"/>
      <c r="AZ63" s="74"/>
      <c r="BA63" s="74"/>
      <c r="BB63" s="74"/>
      <c r="BC63" s="74"/>
    </row>
    <row r="64" spans="1:55" s="82" customFormat="1" ht="63" x14ac:dyDescent="0.25">
      <c r="A64" s="23"/>
      <c r="B64" s="83"/>
      <c r="C64" s="83"/>
      <c r="D64" s="83" t="e">
        <f>C64/B64</f>
        <v>#DIV/0!</v>
      </c>
      <c r="E64" s="83">
        <v>1</v>
      </c>
      <c r="F64" s="84" t="e">
        <f>E64*D64</f>
        <v>#DIV/0!</v>
      </c>
      <c r="G64" s="85" t="s">
        <v>29</v>
      </c>
      <c r="H64" s="116" t="s">
        <v>48</v>
      </c>
      <c r="I64" s="87">
        <v>15</v>
      </c>
      <c r="J64" s="87">
        <v>15</v>
      </c>
      <c r="K64" s="87">
        <v>1</v>
      </c>
      <c r="L64" s="87"/>
      <c r="M64" s="95">
        <f t="shared" si="3"/>
        <v>1</v>
      </c>
      <c r="N64" s="85"/>
      <c r="O64" s="89"/>
      <c r="P64" s="89"/>
      <c r="Q64" s="87" t="s">
        <v>29</v>
      </c>
      <c r="R64" s="87" t="s">
        <v>29</v>
      </c>
      <c r="S64" s="87" t="s">
        <v>29</v>
      </c>
      <c r="T64" s="87" t="s">
        <v>29</v>
      </c>
      <c r="U64" s="87" t="s">
        <v>29</v>
      </c>
      <c r="V64" s="87" t="s">
        <v>29</v>
      </c>
      <c r="W64" s="90" t="s">
        <v>29</v>
      </c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74"/>
      <c r="AJ64" s="74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</row>
    <row r="65" spans="1:55" s="82" customFormat="1" ht="94.5" x14ac:dyDescent="0.25">
      <c r="A65" s="23"/>
      <c r="B65" s="83"/>
      <c r="C65" s="83"/>
      <c r="D65" s="83"/>
      <c r="E65" s="83"/>
      <c r="F65" s="84">
        <v>1</v>
      </c>
      <c r="G65" s="85" t="s">
        <v>29</v>
      </c>
      <c r="H65" s="116" t="s">
        <v>152</v>
      </c>
      <c r="I65" s="87">
        <v>30</v>
      </c>
      <c r="J65" s="87">
        <v>30</v>
      </c>
      <c r="K65" s="87">
        <v>1</v>
      </c>
      <c r="L65" s="87"/>
      <c r="M65" s="95">
        <f t="shared" si="3"/>
        <v>1</v>
      </c>
      <c r="N65" s="85"/>
      <c r="O65" s="89"/>
      <c r="P65" s="89"/>
      <c r="Q65" s="87" t="s">
        <v>29</v>
      </c>
      <c r="R65" s="87" t="s">
        <v>29</v>
      </c>
      <c r="S65" s="87" t="s">
        <v>29</v>
      </c>
      <c r="T65" s="87" t="s">
        <v>29</v>
      </c>
      <c r="U65" s="87" t="s">
        <v>29</v>
      </c>
      <c r="V65" s="87" t="s">
        <v>29</v>
      </c>
      <c r="W65" s="90" t="s">
        <v>29</v>
      </c>
      <c r="X65" s="74"/>
      <c r="Y65" s="74"/>
      <c r="Z65" s="74"/>
      <c r="AA65" s="74"/>
      <c r="AB65" s="74"/>
      <c r="AC65" s="74"/>
      <c r="AD65" s="74"/>
      <c r="AE65" s="74"/>
      <c r="AF65" s="74"/>
      <c r="AG65" s="74"/>
      <c r="AH65" s="74"/>
      <c r="AI65" s="74"/>
      <c r="AJ65" s="74"/>
      <c r="AK65" s="74"/>
      <c r="AL65" s="74"/>
      <c r="AM65" s="74"/>
      <c r="AN65" s="74"/>
      <c r="AO65" s="74"/>
      <c r="AP65" s="74"/>
      <c r="AQ65" s="74"/>
      <c r="AR65" s="74"/>
      <c r="AS65" s="74"/>
      <c r="AT65" s="74"/>
      <c r="AU65" s="74"/>
      <c r="AV65" s="74"/>
      <c r="AW65" s="74"/>
      <c r="AX65" s="74"/>
      <c r="AY65" s="74"/>
      <c r="AZ65" s="74"/>
      <c r="BA65" s="74"/>
      <c r="BB65" s="74"/>
      <c r="BC65" s="74"/>
    </row>
    <row r="66" spans="1:55" s="82" customFormat="1" ht="47.25" hidden="1" x14ac:dyDescent="0.25">
      <c r="A66" s="117"/>
      <c r="B66" s="83"/>
      <c r="C66" s="83"/>
      <c r="D66" s="83"/>
      <c r="E66" s="83"/>
      <c r="F66" s="84"/>
      <c r="G66" s="118"/>
      <c r="H66" s="116" t="s">
        <v>49</v>
      </c>
      <c r="I66" s="87">
        <v>1</v>
      </c>
      <c r="J66" s="87">
        <v>1</v>
      </c>
      <c r="K66" s="87">
        <v>1</v>
      </c>
      <c r="L66" s="87"/>
      <c r="M66" s="95">
        <f t="shared" si="3"/>
        <v>1</v>
      </c>
      <c r="N66" s="85"/>
      <c r="O66" s="89"/>
      <c r="P66" s="89"/>
      <c r="Q66" s="87"/>
      <c r="R66" s="87"/>
      <c r="S66" s="87"/>
      <c r="T66" s="87"/>
      <c r="U66" s="87"/>
      <c r="V66" s="87"/>
      <c r="W66" s="90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</row>
    <row r="67" spans="1:55" s="82" customFormat="1" ht="63" hidden="1" x14ac:dyDescent="0.25">
      <c r="A67" s="117"/>
      <c r="B67" s="83"/>
      <c r="C67" s="83"/>
      <c r="D67" s="83"/>
      <c r="E67" s="83"/>
      <c r="F67" s="84"/>
      <c r="G67" s="118"/>
      <c r="H67" s="116" t="s">
        <v>50</v>
      </c>
      <c r="I67" s="87">
        <v>5</v>
      </c>
      <c r="J67" s="87">
        <v>5</v>
      </c>
      <c r="K67" s="87">
        <v>1</v>
      </c>
      <c r="L67" s="87"/>
      <c r="M67" s="95">
        <f t="shared" si="3"/>
        <v>1</v>
      </c>
      <c r="N67" s="85"/>
      <c r="O67" s="89"/>
      <c r="P67" s="89"/>
      <c r="Q67" s="87"/>
      <c r="R67" s="87"/>
      <c r="S67" s="87"/>
      <c r="T67" s="87"/>
      <c r="U67" s="87"/>
      <c r="V67" s="87"/>
      <c r="W67" s="90"/>
      <c r="X67" s="74"/>
      <c r="Y67" s="74"/>
      <c r="Z67" s="74"/>
      <c r="AA67" s="74"/>
      <c r="AB67" s="74"/>
      <c r="AC67" s="74"/>
      <c r="AD67" s="74"/>
      <c r="AE67" s="74"/>
      <c r="AF67" s="74"/>
      <c r="AG67" s="74"/>
      <c r="AH67" s="74"/>
      <c r="AI67" s="74"/>
      <c r="AJ67" s="74"/>
      <c r="AK67" s="74"/>
      <c r="AL67" s="74"/>
      <c r="AM67" s="74"/>
      <c r="AN67" s="74"/>
      <c r="AO67" s="74"/>
      <c r="AP67" s="74"/>
      <c r="AQ67" s="74"/>
      <c r="AR67" s="74"/>
      <c r="AS67" s="74"/>
      <c r="AT67" s="74"/>
      <c r="AU67" s="74"/>
      <c r="AV67" s="74"/>
      <c r="AW67" s="74"/>
      <c r="AX67" s="74"/>
      <c r="AY67" s="74"/>
      <c r="AZ67" s="74"/>
      <c r="BA67" s="74"/>
      <c r="BB67" s="74"/>
      <c r="BC67" s="74"/>
    </row>
    <row r="68" spans="1:55" s="82" customFormat="1" ht="94.5" hidden="1" x14ac:dyDescent="0.25">
      <c r="A68" s="117"/>
      <c r="B68" s="83"/>
      <c r="C68" s="83"/>
      <c r="D68" s="83"/>
      <c r="E68" s="83"/>
      <c r="F68" s="84"/>
      <c r="G68" s="118"/>
      <c r="H68" s="116" t="s">
        <v>51</v>
      </c>
      <c r="I68" s="87">
        <v>5</v>
      </c>
      <c r="J68" s="87">
        <v>5</v>
      </c>
      <c r="K68" s="87">
        <v>1</v>
      </c>
      <c r="L68" s="87"/>
      <c r="M68" s="95">
        <f t="shared" si="3"/>
        <v>1</v>
      </c>
      <c r="N68" s="85"/>
      <c r="O68" s="89"/>
      <c r="P68" s="89"/>
      <c r="Q68" s="87"/>
      <c r="R68" s="87"/>
      <c r="S68" s="87"/>
      <c r="T68" s="87"/>
      <c r="U68" s="87"/>
      <c r="V68" s="87"/>
      <c r="W68" s="90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</row>
    <row r="69" spans="1:55" s="82" customFormat="1" ht="126" hidden="1" x14ac:dyDescent="0.25">
      <c r="A69" s="117"/>
      <c r="B69" s="83"/>
      <c r="C69" s="83"/>
      <c r="D69" s="83"/>
      <c r="E69" s="83"/>
      <c r="F69" s="84"/>
      <c r="G69" s="118"/>
      <c r="H69" s="116" t="s">
        <v>52</v>
      </c>
      <c r="I69" s="87">
        <v>761</v>
      </c>
      <c r="J69" s="87">
        <v>806</v>
      </c>
      <c r="K69" s="87">
        <v>1</v>
      </c>
      <c r="L69" s="87"/>
      <c r="M69" s="95">
        <f t="shared" si="3"/>
        <v>1</v>
      </c>
      <c r="N69" s="85"/>
      <c r="O69" s="89"/>
      <c r="P69" s="89"/>
      <c r="Q69" s="87"/>
      <c r="R69" s="87"/>
      <c r="S69" s="87"/>
      <c r="T69" s="87"/>
      <c r="U69" s="87"/>
      <c r="V69" s="87"/>
      <c r="W69" s="90"/>
      <c r="X69" s="74"/>
      <c r="Y69" s="74"/>
      <c r="Z69" s="74"/>
      <c r="AA69" s="74"/>
      <c r="AB69" s="74"/>
      <c r="AC69" s="74"/>
      <c r="AD69" s="74"/>
      <c r="AE69" s="74"/>
      <c r="AF69" s="74"/>
      <c r="AG69" s="74"/>
      <c r="AH69" s="74"/>
      <c r="AI69" s="74"/>
      <c r="AJ69" s="74"/>
      <c r="AK69" s="74"/>
      <c r="AL69" s="74"/>
      <c r="AM69" s="74"/>
      <c r="AN69" s="74"/>
      <c r="AO69" s="74"/>
      <c r="AP69" s="74"/>
      <c r="AQ69" s="74"/>
      <c r="AR69" s="74"/>
      <c r="AS69" s="74"/>
      <c r="AT69" s="74"/>
      <c r="AU69" s="74"/>
      <c r="AV69" s="74"/>
      <c r="AW69" s="74"/>
      <c r="AX69" s="74"/>
      <c r="AY69" s="74"/>
      <c r="AZ69" s="74"/>
      <c r="BA69" s="74"/>
      <c r="BB69" s="74"/>
      <c r="BC69" s="74"/>
    </row>
    <row r="70" spans="1:55" s="82" customFormat="1" ht="63" hidden="1" x14ac:dyDescent="0.25">
      <c r="A70" s="117"/>
      <c r="B70" s="83"/>
      <c r="C70" s="83"/>
      <c r="D70" s="83"/>
      <c r="E70" s="83"/>
      <c r="F70" s="84"/>
      <c r="G70" s="118"/>
      <c r="H70" s="116" t="s">
        <v>53</v>
      </c>
      <c r="I70" s="87">
        <v>7</v>
      </c>
      <c r="J70" s="87">
        <v>17</v>
      </c>
      <c r="K70" s="53">
        <v>1</v>
      </c>
      <c r="L70" s="87"/>
      <c r="M70" s="95">
        <f t="shared" si="3"/>
        <v>1</v>
      </c>
      <c r="N70" s="85"/>
      <c r="O70" s="89"/>
      <c r="P70" s="89"/>
      <c r="Q70" s="87"/>
      <c r="R70" s="87"/>
      <c r="S70" s="87"/>
      <c r="T70" s="87"/>
      <c r="U70" s="87"/>
      <c r="V70" s="87"/>
      <c r="W70" s="90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</row>
    <row r="71" spans="1:55" s="82" customFormat="1" ht="15.75" customHeight="1" x14ac:dyDescent="0.25">
      <c r="A71" s="119" t="s">
        <v>36</v>
      </c>
      <c r="B71" s="83"/>
      <c r="C71" s="83"/>
      <c r="D71" s="83"/>
      <c r="E71" s="83"/>
      <c r="F71" s="83"/>
      <c r="G71" s="63">
        <f>F63</f>
        <v>1</v>
      </c>
      <c r="H71" s="120"/>
      <c r="I71" s="121"/>
      <c r="J71" s="121"/>
      <c r="K71" s="121"/>
      <c r="L71" s="121"/>
      <c r="M71" s="95"/>
      <c r="N71" s="85"/>
      <c r="O71" s="89"/>
      <c r="P71" s="89"/>
      <c r="Q71" s="87"/>
      <c r="R71" s="87"/>
      <c r="S71" s="87"/>
      <c r="T71" s="87"/>
      <c r="U71" s="87"/>
      <c r="V71" s="87"/>
      <c r="W71" s="90"/>
      <c r="X71" s="74"/>
      <c r="Y71" s="74"/>
      <c r="Z71" s="74"/>
      <c r="AA71" s="74"/>
      <c r="AB71" s="74"/>
      <c r="AC71" s="74"/>
      <c r="AD71" s="74"/>
      <c r="AE71" s="74"/>
      <c r="AF71" s="74"/>
      <c r="AG71" s="74"/>
      <c r="AH71" s="74"/>
      <c r="AI71" s="74"/>
      <c r="AJ71" s="74"/>
      <c r="AK71" s="74"/>
      <c r="AL71" s="74"/>
      <c r="AM71" s="74"/>
      <c r="AN71" s="74"/>
      <c r="AO71" s="74"/>
      <c r="AP71" s="74"/>
      <c r="AQ71" s="74"/>
      <c r="AR71" s="74"/>
      <c r="AS71" s="74"/>
      <c r="AT71" s="74"/>
      <c r="AU71" s="74"/>
      <c r="AV71" s="74"/>
      <c r="AW71" s="74"/>
      <c r="AX71" s="74"/>
      <c r="AY71" s="74"/>
      <c r="AZ71" s="74"/>
      <c r="BA71" s="74"/>
      <c r="BB71" s="74"/>
      <c r="BC71" s="74"/>
    </row>
    <row r="72" spans="1:55" s="82" customFormat="1" x14ac:dyDescent="0.25">
      <c r="A72" s="117"/>
      <c r="B72" s="83"/>
      <c r="C72" s="83"/>
      <c r="D72" s="83"/>
      <c r="E72" s="83"/>
      <c r="F72" s="83"/>
      <c r="G72" s="85"/>
      <c r="H72" s="122"/>
      <c r="I72" s="87"/>
      <c r="J72" s="87"/>
      <c r="K72" s="87"/>
      <c r="L72" s="87"/>
      <c r="M72" s="95"/>
      <c r="N72" s="85"/>
      <c r="O72" s="89"/>
      <c r="P72" s="89"/>
      <c r="Q72" s="87"/>
      <c r="R72" s="87"/>
      <c r="S72" s="87"/>
      <c r="T72" s="87"/>
      <c r="U72" s="87"/>
      <c r="V72" s="87"/>
      <c r="W72" s="90"/>
      <c r="X72" s="74"/>
      <c r="Y72" s="74"/>
      <c r="Z72" s="74"/>
      <c r="AA72" s="74"/>
      <c r="AB72" s="74"/>
      <c r="AC72" s="74"/>
      <c r="AD72" s="74"/>
      <c r="AE72" s="74"/>
      <c r="AF72" s="74"/>
      <c r="AG72" s="74"/>
      <c r="AH72" s="74"/>
      <c r="AI72" s="74"/>
      <c r="AJ72" s="74"/>
      <c r="AK72" s="74"/>
      <c r="AL72" s="74"/>
      <c r="AM72" s="74"/>
      <c r="AN72" s="74"/>
      <c r="AO72" s="74"/>
      <c r="AP72" s="74"/>
      <c r="AQ72" s="74"/>
      <c r="AR72" s="74"/>
      <c r="AS72" s="74"/>
      <c r="AT72" s="74"/>
      <c r="AU72" s="74"/>
      <c r="AV72" s="74"/>
      <c r="AW72" s="74"/>
      <c r="AX72" s="74"/>
      <c r="AY72" s="74"/>
      <c r="AZ72" s="74"/>
      <c r="BA72" s="74"/>
      <c r="BB72" s="74"/>
      <c r="BC72" s="74"/>
    </row>
    <row r="73" spans="1:55" s="99" customFormat="1" ht="20.25" customHeight="1" x14ac:dyDescent="0.25">
      <c r="A73" s="119" t="s">
        <v>36</v>
      </c>
      <c r="B73" s="83" t="s">
        <v>29</v>
      </c>
      <c r="C73" s="83" t="s">
        <v>29</v>
      </c>
      <c r="D73" s="123"/>
      <c r="E73" s="124" t="s">
        <v>29</v>
      </c>
      <c r="F73" s="124"/>
      <c r="G73" s="125">
        <f>E63</f>
        <v>1</v>
      </c>
      <c r="H73" s="94"/>
      <c r="I73" s="94" t="s">
        <v>29</v>
      </c>
      <c r="J73" s="94" t="s">
        <v>29</v>
      </c>
      <c r="K73" s="94" t="s">
        <v>29</v>
      </c>
      <c r="L73" s="94"/>
      <c r="M73" s="95"/>
      <c r="N73" s="66">
        <f>(M63+M64+M65+M66+M67+M68+M69+M70)/8</f>
        <v>1</v>
      </c>
      <c r="O73" s="96"/>
      <c r="P73" s="96"/>
      <c r="Q73" s="94"/>
      <c r="R73" s="94"/>
      <c r="S73" s="94"/>
      <c r="T73" s="94"/>
      <c r="U73" s="94"/>
      <c r="V73" s="97"/>
      <c r="W73" s="98"/>
      <c r="X73" s="74"/>
      <c r="Y73" s="74"/>
      <c r="Z73" s="74"/>
      <c r="AA73" s="74"/>
      <c r="AB73" s="74"/>
      <c r="AC73" s="74"/>
      <c r="AD73" s="74"/>
      <c r="AE73" s="74"/>
      <c r="AF73" s="74"/>
      <c r="AG73" s="74"/>
      <c r="AH73" s="74"/>
      <c r="AI73" s="74"/>
      <c r="AJ73" s="74"/>
      <c r="AK73" s="74"/>
      <c r="AL73" s="74"/>
      <c r="AM73" s="74"/>
      <c r="AN73" s="74"/>
      <c r="AO73" s="74"/>
      <c r="AP73" s="74"/>
      <c r="AQ73" s="74"/>
      <c r="AR73" s="74"/>
      <c r="AS73" s="74"/>
      <c r="AT73" s="74"/>
      <c r="AU73" s="74"/>
      <c r="AV73" s="74"/>
      <c r="AW73" s="74"/>
      <c r="AX73" s="74"/>
      <c r="AY73" s="74"/>
      <c r="AZ73" s="74"/>
      <c r="BA73" s="74"/>
      <c r="BB73" s="74"/>
      <c r="BC73" s="74"/>
    </row>
    <row r="74" spans="1:55" s="109" customFormat="1" ht="22.5" customHeight="1" x14ac:dyDescent="0.25">
      <c r="A74" s="126" t="s">
        <v>54</v>
      </c>
      <c r="B74" s="105"/>
      <c r="C74" s="105"/>
      <c r="D74" s="102"/>
      <c r="E74" s="103"/>
      <c r="F74" s="103"/>
      <c r="G74" s="125"/>
      <c r="H74" s="105"/>
      <c r="I74" s="105"/>
      <c r="J74" s="105"/>
      <c r="K74" s="105"/>
      <c r="L74" s="105"/>
      <c r="M74" s="106"/>
      <c r="N74" s="93"/>
      <c r="O74" s="96">
        <f>0.5*G71+0.5*N73</f>
        <v>1</v>
      </c>
      <c r="P74" s="96"/>
      <c r="Q74" s="105"/>
      <c r="R74" s="105"/>
      <c r="S74" s="105"/>
      <c r="T74" s="105"/>
      <c r="U74" s="105"/>
      <c r="V74" s="108"/>
      <c r="W74" s="98"/>
      <c r="X74" s="74"/>
      <c r="Y74" s="74"/>
      <c r="Z74" s="74"/>
      <c r="AA74" s="74"/>
      <c r="AB74" s="74"/>
      <c r="AC74" s="74"/>
      <c r="AD74" s="74"/>
      <c r="AE74" s="74"/>
      <c r="AF74" s="74"/>
      <c r="AG74" s="74"/>
      <c r="AH74" s="74"/>
      <c r="AI74" s="74"/>
      <c r="AJ74" s="74"/>
      <c r="AK74" s="74"/>
      <c r="AL74" s="74"/>
      <c r="AM74" s="74"/>
      <c r="AN74" s="74"/>
      <c r="AO74" s="74"/>
      <c r="AP74" s="74"/>
      <c r="AQ74" s="74"/>
      <c r="AR74" s="74"/>
      <c r="AS74" s="74"/>
      <c r="AT74" s="74"/>
      <c r="AU74" s="74"/>
      <c r="AV74" s="74"/>
      <c r="AW74" s="74"/>
      <c r="AX74" s="74"/>
      <c r="AY74" s="74"/>
      <c r="AZ74" s="74"/>
      <c r="BA74" s="74"/>
      <c r="BB74" s="74"/>
      <c r="BC74" s="74"/>
    </row>
    <row r="75" spans="1:55" s="109" customFormat="1" ht="36.75" customHeight="1" x14ac:dyDescent="0.25">
      <c r="A75" s="110" t="s">
        <v>55</v>
      </c>
      <c r="B75" s="111"/>
      <c r="C75" s="111"/>
      <c r="D75" s="112"/>
      <c r="E75" s="113"/>
      <c r="F75" s="113"/>
      <c r="G75" s="125"/>
      <c r="H75" s="111"/>
      <c r="I75" s="111"/>
      <c r="J75" s="111"/>
      <c r="K75" s="111"/>
      <c r="L75" s="111"/>
      <c r="M75" s="114"/>
      <c r="N75" s="93"/>
      <c r="O75" s="96"/>
      <c r="P75" s="96"/>
      <c r="Q75" s="111">
        <v>1</v>
      </c>
      <c r="R75" s="111">
        <v>1</v>
      </c>
      <c r="S75" s="111"/>
      <c r="T75" s="111"/>
      <c r="U75" s="111"/>
      <c r="V75" s="115">
        <f>(Q75+R75)/2</f>
        <v>1</v>
      </c>
      <c r="W75" s="79">
        <f>0.8*O74+0.2*V75</f>
        <v>1</v>
      </c>
      <c r="X75" s="74"/>
      <c r="Y75" s="74"/>
      <c r="Z75" s="74"/>
      <c r="AA75" s="74"/>
      <c r="AB75" s="74"/>
      <c r="AC75" s="74"/>
      <c r="AD75" s="74"/>
      <c r="AE75" s="74"/>
      <c r="AF75" s="74"/>
      <c r="AG75" s="74"/>
      <c r="AH75" s="74"/>
      <c r="AI75" s="74"/>
      <c r="AJ75" s="74"/>
      <c r="AK75" s="74"/>
      <c r="AL75" s="74"/>
      <c r="AM75" s="74"/>
      <c r="AN75" s="74"/>
      <c r="AO75" s="74"/>
      <c r="AP75" s="74"/>
      <c r="AQ75" s="74"/>
      <c r="AR75" s="74"/>
      <c r="AS75" s="74"/>
      <c r="AT75" s="74"/>
      <c r="AU75" s="74"/>
      <c r="AV75" s="74"/>
      <c r="AW75" s="74"/>
      <c r="AX75" s="74"/>
      <c r="AY75" s="74"/>
      <c r="AZ75" s="74"/>
      <c r="BA75" s="74"/>
      <c r="BB75" s="74"/>
      <c r="BC75" s="74"/>
    </row>
    <row r="76" spans="1:55" s="99" customFormat="1" ht="24.75" customHeight="1" x14ac:dyDescent="0.25">
      <c r="A76" s="176" t="s">
        <v>56</v>
      </c>
      <c r="B76" s="176"/>
      <c r="C76" s="176"/>
      <c r="D76" s="176"/>
      <c r="E76" s="176"/>
      <c r="F76" s="176"/>
      <c r="G76" s="176"/>
      <c r="H76" s="176"/>
      <c r="I76" s="176"/>
      <c r="J76" s="176"/>
      <c r="K76" s="176"/>
      <c r="L76" s="176"/>
      <c r="M76" s="176"/>
      <c r="N76" s="176"/>
      <c r="O76" s="176"/>
      <c r="P76" s="176"/>
      <c r="Q76" s="176"/>
      <c r="R76" s="176"/>
      <c r="S76" s="176"/>
      <c r="T76" s="176"/>
      <c r="U76" s="176"/>
      <c r="V76" s="176"/>
      <c r="W76" s="176"/>
      <c r="X76" s="74"/>
      <c r="Y76" s="74"/>
      <c r="Z76" s="74"/>
      <c r="AA76" s="74"/>
      <c r="AB76" s="74"/>
      <c r="AC76" s="74"/>
      <c r="AD76" s="74"/>
      <c r="AE76" s="74"/>
      <c r="AF76" s="74"/>
      <c r="AG76" s="74"/>
      <c r="AH76" s="74"/>
      <c r="AI76" s="74"/>
      <c r="AJ76" s="74"/>
      <c r="AK76" s="74"/>
      <c r="AL76" s="74"/>
      <c r="AM76" s="74"/>
      <c r="AN76" s="74"/>
      <c r="AO76" s="74"/>
      <c r="AP76" s="74"/>
      <c r="AQ76" s="74"/>
      <c r="AR76" s="74"/>
      <c r="AS76" s="74"/>
      <c r="AT76" s="74"/>
      <c r="AU76" s="74"/>
      <c r="AV76" s="74"/>
      <c r="AW76" s="74"/>
      <c r="AX76" s="74"/>
      <c r="AY76" s="74"/>
      <c r="AZ76" s="74"/>
      <c r="BA76" s="74"/>
      <c r="BB76" s="74"/>
      <c r="BC76" s="74"/>
    </row>
    <row r="77" spans="1:55" s="82" customFormat="1" ht="126" x14ac:dyDescent="0.25">
      <c r="A77" s="23" t="s">
        <v>57</v>
      </c>
      <c r="B77" s="83">
        <v>29.9</v>
      </c>
      <c r="C77" s="83">
        <v>29.9</v>
      </c>
      <c r="D77" s="83">
        <v>1</v>
      </c>
      <c r="E77" s="83">
        <v>1</v>
      </c>
      <c r="F77" s="84">
        <f>E77*D77</f>
        <v>1</v>
      </c>
      <c r="G77" s="85" t="s">
        <v>29</v>
      </c>
      <c r="H77" s="127" t="s">
        <v>58</v>
      </c>
      <c r="I77" s="94">
        <v>3</v>
      </c>
      <c r="J77" s="94">
        <v>3</v>
      </c>
      <c r="K77" s="87">
        <v>1</v>
      </c>
      <c r="L77" s="87"/>
      <c r="M77" s="95">
        <f>K77</f>
        <v>1</v>
      </c>
      <c r="N77" s="85"/>
      <c r="O77" s="89"/>
      <c r="P77" s="89"/>
      <c r="Q77" s="87" t="s">
        <v>29</v>
      </c>
      <c r="R77" s="87" t="s">
        <v>29</v>
      </c>
      <c r="S77" s="87" t="s">
        <v>29</v>
      </c>
      <c r="T77" s="87" t="s">
        <v>29</v>
      </c>
      <c r="U77" s="87" t="s">
        <v>29</v>
      </c>
      <c r="V77" s="87" t="s">
        <v>29</v>
      </c>
      <c r="W77" s="90" t="s">
        <v>29</v>
      </c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</row>
    <row r="78" spans="1:55" s="82" customFormat="1" ht="78.75" x14ac:dyDescent="0.25">
      <c r="A78" s="23"/>
      <c r="B78" s="83"/>
      <c r="C78" s="83"/>
      <c r="D78" s="83"/>
      <c r="E78" s="83"/>
      <c r="F78" s="84">
        <f t="shared" ref="F78" si="4">E78*D78</f>
        <v>0</v>
      </c>
      <c r="G78" s="85" t="s">
        <v>29</v>
      </c>
      <c r="H78" s="127" t="s">
        <v>59</v>
      </c>
      <c r="I78" s="94">
        <v>7</v>
      </c>
      <c r="J78" s="94">
        <v>7</v>
      </c>
      <c r="K78" s="87">
        <v>1</v>
      </c>
      <c r="L78" s="87"/>
      <c r="M78" s="95">
        <f>K78</f>
        <v>1</v>
      </c>
      <c r="N78" s="85"/>
      <c r="O78" s="89"/>
      <c r="P78" s="89"/>
      <c r="Q78" s="87" t="s">
        <v>29</v>
      </c>
      <c r="R78" s="87" t="s">
        <v>29</v>
      </c>
      <c r="S78" s="87" t="s">
        <v>29</v>
      </c>
      <c r="T78" s="87" t="s">
        <v>29</v>
      </c>
      <c r="U78" s="87" t="s">
        <v>29</v>
      </c>
      <c r="V78" s="87" t="s">
        <v>29</v>
      </c>
      <c r="W78" s="90" t="s">
        <v>29</v>
      </c>
      <c r="X78" s="74"/>
      <c r="Y78" s="74"/>
      <c r="Z78" s="74"/>
      <c r="AA78" s="74"/>
      <c r="AB78" s="74"/>
      <c r="AC78" s="74"/>
      <c r="AD78" s="74"/>
      <c r="AE78" s="74"/>
      <c r="AF78" s="74"/>
      <c r="AG78" s="74"/>
      <c r="AH78" s="74"/>
      <c r="AI78" s="74"/>
      <c r="AJ78" s="74"/>
      <c r="AK78" s="74"/>
      <c r="AL78" s="74"/>
      <c r="AM78" s="74"/>
      <c r="AN78" s="74"/>
      <c r="AO78" s="74"/>
      <c r="AP78" s="74"/>
      <c r="AQ78" s="74"/>
      <c r="AR78" s="74"/>
      <c r="AS78" s="74"/>
      <c r="AT78" s="74"/>
      <c r="AU78" s="74"/>
      <c r="AV78" s="74"/>
      <c r="AW78" s="74"/>
      <c r="AX78" s="74"/>
      <c r="AY78" s="74"/>
      <c r="AZ78" s="74"/>
      <c r="BA78" s="74"/>
      <c r="BB78" s="74"/>
      <c r="BC78" s="74"/>
    </row>
    <row r="79" spans="1:55" s="82" customFormat="1" x14ac:dyDescent="0.25">
      <c r="A79" s="119" t="s">
        <v>36</v>
      </c>
      <c r="B79" s="83"/>
      <c r="C79" s="83"/>
      <c r="D79" s="83"/>
      <c r="E79" s="83"/>
      <c r="F79" s="84"/>
      <c r="G79" s="128">
        <f>F77</f>
        <v>1</v>
      </c>
      <c r="H79" s="120"/>
      <c r="I79" s="121"/>
      <c r="J79" s="121"/>
      <c r="K79" s="121"/>
      <c r="L79" s="121"/>
      <c r="M79" s="95">
        <f>K79</f>
        <v>0</v>
      </c>
      <c r="N79" s="85"/>
      <c r="O79" s="89"/>
      <c r="P79" s="89"/>
      <c r="Q79" s="87"/>
      <c r="R79" s="87"/>
      <c r="S79" s="87"/>
      <c r="T79" s="87"/>
      <c r="U79" s="87"/>
      <c r="V79" s="87"/>
      <c r="W79" s="90"/>
      <c r="X79" s="74"/>
      <c r="Y79" s="74"/>
      <c r="Z79" s="74"/>
      <c r="AA79" s="74"/>
      <c r="AB79" s="74"/>
      <c r="AC79" s="74"/>
      <c r="AD79" s="74"/>
      <c r="AE79" s="74"/>
      <c r="AF79" s="74"/>
      <c r="AG79" s="74"/>
      <c r="AH79" s="74"/>
      <c r="AI79" s="74"/>
      <c r="AJ79" s="74"/>
      <c r="AK79" s="74"/>
      <c r="AL79" s="74"/>
      <c r="AM79" s="74"/>
      <c r="AN79" s="74"/>
      <c r="AO79" s="74"/>
      <c r="AP79" s="74"/>
      <c r="AQ79" s="74"/>
      <c r="AR79" s="74"/>
      <c r="AS79" s="74"/>
      <c r="AT79" s="74"/>
      <c r="AU79" s="74"/>
      <c r="AV79" s="74"/>
      <c r="AW79" s="74"/>
      <c r="AX79" s="74"/>
      <c r="AY79" s="74"/>
      <c r="AZ79" s="74"/>
      <c r="BA79" s="74"/>
      <c r="BB79" s="74"/>
      <c r="BC79" s="74"/>
    </row>
    <row r="80" spans="1:55" s="82" customFormat="1" x14ac:dyDescent="0.25">
      <c r="A80" s="117"/>
      <c r="B80" s="83"/>
      <c r="C80" s="83"/>
      <c r="D80" s="83"/>
      <c r="E80" s="83"/>
      <c r="F80" s="83"/>
      <c r="G80" s="85"/>
      <c r="H80" s="122"/>
      <c r="I80" s="87"/>
      <c r="J80" s="87"/>
      <c r="K80" s="87"/>
      <c r="L80" s="87"/>
      <c r="M80" s="95">
        <f>K80</f>
        <v>0</v>
      </c>
      <c r="N80" s="85"/>
      <c r="O80" s="89"/>
      <c r="P80" s="89"/>
      <c r="Q80" s="87"/>
      <c r="R80" s="87"/>
      <c r="S80" s="87"/>
      <c r="T80" s="87"/>
      <c r="U80" s="87"/>
      <c r="V80" s="87"/>
      <c r="W80" s="90"/>
      <c r="X80" s="74"/>
      <c r="Y80" s="74"/>
      <c r="Z80" s="74"/>
      <c r="AA80" s="74"/>
      <c r="AB80" s="74"/>
      <c r="AC80" s="74"/>
      <c r="AD80" s="74"/>
      <c r="AE80" s="74"/>
      <c r="AF80" s="74"/>
      <c r="AG80" s="74"/>
      <c r="AH80" s="74"/>
      <c r="AI80" s="74"/>
      <c r="AJ80" s="74"/>
      <c r="AK80" s="74"/>
      <c r="AL80" s="74"/>
      <c r="AM80" s="74"/>
      <c r="AN80" s="74"/>
      <c r="AO80" s="74"/>
      <c r="AP80" s="74"/>
      <c r="AQ80" s="74"/>
      <c r="AR80" s="74"/>
      <c r="AS80" s="74"/>
      <c r="AT80" s="74"/>
      <c r="AU80" s="74"/>
      <c r="AV80" s="74"/>
      <c r="AW80" s="74"/>
      <c r="AX80" s="74"/>
      <c r="AY80" s="74"/>
      <c r="AZ80" s="74"/>
      <c r="BA80" s="74"/>
      <c r="BB80" s="74"/>
      <c r="BC80" s="74"/>
    </row>
    <row r="81" spans="1:55" s="99" customFormat="1" x14ac:dyDescent="0.25">
      <c r="A81" s="119" t="s">
        <v>36</v>
      </c>
      <c r="B81" s="83" t="s">
        <v>29</v>
      </c>
      <c r="C81" s="83" t="s">
        <v>29</v>
      </c>
      <c r="D81" s="123"/>
      <c r="E81" s="124" t="s">
        <v>29</v>
      </c>
      <c r="F81" s="124"/>
      <c r="G81" s="125">
        <f>E77</f>
        <v>1</v>
      </c>
      <c r="H81" s="94" t="s">
        <v>29</v>
      </c>
      <c r="I81" s="94" t="s">
        <v>29</v>
      </c>
      <c r="J81" s="94" t="s">
        <v>29</v>
      </c>
      <c r="K81" s="94" t="s">
        <v>29</v>
      </c>
      <c r="L81" s="94"/>
      <c r="M81" s="95"/>
      <c r="N81" s="93">
        <f>(0.7*M77+0.3*M78)/1</f>
        <v>1</v>
      </c>
      <c r="O81" s="96"/>
      <c r="P81" s="96"/>
      <c r="Q81" s="94" t="s">
        <v>60</v>
      </c>
      <c r="R81" s="94" t="s">
        <v>60</v>
      </c>
      <c r="S81" s="94" t="s">
        <v>60</v>
      </c>
      <c r="T81" s="94" t="s">
        <v>60</v>
      </c>
      <c r="U81" s="94" t="s">
        <v>60</v>
      </c>
      <c r="V81" s="97"/>
      <c r="W81" s="98"/>
      <c r="X81" s="74"/>
      <c r="Y81" s="74"/>
      <c r="Z81" s="74"/>
      <c r="AA81" s="74"/>
      <c r="AB81" s="74"/>
      <c r="AC81" s="74"/>
      <c r="AD81" s="74"/>
      <c r="AE81" s="74"/>
      <c r="AF81" s="74"/>
      <c r="AG81" s="74"/>
      <c r="AH81" s="74"/>
      <c r="AI81" s="74"/>
      <c r="AJ81" s="74"/>
      <c r="AK81" s="74"/>
      <c r="AL81" s="74"/>
      <c r="AM81" s="74"/>
      <c r="AN81" s="74"/>
      <c r="AO81" s="74"/>
      <c r="AP81" s="74"/>
      <c r="AQ81" s="74"/>
      <c r="AR81" s="74"/>
      <c r="AS81" s="74"/>
      <c r="AT81" s="74"/>
      <c r="AU81" s="74"/>
      <c r="AV81" s="74"/>
      <c r="AW81" s="74"/>
      <c r="AX81" s="74"/>
      <c r="AY81" s="74"/>
      <c r="AZ81" s="74"/>
      <c r="BA81" s="74"/>
      <c r="BB81" s="74"/>
      <c r="BC81" s="74"/>
    </row>
    <row r="82" spans="1:55" s="109" customFormat="1" x14ac:dyDescent="0.25">
      <c r="A82" s="126" t="s">
        <v>54</v>
      </c>
      <c r="B82" s="105"/>
      <c r="C82" s="105"/>
      <c r="D82" s="102"/>
      <c r="E82" s="103"/>
      <c r="F82" s="103"/>
      <c r="G82" s="125"/>
      <c r="H82" s="105"/>
      <c r="I82" s="105"/>
      <c r="J82" s="105"/>
      <c r="K82" s="105"/>
      <c r="L82" s="105"/>
      <c r="M82" s="106"/>
      <c r="N82" s="93"/>
      <c r="O82" s="96">
        <f>0.5*G79+0.5*N81</f>
        <v>1</v>
      </c>
      <c r="P82" s="96"/>
      <c r="Q82" s="105"/>
      <c r="R82" s="105"/>
      <c r="S82" s="105"/>
      <c r="T82" s="105"/>
      <c r="U82" s="105"/>
      <c r="V82" s="108"/>
      <c r="W82" s="98"/>
      <c r="X82" s="74"/>
      <c r="Y82" s="74"/>
      <c r="Z82" s="74"/>
      <c r="AA82" s="74"/>
      <c r="AB82" s="74"/>
      <c r="AC82" s="74"/>
      <c r="AD82" s="74"/>
      <c r="AE82" s="74"/>
      <c r="AF82" s="74"/>
      <c r="AG82" s="74"/>
      <c r="AH82" s="74"/>
      <c r="AI82" s="74"/>
      <c r="AJ82" s="74"/>
      <c r="AK82" s="74"/>
      <c r="AL82" s="74"/>
      <c r="AM82" s="74"/>
      <c r="AN82" s="74"/>
      <c r="AO82" s="74"/>
      <c r="AP82" s="74"/>
      <c r="AQ82" s="74"/>
      <c r="AR82" s="74"/>
      <c r="AS82" s="74"/>
      <c r="AT82" s="74"/>
      <c r="AU82" s="74"/>
      <c r="AV82" s="74"/>
      <c r="AW82" s="74"/>
      <c r="AX82" s="74"/>
      <c r="AY82" s="74"/>
      <c r="AZ82" s="74"/>
      <c r="BA82" s="74"/>
      <c r="BB82" s="74"/>
      <c r="BC82" s="74"/>
    </row>
    <row r="83" spans="1:55" s="109" customFormat="1" ht="34.5" customHeight="1" x14ac:dyDescent="0.25">
      <c r="A83" s="110" t="s">
        <v>55</v>
      </c>
      <c r="B83" s="111"/>
      <c r="C83" s="111"/>
      <c r="D83" s="112"/>
      <c r="E83" s="113"/>
      <c r="F83" s="113"/>
      <c r="G83" s="125"/>
      <c r="H83" s="111"/>
      <c r="I83" s="111"/>
      <c r="J83" s="111"/>
      <c r="K83" s="111"/>
      <c r="L83" s="111"/>
      <c r="M83" s="114"/>
      <c r="N83" s="93"/>
      <c r="O83" s="96"/>
      <c r="P83" s="96"/>
      <c r="Q83" s="111">
        <v>1</v>
      </c>
      <c r="R83" s="111">
        <v>1</v>
      </c>
      <c r="S83" s="111"/>
      <c r="T83" s="111"/>
      <c r="U83" s="111"/>
      <c r="V83" s="115">
        <f>(Q83+R83)/2</f>
        <v>1</v>
      </c>
      <c r="W83" s="79">
        <f>0.8*O82+0.2*V83</f>
        <v>1</v>
      </c>
      <c r="X83" s="74"/>
      <c r="Y83" s="74"/>
      <c r="Z83" s="74"/>
      <c r="AA83" s="74"/>
      <c r="AB83" s="74"/>
      <c r="AC83" s="74"/>
      <c r="AD83" s="74"/>
      <c r="AE83" s="74"/>
      <c r="AF83" s="74"/>
      <c r="AG83" s="74"/>
      <c r="AH83" s="74"/>
      <c r="AI83" s="74"/>
      <c r="AJ83" s="74"/>
      <c r="AK83" s="74"/>
      <c r="AL83" s="74"/>
      <c r="AM83" s="74"/>
      <c r="AN83" s="74"/>
      <c r="AO83" s="74"/>
      <c r="AP83" s="74"/>
      <c r="AQ83" s="74"/>
      <c r="AR83" s="74"/>
      <c r="AS83" s="74"/>
      <c r="AT83" s="74"/>
      <c r="AU83" s="74"/>
      <c r="AV83" s="74"/>
      <c r="AW83" s="74"/>
      <c r="AX83" s="74"/>
      <c r="AY83" s="74"/>
      <c r="AZ83" s="74"/>
      <c r="BA83" s="74"/>
      <c r="BB83" s="74"/>
      <c r="BC83" s="74"/>
    </row>
    <row r="84" spans="1:55" s="99" customFormat="1" ht="15" customHeight="1" x14ac:dyDescent="0.25">
      <c r="A84" s="176" t="s">
        <v>61</v>
      </c>
      <c r="B84" s="176"/>
      <c r="C84" s="176"/>
      <c r="D84" s="176"/>
      <c r="E84" s="176"/>
      <c r="F84" s="176"/>
      <c r="G84" s="176"/>
      <c r="H84" s="176"/>
      <c r="I84" s="176"/>
      <c r="J84" s="176"/>
      <c r="K84" s="176"/>
      <c r="L84" s="176"/>
      <c r="M84" s="176"/>
      <c r="N84" s="176"/>
      <c r="O84" s="176"/>
      <c r="P84" s="176"/>
      <c r="Q84" s="176"/>
      <c r="R84" s="176"/>
      <c r="S84" s="176"/>
      <c r="T84" s="176"/>
      <c r="U84" s="176"/>
      <c r="V84" s="176"/>
      <c r="W84" s="176"/>
      <c r="X84" s="74"/>
      <c r="Y84" s="74"/>
      <c r="Z84" s="74"/>
      <c r="AA84" s="74"/>
      <c r="AB84" s="74"/>
      <c r="AC84" s="74"/>
      <c r="AD84" s="74"/>
      <c r="AE84" s="74"/>
      <c r="AF84" s="74"/>
      <c r="AG84" s="74"/>
      <c r="AH84" s="74"/>
      <c r="AI84" s="74"/>
      <c r="AJ84" s="74"/>
      <c r="AK84" s="74"/>
      <c r="AL84" s="74"/>
      <c r="AM84" s="74"/>
      <c r="AN84" s="74"/>
      <c r="AO84" s="74"/>
      <c r="AP84" s="74"/>
      <c r="AQ84" s="74"/>
      <c r="AR84" s="74"/>
      <c r="AS84" s="74"/>
      <c r="AT84" s="74"/>
      <c r="AU84" s="74"/>
      <c r="AV84" s="74"/>
      <c r="AW84" s="74"/>
      <c r="AX84" s="74"/>
      <c r="AY84" s="74"/>
      <c r="AZ84" s="74"/>
      <c r="BA84" s="74"/>
      <c r="BB84" s="74"/>
      <c r="BC84" s="74"/>
    </row>
    <row r="85" spans="1:55" s="82" customFormat="1" ht="110.25" x14ac:dyDescent="0.25">
      <c r="A85" s="49" t="s">
        <v>62</v>
      </c>
      <c r="B85" s="83">
        <v>23761</v>
      </c>
      <c r="C85" s="83">
        <v>23771</v>
      </c>
      <c r="D85" s="83">
        <v>1</v>
      </c>
      <c r="E85" s="83">
        <v>1</v>
      </c>
      <c r="F85" s="84">
        <f>E85*D85</f>
        <v>1</v>
      </c>
      <c r="G85" s="85" t="s">
        <v>29</v>
      </c>
      <c r="H85" s="127" t="s">
        <v>63</v>
      </c>
      <c r="I85" s="94">
        <v>5</v>
      </c>
      <c r="J85" s="94">
        <v>5</v>
      </c>
      <c r="K85" s="94">
        <v>1</v>
      </c>
      <c r="L85" s="129"/>
      <c r="M85" s="95">
        <f>K85</f>
        <v>1</v>
      </c>
      <c r="N85" s="85"/>
      <c r="O85" s="89"/>
      <c r="P85" s="89"/>
      <c r="Q85" s="87" t="s">
        <v>29</v>
      </c>
      <c r="R85" s="87" t="s">
        <v>29</v>
      </c>
      <c r="S85" s="87" t="s">
        <v>29</v>
      </c>
      <c r="T85" s="87" t="s">
        <v>29</v>
      </c>
      <c r="U85" s="87" t="s">
        <v>29</v>
      </c>
      <c r="V85" s="87" t="s">
        <v>29</v>
      </c>
      <c r="W85" s="90" t="s">
        <v>29</v>
      </c>
      <c r="X85" s="74"/>
      <c r="Y85" s="74"/>
      <c r="Z85" s="74"/>
      <c r="AA85" s="74"/>
      <c r="AB85" s="74"/>
      <c r="AC85" s="74"/>
      <c r="AD85" s="74"/>
      <c r="AE85" s="74"/>
      <c r="AF85" s="74"/>
      <c r="AG85" s="74"/>
      <c r="AH85" s="74"/>
      <c r="AI85" s="74"/>
      <c r="AJ85" s="74"/>
      <c r="AK85" s="74"/>
      <c r="AL85" s="74"/>
      <c r="AM85" s="74"/>
      <c r="AN85" s="74"/>
      <c r="AO85" s="74"/>
      <c r="AP85" s="74"/>
      <c r="AQ85" s="74"/>
      <c r="AR85" s="74"/>
      <c r="AS85" s="74"/>
      <c r="AT85" s="74"/>
      <c r="AU85" s="74"/>
      <c r="AV85" s="74"/>
      <c r="AW85" s="74"/>
      <c r="AX85" s="74"/>
      <c r="AY85" s="74"/>
      <c r="AZ85" s="74"/>
      <c r="BA85" s="74"/>
      <c r="BB85" s="74"/>
      <c r="BC85" s="74"/>
    </row>
    <row r="86" spans="1:55" s="82" customFormat="1" ht="15.75" customHeight="1" x14ac:dyDescent="0.25">
      <c r="A86" s="119" t="s">
        <v>36</v>
      </c>
      <c r="B86" s="83"/>
      <c r="C86" s="83"/>
      <c r="D86" s="83"/>
      <c r="E86" s="83"/>
      <c r="F86" s="83"/>
      <c r="G86" s="128">
        <f>F85</f>
        <v>1</v>
      </c>
      <c r="H86" s="130"/>
      <c r="I86" s="129"/>
      <c r="J86" s="129"/>
      <c r="K86" s="129"/>
      <c r="L86" s="129"/>
      <c r="M86" s="95">
        <f>K86</f>
        <v>0</v>
      </c>
      <c r="N86" s="85"/>
      <c r="O86" s="89"/>
      <c r="P86" s="89"/>
      <c r="Q86" s="87"/>
      <c r="R86" s="87"/>
      <c r="S86" s="87"/>
      <c r="T86" s="87"/>
      <c r="U86" s="87"/>
      <c r="V86" s="87"/>
      <c r="W86" s="90"/>
      <c r="X86" s="74"/>
      <c r="Y86" s="74"/>
      <c r="Z86" s="74"/>
      <c r="AA86" s="74"/>
      <c r="AB86" s="74"/>
      <c r="AC86" s="74"/>
      <c r="AD86" s="74"/>
      <c r="AE86" s="74"/>
      <c r="AF86" s="74"/>
      <c r="AG86" s="74"/>
      <c r="AH86" s="74"/>
      <c r="AI86" s="74"/>
      <c r="AJ86" s="74"/>
      <c r="AK86" s="74"/>
      <c r="AL86" s="74"/>
      <c r="AM86" s="74"/>
      <c r="AN86" s="74"/>
      <c r="AO86" s="74"/>
      <c r="AP86" s="74"/>
      <c r="AQ86" s="74"/>
      <c r="AR86" s="74"/>
      <c r="AS86" s="74"/>
      <c r="AT86" s="74"/>
      <c r="AU86" s="74"/>
      <c r="AV86" s="74"/>
      <c r="AW86" s="74"/>
      <c r="AX86" s="74"/>
      <c r="AY86" s="74"/>
      <c r="AZ86" s="74"/>
      <c r="BA86" s="74"/>
      <c r="BB86" s="74"/>
      <c r="BC86" s="74"/>
    </row>
    <row r="87" spans="1:55" s="82" customFormat="1" x14ac:dyDescent="0.25">
      <c r="A87" s="117"/>
      <c r="B87" s="83"/>
      <c r="C87" s="83"/>
      <c r="D87" s="83"/>
      <c r="E87" s="83"/>
      <c r="F87" s="83"/>
      <c r="G87" s="85"/>
      <c r="H87" s="131"/>
      <c r="I87" s="94"/>
      <c r="J87" s="94"/>
      <c r="K87" s="94"/>
      <c r="L87" s="94"/>
      <c r="M87" s="95">
        <f>K87</f>
        <v>0</v>
      </c>
      <c r="N87" s="85"/>
      <c r="O87" s="89"/>
      <c r="P87" s="89"/>
      <c r="Q87" s="87"/>
      <c r="R87" s="87"/>
      <c r="S87" s="87"/>
      <c r="T87" s="87"/>
      <c r="U87" s="87"/>
      <c r="V87" s="87"/>
      <c r="W87" s="90"/>
      <c r="X87" s="74"/>
      <c r="Y87" s="74"/>
      <c r="Z87" s="74"/>
      <c r="AA87" s="74"/>
      <c r="AB87" s="74"/>
      <c r="AC87" s="74"/>
      <c r="AD87" s="74"/>
      <c r="AE87" s="74"/>
      <c r="AF87" s="74"/>
      <c r="AG87" s="74"/>
      <c r="AH87" s="74"/>
      <c r="AI87" s="74"/>
      <c r="AJ87" s="74"/>
      <c r="AK87" s="74"/>
      <c r="AL87" s="74"/>
      <c r="AM87" s="74"/>
      <c r="AN87" s="74"/>
      <c r="AO87" s="74"/>
      <c r="AP87" s="74"/>
      <c r="AQ87" s="74"/>
      <c r="AR87" s="74"/>
      <c r="AS87" s="74"/>
      <c r="AT87" s="74"/>
      <c r="AU87" s="74"/>
      <c r="AV87" s="74"/>
      <c r="AW87" s="74"/>
      <c r="AX87" s="74"/>
      <c r="AY87" s="74"/>
      <c r="AZ87" s="74"/>
      <c r="BA87" s="74"/>
      <c r="BB87" s="74"/>
      <c r="BC87" s="74"/>
    </row>
    <row r="88" spans="1:55" s="99" customFormat="1" ht="20.25" customHeight="1" x14ac:dyDescent="0.25">
      <c r="A88" s="119" t="s">
        <v>36</v>
      </c>
      <c r="B88" s="83" t="s">
        <v>29</v>
      </c>
      <c r="C88" s="83" t="s">
        <v>29</v>
      </c>
      <c r="D88" s="123"/>
      <c r="E88" s="124" t="s">
        <v>29</v>
      </c>
      <c r="F88" s="124"/>
      <c r="G88" s="125">
        <f>E85</f>
        <v>1</v>
      </c>
      <c r="H88" s="94" t="s">
        <v>29</v>
      </c>
      <c r="I88" s="94" t="s">
        <v>29</v>
      </c>
      <c r="J88" s="94" t="s">
        <v>29</v>
      </c>
      <c r="K88" s="94" t="s">
        <v>29</v>
      </c>
      <c r="L88" s="94"/>
      <c r="M88" s="95"/>
      <c r="N88" s="93">
        <f>(M85)/1</f>
        <v>1</v>
      </c>
      <c r="O88" s="96"/>
      <c r="P88" s="96"/>
      <c r="Q88" s="94" t="s">
        <v>60</v>
      </c>
      <c r="R88" s="94" t="s">
        <v>60</v>
      </c>
      <c r="S88" s="94" t="s">
        <v>60</v>
      </c>
      <c r="T88" s="94" t="s">
        <v>60</v>
      </c>
      <c r="U88" s="94" t="s">
        <v>60</v>
      </c>
      <c r="V88" s="97"/>
      <c r="W88" s="98"/>
      <c r="X88" s="74"/>
      <c r="Y88" s="74"/>
      <c r="Z88" s="74"/>
      <c r="AA88" s="74"/>
      <c r="AB88" s="74"/>
      <c r="AC88" s="74"/>
      <c r="AD88" s="74"/>
      <c r="AE88" s="74"/>
      <c r="AF88" s="74"/>
      <c r="AG88" s="74"/>
      <c r="AH88" s="74"/>
      <c r="AI88" s="74"/>
      <c r="AJ88" s="74"/>
      <c r="AK88" s="74"/>
      <c r="AL88" s="74"/>
      <c r="AM88" s="74"/>
      <c r="AN88" s="74"/>
      <c r="AO88" s="74"/>
      <c r="AP88" s="74"/>
      <c r="AQ88" s="74"/>
      <c r="AR88" s="74"/>
      <c r="AS88" s="74"/>
      <c r="AT88" s="74"/>
      <c r="AU88" s="74"/>
      <c r="AV88" s="74"/>
      <c r="AW88" s="74"/>
      <c r="AX88" s="74"/>
      <c r="AY88" s="74"/>
      <c r="AZ88" s="74"/>
      <c r="BA88" s="74"/>
      <c r="BB88" s="74"/>
      <c r="BC88" s="74"/>
    </row>
    <row r="89" spans="1:55" s="109" customFormat="1" ht="27" customHeight="1" x14ac:dyDescent="0.25">
      <c r="A89" s="126" t="s">
        <v>54</v>
      </c>
      <c r="B89" s="105"/>
      <c r="C89" s="105"/>
      <c r="D89" s="102"/>
      <c r="E89" s="103"/>
      <c r="F89" s="103"/>
      <c r="G89" s="125"/>
      <c r="H89" s="105"/>
      <c r="I89" s="105"/>
      <c r="J89" s="105"/>
      <c r="K89" s="105"/>
      <c r="L89" s="105"/>
      <c r="M89" s="106"/>
      <c r="N89" s="93"/>
      <c r="O89" s="96">
        <f>0.5*G86+0.5*N88</f>
        <v>1</v>
      </c>
      <c r="P89" s="96"/>
      <c r="Q89" s="105"/>
      <c r="R89" s="105"/>
      <c r="S89" s="105"/>
      <c r="T89" s="105"/>
      <c r="U89" s="105"/>
      <c r="V89" s="108"/>
      <c r="W89" s="98"/>
      <c r="X89" s="74"/>
      <c r="Y89" s="74"/>
      <c r="Z89" s="74"/>
      <c r="AA89" s="74"/>
      <c r="AB89" s="74"/>
      <c r="AC89" s="74"/>
      <c r="AD89" s="74"/>
      <c r="AE89" s="74"/>
      <c r="AF89" s="74"/>
      <c r="AG89" s="74"/>
      <c r="AH89" s="74"/>
      <c r="AI89" s="74"/>
      <c r="AJ89" s="74"/>
      <c r="AK89" s="74"/>
      <c r="AL89" s="74"/>
      <c r="AM89" s="74"/>
      <c r="AN89" s="74"/>
      <c r="AO89" s="74"/>
      <c r="AP89" s="74"/>
      <c r="AQ89" s="74"/>
      <c r="AR89" s="74"/>
      <c r="AS89" s="74"/>
      <c r="AT89" s="74"/>
      <c r="AU89" s="74"/>
      <c r="AV89" s="74"/>
      <c r="AW89" s="74"/>
      <c r="AX89" s="74"/>
      <c r="AY89" s="74"/>
      <c r="AZ89" s="74"/>
      <c r="BA89" s="74"/>
      <c r="BB89" s="74"/>
      <c r="BC89" s="74"/>
    </row>
    <row r="90" spans="1:55" s="109" customFormat="1" ht="29.25" customHeight="1" x14ac:dyDescent="0.25">
      <c r="A90" s="110" t="s">
        <v>55</v>
      </c>
      <c r="B90" s="111"/>
      <c r="C90" s="111"/>
      <c r="D90" s="112"/>
      <c r="E90" s="113"/>
      <c r="F90" s="113"/>
      <c r="G90" s="125"/>
      <c r="H90" s="111"/>
      <c r="I90" s="111"/>
      <c r="J90" s="111"/>
      <c r="K90" s="111"/>
      <c r="L90" s="111"/>
      <c r="M90" s="114"/>
      <c r="N90" s="93"/>
      <c r="O90" s="96"/>
      <c r="P90" s="96"/>
      <c r="Q90" s="111">
        <v>1</v>
      </c>
      <c r="R90" s="111">
        <v>1</v>
      </c>
      <c r="S90" s="111"/>
      <c r="T90" s="111"/>
      <c r="U90" s="111"/>
      <c r="V90" s="115">
        <f>(Q90+R90)/2</f>
        <v>1</v>
      </c>
      <c r="W90" s="79">
        <f>0.8*O89+0.2*V90</f>
        <v>1</v>
      </c>
      <c r="X90" s="74"/>
      <c r="Y90" s="74"/>
      <c r="Z90" s="74"/>
      <c r="AA90" s="74"/>
      <c r="AB90" s="74"/>
      <c r="AC90" s="74"/>
      <c r="AD90" s="74"/>
      <c r="AE90" s="74"/>
      <c r="AF90" s="74"/>
      <c r="AG90" s="74"/>
      <c r="AH90" s="74"/>
      <c r="AI90" s="74"/>
      <c r="AJ90" s="74"/>
      <c r="AK90" s="74"/>
      <c r="AL90" s="74"/>
      <c r="AM90" s="74"/>
      <c r="AN90" s="74"/>
      <c r="AO90" s="74"/>
      <c r="AP90" s="74"/>
      <c r="AQ90" s="74"/>
      <c r="AR90" s="74"/>
      <c r="AS90" s="74"/>
      <c r="AT90" s="74"/>
      <c r="AU90" s="74"/>
      <c r="AV90" s="74"/>
      <c r="AW90" s="74"/>
      <c r="AX90" s="74"/>
      <c r="AY90" s="74"/>
      <c r="AZ90" s="74"/>
      <c r="BA90" s="74"/>
      <c r="BB90" s="74"/>
      <c r="BC90" s="74"/>
    </row>
    <row r="91" spans="1:55" s="99" customFormat="1" ht="15" customHeight="1" x14ac:dyDescent="0.25">
      <c r="A91" s="176" t="s">
        <v>64</v>
      </c>
      <c r="B91" s="176"/>
      <c r="C91" s="176"/>
      <c r="D91" s="176"/>
      <c r="E91" s="176"/>
      <c r="F91" s="176"/>
      <c r="G91" s="176"/>
      <c r="H91" s="176"/>
      <c r="I91" s="176"/>
      <c r="J91" s="176"/>
      <c r="K91" s="176"/>
      <c r="L91" s="176"/>
      <c r="M91" s="176"/>
      <c r="N91" s="176"/>
      <c r="O91" s="176"/>
      <c r="P91" s="176"/>
      <c r="Q91" s="176"/>
      <c r="R91" s="176"/>
      <c r="S91" s="176"/>
      <c r="T91" s="176"/>
      <c r="U91" s="176"/>
      <c r="V91" s="176"/>
      <c r="W91" s="176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</row>
    <row r="92" spans="1:55" s="82" customFormat="1" ht="75" x14ac:dyDescent="0.25">
      <c r="A92" s="49" t="s">
        <v>65</v>
      </c>
      <c r="B92" s="83">
        <v>100</v>
      </c>
      <c r="C92" s="83">
        <v>100</v>
      </c>
      <c r="D92" s="83">
        <f>C92/B92</f>
        <v>1</v>
      </c>
      <c r="E92" s="83">
        <v>1</v>
      </c>
      <c r="F92" s="84">
        <f>E92*D92</f>
        <v>1</v>
      </c>
      <c r="G92" s="85" t="s">
        <v>29</v>
      </c>
      <c r="H92" s="150" t="s">
        <v>66</v>
      </c>
      <c r="I92" s="50">
        <v>100</v>
      </c>
      <c r="J92" s="50">
        <v>100</v>
      </c>
      <c r="K92" s="132">
        <f>J92/I92</f>
        <v>1</v>
      </c>
      <c r="L92" s="94"/>
      <c r="M92" s="95">
        <f t="shared" ref="M92:M102" si="5">K92</f>
        <v>1</v>
      </c>
      <c r="N92" s="85"/>
      <c r="O92" s="89"/>
      <c r="P92" s="89"/>
      <c r="Q92" s="87" t="s">
        <v>29</v>
      </c>
      <c r="R92" s="87" t="s">
        <v>29</v>
      </c>
      <c r="S92" s="87" t="s">
        <v>29</v>
      </c>
      <c r="T92" s="87" t="s">
        <v>29</v>
      </c>
      <c r="U92" s="87" t="s">
        <v>29</v>
      </c>
      <c r="V92" s="87" t="s">
        <v>29</v>
      </c>
      <c r="W92" s="90" t="s">
        <v>29</v>
      </c>
      <c r="X92" s="74"/>
      <c r="Y92" s="74"/>
      <c r="Z92" s="74"/>
      <c r="AA92" s="74"/>
      <c r="AB92" s="74"/>
      <c r="AC92" s="74"/>
      <c r="AD92" s="74"/>
      <c r="AE92" s="74"/>
      <c r="AF92" s="74"/>
      <c r="AG92" s="74"/>
      <c r="AH92" s="74"/>
      <c r="AI92" s="74"/>
      <c r="AJ92" s="74"/>
      <c r="AK92" s="74"/>
      <c r="AL92" s="74"/>
      <c r="AM92" s="74"/>
      <c r="AN92" s="74"/>
      <c r="AO92" s="74"/>
      <c r="AP92" s="74"/>
      <c r="AQ92" s="74"/>
      <c r="AR92" s="74"/>
      <c r="AS92" s="74"/>
      <c r="AT92" s="74"/>
      <c r="AU92" s="74"/>
      <c r="AV92" s="74"/>
      <c r="AW92" s="74"/>
      <c r="AX92" s="74"/>
      <c r="AY92" s="74"/>
      <c r="AZ92" s="74"/>
      <c r="BA92" s="74"/>
      <c r="BB92" s="74"/>
      <c r="BC92" s="74"/>
    </row>
    <row r="93" spans="1:55" s="82" customFormat="1" ht="78.75" x14ac:dyDescent="0.25">
      <c r="A93" s="49" t="s">
        <v>68</v>
      </c>
      <c r="B93" s="83">
        <v>360</v>
      </c>
      <c r="C93" s="83">
        <v>360</v>
      </c>
      <c r="D93" s="83">
        <f>C93/B93</f>
        <v>1</v>
      </c>
      <c r="E93" s="83">
        <v>1</v>
      </c>
      <c r="F93" s="84">
        <f>E93*D93</f>
        <v>1</v>
      </c>
      <c r="G93" s="85" t="s">
        <v>29</v>
      </c>
      <c r="H93" s="150" t="s">
        <v>67</v>
      </c>
      <c r="I93" s="86">
        <v>43</v>
      </c>
      <c r="J93" s="86">
        <v>43</v>
      </c>
      <c r="K93" s="132">
        <v>1</v>
      </c>
      <c r="L93" s="94"/>
      <c r="M93" s="95">
        <f t="shared" si="5"/>
        <v>1</v>
      </c>
      <c r="N93" s="85"/>
      <c r="O93" s="89"/>
      <c r="P93" s="89"/>
      <c r="Q93" s="94" t="s">
        <v>29</v>
      </c>
      <c r="R93" s="94" t="s">
        <v>29</v>
      </c>
      <c r="S93" s="94" t="s">
        <v>29</v>
      </c>
      <c r="T93" s="94" t="s">
        <v>29</v>
      </c>
      <c r="U93" s="94" t="s">
        <v>29</v>
      </c>
      <c r="V93" s="94" t="s">
        <v>29</v>
      </c>
      <c r="W93" s="90" t="s">
        <v>29</v>
      </c>
      <c r="X93" s="74"/>
      <c r="Y93" s="74"/>
      <c r="Z93" s="74"/>
      <c r="AA93" s="74"/>
      <c r="AB93" s="74"/>
      <c r="AC93" s="74"/>
      <c r="AD93" s="74"/>
      <c r="AE93" s="74"/>
      <c r="AF93" s="74"/>
      <c r="AG93" s="74"/>
      <c r="AH93" s="74"/>
      <c r="AI93" s="74"/>
      <c r="AJ93" s="74"/>
      <c r="AK93" s="74"/>
      <c r="AL93" s="74"/>
      <c r="AM93" s="74"/>
      <c r="AN93" s="74"/>
      <c r="AO93" s="74"/>
      <c r="AP93" s="74"/>
      <c r="AQ93" s="74"/>
      <c r="AR93" s="74"/>
      <c r="AS93" s="74"/>
      <c r="AT93" s="74"/>
      <c r="AU93" s="74"/>
      <c r="AV93" s="74"/>
      <c r="AW93" s="74"/>
      <c r="AX93" s="74"/>
      <c r="AY93" s="74"/>
      <c r="AZ93" s="74"/>
      <c r="BA93" s="74"/>
      <c r="BB93" s="74"/>
      <c r="BC93" s="74"/>
    </row>
    <row r="94" spans="1:55" s="82" customFormat="1" ht="126" x14ac:dyDescent="0.25">
      <c r="A94" s="49" t="s">
        <v>153</v>
      </c>
      <c r="B94" s="83">
        <v>100</v>
      </c>
      <c r="C94" s="83">
        <v>100</v>
      </c>
      <c r="D94" s="83">
        <f t="shared" ref="D94" si="6">C94/B94</f>
        <v>1</v>
      </c>
      <c r="E94" s="83">
        <v>1</v>
      </c>
      <c r="F94" s="84">
        <f>E94*D94</f>
        <v>1</v>
      </c>
      <c r="G94" s="85" t="s">
        <v>29</v>
      </c>
      <c r="H94" s="150" t="s">
        <v>69</v>
      </c>
      <c r="I94" s="50">
        <v>46</v>
      </c>
      <c r="J94" s="50">
        <v>46</v>
      </c>
      <c r="K94" s="132">
        <f t="shared" ref="K94:K103" si="7">J94/I94</f>
        <v>1</v>
      </c>
      <c r="L94" s="94"/>
      <c r="M94" s="95">
        <f t="shared" si="5"/>
        <v>1</v>
      </c>
      <c r="N94" s="85"/>
      <c r="O94" s="89"/>
      <c r="P94" s="89"/>
      <c r="Q94" s="87" t="s">
        <v>29</v>
      </c>
      <c r="R94" s="87" t="s">
        <v>29</v>
      </c>
      <c r="S94" s="87" t="s">
        <v>29</v>
      </c>
      <c r="T94" s="87" t="s">
        <v>29</v>
      </c>
      <c r="U94" s="87" t="s">
        <v>29</v>
      </c>
      <c r="V94" s="87" t="s">
        <v>29</v>
      </c>
      <c r="W94" s="90" t="s">
        <v>29</v>
      </c>
      <c r="X94" s="74"/>
      <c r="Y94" s="74"/>
      <c r="Z94" s="74"/>
      <c r="AA94" s="74"/>
      <c r="AB94" s="74"/>
      <c r="AC94" s="74"/>
      <c r="AD94" s="74"/>
      <c r="AE94" s="74"/>
      <c r="AF94" s="74"/>
      <c r="AG94" s="74"/>
      <c r="AH94" s="74"/>
      <c r="AI94" s="74"/>
      <c r="AJ94" s="74"/>
      <c r="AK94" s="74"/>
      <c r="AL94" s="74"/>
      <c r="AM94" s="74"/>
      <c r="AN94" s="74"/>
      <c r="AO94" s="74"/>
      <c r="AP94" s="74"/>
      <c r="AQ94" s="74"/>
      <c r="AR94" s="74"/>
      <c r="AS94" s="74"/>
      <c r="AT94" s="74"/>
      <c r="AU94" s="74"/>
      <c r="AV94" s="74"/>
      <c r="AW94" s="74"/>
      <c r="AX94" s="74"/>
      <c r="AY94" s="74"/>
      <c r="AZ94" s="74"/>
      <c r="BA94" s="74"/>
      <c r="BB94" s="74"/>
      <c r="BC94" s="74"/>
    </row>
    <row r="95" spans="1:55" s="82" customFormat="1" ht="75" x14ac:dyDescent="0.25">
      <c r="A95" s="49" t="s">
        <v>174</v>
      </c>
      <c r="B95" s="83">
        <v>100</v>
      </c>
      <c r="C95" s="83">
        <v>100</v>
      </c>
      <c r="D95" s="83">
        <v>1</v>
      </c>
      <c r="E95" s="83">
        <v>1</v>
      </c>
      <c r="F95" s="84">
        <f>E95*D95</f>
        <v>1</v>
      </c>
      <c r="G95" s="85"/>
      <c r="H95" s="150" t="s">
        <v>70</v>
      </c>
      <c r="I95" s="50">
        <v>3</v>
      </c>
      <c r="J95" s="50">
        <v>3</v>
      </c>
      <c r="K95" s="132">
        <f t="shared" si="7"/>
        <v>1</v>
      </c>
      <c r="L95" s="94"/>
      <c r="M95" s="95">
        <f t="shared" si="5"/>
        <v>1</v>
      </c>
      <c r="N95" s="85"/>
      <c r="O95" s="89"/>
      <c r="P95" s="89"/>
      <c r="Q95" s="87" t="s">
        <v>29</v>
      </c>
      <c r="R95" s="87" t="s">
        <v>29</v>
      </c>
      <c r="S95" s="87" t="s">
        <v>29</v>
      </c>
      <c r="T95" s="87" t="s">
        <v>29</v>
      </c>
      <c r="U95" s="87" t="s">
        <v>29</v>
      </c>
      <c r="V95" s="87" t="s">
        <v>29</v>
      </c>
      <c r="W95" s="90" t="s">
        <v>29</v>
      </c>
      <c r="X95" s="74"/>
      <c r="Y95" s="74"/>
      <c r="Z95" s="74"/>
      <c r="AA95" s="74"/>
      <c r="AB95" s="74"/>
      <c r="AC95" s="74"/>
      <c r="AD95" s="74"/>
      <c r="AE95" s="74"/>
      <c r="AF95" s="74"/>
      <c r="AG95" s="74"/>
      <c r="AH95" s="74"/>
      <c r="AI95" s="74"/>
      <c r="AJ95" s="74"/>
      <c r="AK95" s="74"/>
      <c r="AL95" s="74"/>
      <c r="AM95" s="74"/>
      <c r="AN95" s="74"/>
      <c r="AO95" s="74"/>
      <c r="AP95" s="74"/>
      <c r="AQ95" s="74"/>
      <c r="AR95" s="74"/>
      <c r="AS95" s="74"/>
      <c r="AT95" s="74"/>
      <c r="AU95" s="74"/>
      <c r="AV95" s="74"/>
      <c r="AW95" s="74"/>
      <c r="AX95" s="74"/>
      <c r="AY95" s="74"/>
      <c r="AZ95" s="74"/>
      <c r="BA95" s="74"/>
      <c r="BB95" s="74"/>
      <c r="BC95" s="74"/>
    </row>
    <row r="96" spans="1:55" s="82" customFormat="1" ht="147" customHeight="1" x14ac:dyDescent="0.25">
      <c r="A96" s="49"/>
      <c r="B96" s="83"/>
      <c r="C96" s="83"/>
      <c r="D96" s="83"/>
      <c r="E96" s="83"/>
      <c r="F96" s="84"/>
      <c r="G96" s="85"/>
      <c r="H96" s="150" t="s">
        <v>71</v>
      </c>
      <c r="I96" s="86">
        <v>13</v>
      </c>
      <c r="J96" s="86">
        <v>13</v>
      </c>
      <c r="K96" s="132">
        <f t="shared" si="7"/>
        <v>1</v>
      </c>
      <c r="L96" s="94"/>
      <c r="M96" s="95">
        <f t="shared" si="5"/>
        <v>1</v>
      </c>
      <c r="N96" s="85"/>
      <c r="O96" s="89"/>
      <c r="P96" s="89"/>
      <c r="Q96" s="94" t="s">
        <v>29</v>
      </c>
      <c r="R96" s="94" t="s">
        <v>29</v>
      </c>
      <c r="S96" s="94" t="s">
        <v>29</v>
      </c>
      <c r="T96" s="94" t="s">
        <v>29</v>
      </c>
      <c r="U96" s="94" t="s">
        <v>29</v>
      </c>
      <c r="V96" s="94" t="s">
        <v>29</v>
      </c>
      <c r="W96" s="90" t="s">
        <v>29</v>
      </c>
      <c r="X96" s="74"/>
      <c r="Y96" s="74"/>
      <c r="Z96" s="74"/>
      <c r="AA96" s="74"/>
      <c r="AB96" s="74"/>
      <c r="AC96" s="74"/>
      <c r="AD96" s="74"/>
      <c r="AE96" s="74"/>
      <c r="AF96" s="74"/>
      <c r="AG96" s="74"/>
      <c r="AH96" s="74"/>
      <c r="AI96" s="74"/>
      <c r="AJ96" s="74"/>
      <c r="AK96" s="74"/>
      <c r="AL96" s="74"/>
      <c r="AM96" s="74"/>
      <c r="AN96" s="74"/>
      <c r="AO96" s="74"/>
      <c r="AP96" s="74"/>
      <c r="AQ96" s="74"/>
      <c r="AR96" s="74"/>
      <c r="AS96" s="74"/>
      <c r="AT96" s="74"/>
      <c r="AU96" s="74"/>
      <c r="AV96" s="74"/>
      <c r="AW96" s="74"/>
      <c r="AX96" s="74"/>
      <c r="AY96" s="74"/>
      <c r="AZ96" s="74"/>
      <c r="BA96" s="74"/>
      <c r="BB96" s="74"/>
      <c r="BC96" s="74"/>
    </row>
    <row r="97" spans="1:55" s="82" customFormat="1" ht="97.5" customHeight="1" x14ac:dyDescent="0.25">
      <c r="A97" s="49"/>
      <c r="B97" s="83"/>
      <c r="C97" s="83"/>
      <c r="D97" s="83"/>
      <c r="E97" s="83"/>
      <c r="F97" s="84"/>
      <c r="G97" s="85"/>
      <c r="H97" s="150" t="s">
        <v>72</v>
      </c>
      <c r="I97" s="50">
        <v>6</v>
      </c>
      <c r="J97" s="50">
        <v>6</v>
      </c>
      <c r="K97" s="132">
        <f t="shared" si="7"/>
        <v>1</v>
      </c>
      <c r="L97" s="94"/>
      <c r="M97" s="95">
        <f t="shared" si="5"/>
        <v>1</v>
      </c>
      <c r="N97" s="85"/>
      <c r="O97" s="89"/>
      <c r="P97" s="89"/>
      <c r="Q97" s="87" t="s">
        <v>29</v>
      </c>
      <c r="R97" s="87" t="s">
        <v>29</v>
      </c>
      <c r="S97" s="87" t="s">
        <v>29</v>
      </c>
      <c r="T97" s="87" t="s">
        <v>29</v>
      </c>
      <c r="U97" s="87" t="s">
        <v>29</v>
      </c>
      <c r="V97" s="87" t="s">
        <v>29</v>
      </c>
      <c r="W97" s="90" t="s">
        <v>29</v>
      </c>
      <c r="X97" s="74"/>
      <c r="Y97" s="74"/>
      <c r="Z97" s="74"/>
      <c r="AA97" s="74"/>
      <c r="AB97" s="74"/>
      <c r="AC97" s="74"/>
      <c r="AD97" s="74"/>
      <c r="AE97" s="74"/>
      <c r="AF97" s="74"/>
      <c r="AG97" s="74"/>
      <c r="AH97" s="74"/>
      <c r="AI97" s="74"/>
      <c r="AJ97" s="74"/>
      <c r="AK97" s="74"/>
      <c r="AL97" s="74"/>
      <c r="AM97" s="74"/>
      <c r="AN97" s="74"/>
      <c r="AO97" s="74"/>
      <c r="AP97" s="74"/>
      <c r="AQ97" s="74"/>
      <c r="AR97" s="74"/>
      <c r="AS97" s="74"/>
      <c r="AT97" s="74"/>
      <c r="AU97" s="74"/>
      <c r="AV97" s="74"/>
      <c r="AW97" s="74"/>
      <c r="AX97" s="74"/>
      <c r="AY97" s="74"/>
      <c r="AZ97" s="74"/>
      <c r="BA97" s="74"/>
      <c r="BB97" s="74"/>
      <c r="BC97" s="74"/>
    </row>
    <row r="98" spans="1:55" s="82" customFormat="1" ht="47.25" x14ac:dyDescent="0.25">
      <c r="A98" s="49"/>
      <c r="B98" s="83"/>
      <c r="C98" s="83"/>
      <c r="D98" s="83"/>
      <c r="E98" s="83"/>
      <c r="F98" s="84"/>
      <c r="G98" s="85"/>
      <c r="H98" s="150" t="s">
        <v>73</v>
      </c>
      <c r="I98" s="50">
        <v>1</v>
      </c>
      <c r="J98" s="50">
        <v>1</v>
      </c>
      <c r="K98" s="132">
        <f t="shared" si="7"/>
        <v>1</v>
      </c>
      <c r="L98" s="94"/>
      <c r="M98" s="95">
        <f t="shared" si="5"/>
        <v>1</v>
      </c>
      <c r="N98" s="85"/>
      <c r="O98" s="89"/>
      <c r="P98" s="89"/>
      <c r="Q98" s="87" t="s">
        <v>29</v>
      </c>
      <c r="R98" s="87" t="s">
        <v>29</v>
      </c>
      <c r="S98" s="87" t="s">
        <v>29</v>
      </c>
      <c r="T98" s="87" t="s">
        <v>29</v>
      </c>
      <c r="U98" s="87" t="s">
        <v>29</v>
      </c>
      <c r="V98" s="87" t="s">
        <v>29</v>
      </c>
      <c r="W98" s="90" t="s">
        <v>29</v>
      </c>
      <c r="X98" s="74"/>
      <c r="Y98" s="74"/>
      <c r="Z98" s="74"/>
      <c r="AA98" s="74"/>
      <c r="AB98" s="74"/>
      <c r="AC98" s="74"/>
      <c r="AD98" s="74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74"/>
      <c r="AX98" s="74"/>
      <c r="AY98" s="74"/>
      <c r="AZ98" s="74"/>
      <c r="BA98" s="74"/>
      <c r="BB98" s="74"/>
      <c r="BC98" s="74"/>
    </row>
    <row r="99" spans="1:55" s="82" customFormat="1" ht="96.75" customHeight="1" x14ac:dyDescent="0.25">
      <c r="A99" s="49"/>
      <c r="B99" s="83"/>
      <c r="C99" s="83"/>
      <c r="D99" s="83"/>
      <c r="E99" s="83"/>
      <c r="F99" s="84"/>
      <c r="G99" s="85"/>
      <c r="H99" s="150" t="s">
        <v>156</v>
      </c>
      <c r="I99" s="50">
        <v>1</v>
      </c>
      <c r="J99" s="50">
        <v>1</v>
      </c>
      <c r="K99" s="132">
        <f t="shared" si="7"/>
        <v>1</v>
      </c>
      <c r="L99" s="94"/>
      <c r="M99" s="95">
        <f t="shared" si="5"/>
        <v>1</v>
      </c>
      <c r="N99" s="85"/>
      <c r="O99" s="89"/>
      <c r="P99" s="89"/>
      <c r="Q99" s="87" t="s">
        <v>29</v>
      </c>
      <c r="R99" s="87" t="s">
        <v>29</v>
      </c>
      <c r="S99" s="87" t="s">
        <v>29</v>
      </c>
      <c r="T99" s="87" t="s">
        <v>29</v>
      </c>
      <c r="U99" s="87" t="s">
        <v>29</v>
      </c>
      <c r="V99" s="87" t="s">
        <v>29</v>
      </c>
      <c r="W99" s="90" t="s">
        <v>29</v>
      </c>
      <c r="X99" s="74"/>
      <c r="Y99" s="74"/>
      <c r="Z99" s="74"/>
      <c r="AA99" s="74"/>
      <c r="AB99" s="74"/>
      <c r="AC99" s="74"/>
      <c r="AD99" s="74"/>
      <c r="AE99" s="74"/>
      <c r="AF99" s="74"/>
      <c r="AG99" s="74"/>
      <c r="AH99" s="74"/>
      <c r="AI99" s="74"/>
      <c r="AJ99" s="74"/>
      <c r="AK99" s="74"/>
      <c r="AL99" s="74"/>
      <c r="AM99" s="74"/>
      <c r="AN99" s="74"/>
      <c r="AO99" s="74"/>
      <c r="AP99" s="74"/>
      <c r="AQ99" s="74"/>
      <c r="AR99" s="74"/>
      <c r="AS99" s="74"/>
      <c r="AT99" s="74"/>
      <c r="AU99" s="74"/>
      <c r="AV99" s="74"/>
      <c r="AW99" s="74"/>
      <c r="AX99" s="74"/>
      <c r="AY99" s="74"/>
      <c r="AZ99" s="74"/>
      <c r="BA99" s="74"/>
      <c r="BB99" s="74"/>
      <c r="BC99" s="74"/>
    </row>
    <row r="100" spans="1:55" s="82" customFormat="1" ht="78.75" x14ac:dyDescent="0.25">
      <c r="A100" s="49"/>
      <c r="B100" s="83"/>
      <c r="C100" s="83"/>
      <c r="D100" s="83"/>
      <c r="E100" s="83"/>
      <c r="F100" s="84"/>
      <c r="G100" s="85"/>
      <c r="H100" s="150" t="s">
        <v>155</v>
      </c>
      <c r="I100" s="50"/>
      <c r="J100" s="50"/>
      <c r="K100" s="132"/>
      <c r="L100" s="94"/>
      <c r="M100" s="95">
        <f t="shared" si="5"/>
        <v>0</v>
      </c>
      <c r="N100" s="85"/>
      <c r="O100" s="89"/>
      <c r="P100" s="89"/>
      <c r="Q100" s="87" t="s">
        <v>29</v>
      </c>
      <c r="R100" s="87" t="s">
        <v>29</v>
      </c>
      <c r="S100" s="87" t="s">
        <v>29</v>
      </c>
      <c r="T100" s="87" t="s">
        <v>29</v>
      </c>
      <c r="U100" s="87" t="s">
        <v>29</v>
      </c>
      <c r="V100" s="87" t="s">
        <v>29</v>
      </c>
      <c r="W100" s="90" t="s">
        <v>29</v>
      </c>
      <c r="X100" s="74"/>
      <c r="Y100" s="74"/>
      <c r="Z100" s="74"/>
      <c r="AA100" s="74"/>
      <c r="AB100" s="74"/>
      <c r="AC100" s="74"/>
      <c r="AD100" s="74"/>
      <c r="AE100" s="74"/>
      <c r="AF100" s="74"/>
      <c r="AG100" s="74"/>
      <c r="AH100" s="74"/>
      <c r="AI100" s="74"/>
      <c r="AJ100" s="74"/>
      <c r="AK100" s="74"/>
      <c r="AL100" s="74"/>
      <c r="AM100" s="74"/>
      <c r="AN100" s="74"/>
      <c r="AO100" s="74"/>
      <c r="AP100" s="74"/>
      <c r="AQ100" s="74"/>
      <c r="AR100" s="74"/>
      <c r="AS100" s="74"/>
      <c r="AT100" s="74"/>
      <c r="AU100" s="74"/>
      <c r="AV100" s="74"/>
      <c r="AW100" s="74"/>
      <c r="AX100" s="74"/>
      <c r="AY100" s="74"/>
      <c r="AZ100" s="74"/>
      <c r="BA100" s="74"/>
      <c r="BB100" s="74"/>
      <c r="BC100" s="74"/>
    </row>
    <row r="101" spans="1:55" s="99" customFormat="1" ht="15.75" x14ac:dyDescent="0.25">
      <c r="A101" s="49"/>
      <c r="B101" s="83"/>
      <c r="C101" s="83"/>
      <c r="D101" s="83"/>
      <c r="E101" s="83"/>
      <c r="F101" s="84"/>
      <c r="G101" s="85"/>
      <c r="H101" s="150" t="s">
        <v>170</v>
      </c>
      <c r="I101" s="86">
        <v>4</v>
      </c>
      <c r="J101" s="86">
        <v>4</v>
      </c>
      <c r="K101" s="132">
        <f t="shared" si="7"/>
        <v>1</v>
      </c>
      <c r="L101" s="94"/>
      <c r="M101" s="95">
        <f t="shared" si="5"/>
        <v>1</v>
      </c>
      <c r="N101" s="85"/>
      <c r="O101" s="89"/>
      <c r="P101" s="89"/>
      <c r="Q101" s="94"/>
      <c r="R101" s="94"/>
      <c r="S101" s="94"/>
      <c r="T101" s="94"/>
      <c r="U101" s="94"/>
      <c r="V101" s="94"/>
      <c r="W101" s="90"/>
      <c r="X101" s="74"/>
      <c r="Y101" s="74"/>
      <c r="Z101" s="74"/>
      <c r="AA101" s="74"/>
      <c r="AB101" s="74"/>
      <c r="AC101" s="74"/>
      <c r="AD101" s="74"/>
      <c r="AE101" s="74"/>
      <c r="AF101" s="74"/>
      <c r="AG101" s="74"/>
      <c r="AH101" s="74"/>
      <c r="AI101" s="74"/>
      <c r="AJ101" s="74"/>
      <c r="AK101" s="74"/>
      <c r="AL101" s="74"/>
      <c r="AM101" s="74"/>
      <c r="AN101" s="74"/>
      <c r="AO101" s="74"/>
      <c r="AP101" s="74"/>
      <c r="AQ101" s="74"/>
      <c r="AR101" s="74"/>
      <c r="AS101" s="74"/>
      <c r="AT101" s="74"/>
      <c r="AU101" s="74"/>
      <c r="AV101" s="74"/>
      <c r="AW101" s="74"/>
      <c r="AX101" s="74"/>
      <c r="AY101" s="74"/>
      <c r="AZ101" s="74"/>
      <c r="BA101" s="74"/>
      <c r="BB101" s="74"/>
      <c r="BC101" s="74"/>
    </row>
    <row r="102" spans="1:55" s="82" customFormat="1" ht="142.5" customHeight="1" x14ac:dyDescent="0.25">
      <c r="A102" s="49"/>
      <c r="B102" s="83"/>
      <c r="C102" s="83"/>
      <c r="D102" s="83"/>
      <c r="E102" s="83"/>
      <c r="F102" s="84"/>
      <c r="G102" s="85"/>
      <c r="H102" s="147" t="s">
        <v>175</v>
      </c>
      <c r="I102" s="50">
        <v>1</v>
      </c>
      <c r="J102" s="50">
        <v>1</v>
      </c>
      <c r="K102" s="132">
        <f t="shared" si="7"/>
        <v>1</v>
      </c>
      <c r="L102" s="94"/>
      <c r="M102" s="95">
        <f t="shared" si="5"/>
        <v>1</v>
      </c>
      <c r="N102" s="85"/>
      <c r="O102" s="89"/>
      <c r="P102" s="89"/>
      <c r="Q102" s="87" t="s">
        <v>29</v>
      </c>
      <c r="R102" s="87" t="s">
        <v>29</v>
      </c>
      <c r="S102" s="87" t="s">
        <v>29</v>
      </c>
      <c r="T102" s="87" t="s">
        <v>29</v>
      </c>
      <c r="U102" s="87" t="s">
        <v>29</v>
      </c>
      <c r="V102" s="87" t="s">
        <v>29</v>
      </c>
      <c r="W102" s="90" t="s">
        <v>29</v>
      </c>
      <c r="X102" s="74"/>
      <c r="Y102" s="74"/>
      <c r="Z102" s="74"/>
      <c r="AA102" s="74"/>
      <c r="AB102" s="74"/>
      <c r="AC102" s="74"/>
      <c r="AD102" s="74"/>
      <c r="AE102" s="74"/>
      <c r="AF102" s="74"/>
      <c r="AG102" s="74"/>
      <c r="AH102" s="74"/>
      <c r="AI102" s="74"/>
      <c r="AJ102" s="74"/>
      <c r="AK102" s="74"/>
      <c r="AL102" s="74"/>
      <c r="AM102" s="74"/>
      <c r="AN102" s="74"/>
      <c r="AO102" s="74"/>
      <c r="AP102" s="74"/>
      <c r="AQ102" s="74"/>
      <c r="AR102" s="74"/>
      <c r="AS102" s="74"/>
      <c r="AT102" s="74"/>
      <c r="AU102" s="74"/>
      <c r="AV102" s="74"/>
      <c r="AW102" s="74"/>
      <c r="AX102" s="74"/>
      <c r="AY102" s="74"/>
      <c r="AZ102" s="74"/>
      <c r="BA102" s="74"/>
      <c r="BB102" s="74"/>
      <c r="BC102" s="74"/>
    </row>
    <row r="103" spans="1:55" s="82" customFormat="1" ht="75" x14ac:dyDescent="0.25">
      <c r="A103" s="49"/>
      <c r="B103" s="83"/>
      <c r="C103" s="83"/>
      <c r="D103" s="83"/>
      <c r="E103" s="83"/>
      <c r="F103" s="84"/>
      <c r="G103" s="85"/>
      <c r="H103" s="147" t="s">
        <v>154</v>
      </c>
      <c r="I103" s="50">
        <v>3</v>
      </c>
      <c r="J103" s="50">
        <v>1</v>
      </c>
      <c r="K103" s="132">
        <f>J103/I103</f>
        <v>0.33333333333333331</v>
      </c>
      <c r="L103" s="132">
        <v>0.5</v>
      </c>
      <c r="M103" s="95">
        <f>L103*K103</f>
        <v>0.16666666666666666</v>
      </c>
      <c r="N103" s="85"/>
      <c r="O103" s="89"/>
      <c r="P103" s="89"/>
      <c r="Q103" s="87"/>
      <c r="R103" s="87"/>
      <c r="S103" s="87"/>
      <c r="T103" s="87"/>
      <c r="U103" s="87"/>
      <c r="V103" s="87"/>
      <c r="W103" s="90"/>
      <c r="X103" s="74"/>
      <c r="Y103" s="74"/>
      <c r="Z103" s="74"/>
      <c r="AA103" s="74"/>
      <c r="AB103" s="74"/>
      <c r="AC103" s="74"/>
      <c r="AD103" s="74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74"/>
      <c r="AX103" s="74"/>
      <c r="AY103" s="74"/>
      <c r="AZ103" s="74"/>
      <c r="BA103" s="74"/>
      <c r="BB103" s="74"/>
      <c r="BC103" s="74"/>
    </row>
    <row r="104" spans="1:55" s="82" customFormat="1" ht="15.75" customHeight="1" x14ac:dyDescent="0.25">
      <c r="A104" s="119" t="s">
        <v>36</v>
      </c>
      <c r="B104" s="83"/>
      <c r="C104" s="83"/>
      <c r="D104" s="83"/>
      <c r="E104" s="83"/>
      <c r="F104" s="83"/>
      <c r="G104" s="63">
        <f>(F92+F93+F94+F95)/4</f>
        <v>1</v>
      </c>
      <c r="H104" s="130"/>
      <c r="I104" s="129"/>
      <c r="J104" s="129"/>
      <c r="K104" s="129"/>
      <c r="L104" s="129"/>
      <c r="M104" s="95"/>
      <c r="N104" s="85"/>
      <c r="O104" s="89"/>
      <c r="P104" s="89"/>
      <c r="Q104" s="87"/>
      <c r="R104" s="87"/>
      <c r="S104" s="87"/>
      <c r="T104" s="87"/>
      <c r="U104" s="87"/>
      <c r="V104" s="87"/>
      <c r="W104" s="90"/>
      <c r="X104" s="74"/>
      <c r="Y104" s="74"/>
      <c r="Z104" s="74"/>
      <c r="AA104" s="74"/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/>
      <c r="BB104" s="74"/>
      <c r="BC104" s="74"/>
    </row>
    <row r="105" spans="1:55" s="82" customFormat="1" x14ac:dyDescent="0.25">
      <c r="A105" s="117"/>
      <c r="B105" s="83"/>
      <c r="C105" s="83"/>
      <c r="D105" s="83"/>
      <c r="E105" s="83"/>
      <c r="F105" s="83"/>
      <c r="G105" s="85"/>
      <c r="H105" s="131"/>
      <c r="I105" s="94"/>
      <c r="J105" s="94"/>
      <c r="K105" s="94"/>
      <c r="L105" s="94"/>
      <c r="M105" s="95"/>
      <c r="N105" s="85"/>
      <c r="O105" s="89"/>
      <c r="P105" s="89"/>
      <c r="Q105" s="87"/>
      <c r="R105" s="87"/>
      <c r="S105" s="87"/>
      <c r="T105" s="87"/>
      <c r="U105" s="87"/>
      <c r="V105" s="87"/>
      <c r="W105" s="90"/>
      <c r="X105" s="74"/>
      <c r="Y105" s="74"/>
      <c r="Z105" s="74"/>
      <c r="AA105" s="74"/>
      <c r="AB105" s="74"/>
      <c r="AC105" s="74"/>
      <c r="AD105" s="74"/>
      <c r="AE105" s="74"/>
      <c r="AF105" s="74"/>
      <c r="AG105" s="74"/>
      <c r="AH105" s="74"/>
      <c r="AI105" s="74"/>
      <c r="AJ105" s="74"/>
      <c r="AK105" s="74"/>
      <c r="AL105" s="74"/>
      <c r="AM105" s="74"/>
      <c r="AN105" s="74"/>
      <c r="AO105" s="74"/>
      <c r="AP105" s="74"/>
      <c r="AQ105" s="74"/>
      <c r="AR105" s="74"/>
      <c r="AS105" s="74"/>
      <c r="AT105" s="74"/>
      <c r="AU105" s="74"/>
      <c r="AV105" s="74"/>
      <c r="AW105" s="74"/>
      <c r="AX105" s="74"/>
      <c r="AY105" s="74"/>
      <c r="AZ105" s="74"/>
      <c r="BA105" s="74"/>
      <c r="BB105" s="74"/>
      <c r="BC105" s="74"/>
    </row>
    <row r="106" spans="1:55" s="99" customFormat="1" ht="20.25" customHeight="1" x14ac:dyDescent="0.25">
      <c r="A106" s="119" t="s">
        <v>36</v>
      </c>
      <c r="B106" s="83" t="s">
        <v>29</v>
      </c>
      <c r="C106" s="83" t="s">
        <v>29</v>
      </c>
      <c r="D106" s="123"/>
      <c r="E106" s="124" t="s">
        <v>29</v>
      </c>
      <c r="F106" s="124"/>
      <c r="G106" s="125">
        <f>E92</f>
        <v>1</v>
      </c>
      <c r="H106" s="94" t="s">
        <v>29</v>
      </c>
      <c r="I106" s="94" t="s">
        <v>29</v>
      </c>
      <c r="J106" s="94" t="s">
        <v>29</v>
      </c>
      <c r="K106" s="94" t="s">
        <v>29</v>
      </c>
      <c r="L106" s="94"/>
      <c r="M106" s="95"/>
      <c r="N106" s="93">
        <f>(M92+M93+M94+M95+M96+M97+M98+M99+M100+M102+M103)/11</f>
        <v>0.83333333333333326</v>
      </c>
      <c r="O106" s="96"/>
      <c r="P106" s="96"/>
      <c r="Q106" s="94" t="s">
        <v>60</v>
      </c>
      <c r="R106" s="94" t="s">
        <v>60</v>
      </c>
      <c r="S106" s="94" t="s">
        <v>60</v>
      </c>
      <c r="T106" s="94" t="s">
        <v>60</v>
      </c>
      <c r="U106" s="94" t="s">
        <v>60</v>
      </c>
      <c r="V106" s="97"/>
      <c r="W106" s="98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4"/>
      <c r="AN106" s="74"/>
      <c r="AO106" s="74"/>
      <c r="AP106" s="74"/>
      <c r="AQ106" s="74"/>
      <c r="AR106" s="74"/>
      <c r="AS106" s="74"/>
      <c r="AT106" s="74"/>
      <c r="AU106" s="74"/>
      <c r="AV106" s="74"/>
      <c r="AW106" s="74"/>
      <c r="AX106" s="74"/>
      <c r="AY106" s="74"/>
      <c r="AZ106" s="74"/>
      <c r="BA106" s="74"/>
      <c r="BB106" s="74"/>
      <c r="BC106" s="74"/>
    </row>
    <row r="107" spans="1:55" s="109" customFormat="1" ht="27" customHeight="1" x14ac:dyDescent="0.25">
      <c r="A107" s="126" t="s">
        <v>54</v>
      </c>
      <c r="B107" s="105"/>
      <c r="C107" s="105"/>
      <c r="D107" s="102"/>
      <c r="E107" s="103"/>
      <c r="F107" s="103"/>
      <c r="G107" s="125"/>
      <c r="H107" s="105"/>
      <c r="I107" s="105"/>
      <c r="J107" s="105"/>
      <c r="K107" s="105"/>
      <c r="L107" s="105"/>
      <c r="M107" s="106"/>
      <c r="N107" s="93"/>
      <c r="O107" s="96">
        <f>0.5*G104+0.5*N106</f>
        <v>0.91666666666666663</v>
      </c>
      <c r="P107" s="96"/>
      <c r="Q107" s="105"/>
      <c r="R107" s="105"/>
      <c r="S107" s="105"/>
      <c r="T107" s="105"/>
      <c r="U107" s="105"/>
      <c r="V107" s="108"/>
      <c r="W107" s="98"/>
      <c r="X107" s="74"/>
      <c r="Y107" s="74"/>
      <c r="Z107" s="74"/>
      <c r="AA107" s="74"/>
      <c r="AB107" s="74"/>
      <c r="AC107" s="74"/>
      <c r="AD107" s="74"/>
      <c r="AE107" s="74"/>
      <c r="AF107" s="74"/>
      <c r="AG107" s="74"/>
      <c r="AH107" s="74"/>
      <c r="AI107" s="74"/>
      <c r="AJ107" s="74"/>
      <c r="AK107" s="74"/>
      <c r="AL107" s="74"/>
      <c r="AM107" s="74"/>
      <c r="AN107" s="74"/>
      <c r="AO107" s="74"/>
      <c r="AP107" s="74"/>
      <c r="AQ107" s="74"/>
      <c r="AR107" s="74"/>
      <c r="AS107" s="74"/>
      <c r="AT107" s="74"/>
      <c r="AU107" s="74"/>
      <c r="AV107" s="74"/>
      <c r="AW107" s="74"/>
      <c r="AX107" s="74"/>
      <c r="AY107" s="74"/>
      <c r="AZ107" s="74"/>
      <c r="BA107" s="74"/>
      <c r="BB107" s="74"/>
      <c r="BC107" s="74"/>
    </row>
    <row r="108" spans="1:55" s="109" customFormat="1" ht="29.25" customHeight="1" x14ac:dyDescent="0.25">
      <c r="A108" s="110" t="s">
        <v>55</v>
      </c>
      <c r="B108" s="111"/>
      <c r="C108" s="111"/>
      <c r="D108" s="112"/>
      <c r="E108" s="113"/>
      <c r="F108" s="113"/>
      <c r="G108" s="125"/>
      <c r="H108" s="111"/>
      <c r="I108" s="111"/>
      <c r="J108" s="111"/>
      <c r="K108" s="111"/>
      <c r="L108" s="111"/>
      <c r="M108" s="114"/>
      <c r="N108" s="93"/>
      <c r="O108" s="96"/>
      <c r="P108" s="96"/>
      <c r="Q108" s="111">
        <v>0.41</v>
      </c>
      <c r="R108" s="111">
        <v>1</v>
      </c>
      <c r="S108" s="111"/>
      <c r="T108" s="111"/>
      <c r="U108" s="111"/>
      <c r="V108" s="115">
        <f>(Q108+R108)/2</f>
        <v>0.70499999999999996</v>
      </c>
      <c r="W108" s="79">
        <f>0.8*O107+0.2*V108</f>
        <v>0.87433333333333341</v>
      </c>
      <c r="X108" s="74"/>
      <c r="Y108" s="74"/>
      <c r="Z108" s="74"/>
      <c r="AA108" s="74"/>
      <c r="AB108" s="74"/>
      <c r="AC108" s="74"/>
      <c r="AD108" s="74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74"/>
      <c r="AX108" s="74"/>
      <c r="AY108" s="74"/>
      <c r="AZ108" s="74"/>
      <c r="BA108" s="74"/>
      <c r="BB108" s="74"/>
      <c r="BC108" s="74"/>
    </row>
    <row r="109" spans="1:55" s="134" customFormat="1" ht="17.25" customHeight="1" x14ac:dyDescent="0.25">
      <c r="A109" s="175" t="s">
        <v>74</v>
      </c>
      <c r="B109" s="175"/>
      <c r="C109" s="175"/>
      <c r="D109" s="175"/>
      <c r="E109" s="175"/>
      <c r="F109" s="175"/>
      <c r="G109" s="175"/>
      <c r="H109" s="175"/>
      <c r="I109" s="175"/>
      <c r="J109" s="175"/>
      <c r="K109" s="175"/>
      <c r="L109" s="175"/>
      <c r="M109" s="175"/>
      <c r="N109" s="175"/>
      <c r="O109" s="175"/>
      <c r="P109" s="175"/>
      <c r="Q109" s="175"/>
      <c r="R109" s="175"/>
      <c r="S109" s="175"/>
      <c r="T109" s="175"/>
      <c r="U109" s="175"/>
      <c r="V109" s="175"/>
      <c r="W109" s="175"/>
      <c r="X109" s="133"/>
      <c r="Y109" s="133"/>
      <c r="Z109" s="133"/>
      <c r="AA109" s="133"/>
      <c r="AB109" s="133"/>
      <c r="AC109" s="133"/>
      <c r="AD109" s="133"/>
      <c r="AE109" s="133"/>
      <c r="AF109" s="133"/>
      <c r="AG109" s="133"/>
      <c r="AH109" s="133"/>
      <c r="AI109" s="133"/>
      <c r="AJ109" s="133"/>
      <c r="AK109" s="133"/>
      <c r="AL109" s="133"/>
      <c r="AM109" s="133"/>
      <c r="AN109" s="133"/>
      <c r="AO109" s="133"/>
      <c r="AP109" s="133"/>
      <c r="AQ109" s="133"/>
      <c r="AR109" s="133"/>
      <c r="AS109" s="133"/>
      <c r="AT109" s="133"/>
      <c r="AU109" s="133"/>
      <c r="AV109" s="133"/>
      <c r="AW109" s="133"/>
      <c r="AX109" s="133"/>
      <c r="AY109" s="133"/>
      <c r="AZ109" s="133"/>
      <c r="BA109" s="133"/>
      <c r="BB109" s="133"/>
      <c r="BC109" s="133"/>
    </row>
    <row r="110" spans="1:55" ht="60" x14ac:dyDescent="0.25">
      <c r="A110" s="23" t="s">
        <v>75</v>
      </c>
      <c r="B110" s="24">
        <v>1600</v>
      </c>
      <c r="C110" s="24">
        <v>1730</v>
      </c>
      <c r="D110" s="25">
        <f>C110/B110</f>
        <v>1.08125</v>
      </c>
      <c r="E110" s="24">
        <v>1</v>
      </c>
      <c r="F110" s="26">
        <v>1</v>
      </c>
      <c r="G110" s="27" t="s">
        <v>29</v>
      </c>
      <c r="H110" s="50" t="s">
        <v>76</v>
      </c>
      <c r="I110" s="28">
        <v>560</v>
      </c>
      <c r="J110" s="28">
        <v>560</v>
      </c>
      <c r="K110" s="28">
        <v>1</v>
      </c>
      <c r="L110" s="28">
        <v>1</v>
      </c>
      <c r="M110" s="51">
        <f>L110*K110</f>
        <v>1</v>
      </c>
      <c r="N110" s="27"/>
      <c r="O110" s="29"/>
      <c r="P110" s="29"/>
      <c r="Q110" s="28" t="s">
        <v>29</v>
      </c>
      <c r="R110" s="28" t="s">
        <v>29</v>
      </c>
      <c r="S110" s="28" t="s">
        <v>29</v>
      </c>
      <c r="T110" s="28" t="s">
        <v>29</v>
      </c>
      <c r="U110" s="28" t="s">
        <v>29</v>
      </c>
      <c r="V110" s="28" t="s">
        <v>29</v>
      </c>
      <c r="W110" s="30" t="s">
        <v>29</v>
      </c>
    </row>
    <row r="111" spans="1:55" ht="83.25" customHeight="1" x14ac:dyDescent="0.25">
      <c r="A111" s="23" t="s">
        <v>77</v>
      </c>
      <c r="B111" s="24">
        <v>6.6</v>
      </c>
      <c r="C111" s="24">
        <v>7.5</v>
      </c>
      <c r="D111" s="25">
        <f>C111/B111</f>
        <v>1.1363636363636365</v>
      </c>
      <c r="E111" s="24">
        <v>1</v>
      </c>
      <c r="F111" s="26">
        <v>1</v>
      </c>
      <c r="G111" s="27" t="s">
        <v>29</v>
      </c>
      <c r="H111" s="50"/>
      <c r="I111" s="28"/>
      <c r="J111" s="28"/>
      <c r="K111" s="28"/>
      <c r="L111" s="28"/>
      <c r="M111" s="28"/>
      <c r="N111" s="27"/>
      <c r="O111" s="29"/>
      <c r="P111" s="29"/>
      <c r="Q111" s="28" t="s">
        <v>29</v>
      </c>
      <c r="R111" s="28" t="s">
        <v>29</v>
      </c>
      <c r="S111" s="28" t="s">
        <v>29</v>
      </c>
      <c r="T111" s="28" t="s">
        <v>29</v>
      </c>
      <c r="U111" s="28" t="s">
        <v>29</v>
      </c>
      <c r="V111" s="28" t="s">
        <v>29</v>
      </c>
      <c r="W111" s="30" t="s">
        <v>29</v>
      </c>
    </row>
    <row r="112" spans="1:55" ht="80.25" customHeight="1" x14ac:dyDescent="0.25">
      <c r="A112" s="23" t="s">
        <v>78</v>
      </c>
      <c r="B112" s="24">
        <v>142</v>
      </c>
      <c r="C112" s="24">
        <v>142</v>
      </c>
      <c r="D112" s="25">
        <f>C112/B112</f>
        <v>1</v>
      </c>
      <c r="E112" s="24">
        <v>1</v>
      </c>
      <c r="F112" s="26">
        <f>E112*D112</f>
        <v>1</v>
      </c>
      <c r="G112" s="27" t="s">
        <v>29</v>
      </c>
      <c r="H112" s="50"/>
      <c r="I112" s="28"/>
      <c r="J112" s="28"/>
      <c r="K112" s="28"/>
      <c r="L112" s="28"/>
      <c r="M112" s="51"/>
      <c r="N112" s="27"/>
      <c r="O112" s="29"/>
      <c r="P112" s="29"/>
      <c r="Q112" s="28" t="s">
        <v>29</v>
      </c>
      <c r="R112" s="28" t="s">
        <v>29</v>
      </c>
      <c r="S112" s="28" t="s">
        <v>29</v>
      </c>
      <c r="T112" s="28" t="s">
        <v>29</v>
      </c>
      <c r="U112" s="28" t="s">
        <v>29</v>
      </c>
      <c r="V112" s="28" t="s">
        <v>29</v>
      </c>
      <c r="W112" s="30" t="s">
        <v>29</v>
      </c>
    </row>
    <row r="113" spans="1:55" ht="14.25" customHeight="1" x14ac:dyDescent="0.25">
      <c r="A113" s="119" t="s">
        <v>36</v>
      </c>
      <c r="B113" s="24" t="s">
        <v>29</v>
      </c>
      <c r="C113" s="24" t="s">
        <v>29</v>
      </c>
      <c r="D113" s="24"/>
      <c r="E113" s="24" t="s">
        <v>29</v>
      </c>
      <c r="F113" s="24"/>
      <c r="G113" s="128">
        <f>(F110+F111+F112)/3</f>
        <v>1</v>
      </c>
      <c r="H113" s="135" t="s">
        <v>29</v>
      </c>
      <c r="I113" s="135" t="s">
        <v>29</v>
      </c>
      <c r="J113" s="135" t="s">
        <v>29</v>
      </c>
      <c r="K113" s="135" t="s">
        <v>29</v>
      </c>
      <c r="L113" s="135"/>
      <c r="M113" s="136"/>
      <c r="N113" s="93">
        <f>M110</f>
        <v>1</v>
      </c>
      <c r="O113" s="17"/>
      <c r="P113" s="17"/>
      <c r="Q113" s="135"/>
      <c r="R113" s="135"/>
      <c r="S113" s="135"/>
      <c r="T113" s="135"/>
      <c r="U113" s="135"/>
      <c r="V113" s="11"/>
      <c r="W113" s="20"/>
    </row>
    <row r="114" spans="1:55" s="81" customFormat="1" x14ac:dyDescent="0.25">
      <c r="A114" s="126" t="s">
        <v>79</v>
      </c>
      <c r="B114" s="137"/>
      <c r="C114" s="137"/>
      <c r="D114" s="137"/>
      <c r="E114" s="137"/>
      <c r="F114" s="137"/>
      <c r="G114" s="128"/>
      <c r="H114" s="137"/>
      <c r="I114" s="137"/>
      <c r="J114" s="137"/>
      <c r="K114" s="137"/>
      <c r="L114" s="137"/>
      <c r="M114" s="138"/>
      <c r="N114" s="14"/>
      <c r="O114" s="96">
        <f>0.5*G113+0.5*N113</f>
        <v>1</v>
      </c>
      <c r="P114" s="107"/>
      <c r="Q114" s="137"/>
      <c r="R114" s="137"/>
      <c r="S114" s="137"/>
      <c r="T114" s="137"/>
      <c r="U114" s="137"/>
      <c r="V114" s="139"/>
      <c r="W114" s="20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</row>
    <row r="115" spans="1:55" s="81" customFormat="1" ht="24" x14ac:dyDescent="0.25">
      <c r="A115" s="75" t="s">
        <v>80</v>
      </c>
      <c r="B115" s="140"/>
      <c r="C115" s="140"/>
      <c r="D115" s="140"/>
      <c r="E115" s="140"/>
      <c r="F115" s="140"/>
      <c r="G115" s="128"/>
      <c r="H115" s="140"/>
      <c r="I115" s="140"/>
      <c r="J115" s="140"/>
      <c r="K115" s="140"/>
      <c r="L115" s="140"/>
      <c r="M115" s="141"/>
      <c r="N115" s="14"/>
      <c r="O115" s="96"/>
      <c r="P115" s="96"/>
      <c r="Q115" s="140">
        <v>1</v>
      </c>
      <c r="R115" s="140"/>
      <c r="S115" s="140"/>
      <c r="T115" s="140">
        <v>1</v>
      </c>
      <c r="U115" s="140">
        <v>1</v>
      </c>
      <c r="V115" s="115">
        <f>(Q115+T115+U115)/3</f>
        <v>1</v>
      </c>
      <c r="W115" s="79">
        <f>0.8*O114+0.2*V115</f>
        <v>1</v>
      </c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</row>
    <row r="116" spans="1:55" s="134" customFormat="1" ht="17.25" customHeight="1" x14ac:dyDescent="0.25">
      <c r="A116" s="175" t="s">
        <v>81</v>
      </c>
      <c r="B116" s="175"/>
      <c r="C116" s="175"/>
      <c r="D116" s="175"/>
      <c r="E116" s="175"/>
      <c r="F116" s="175"/>
      <c r="G116" s="175"/>
      <c r="H116" s="175"/>
      <c r="I116" s="175"/>
      <c r="J116" s="175"/>
      <c r="K116" s="175"/>
      <c r="L116" s="175"/>
      <c r="M116" s="175"/>
      <c r="N116" s="175"/>
      <c r="O116" s="175"/>
      <c r="P116" s="175"/>
      <c r="Q116" s="175"/>
      <c r="R116" s="175"/>
      <c r="S116" s="175"/>
      <c r="T116" s="175"/>
      <c r="U116" s="175"/>
      <c r="V116" s="175"/>
      <c r="W116" s="175"/>
      <c r="X116" s="133"/>
      <c r="Y116" s="133"/>
      <c r="Z116" s="133"/>
      <c r="AA116" s="133"/>
      <c r="AB116" s="133"/>
      <c r="AC116" s="133"/>
      <c r="AD116" s="133"/>
      <c r="AE116" s="133"/>
      <c r="AF116" s="133"/>
      <c r="AG116" s="133"/>
      <c r="AH116" s="133"/>
      <c r="AI116" s="133"/>
      <c r="AJ116" s="133"/>
      <c r="AK116" s="133"/>
      <c r="AL116" s="133"/>
      <c r="AM116" s="133"/>
      <c r="AN116" s="133"/>
      <c r="AO116" s="133"/>
      <c r="AP116" s="133"/>
      <c r="AQ116" s="133"/>
      <c r="AR116" s="133"/>
      <c r="AS116" s="133"/>
      <c r="AT116" s="133"/>
      <c r="AU116" s="133"/>
      <c r="AV116" s="133"/>
      <c r="AW116" s="133"/>
      <c r="AX116" s="133"/>
      <c r="AY116" s="133"/>
      <c r="AZ116" s="133"/>
      <c r="BA116" s="133"/>
      <c r="BB116" s="133"/>
      <c r="BC116" s="133"/>
    </row>
    <row r="117" spans="1:55" ht="60" x14ac:dyDescent="0.25">
      <c r="A117" s="23" t="s">
        <v>82</v>
      </c>
      <c r="B117" s="24">
        <v>718.5</v>
      </c>
      <c r="C117" s="24">
        <v>711.5</v>
      </c>
      <c r="D117" s="177">
        <f>C117/B117</f>
        <v>0.99025748086290888</v>
      </c>
      <c r="E117" s="24">
        <v>1</v>
      </c>
      <c r="F117" s="26">
        <f>E117*D117</f>
        <v>0.99025748086290888</v>
      </c>
      <c r="G117" s="27" t="s">
        <v>29</v>
      </c>
      <c r="H117" s="86" t="s">
        <v>83</v>
      </c>
      <c r="I117" s="135">
        <v>2000</v>
      </c>
      <c r="J117" s="135">
        <v>2000</v>
      </c>
      <c r="K117" s="135">
        <v>1</v>
      </c>
      <c r="L117" s="135">
        <v>1</v>
      </c>
      <c r="M117" s="51">
        <f>L117*K117</f>
        <v>1</v>
      </c>
      <c r="N117" s="27"/>
      <c r="O117" s="29"/>
      <c r="P117" s="29"/>
      <c r="Q117" s="135" t="s">
        <v>29</v>
      </c>
      <c r="R117" s="135" t="s">
        <v>29</v>
      </c>
      <c r="S117" s="135" t="s">
        <v>29</v>
      </c>
      <c r="T117" s="135" t="s">
        <v>29</v>
      </c>
      <c r="U117" s="135" t="s">
        <v>29</v>
      </c>
      <c r="V117" s="135" t="s">
        <v>29</v>
      </c>
      <c r="W117" s="30" t="s">
        <v>29</v>
      </c>
    </row>
    <row r="118" spans="1:55" ht="30" x14ac:dyDescent="0.25">
      <c r="A118" s="49" t="s">
        <v>84</v>
      </c>
      <c r="B118" s="24">
        <v>210</v>
      </c>
      <c r="C118" s="24">
        <v>210</v>
      </c>
      <c r="D118" s="25">
        <v>1</v>
      </c>
      <c r="E118" s="24">
        <v>1</v>
      </c>
      <c r="F118" s="26">
        <f>E118*D118</f>
        <v>1</v>
      </c>
      <c r="G118" s="27" t="s">
        <v>29</v>
      </c>
      <c r="H118" s="143"/>
      <c r="I118" s="28"/>
      <c r="J118" s="28"/>
      <c r="K118" s="28"/>
      <c r="L118" s="28"/>
      <c r="M118" s="28"/>
      <c r="N118" s="27"/>
      <c r="O118" s="29"/>
      <c r="P118" s="29"/>
      <c r="Q118" s="28" t="s">
        <v>29</v>
      </c>
      <c r="R118" s="28" t="s">
        <v>29</v>
      </c>
      <c r="S118" s="28" t="s">
        <v>29</v>
      </c>
      <c r="T118" s="28" t="s">
        <v>29</v>
      </c>
      <c r="U118" s="28" t="s">
        <v>29</v>
      </c>
      <c r="V118" s="28" t="s">
        <v>29</v>
      </c>
      <c r="W118" s="30" t="s">
        <v>29</v>
      </c>
    </row>
    <row r="119" spans="1:55" x14ac:dyDescent="0.25">
      <c r="A119" s="23"/>
      <c r="B119" s="24"/>
      <c r="C119" s="24"/>
      <c r="D119" s="24"/>
      <c r="E119" s="24"/>
      <c r="F119" s="26"/>
      <c r="G119" s="27" t="s">
        <v>29</v>
      </c>
      <c r="H119" s="143"/>
      <c r="I119" s="28"/>
      <c r="J119" s="28"/>
      <c r="K119" s="28"/>
      <c r="L119" s="28"/>
      <c r="M119" s="51"/>
      <c r="N119" s="27"/>
      <c r="O119" s="29"/>
      <c r="P119" s="29"/>
      <c r="Q119" s="28" t="s">
        <v>29</v>
      </c>
      <c r="R119" s="28" t="s">
        <v>29</v>
      </c>
      <c r="S119" s="28" t="s">
        <v>29</v>
      </c>
      <c r="T119" s="28" t="s">
        <v>29</v>
      </c>
      <c r="U119" s="28" t="s">
        <v>29</v>
      </c>
      <c r="V119" s="28" t="s">
        <v>29</v>
      </c>
      <c r="W119" s="30" t="s">
        <v>29</v>
      </c>
    </row>
    <row r="120" spans="1:55" ht="43.5" customHeight="1" x14ac:dyDescent="0.25">
      <c r="A120" s="119" t="s">
        <v>36</v>
      </c>
      <c r="B120" s="24" t="s">
        <v>29</v>
      </c>
      <c r="C120" s="24" t="s">
        <v>29</v>
      </c>
      <c r="D120" s="24"/>
      <c r="E120" s="24" t="s">
        <v>29</v>
      </c>
      <c r="F120" s="24"/>
      <c r="G120" s="128">
        <f>(F117+F118)/2</f>
        <v>0.99512874043145438</v>
      </c>
      <c r="H120" s="135" t="s">
        <v>29</v>
      </c>
      <c r="I120" s="135" t="s">
        <v>29</v>
      </c>
      <c r="J120" s="135" t="s">
        <v>29</v>
      </c>
      <c r="K120" s="135" t="s">
        <v>29</v>
      </c>
      <c r="L120" s="135"/>
      <c r="M120" s="136"/>
      <c r="N120" s="93">
        <f>M117</f>
        <v>1</v>
      </c>
      <c r="O120" s="17"/>
      <c r="P120" s="17"/>
      <c r="Q120" s="135"/>
      <c r="R120" s="135"/>
      <c r="S120" s="135"/>
      <c r="T120" s="135"/>
      <c r="U120" s="135"/>
      <c r="V120" s="11"/>
      <c r="W120" s="20"/>
    </row>
    <row r="121" spans="1:55" s="81" customFormat="1" x14ac:dyDescent="0.25">
      <c r="A121" s="126" t="s">
        <v>79</v>
      </c>
      <c r="B121" s="137"/>
      <c r="C121" s="137"/>
      <c r="D121" s="137"/>
      <c r="E121" s="137"/>
      <c r="F121" s="137"/>
      <c r="G121" s="128"/>
      <c r="H121" s="137"/>
      <c r="I121" s="137"/>
      <c r="J121" s="137"/>
      <c r="K121" s="137"/>
      <c r="L121" s="137"/>
      <c r="M121" s="138"/>
      <c r="N121" s="14"/>
      <c r="O121" s="96">
        <f>0.5*G120+0.5*N120</f>
        <v>0.99756437021572719</v>
      </c>
      <c r="P121" s="107"/>
      <c r="Q121" s="137"/>
      <c r="R121" s="137"/>
      <c r="S121" s="137"/>
      <c r="T121" s="137"/>
      <c r="U121" s="137"/>
      <c r="V121" s="139"/>
      <c r="W121" s="20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</row>
    <row r="122" spans="1:55" s="81" customFormat="1" ht="24" x14ac:dyDescent="0.25">
      <c r="A122" s="75" t="s">
        <v>80</v>
      </c>
      <c r="B122" s="140"/>
      <c r="C122" s="140"/>
      <c r="D122" s="140"/>
      <c r="E122" s="140"/>
      <c r="F122" s="140"/>
      <c r="G122" s="128"/>
      <c r="H122" s="140"/>
      <c r="I122" s="140"/>
      <c r="J122" s="140"/>
      <c r="K122" s="140"/>
      <c r="L122" s="140"/>
      <c r="M122" s="141"/>
      <c r="N122" s="14"/>
      <c r="O122" s="96"/>
      <c r="P122" s="96"/>
      <c r="Q122" s="140">
        <v>1</v>
      </c>
      <c r="R122" s="140"/>
      <c r="S122" s="140"/>
      <c r="T122" s="140">
        <v>1</v>
      </c>
      <c r="U122" s="140">
        <v>1</v>
      </c>
      <c r="V122" s="115">
        <f>(Q122+T122+U122)/3</f>
        <v>1</v>
      </c>
      <c r="W122" s="79">
        <f>0.8*O121+0.2*V122</f>
        <v>0.99805149617258171</v>
      </c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</row>
    <row r="123" spans="1:55" s="134" customFormat="1" ht="17.25" customHeight="1" x14ac:dyDescent="0.25">
      <c r="A123" s="175" t="s">
        <v>85</v>
      </c>
      <c r="B123" s="175"/>
      <c r="C123" s="175"/>
      <c r="D123" s="175"/>
      <c r="E123" s="175"/>
      <c r="F123" s="175"/>
      <c r="G123" s="175"/>
      <c r="H123" s="175"/>
      <c r="I123" s="175"/>
      <c r="J123" s="175"/>
      <c r="K123" s="175"/>
      <c r="L123" s="175"/>
      <c r="M123" s="175"/>
      <c r="N123" s="175"/>
      <c r="O123" s="175"/>
      <c r="P123" s="175"/>
      <c r="Q123" s="175"/>
      <c r="R123" s="175"/>
      <c r="S123" s="175"/>
      <c r="T123" s="175"/>
      <c r="U123" s="175"/>
      <c r="V123" s="175"/>
      <c r="W123" s="175"/>
      <c r="X123" s="133"/>
      <c r="Y123" s="133"/>
      <c r="Z123" s="133"/>
      <c r="AA123" s="133"/>
      <c r="AB123" s="133"/>
      <c r="AC123" s="133"/>
      <c r="AD123" s="133"/>
      <c r="AE123" s="133"/>
      <c r="AF123" s="133"/>
      <c r="AG123" s="133"/>
      <c r="AH123" s="133"/>
      <c r="AI123" s="133"/>
      <c r="AJ123" s="133"/>
      <c r="AK123" s="133"/>
      <c r="AL123" s="133"/>
      <c r="AM123" s="133"/>
      <c r="AN123" s="133"/>
      <c r="AO123" s="133"/>
      <c r="AP123" s="133"/>
      <c r="AQ123" s="133"/>
      <c r="AR123" s="133"/>
      <c r="AS123" s="133"/>
      <c r="AT123" s="133"/>
      <c r="AU123" s="133"/>
      <c r="AV123" s="133"/>
      <c r="AW123" s="133"/>
      <c r="AX123" s="133"/>
      <c r="AY123" s="133"/>
      <c r="AZ123" s="133"/>
      <c r="BA123" s="133"/>
      <c r="BB123" s="133"/>
      <c r="BC123" s="133"/>
    </row>
    <row r="124" spans="1:55" ht="75" x14ac:dyDescent="0.25">
      <c r="A124" s="23" t="s">
        <v>86</v>
      </c>
      <c r="B124" s="24">
        <v>262.89999999999998</v>
      </c>
      <c r="C124" s="24">
        <v>259.39999999999998</v>
      </c>
      <c r="D124" s="177">
        <f>C124/B124</f>
        <v>0.9866869532141499</v>
      </c>
      <c r="E124" s="24">
        <v>1</v>
      </c>
      <c r="F124" s="26">
        <f>E124*D124</f>
        <v>0.9866869532141499</v>
      </c>
      <c r="G124" s="27" t="s">
        <v>29</v>
      </c>
      <c r="H124" s="142" t="s">
        <v>87</v>
      </c>
      <c r="I124" s="28">
        <v>70</v>
      </c>
      <c r="J124" s="28">
        <v>70</v>
      </c>
      <c r="K124" s="28">
        <v>1</v>
      </c>
      <c r="L124" s="28">
        <v>1</v>
      </c>
      <c r="M124" s="51">
        <f>L124*K124</f>
        <v>1</v>
      </c>
      <c r="N124" s="27"/>
      <c r="O124" s="29"/>
      <c r="P124" s="29"/>
      <c r="Q124" s="28" t="s">
        <v>29</v>
      </c>
      <c r="R124" s="28" t="s">
        <v>29</v>
      </c>
      <c r="S124" s="28" t="s">
        <v>29</v>
      </c>
      <c r="T124" s="28" t="s">
        <v>29</v>
      </c>
      <c r="U124" s="28" t="s">
        <v>29</v>
      </c>
      <c r="V124" s="28" t="s">
        <v>29</v>
      </c>
      <c r="W124" s="30" t="s">
        <v>29</v>
      </c>
    </row>
    <row r="125" spans="1:55" ht="49.5" customHeight="1" x14ac:dyDescent="0.25">
      <c r="A125" s="49"/>
      <c r="B125" s="24"/>
      <c r="C125" s="24"/>
      <c r="D125" s="25"/>
      <c r="E125" s="24"/>
      <c r="F125" s="26"/>
      <c r="G125" s="27" t="s">
        <v>29</v>
      </c>
      <c r="H125" s="143"/>
      <c r="I125" s="28"/>
      <c r="J125" s="28"/>
      <c r="K125" s="28"/>
      <c r="L125" s="28"/>
      <c r="M125" s="28"/>
      <c r="N125" s="27"/>
      <c r="O125" s="29"/>
      <c r="P125" s="29"/>
      <c r="Q125" s="28" t="s">
        <v>29</v>
      </c>
      <c r="R125" s="28" t="s">
        <v>29</v>
      </c>
      <c r="S125" s="28" t="s">
        <v>29</v>
      </c>
      <c r="T125" s="28" t="s">
        <v>29</v>
      </c>
      <c r="U125" s="28" t="s">
        <v>29</v>
      </c>
      <c r="V125" s="28" t="s">
        <v>29</v>
      </c>
      <c r="W125" s="30" t="s">
        <v>29</v>
      </c>
    </row>
    <row r="126" spans="1:55" x14ac:dyDescent="0.25">
      <c r="A126" s="23"/>
      <c r="B126" s="24"/>
      <c r="C126" s="24"/>
      <c r="D126" s="24"/>
      <c r="E126" s="24"/>
      <c r="F126" s="26"/>
      <c r="G126" s="27" t="s">
        <v>29</v>
      </c>
      <c r="H126" s="143"/>
      <c r="I126" s="28"/>
      <c r="J126" s="28"/>
      <c r="K126" s="28"/>
      <c r="L126" s="28"/>
      <c r="M126" s="51"/>
      <c r="N126" s="27"/>
      <c r="O126" s="29"/>
      <c r="P126" s="29"/>
      <c r="Q126" s="28" t="s">
        <v>29</v>
      </c>
      <c r="R126" s="28" t="s">
        <v>29</v>
      </c>
      <c r="S126" s="28" t="s">
        <v>29</v>
      </c>
      <c r="T126" s="28" t="s">
        <v>29</v>
      </c>
      <c r="U126" s="28" t="s">
        <v>29</v>
      </c>
      <c r="V126" s="28" t="s">
        <v>29</v>
      </c>
      <c r="W126" s="30" t="s">
        <v>29</v>
      </c>
    </row>
    <row r="127" spans="1:55" ht="14.25" customHeight="1" x14ac:dyDescent="0.25">
      <c r="A127" s="119" t="s">
        <v>36</v>
      </c>
      <c r="B127" s="24" t="s">
        <v>29</v>
      </c>
      <c r="C127" s="24" t="s">
        <v>29</v>
      </c>
      <c r="D127" s="24"/>
      <c r="E127" s="24" t="s">
        <v>29</v>
      </c>
      <c r="F127" s="24"/>
      <c r="G127" s="128">
        <f>(F124)/1</f>
        <v>0.9866869532141499</v>
      </c>
      <c r="H127" s="135" t="s">
        <v>29</v>
      </c>
      <c r="I127" s="135" t="s">
        <v>29</v>
      </c>
      <c r="J127" s="135" t="s">
        <v>29</v>
      </c>
      <c r="K127" s="135" t="s">
        <v>29</v>
      </c>
      <c r="L127" s="135"/>
      <c r="M127" s="136"/>
      <c r="N127" s="93">
        <f>M124</f>
        <v>1</v>
      </c>
      <c r="O127" s="17"/>
      <c r="P127" s="17"/>
      <c r="Q127" s="135"/>
      <c r="R127" s="135"/>
      <c r="S127" s="135"/>
      <c r="T127" s="135"/>
      <c r="U127" s="135"/>
      <c r="V127" s="11"/>
      <c r="W127" s="20"/>
    </row>
    <row r="128" spans="1:55" s="81" customFormat="1" x14ac:dyDescent="0.25">
      <c r="A128" s="126" t="s">
        <v>79</v>
      </c>
      <c r="B128" s="137"/>
      <c r="C128" s="137"/>
      <c r="D128" s="137"/>
      <c r="E128" s="137"/>
      <c r="F128" s="137"/>
      <c r="G128" s="128"/>
      <c r="H128" s="137"/>
      <c r="I128" s="137"/>
      <c r="J128" s="137"/>
      <c r="K128" s="137"/>
      <c r="L128" s="137"/>
      <c r="M128" s="138"/>
      <c r="N128" s="14"/>
      <c r="O128" s="96">
        <f>0.5*G127+0.5*N127</f>
        <v>0.993343476607075</v>
      </c>
      <c r="P128" s="107"/>
      <c r="Q128" s="137"/>
      <c r="R128" s="137"/>
      <c r="S128" s="137"/>
      <c r="T128" s="137"/>
      <c r="U128" s="137"/>
      <c r="V128" s="139"/>
      <c r="W128" s="20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</row>
    <row r="129" spans="1:55" s="81" customFormat="1" ht="24" x14ac:dyDescent="0.25">
      <c r="A129" s="75" t="s">
        <v>80</v>
      </c>
      <c r="B129" s="140"/>
      <c r="C129" s="140"/>
      <c r="D129" s="140"/>
      <c r="E129" s="140"/>
      <c r="F129" s="140"/>
      <c r="G129" s="128"/>
      <c r="H129" s="140"/>
      <c r="I129" s="140"/>
      <c r="J129" s="140"/>
      <c r="K129" s="140"/>
      <c r="L129" s="140"/>
      <c r="M129" s="141"/>
      <c r="N129" s="14"/>
      <c r="O129" s="96"/>
      <c r="P129" s="96"/>
      <c r="Q129" s="140">
        <v>1</v>
      </c>
      <c r="R129" s="140"/>
      <c r="S129" s="140"/>
      <c r="T129" s="140"/>
      <c r="U129" s="140">
        <v>1</v>
      </c>
      <c r="V129" s="115">
        <f>(Q129+U129)/2</f>
        <v>1</v>
      </c>
      <c r="W129" s="79">
        <f>0.8*O128+0.2*V129</f>
        <v>0.99467478128566</v>
      </c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</row>
    <row r="130" spans="1:55" s="134" customFormat="1" ht="17.25" customHeight="1" x14ac:dyDescent="0.25">
      <c r="A130" s="175" t="s">
        <v>88</v>
      </c>
      <c r="B130" s="175"/>
      <c r="C130" s="175"/>
      <c r="D130" s="175"/>
      <c r="E130" s="175"/>
      <c r="F130" s="175"/>
      <c r="G130" s="175"/>
      <c r="H130" s="175"/>
      <c r="I130" s="175"/>
      <c r="J130" s="175"/>
      <c r="K130" s="175"/>
      <c r="L130" s="175"/>
      <c r="M130" s="175"/>
      <c r="N130" s="175"/>
      <c r="O130" s="175"/>
      <c r="P130" s="175"/>
      <c r="Q130" s="175"/>
      <c r="R130" s="175"/>
      <c r="S130" s="175"/>
      <c r="T130" s="175"/>
      <c r="U130" s="175"/>
      <c r="V130" s="175"/>
      <c r="W130" s="175"/>
      <c r="X130" s="133"/>
      <c r="Y130" s="133"/>
      <c r="Z130" s="133"/>
      <c r="AA130" s="133"/>
      <c r="AB130" s="133"/>
      <c r="AC130" s="133"/>
      <c r="AD130" s="133"/>
      <c r="AE130" s="133"/>
      <c r="AF130" s="133"/>
      <c r="AG130" s="133"/>
      <c r="AH130" s="133"/>
      <c r="AI130" s="133"/>
      <c r="AJ130" s="133"/>
      <c r="AK130" s="133"/>
      <c r="AL130" s="133"/>
      <c r="AM130" s="133"/>
      <c r="AN130" s="133"/>
      <c r="AO130" s="133"/>
      <c r="AP130" s="133"/>
      <c r="AQ130" s="133"/>
      <c r="AR130" s="133"/>
      <c r="AS130" s="133"/>
      <c r="AT130" s="133"/>
      <c r="AU130" s="133"/>
      <c r="AV130" s="133"/>
      <c r="AW130" s="133"/>
      <c r="AX130" s="133"/>
      <c r="AY130" s="133"/>
      <c r="AZ130" s="133"/>
      <c r="BA130" s="133"/>
      <c r="BB130" s="133"/>
      <c r="BC130" s="133"/>
    </row>
    <row r="131" spans="1:55" ht="90" x14ac:dyDescent="0.25">
      <c r="A131" s="23" t="s">
        <v>89</v>
      </c>
      <c r="B131" s="24">
        <v>13150.7</v>
      </c>
      <c r="C131" s="24">
        <v>16018.9</v>
      </c>
      <c r="D131" s="25">
        <f>C131/B131</f>
        <v>1.2181024584242663</v>
      </c>
      <c r="E131" s="24">
        <v>1</v>
      </c>
      <c r="F131" s="26">
        <v>1</v>
      </c>
      <c r="G131" s="27" t="s">
        <v>29</v>
      </c>
      <c r="H131" s="91" t="s">
        <v>90</v>
      </c>
      <c r="I131" s="28">
        <v>89</v>
      </c>
      <c r="J131" s="28">
        <v>89.6</v>
      </c>
      <c r="K131" s="28">
        <f>J131/I131</f>
        <v>1.0067415730337077</v>
      </c>
      <c r="L131" s="28">
        <v>1</v>
      </c>
      <c r="M131" s="51">
        <v>1</v>
      </c>
      <c r="N131" s="27"/>
      <c r="O131" s="29"/>
      <c r="P131" s="29"/>
      <c r="Q131" s="28" t="s">
        <v>29</v>
      </c>
      <c r="R131" s="28" t="s">
        <v>29</v>
      </c>
      <c r="S131" s="28" t="s">
        <v>29</v>
      </c>
      <c r="T131" s="28" t="s">
        <v>29</v>
      </c>
      <c r="U131" s="28" t="s">
        <v>29</v>
      </c>
      <c r="V131" s="28" t="s">
        <v>29</v>
      </c>
      <c r="W131" s="30" t="s">
        <v>29</v>
      </c>
    </row>
    <row r="132" spans="1:55" ht="53.25" customHeight="1" x14ac:dyDescent="0.25">
      <c r="A132" s="23" t="s">
        <v>91</v>
      </c>
      <c r="B132" s="24">
        <v>4071.7</v>
      </c>
      <c r="C132" s="24">
        <v>4468.6000000000004</v>
      </c>
      <c r="D132" s="25">
        <f>C132/B132</f>
        <v>1.0974777120121817</v>
      </c>
      <c r="E132" s="24">
        <v>1</v>
      </c>
      <c r="F132" s="26">
        <v>1</v>
      </c>
      <c r="G132" s="27" t="s">
        <v>29</v>
      </c>
      <c r="H132" s="143"/>
      <c r="I132" s="28"/>
      <c r="J132" s="28"/>
      <c r="K132" s="28"/>
      <c r="L132" s="28"/>
      <c r="M132" s="28"/>
      <c r="N132" s="27"/>
      <c r="O132" s="29"/>
      <c r="P132" s="29"/>
      <c r="Q132" s="28" t="s">
        <v>29</v>
      </c>
      <c r="R132" s="28" t="s">
        <v>29</v>
      </c>
      <c r="S132" s="28" t="s">
        <v>29</v>
      </c>
      <c r="T132" s="28" t="s">
        <v>29</v>
      </c>
      <c r="U132" s="28" t="s">
        <v>29</v>
      </c>
      <c r="V132" s="28" t="s">
        <v>29</v>
      </c>
      <c r="W132" s="30" t="s">
        <v>29</v>
      </c>
    </row>
    <row r="133" spans="1:55" x14ac:dyDescent="0.25">
      <c r="A133" s="23"/>
      <c r="B133" s="24"/>
      <c r="C133" s="24"/>
      <c r="D133" s="24"/>
      <c r="E133" s="24"/>
      <c r="F133" s="26"/>
      <c r="G133" s="27" t="s">
        <v>29</v>
      </c>
      <c r="H133" s="143"/>
      <c r="I133" s="28"/>
      <c r="J133" s="28"/>
      <c r="K133" s="28"/>
      <c r="L133" s="28"/>
      <c r="M133" s="51"/>
      <c r="N133" s="27"/>
      <c r="O133" s="29"/>
      <c r="P133" s="29"/>
      <c r="Q133" s="28" t="s">
        <v>29</v>
      </c>
      <c r="R133" s="28" t="s">
        <v>29</v>
      </c>
      <c r="S133" s="28" t="s">
        <v>29</v>
      </c>
      <c r="T133" s="28" t="s">
        <v>29</v>
      </c>
      <c r="U133" s="28" t="s">
        <v>29</v>
      </c>
      <c r="V133" s="28" t="s">
        <v>29</v>
      </c>
      <c r="W133" s="30" t="s">
        <v>29</v>
      </c>
    </row>
    <row r="134" spans="1:55" ht="14.25" customHeight="1" x14ac:dyDescent="0.25">
      <c r="A134" s="119" t="s">
        <v>36</v>
      </c>
      <c r="B134" s="24" t="s">
        <v>29</v>
      </c>
      <c r="C134" s="24" t="s">
        <v>29</v>
      </c>
      <c r="D134" s="24"/>
      <c r="E134" s="24" t="s">
        <v>29</v>
      </c>
      <c r="F134" s="24"/>
      <c r="G134" s="128">
        <f>(F131+F132)/2</f>
        <v>1</v>
      </c>
      <c r="H134" s="135" t="s">
        <v>29</v>
      </c>
      <c r="I134" s="135" t="s">
        <v>29</v>
      </c>
      <c r="J134" s="135" t="s">
        <v>29</v>
      </c>
      <c r="K134" s="135" t="s">
        <v>29</v>
      </c>
      <c r="L134" s="135"/>
      <c r="M134" s="136"/>
      <c r="N134" s="93">
        <f>M131</f>
        <v>1</v>
      </c>
      <c r="O134" s="17"/>
      <c r="P134" s="17"/>
      <c r="Q134" s="135"/>
      <c r="R134" s="135"/>
      <c r="S134" s="135"/>
      <c r="T134" s="135"/>
      <c r="U134" s="135"/>
      <c r="V134" s="11"/>
      <c r="W134" s="20"/>
    </row>
    <row r="135" spans="1:55" s="81" customFormat="1" x14ac:dyDescent="0.25">
      <c r="A135" s="126" t="s">
        <v>79</v>
      </c>
      <c r="B135" s="137"/>
      <c r="C135" s="137"/>
      <c r="D135" s="137"/>
      <c r="E135" s="137"/>
      <c r="F135" s="137"/>
      <c r="G135" s="128"/>
      <c r="H135" s="137"/>
      <c r="I135" s="137"/>
      <c r="J135" s="137"/>
      <c r="K135" s="137"/>
      <c r="L135" s="137"/>
      <c r="M135" s="138"/>
      <c r="N135" s="14"/>
      <c r="O135" s="96">
        <f>0.5*G134+0.5*N134</f>
        <v>1</v>
      </c>
      <c r="P135" s="107"/>
      <c r="Q135" s="137"/>
      <c r="R135" s="137"/>
      <c r="S135" s="137"/>
      <c r="T135" s="137"/>
      <c r="U135" s="137"/>
      <c r="V135" s="139"/>
      <c r="W135" s="20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</row>
    <row r="136" spans="1:55" s="81" customFormat="1" ht="24" x14ac:dyDescent="0.25">
      <c r="A136" s="75" t="s">
        <v>80</v>
      </c>
      <c r="B136" s="140"/>
      <c r="C136" s="140"/>
      <c r="D136" s="140"/>
      <c r="E136" s="140"/>
      <c r="F136" s="140"/>
      <c r="G136" s="128"/>
      <c r="H136" s="140"/>
      <c r="I136" s="140"/>
      <c r="J136" s="140"/>
      <c r="K136" s="140"/>
      <c r="L136" s="140"/>
      <c r="M136" s="141"/>
      <c r="N136" s="14"/>
      <c r="O136" s="96"/>
      <c r="P136" s="96"/>
      <c r="Q136" s="140">
        <v>1</v>
      </c>
      <c r="R136" s="140"/>
      <c r="S136" s="140"/>
      <c r="T136" s="140">
        <v>1</v>
      </c>
      <c r="U136" s="140">
        <v>1</v>
      </c>
      <c r="V136" s="115">
        <f>(Q136+T136+U136)/3</f>
        <v>1</v>
      </c>
      <c r="W136" s="79">
        <f>0.8*O135+0.2*V136</f>
        <v>1</v>
      </c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</row>
    <row r="137" spans="1:55" s="134" customFormat="1" ht="17.25" customHeight="1" x14ac:dyDescent="0.25">
      <c r="A137" s="175" t="s">
        <v>92</v>
      </c>
      <c r="B137" s="175"/>
      <c r="C137" s="175"/>
      <c r="D137" s="175"/>
      <c r="E137" s="175"/>
      <c r="F137" s="175"/>
      <c r="G137" s="175"/>
      <c r="H137" s="175"/>
      <c r="I137" s="175"/>
      <c r="J137" s="175"/>
      <c r="K137" s="175"/>
      <c r="L137" s="175"/>
      <c r="M137" s="175"/>
      <c r="N137" s="175"/>
      <c r="O137" s="175"/>
      <c r="P137" s="175"/>
      <c r="Q137" s="175"/>
      <c r="R137" s="175"/>
      <c r="S137" s="175"/>
      <c r="T137" s="175"/>
      <c r="U137" s="175"/>
      <c r="V137" s="175"/>
      <c r="W137" s="175"/>
      <c r="X137" s="133"/>
      <c r="Y137" s="133"/>
      <c r="Z137" s="133"/>
      <c r="AA137" s="133"/>
      <c r="AB137" s="133"/>
      <c r="AC137" s="133"/>
      <c r="AD137" s="133"/>
      <c r="AE137" s="133"/>
      <c r="AF137" s="133"/>
      <c r="AG137" s="133"/>
      <c r="AH137" s="133"/>
      <c r="AI137" s="133"/>
      <c r="AJ137" s="133"/>
      <c r="AK137" s="133"/>
      <c r="AL137" s="133"/>
      <c r="AM137" s="133"/>
      <c r="AN137" s="133"/>
      <c r="AO137" s="133"/>
      <c r="AP137" s="133"/>
      <c r="AQ137" s="133"/>
      <c r="AR137" s="133"/>
      <c r="AS137" s="133"/>
      <c r="AT137" s="133"/>
      <c r="AU137" s="133"/>
      <c r="AV137" s="133"/>
      <c r="AW137" s="133"/>
      <c r="AX137" s="133"/>
      <c r="AY137" s="133"/>
      <c r="AZ137" s="133"/>
      <c r="BA137" s="133"/>
      <c r="BB137" s="133"/>
      <c r="BC137" s="133"/>
    </row>
    <row r="138" spans="1:55" ht="62.25" customHeight="1" x14ac:dyDescent="0.25">
      <c r="A138" s="23" t="s">
        <v>93</v>
      </c>
      <c r="B138" s="24">
        <v>190360</v>
      </c>
      <c r="C138" s="24">
        <v>199079</v>
      </c>
      <c r="D138" s="25">
        <f>C138/B138</f>
        <v>1.0458026896406809</v>
      </c>
      <c r="E138" s="24">
        <v>1</v>
      </c>
      <c r="F138" s="26">
        <v>1</v>
      </c>
      <c r="G138" s="27" t="s">
        <v>29</v>
      </c>
      <c r="H138" s="142" t="s">
        <v>94</v>
      </c>
      <c r="I138" s="28">
        <v>7900</v>
      </c>
      <c r="J138" s="28">
        <v>7900</v>
      </c>
      <c r="K138" s="28">
        <v>1</v>
      </c>
      <c r="L138" s="28">
        <v>1</v>
      </c>
      <c r="M138" s="51">
        <f>L138*K138</f>
        <v>1</v>
      </c>
      <c r="N138" s="27"/>
      <c r="O138" s="29"/>
      <c r="P138" s="29"/>
      <c r="Q138" s="28" t="s">
        <v>29</v>
      </c>
      <c r="R138" s="28" t="s">
        <v>29</v>
      </c>
      <c r="S138" s="28" t="s">
        <v>29</v>
      </c>
      <c r="T138" s="28" t="s">
        <v>29</v>
      </c>
      <c r="U138" s="28" t="s">
        <v>29</v>
      </c>
      <c r="V138" s="28" t="s">
        <v>29</v>
      </c>
      <c r="W138" s="30" t="s">
        <v>29</v>
      </c>
    </row>
    <row r="139" spans="1:55" ht="59.25" customHeight="1" x14ac:dyDescent="0.25">
      <c r="A139" s="23" t="s">
        <v>95</v>
      </c>
      <c r="B139" s="24">
        <v>103.5</v>
      </c>
      <c r="C139" s="24">
        <v>105</v>
      </c>
      <c r="D139" s="25">
        <f>C139/B139</f>
        <v>1.0144927536231885</v>
      </c>
      <c r="E139" s="24">
        <v>1</v>
      </c>
      <c r="F139" s="26">
        <v>1</v>
      </c>
      <c r="G139" s="27" t="s">
        <v>29</v>
      </c>
      <c r="H139" s="143"/>
      <c r="I139" s="28"/>
      <c r="J139" s="28"/>
      <c r="K139" s="28"/>
      <c r="L139" s="28"/>
      <c r="M139" s="28"/>
      <c r="N139" s="27"/>
      <c r="O139" s="29"/>
      <c r="P139" s="29"/>
      <c r="Q139" s="28" t="s">
        <v>29</v>
      </c>
      <c r="R139" s="28" t="s">
        <v>29</v>
      </c>
      <c r="S139" s="28" t="s">
        <v>29</v>
      </c>
      <c r="T139" s="28" t="s">
        <v>29</v>
      </c>
      <c r="U139" s="28" t="s">
        <v>29</v>
      </c>
      <c r="V139" s="28" t="s">
        <v>29</v>
      </c>
      <c r="W139" s="30" t="s">
        <v>29</v>
      </c>
    </row>
    <row r="140" spans="1:55" ht="105" x14ac:dyDescent="0.25">
      <c r="A140" s="23" t="s">
        <v>96</v>
      </c>
      <c r="B140" s="24">
        <v>13781.9</v>
      </c>
      <c r="C140" s="24">
        <v>15960.5</v>
      </c>
      <c r="D140" s="25">
        <f>C140/B140</f>
        <v>1.1580768979603684</v>
      </c>
      <c r="E140" s="24">
        <v>1</v>
      </c>
      <c r="F140" s="26">
        <v>1</v>
      </c>
      <c r="G140" s="27" t="s">
        <v>29</v>
      </c>
      <c r="H140" s="143"/>
      <c r="I140" s="28"/>
      <c r="J140" s="28"/>
      <c r="K140" s="28"/>
      <c r="L140" s="28"/>
      <c r="M140" s="51"/>
      <c r="N140" s="27"/>
      <c r="O140" s="29"/>
      <c r="P140" s="29"/>
      <c r="Q140" s="28" t="s">
        <v>29</v>
      </c>
      <c r="R140" s="28" t="s">
        <v>29</v>
      </c>
      <c r="S140" s="28" t="s">
        <v>29</v>
      </c>
      <c r="T140" s="28" t="s">
        <v>29</v>
      </c>
      <c r="U140" s="28" t="s">
        <v>29</v>
      </c>
      <c r="V140" s="28" t="s">
        <v>29</v>
      </c>
      <c r="W140" s="30" t="s">
        <v>29</v>
      </c>
    </row>
    <row r="141" spans="1:55" ht="14.25" customHeight="1" x14ac:dyDescent="0.25">
      <c r="A141" s="119" t="s">
        <v>36</v>
      </c>
      <c r="B141" s="24" t="s">
        <v>29</v>
      </c>
      <c r="C141" s="24" t="s">
        <v>29</v>
      </c>
      <c r="D141" s="24"/>
      <c r="E141" s="24" t="s">
        <v>29</v>
      </c>
      <c r="F141" s="24"/>
      <c r="G141" s="128">
        <f>(F138+F139+F140)/3</f>
        <v>1</v>
      </c>
      <c r="H141" s="135" t="s">
        <v>29</v>
      </c>
      <c r="I141" s="135" t="s">
        <v>29</v>
      </c>
      <c r="J141" s="135" t="s">
        <v>29</v>
      </c>
      <c r="K141" s="135" t="s">
        <v>29</v>
      </c>
      <c r="L141" s="135"/>
      <c r="M141" s="136"/>
      <c r="N141" s="93">
        <f>M138</f>
        <v>1</v>
      </c>
      <c r="O141" s="17"/>
      <c r="P141" s="17"/>
      <c r="Q141" s="135"/>
      <c r="R141" s="135"/>
      <c r="S141" s="135"/>
      <c r="T141" s="135"/>
      <c r="U141" s="135"/>
      <c r="V141" s="11"/>
      <c r="W141" s="20"/>
    </row>
    <row r="142" spans="1:55" s="81" customFormat="1" x14ac:dyDescent="0.25">
      <c r="A142" s="126" t="s">
        <v>79</v>
      </c>
      <c r="B142" s="137"/>
      <c r="C142" s="137"/>
      <c r="D142" s="137"/>
      <c r="E142" s="137"/>
      <c r="F142" s="137"/>
      <c r="G142" s="128"/>
      <c r="H142" s="137"/>
      <c r="I142" s="137"/>
      <c r="J142" s="137"/>
      <c r="K142" s="137"/>
      <c r="L142" s="137"/>
      <c r="M142" s="138"/>
      <c r="N142" s="14"/>
      <c r="O142" s="96">
        <f>0.5*G141+0.5*N141</f>
        <v>1</v>
      </c>
      <c r="P142" s="107"/>
      <c r="Q142" s="137"/>
      <c r="R142" s="137"/>
      <c r="S142" s="137"/>
      <c r="T142" s="137"/>
      <c r="U142" s="137"/>
      <c r="V142" s="139"/>
      <c r="W142" s="20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</row>
    <row r="143" spans="1:55" s="81" customFormat="1" ht="24" x14ac:dyDescent="0.25">
      <c r="A143" s="75" t="s">
        <v>80</v>
      </c>
      <c r="B143" s="140"/>
      <c r="C143" s="140"/>
      <c r="D143" s="140"/>
      <c r="E143" s="140"/>
      <c r="F143" s="140"/>
      <c r="G143" s="128"/>
      <c r="H143" s="140"/>
      <c r="I143" s="140"/>
      <c r="J143" s="140"/>
      <c r="K143" s="140"/>
      <c r="L143" s="140"/>
      <c r="M143" s="141"/>
      <c r="N143" s="14"/>
      <c r="O143" s="96"/>
      <c r="P143" s="96"/>
      <c r="Q143" s="140">
        <v>1</v>
      </c>
      <c r="R143" s="140"/>
      <c r="S143" s="140"/>
      <c r="T143" s="140">
        <v>1</v>
      </c>
      <c r="U143" s="140">
        <v>1</v>
      </c>
      <c r="V143" s="115">
        <f>(Q143+T143+U143)/3</f>
        <v>1</v>
      </c>
      <c r="W143" s="79">
        <f>0.8*O142+0.2*V143</f>
        <v>1</v>
      </c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</row>
    <row r="144" spans="1:55" s="134" customFormat="1" ht="17.25" customHeight="1" x14ac:dyDescent="0.25">
      <c r="A144" s="175" t="s">
        <v>97</v>
      </c>
      <c r="B144" s="175"/>
      <c r="C144" s="175"/>
      <c r="D144" s="175"/>
      <c r="E144" s="175"/>
      <c r="F144" s="175"/>
      <c r="G144" s="175"/>
      <c r="H144" s="175"/>
      <c r="I144" s="175"/>
      <c r="J144" s="175"/>
      <c r="K144" s="175"/>
      <c r="L144" s="175"/>
      <c r="M144" s="175"/>
      <c r="N144" s="175"/>
      <c r="O144" s="175"/>
      <c r="P144" s="175"/>
      <c r="Q144" s="175"/>
      <c r="R144" s="175"/>
      <c r="S144" s="175"/>
      <c r="T144" s="175"/>
      <c r="U144" s="175"/>
      <c r="V144" s="175"/>
      <c r="W144" s="175"/>
      <c r="X144" s="133"/>
      <c r="Y144" s="133"/>
      <c r="Z144" s="133"/>
      <c r="AA144" s="133"/>
      <c r="AB144" s="133"/>
      <c r="AC144" s="133"/>
      <c r="AD144" s="133"/>
      <c r="AE144" s="133"/>
      <c r="AF144" s="133"/>
      <c r="AG144" s="133"/>
      <c r="AH144" s="133"/>
      <c r="AI144" s="133"/>
      <c r="AJ144" s="133"/>
      <c r="AK144" s="133"/>
      <c r="AL144" s="133"/>
      <c r="AM144" s="133"/>
      <c r="AN144" s="133"/>
      <c r="AO144" s="133"/>
      <c r="AP144" s="133"/>
      <c r="AQ144" s="133"/>
      <c r="AR144" s="133"/>
      <c r="AS144" s="133"/>
      <c r="AT144" s="133"/>
      <c r="AU144" s="133"/>
      <c r="AV144" s="133"/>
      <c r="AW144" s="133"/>
      <c r="AX144" s="133"/>
      <c r="AY144" s="133"/>
      <c r="AZ144" s="133"/>
      <c r="BA144" s="133"/>
      <c r="BB144" s="133"/>
      <c r="BC144" s="133"/>
    </row>
    <row r="145" spans="1:55" ht="75" x14ac:dyDescent="0.25">
      <c r="A145" s="23" t="s">
        <v>98</v>
      </c>
      <c r="B145" s="24">
        <v>385</v>
      </c>
      <c r="C145" s="24">
        <v>385</v>
      </c>
      <c r="D145" s="25">
        <f>C145/B145</f>
        <v>1</v>
      </c>
      <c r="E145" s="24">
        <v>1</v>
      </c>
      <c r="F145" s="26">
        <f>E145*D145</f>
        <v>1</v>
      </c>
      <c r="G145" s="27" t="s">
        <v>29</v>
      </c>
      <c r="H145" s="142" t="s">
        <v>99</v>
      </c>
      <c r="I145" s="142">
        <v>420</v>
      </c>
      <c r="J145" s="142">
        <v>420</v>
      </c>
      <c r="K145" s="142">
        <v>1</v>
      </c>
      <c r="L145" s="142">
        <v>1</v>
      </c>
      <c r="M145" s="51">
        <f>L145*K145</f>
        <v>1</v>
      </c>
      <c r="N145" s="27"/>
      <c r="O145" s="29"/>
      <c r="P145" s="29"/>
      <c r="Q145" s="28" t="s">
        <v>29</v>
      </c>
      <c r="R145" s="28" t="s">
        <v>29</v>
      </c>
      <c r="S145" s="28" t="s">
        <v>29</v>
      </c>
      <c r="T145" s="28" t="s">
        <v>29</v>
      </c>
      <c r="U145" s="28" t="s">
        <v>29</v>
      </c>
      <c r="V145" s="28" t="s">
        <v>29</v>
      </c>
      <c r="W145" s="30" t="s">
        <v>29</v>
      </c>
    </row>
    <row r="146" spans="1:55" ht="45" x14ac:dyDescent="0.25">
      <c r="A146" s="23" t="s">
        <v>100</v>
      </c>
      <c r="B146" s="24">
        <v>11.1</v>
      </c>
      <c r="C146" s="24">
        <v>11.18</v>
      </c>
      <c r="D146" s="25">
        <f>C146/B146</f>
        <v>1.0072072072072071</v>
      </c>
      <c r="E146" s="24">
        <v>1</v>
      </c>
      <c r="F146" s="26">
        <v>1</v>
      </c>
      <c r="G146" s="27" t="s">
        <v>29</v>
      </c>
      <c r="H146" s="142" t="s">
        <v>101</v>
      </c>
      <c r="I146" s="142">
        <v>32</v>
      </c>
      <c r="J146" s="142">
        <v>32</v>
      </c>
      <c r="K146" s="144">
        <f>J146/I146</f>
        <v>1</v>
      </c>
      <c r="L146" s="142">
        <v>1</v>
      </c>
      <c r="M146" s="51">
        <f>L146*K146</f>
        <v>1</v>
      </c>
      <c r="N146" s="27"/>
      <c r="O146" s="29"/>
      <c r="P146" s="29"/>
      <c r="Q146" s="28" t="s">
        <v>29</v>
      </c>
      <c r="R146" s="28" t="s">
        <v>29</v>
      </c>
      <c r="S146" s="28" t="s">
        <v>29</v>
      </c>
      <c r="T146" s="28" t="s">
        <v>29</v>
      </c>
      <c r="U146" s="28" t="s">
        <v>29</v>
      </c>
      <c r="V146" s="28" t="s">
        <v>29</v>
      </c>
      <c r="W146" s="30" t="s">
        <v>29</v>
      </c>
    </row>
    <row r="147" spans="1:55" ht="90" x14ac:dyDescent="0.25">
      <c r="A147" s="23" t="s">
        <v>102</v>
      </c>
      <c r="B147" s="24">
        <v>580</v>
      </c>
      <c r="C147" s="24">
        <v>598</v>
      </c>
      <c r="D147" s="25">
        <f>C147/B147</f>
        <v>1.0310344827586206</v>
      </c>
      <c r="E147" s="24">
        <v>1</v>
      </c>
      <c r="F147" s="26">
        <v>1</v>
      </c>
      <c r="G147" s="27" t="s">
        <v>29</v>
      </c>
      <c r="H147" s="142" t="s">
        <v>103</v>
      </c>
      <c r="I147" s="142">
        <v>1180</v>
      </c>
      <c r="J147" s="142">
        <v>1180</v>
      </c>
      <c r="K147" s="144">
        <f>J147/I147</f>
        <v>1</v>
      </c>
      <c r="L147" s="142">
        <v>1</v>
      </c>
      <c r="M147" s="51">
        <f>L147*K147</f>
        <v>1</v>
      </c>
      <c r="N147" s="27"/>
      <c r="O147" s="29"/>
      <c r="P147" s="29"/>
      <c r="Q147" s="28" t="s">
        <v>29</v>
      </c>
      <c r="R147" s="28" t="s">
        <v>29</v>
      </c>
      <c r="S147" s="28" t="s">
        <v>29</v>
      </c>
      <c r="T147" s="28" t="s">
        <v>29</v>
      </c>
      <c r="U147" s="28" t="s">
        <v>29</v>
      </c>
      <c r="V147" s="28" t="s">
        <v>29</v>
      </c>
      <c r="W147" s="30" t="s">
        <v>29</v>
      </c>
    </row>
    <row r="148" spans="1:55" ht="120" x14ac:dyDescent="0.25">
      <c r="A148" s="23" t="s">
        <v>104</v>
      </c>
      <c r="B148" s="24">
        <v>10</v>
      </c>
      <c r="C148" s="24">
        <v>10.199999999999999</v>
      </c>
      <c r="D148" s="25">
        <f>C148/B148</f>
        <v>1.02</v>
      </c>
      <c r="E148" s="24">
        <v>1</v>
      </c>
      <c r="F148" s="26">
        <v>1</v>
      </c>
      <c r="G148" s="27" t="s">
        <v>29</v>
      </c>
      <c r="H148" s="142"/>
      <c r="I148" s="142"/>
      <c r="J148" s="142"/>
      <c r="K148" s="142"/>
      <c r="L148" s="142"/>
      <c r="M148" s="142"/>
      <c r="N148" s="27"/>
      <c r="O148" s="29"/>
      <c r="P148" s="29"/>
      <c r="Q148" s="28" t="s">
        <v>29</v>
      </c>
      <c r="R148" s="28" t="s">
        <v>29</v>
      </c>
      <c r="S148" s="28" t="s">
        <v>29</v>
      </c>
      <c r="T148" s="28" t="s">
        <v>29</v>
      </c>
      <c r="U148" s="28" t="s">
        <v>29</v>
      </c>
      <c r="V148" s="28" t="s">
        <v>29</v>
      </c>
      <c r="W148" s="30" t="s">
        <v>29</v>
      </c>
    </row>
    <row r="149" spans="1:55" ht="14.25" customHeight="1" x14ac:dyDescent="0.25">
      <c r="A149" s="119" t="s">
        <v>36</v>
      </c>
      <c r="B149" s="24" t="s">
        <v>29</v>
      </c>
      <c r="C149" s="24" t="s">
        <v>29</v>
      </c>
      <c r="D149" s="24"/>
      <c r="E149" s="24" t="s">
        <v>29</v>
      </c>
      <c r="F149" s="24"/>
      <c r="G149" s="128">
        <f>(F145+F146+F147+F148)/4</f>
        <v>1</v>
      </c>
      <c r="H149" s="135" t="s">
        <v>29</v>
      </c>
      <c r="I149" s="135" t="s">
        <v>29</v>
      </c>
      <c r="J149" s="135" t="s">
        <v>29</v>
      </c>
      <c r="K149" s="135" t="s">
        <v>29</v>
      </c>
      <c r="L149" s="135"/>
      <c r="M149" s="136"/>
      <c r="N149" s="93">
        <f>(M145+M147+M146)/3</f>
        <v>1</v>
      </c>
      <c r="O149" s="17"/>
      <c r="P149" s="17"/>
      <c r="Q149" s="135"/>
      <c r="R149" s="135"/>
      <c r="S149" s="135"/>
      <c r="T149" s="135"/>
      <c r="U149" s="135"/>
      <c r="V149" s="11"/>
      <c r="W149" s="20"/>
    </row>
    <row r="150" spans="1:55" s="81" customFormat="1" x14ac:dyDescent="0.25">
      <c r="A150" s="126" t="s">
        <v>79</v>
      </c>
      <c r="B150" s="137"/>
      <c r="C150" s="137"/>
      <c r="D150" s="137"/>
      <c r="E150" s="137"/>
      <c r="F150" s="137"/>
      <c r="G150" s="128"/>
      <c r="H150" s="137"/>
      <c r="I150" s="137"/>
      <c r="J150" s="137"/>
      <c r="K150" s="137"/>
      <c r="L150" s="137"/>
      <c r="M150" s="138"/>
      <c r="N150" s="14"/>
      <c r="O150" s="96">
        <f>0.5*G149+0.5*N149</f>
        <v>1</v>
      </c>
      <c r="P150" s="107"/>
      <c r="Q150" s="137"/>
      <c r="R150" s="137"/>
      <c r="S150" s="137"/>
      <c r="T150" s="137"/>
      <c r="U150" s="137"/>
      <c r="V150" s="139"/>
      <c r="W150" s="20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</row>
    <row r="151" spans="1:55" s="81" customFormat="1" ht="24" x14ac:dyDescent="0.25">
      <c r="A151" s="75" t="s">
        <v>80</v>
      </c>
      <c r="B151" s="140"/>
      <c r="C151" s="140"/>
      <c r="D151" s="140"/>
      <c r="E151" s="140"/>
      <c r="F151" s="140"/>
      <c r="G151" s="128"/>
      <c r="H151" s="140"/>
      <c r="I151" s="140"/>
      <c r="J151" s="140"/>
      <c r="K151" s="140"/>
      <c r="L151" s="140"/>
      <c r="M151" s="141"/>
      <c r="N151" s="14"/>
      <c r="O151" s="96"/>
      <c r="P151" s="96"/>
      <c r="Q151" s="140">
        <v>1</v>
      </c>
      <c r="R151" s="140"/>
      <c r="S151" s="140"/>
      <c r="T151" s="140">
        <v>1</v>
      </c>
      <c r="U151" s="140">
        <v>1</v>
      </c>
      <c r="V151" s="115">
        <f>(Q151+T151+U151)/3</f>
        <v>1</v>
      </c>
      <c r="W151" s="79">
        <f>0.8*O150+0.2*V151</f>
        <v>1</v>
      </c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</row>
    <row r="152" spans="1:55" s="134" customFormat="1" ht="17.25" customHeight="1" x14ac:dyDescent="0.25">
      <c r="A152" s="175" t="s">
        <v>105</v>
      </c>
      <c r="B152" s="175"/>
      <c r="C152" s="175"/>
      <c r="D152" s="175"/>
      <c r="E152" s="175"/>
      <c r="F152" s="175"/>
      <c r="G152" s="175"/>
      <c r="H152" s="175"/>
      <c r="I152" s="175"/>
      <c r="J152" s="175"/>
      <c r="K152" s="175"/>
      <c r="L152" s="175"/>
      <c r="M152" s="175"/>
      <c r="N152" s="175"/>
      <c r="O152" s="175"/>
      <c r="P152" s="175"/>
      <c r="Q152" s="175"/>
      <c r="R152" s="175"/>
      <c r="S152" s="175"/>
      <c r="T152" s="175"/>
      <c r="U152" s="175"/>
      <c r="V152" s="175"/>
      <c r="W152" s="175"/>
      <c r="X152" s="133"/>
      <c r="Y152" s="133"/>
      <c r="Z152" s="133"/>
      <c r="AA152" s="133"/>
      <c r="AB152" s="133"/>
      <c r="AC152" s="133"/>
      <c r="AD152" s="133"/>
      <c r="AE152" s="133"/>
      <c r="AF152" s="133"/>
      <c r="AG152" s="133"/>
      <c r="AH152" s="133"/>
      <c r="AI152" s="133"/>
      <c r="AJ152" s="133"/>
      <c r="AK152" s="133"/>
      <c r="AL152" s="133"/>
      <c r="AM152" s="133"/>
      <c r="AN152" s="133"/>
      <c r="AO152" s="133"/>
      <c r="AP152" s="133"/>
      <c r="AQ152" s="133"/>
      <c r="AR152" s="133"/>
      <c r="AS152" s="133"/>
      <c r="AT152" s="133"/>
      <c r="AU152" s="133"/>
      <c r="AV152" s="133"/>
      <c r="AW152" s="133"/>
      <c r="AX152" s="133"/>
      <c r="AY152" s="133"/>
      <c r="AZ152" s="133"/>
      <c r="BA152" s="133"/>
      <c r="BB152" s="133"/>
      <c r="BC152" s="133"/>
    </row>
    <row r="153" spans="1:55" ht="63" x14ac:dyDescent="0.25">
      <c r="A153" s="23" t="s">
        <v>106</v>
      </c>
      <c r="B153" s="24">
        <v>1</v>
      </c>
      <c r="C153" s="24">
        <v>1</v>
      </c>
      <c r="D153" s="25">
        <v>1</v>
      </c>
      <c r="E153" s="24">
        <v>1</v>
      </c>
      <c r="F153" s="26">
        <f>E153*D153</f>
        <v>1</v>
      </c>
      <c r="G153" s="27" t="s">
        <v>29</v>
      </c>
      <c r="H153" s="127" t="s">
        <v>107</v>
      </c>
      <c r="I153" s="28">
        <v>653</v>
      </c>
      <c r="J153" s="28">
        <v>644</v>
      </c>
      <c r="K153" s="146">
        <f>J153/I153</f>
        <v>0.98621745788667692</v>
      </c>
      <c r="L153" s="28">
        <v>1</v>
      </c>
      <c r="M153" s="51">
        <f>L153*K153</f>
        <v>0.98621745788667692</v>
      </c>
      <c r="N153" s="27"/>
      <c r="O153" s="29"/>
      <c r="P153" s="29"/>
      <c r="Q153" s="28" t="s">
        <v>29</v>
      </c>
      <c r="R153" s="28" t="s">
        <v>29</v>
      </c>
      <c r="S153" s="28" t="s">
        <v>29</v>
      </c>
      <c r="T153" s="28" t="s">
        <v>29</v>
      </c>
      <c r="U153" s="28" t="s">
        <v>29</v>
      </c>
      <c r="V153" s="28" t="s">
        <v>29</v>
      </c>
      <c r="W153" s="30" t="s">
        <v>29</v>
      </c>
    </row>
    <row r="154" spans="1:55" ht="105" x14ac:dyDescent="0.25">
      <c r="A154" s="23" t="s">
        <v>108</v>
      </c>
      <c r="B154" s="24">
        <v>40</v>
      </c>
      <c r="C154" s="24">
        <v>52</v>
      </c>
      <c r="D154" s="25">
        <f>C154/B154</f>
        <v>1.3</v>
      </c>
      <c r="E154" s="24">
        <v>1</v>
      </c>
      <c r="F154" s="26">
        <v>1</v>
      </c>
      <c r="G154" s="27" t="s">
        <v>29</v>
      </c>
      <c r="H154" s="143"/>
      <c r="I154" s="28"/>
      <c r="J154" s="28"/>
      <c r="K154" s="28"/>
      <c r="L154" s="28"/>
      <c r="M154" s="28"/>
      <c r="N154" s="27"/>
      <c r="O154" s="29"/>
      <c r="P154" s="29"/>
      <c r="Q154" s="28" t="s">
        <v>29</v>
      </c>
      <c r="R154" s="28" t="s">
        <v>29</v>
      </c>
      <c r="S154" s="28" t="s">
        <v>29</v>
      </c>
      <c r="T154" s="28" t="s">
        <v>29</v>
      </c>
      <c r="U154" s="28" t="s">
        <v>29</v>
      </c>
      <c r="V154" s="28" t="s">
        <v>29</v>
      </c>
      <c r="W154" s="30" t="s">
        <v>29</v>
      </c>
    </row>
    <row r="155" spans="1:55" ht="45" x14ac:dyDescent="0.25">
      <c r="A155" s="23" t="s">
        <v>109</v>
      </c>
      <c r="B155" s="24">
        <v>40</v>
      </c>
      <c r="C155" s="24">
        <v>40</v>
      </c>
      <c r="D155" s="24">
        <f>C155/B155</f>
        <v>1</v>
      </c>
      <c r="E155" s="24">
        <v>1</v>
      </c>
      <c r="F155" s="26">
        <f>E155*D155</f>
        <v>1</v>
      </c>
      <c r="G155" s="27" t="s">
        <v>29</v>
      </c>
      <c r="H155" s="143"/>
      <c r="I155" s="28"/>
      <c r="J155" s="28"/>
      <c r="K155" s="28"/>
      <c r="L155" s="28"/>
      <c r="M155" s="51"/>
      <c r="N155" s="27"/>
      <c r="O155" s="29"/>
      <c r="P155" s="29"/>
      <c r="Q155" s="28" t="s">
        <v>29</v>
      </c>
      <c r="R155" s="28" t="s">
        <v>29</v>
      </c>
      <c r="S155" s="28" t="s">
        <v>29</v>
      </c>
      <c r="T155" s="28" t="s">
        <v>29</v>
      </c>
      <c r="U155" s="28" t="s">
        <v>29</v>
      </c>
      <c r="V155" s="28" t="s">
        <v>29</v>
      </c>
      <c r="W155" s="30" t="s">
        <v>29</v>
      </c>
    </row>
    <row r="156" spans="1:55" ht="105" x14ac:dyDescent="0.25">
      <c r="A156" s="23" t="s">
        <v>110</v>
      </c>
      <c r="B156" s="24">
        <v>46</v>
      </c>
      <c r="C156" s="24">
        <v>46</v>
      </c>
      <c r="D156" s="24">
        <f>C156/B156</f>
        <v>1</v>
      </c>
      <c r="E156" s="24">
        <v>1</v>
      </c>
      <c r="F156" s="26">
        <f>E156*D156</f>
        <v>1</v>
      </c>
      <c r="G156" s="27" t="s">
        <v>29</v>
      </c>
      <c r="H156" s="143"/>
      <c r="I156" s="28"/>
      <c r="J156" s="28"/>
      <c r="K156" s="28"/>
      <c r="L156" s="28"/>
      <c r="M156" s="51"/>
      <c r="N156" s="27"/>
      <c r="O156" s="29"/>
      <c r="P156" s="29"/>
      <c r="Q156" s="28" t="s">
        <v>29</v>
      </c>
      <c r="R156" s="28" t="s">
        <v>29</v>
      </c>
      <c r="S156" s="28" t="s">
        <v>29</v>
      </c>
      <c r="T156" s="28" t="s">
        <v>29</v>
      </c>
      <c r="U156" s="28" t="s">
        <v>29</v>
      </c>
      <c r="V156" s="28" t="s">
        <v>29</v>
      </c>
      <c r="W156" s="30" t="s">
        <v>29</v>
      </c>
    </row>
    <row r="157" spans="1:55" ht="45" x14ac:dyDescent="0.25">
      <c r="A157" s="23" t="s">
        <v>111</v>
      </c>
      <c r="B157" s="24">
        <v>9</v>
      </c>
      <c r="C157" s="24">
        <v>0</v>
      </c>
      <c r="D157" s="24">
        <f>C157/B157</f>
        <v>0</v>
      </c>
      <c r="E157" s="24">
        <v>1</v>
      </c>
      <c r="F157" s="26">
        <f>E157*D157</f>
        <v>0</v>
      </c>
      <c r="G157" s="27" t="s">
        <v>29</v>
      </c>
      <c r="H157" s="143"/>
      <c r="I157" s="28"/>
      <c r="J157" s="28"/>
      <c r="K157" s="28"/>
      <c r="L157" s="28"/>
      <c r="M157" s="51"/>
      <c r="N157" s="27"/>
      <c r="O157" s="29"/>
      <c r="P157" s="29"/>
      <c r="Q157" s="28" t="s">
        <v>29</v>
      </c>
      <c r="R157" s="28" t="s">
        <v>29</v>
      </c>
      <c r="S157" s="28" t="s">
        <v>29</v>
      </c>
      <c r="T157" s="28" t="s">
        <v>29</v>
      </c>
      <c r="U157" s="28" t="s">
        <v>29</v>
      </c>
      <c r="V157" s="28" t="s">
        <v>29</v>
      </c>
      <c r="W157" s="30" t="s">
        <v>29</v>
      </c>
    </row>
    <row r="158" spans="1:55" ht="14.25" customHeight="1" x14ac:dyDescent="0.25">
      <c r="A158" s="119" t="s">
        <v>36</v>
      </c>
      <c r="B158" s="24" t="s">
        <v>29</v>
      </c>
      <c r="C158" s="24" t="s">
        <v>29</v>
      </c>
      <c r="D158" s="24"/>
      <c r="E158" s="24" t="s">
        <v>29</v>
      </c>
      <c r="F158" s="24"/>
      <c r="G158" s="128">
        <f>(F153+F154+F155+F156+F157)/5</f>
        <v>0.8</v>
      </c>
      <c r="H158" s="135" t="s">
        <v>29</v>
      </c>
      <c r="I158" s="135" t="s">
        <v>29</v>
      </c>
      <c r="J158" s="135" t="s">
        <v>29</v>
      </c>
      <c r="K158" s="135" t="s">
        <v>29</v>
      </c>
      <c r="L158" s="135"/>
      <c r="M158" s="136"/>
      <c r="N158" s="93">
        <f>M153</f>
        <v>0.98621745788667692</v>
      </c>
      <c r="O158" s="17"/>
      <c r="P158" s="17"/>
      <c r="Q158" s="135"/>
      <c r="R158" s="135"/>
      <c r="S158" s="135"/>
      <c r="T158" s="135"/>
      <c r="U158" s="135"/>
      <c r="V158" s="11"/>
      <c r="W158" s="20"/>
    </row>
    <row r="159" spans="1:55" s="81" customFormat="1" x14ac:dyDescent="0.25">
      <c r="A159" s="126" t="s">
        <v>79</v>
      </c>
      <c r="B159" s="137"/>
      <c r="C159" s="137"/>
      <c r="D159" s="137"/>
      <c r="E159" s="137"/>
      <c r="F159" s="137"/>
      <c r="G159" s="128"/>
      <c r="H159" s="137"/>
      <c r="I159" s="137"/>
      <c r="J159" s="137"/>
      <c r="K159" s="137"/>
      <c r="L159" s="137"/>
      <c r="M159" s="138"/>
      <c r="N159" s="14"/>
      <c r="O159" s="96">
        <f>0.5*G158+0.5*N158</f>
        <v>0.89310872894333848</v>
      </c>
      <c r="P159" s="107"/>
      <c r="Q159" s="137"/>
      <c r="R159" s="137"/>
      <c r="S159" s="137"/>
      <c r="T159" s="137"/>
      <c r="U159" s="137"/>
      <c r="V159" s="139"/>
      <c r="W159" s="20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</row>
    <row r="160" spans="1:55" s="81" customFormat="1" ht="24" x14ac:dyDescent="0.25">
      <c r="A160" s="75" t="s">
        <v>80</v>
      </c>
      <c r="B160" s="140"/>
      <c r="C160" s="140"/>
      <c r="D160" s="140"/>
      <c r="E160" s="140"/>
      <c r="F160" s="140"/>
      <c r="G160" s="128"/>
      <c r="H160" s="140"/>
      <c r="I160" s="140"/>
      <c r="J160" s="140"/>
      <c r="K160" s="140"/>
      <c r="L160" s="140"/>
      <c r="M160" s="141"/>
      <c r="N160" s="14"/>
      <c r="O160" s="96"/>
      <c r="P160" s="96"/>
      <c r="Q160" s="140">
        <v>1</v>
      </c>
      <c r="R160" s="140"/>
      <c r="S160" s="140"/>
      <c r="T160" s="140"/>
      <c r="U160" s="140">
        <v>1</v>
      </c>
      <c r="V160" s="115">
        <f>(Q160+U160)/2</f>
        <v>1</v>
      </c>
      <c r="W160" s="79">
        <f>0.8*O159+0.2*V160</f>
        <v>0.91448698315467092</v>
      </c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</row>
    <row r="161" spans="1:55" s="134" customFormat="1" ht="17.25" customHeight="1" x14ac:dyDescent="0.25">
      <c r="A161" s="175" t="s">
        <v>112</v>
      </c>
      <c r="B161" s="175"/>
      <c r="C161" s="175"/>
      <c r="D161" s="175"/>
      <c r="E161" s="175"/>
      <c r="F161" s="175"/>
      <c r="G161" s="175"/>
      <c r="H161" s="175"/>
      <c r="I161" s="175"/>
      <c r="J161" s="175"/>
      <c r="K161" s="175"/>
      <c r="L161" s="175"/>
      <c r="M161" s="175"/>
      <c r="N161" s="175"/>
      <c r="O161" s="175"/>
      <c r="P161" s="175"/>
      <c r="Q161" s="175"/>
      <c r="R161" s="175"/>
      <c r="S161" s="175"/>
      <c r="T161" s="175"/>
      <c r="U161" s="175"/>
      <c r="V161" s="175"/>
      <c r="W161" s="175"/>
      <c r="X161" s="133"/>
      <c r="Y161" s="133"/>
      <c r="Z161" s="133"/>
      <c r="AA161" s="133"/>
      <c r="AB161" s="133"/>
      <c r="AC161" s="133"/>
      <c r="AD161" s="133"/>
      <c r="AE161" s="133"/>
      <c r="AF161" s="133"/>
      <c r="AG161" s="133"/>
      <c r="AH161" s="133"/>
      <c r="AI161" s="133"/>
      <c r="AJ161" s="133"/>
      <c r="AK161" s="133"/>
      <c r="AL161" s="133"/>
      <c r="AM161" s="133"/>
      <c r="AN161" s="133"/>
      <c r="AO161" s="133"/>
      <c r="AP161" s="133"/>
      <c r="AQ161" s="133"/>
      <c r="AR161" s="133"/>
      <c r="AS161" s="133"/>
      <c r="AT161" s="133"/>
      <c r="AU161" s="133"/>
      <c r="AV161" s="133"/>
      <c r="AW161" s="133"/>
      <c r="AX161" s="133"/>
      <c r="AY161" s="133"/>
      <c r="AZ161" s="133"/>
      <c r="BA161" s="133"/>
      <c r="BB161" s="133"/>
      <c r="BC161" s="133"/>
    </row>
    <row r="162" spans="1:55" ht="60" x14ac:dyDescent="0.25">
      <c r="A162" s="23" t="s">
        <v>113</v>
      </c>
      <c r="B162" s="145">
        <v>90</v>
      </c>
      <c r="C162" s="145">
        <v>115.42400000000001</v>
      </c>
      <c r="D162" s="25">
        <f>C162/B162</f>
        <v>1.282488888888889</v>
      </c>
      <c r="E162" s="24">
        <v>1</v>
      </c>
      <c r="F162" s="26">
        <v>1</v>
      </c>
      <c r="G162" s="27" t="s">
        <v>29</v>
      </c>
      <c r="H162" s="142" t="s">
        <v>114</v>
      </c>
      <c r="I162" s="28">
        <v>9300</v>
      </c>
      <c r="J162" s="28">
        <v>9929</v>
      </c>
      <c r="K162" s="28">
        <f>J162/I162</f>
        <v>1.0676344086021505</v>
      </c>
      <c r="L162" s="28">
        <v>1</v>
      </c>
      <c r="M162" s="51">
        <v>1</v>
      </c>
      <c r="N162" s="27"/>
      <c r="O162" s="29"/>
      <c r="P162" s="29"/>
      <c r="Q162" s="28" t="s">
        <v>29</v>
      </c>
      <c r="R162" s="28" t="s">
        <v>29</v>
      </c>
      <c r="S162" s="28" t="s">
        <v>29</v>
      </c>
      <c r="T162" s="28" t="s">
        <v>29</v>
      </c>
      <c r="U162" s="28" t="s">
        <v>29</v>
      </c>
      <c r="V162" s="28" t="s">
        <v>29</v>
      </c>
      <c r="W162" s="30" t="s">
        <v>29</v>
      </c>
    </row>
    <row r="163" spans="1:55" ht="63" x14ac:dyDescent="0.25">
      <c r="A163" s="49"/>
      <c r="B163" s="24"/>
      <c r="C163" s="24"/>
      <c r="D163" s="25"/>
      <c r="E163" s="24"/>
      <c r="F163" s="26"/>
      <c r="G163" s="27" t="s">
        <v>29</v>
      </c>
      <c r="H163" s="116" t="s">
        <v>115</v>
      </c>
      <c r="I163" s="135">
        <v>1</v>
      </c>
      <c r="J163" s="135">
        <v>1</v>
      </c>
      <c r="K163" s="135">
        <v>1</v>
      </c>
      <c r="L163" s="135">
        <v>1</v>
      </c>
      <c r="M163" s="51">
        <f>L163*K163</f>
        <v>1</v>
      </c>
      <c r="N163" s="27"/>
      <c r="O163" s="29"/>
      <c r="P163" s="29"/>
      <c r="Q163" s="28" t="s">
        <v>29</v>
      </c>
      <c r="R163" s="28" t="s">
        <v>29</v>
      </c>
      <c r="S163" s="28" t="s">
        <v>29</v>
      </c>
      <c r="T163" s="28" t="s">
        <v>29</v>
      </c>
      <c r="U163" s="28" t="s">
        <v>29</v>
      </c>
      <c r="V163" s="28" t="s">
        <v>29</v>
      </c>
      <c r="W163" s="30" t="s">
        <v>29</v>
      </c>
    </row>
    <row r="164" spans="1:55" ht="27" customHeight="1" x14ac:dyDescent="0.25">
      <c r="A164" s="49"/>
      <c r="B164" s="24"/>
      <c r="C164" s="24"/>
      <c r="D164" s="24"/>
      <c r="E164" s="24"/>
      <c r="F164" s="26"/>
      <c r="G164" s="27" t="s">
        <v>29</v>
      </c>
      <c r="H164" s="143"/>
      <c r="I164" s="28"/>
      <c r="J164" s="28"/>
      <c r="K164" s="28"/>
      <c r="L164" s="28"/>
      <c r="M164" s="51"/>
      <c r="N164" s="27"/>
      <c r="O164" s="29"/>
      <c r="P164" s="29"/>
      <c r="Q164" s="28" t="s">
        <v>29</v>
      </c>
      <c r="R164" s="28" t="s">
        <v>29</v>
      </c>
      <c r="S164" s="28" t="s">
        <v>29</v>
      </c>
      <c r="T164" s="28" t="s">
        <v>29</v>
      </c>
      <c r="U164" s="28" t="s">
        <v>29</v>
      </c>
      <c r="V164" s="28" t="s">
        <v>29</v>
      </c>
      <c r="W164" s="30" t="s">
        <v>29</v>
      </c>
    </row>
    <row r="165" spans="1:55" ht="14.25" customHeight="1" x14ac:dyDescent="0.25">
      <c r="A165" s="119" t="s">
        <v>36</v>
      </c>
      <c r="B165" s="24" t="s">
        <v>29</v>
      </c>
      <c r="C165" s="24" t="s">
        <v>29</v>
      </c>
      <c r="D165" s="24"/>
      <c r="E165" s="24" t="s">
        <v>29</v>
      </c>
      <c r="F165" s="24"/>
      <c r="G165" s="128">
        <f>(F162)/1</f>
        <v>1</v>
      </c>
      <c r="H165" s="135" t="s">
        <v>29</v>
      </c>
      <c r="I165" s="135" t="s">
        <v>29</v>
      </c>
      <c r="J165" s="135" t="s">
        <v>29</v>
      </c>
      <c r="K165" s="135" t="s">
        <v>29</v>
      </c>
      <c r="L165" s="135"/>
      <c r="M165" s="136"/>
      <c r="N165" s="93">
        <f>M162</f>
        <v>1</v>
      </c>
      <c r="O165" s="17"/>
      <c r="P165" s="17"/>
      <c r="Q165" s="135"/>
      <c r="R165" s="135"/>
      <c r="S165" s="135"/>
      <c r="T165" s="135"/>
      <c r="U165" s="135"/>
      <c r="V165" s="11"/>
      <c r="W165" s="20"/>
    </row>
    <row r="166" spans="1:55" s="81" customFormat="1" x14ac:dyDescent="0.25">
      <c r="A166" s="126" t="s">
        <v>79</v>
      </c>
      <c r="B166" s="137"/>
      <c r="C166" s="137"/>
      <c r="D166" s="137"/>
      <c r="E166" s="137"/>
      <c r="F166" s="137"/>
      <c r="G166" s="128"/>
      <c r="H166" s="137"/>
      <c r="I166" s="137"/>
      <c r="J166" s="137"/>
      <c r="K166" s="137"/>
      <c r="L166" s="137"/>
      <c r="M166" s="138"/>
      <c r="N166" s="14"/>
      <c r="O166" s="96">
        <f>0.5*G165+0.5*N165</f>
        <v>1</v>
      </c>
      <c r="P166" s="107"/>
      <c r="Q166" s="137"/>
      <c r="R166" s="137"/>
      <c r="S166" s="137"/>
      <c r="T166" s="137"/>
      <c r="U166" s="137"/>
      <c r="V166" s="139"/>
      <c r="W166" s="20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</row>
    <row r="167" spans="1:55" s="81" customFormat="1" ht="24" x14ac:dyDescent="0.25">
      <c r="A167" s="75" t="s">
        <v>80</v>
      </c>
      <c r="B167" s="140"/>
      <c r="C167" s="140"/>
      <c r="D167" s="140"/>
      <c r="E167" s="140"/>
      <c r="F167" s="140"/>
      <c r="G167" s="128"/>
      <c r="H167" s="140"/>
      <c r="I167" s="140"/>
      <c r="J167" s="140"/>
      <c r="K167" s="140"/>
      <c r="L167" s="140"/>
      <c r="M167" s="141"/>
      <c r="N167" s="14"/>
      <c r="O167" s="96"/>
      <c r="P167" s="96"/>
      <c r="Q167" s="140">
        <v>1</v>
      </c>
      <c r="R167" s="140"/>
      <c r="S167" s="140"/>
      <c r="T167" s="140">
        <v>1</v>
      </c>
      <c r="U167" s="140"/>
      <c r="V167" s="115">
        <f>(Q167+T167)/2</f>
        <v>1</v>
      </c>
      <c r="W167" s="79">
        <f>0.8*O166+0.2*V167</f>
        <v>1</v>
      </c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</row>
    <row r="168" spans="1:55" s="134" customFormat="1" ht="17.25" customHeight="1" x14ac:dyDescent="0.25">
      <c r="A168" s="175" t="s">
        <v>116</v>
      </c>
      <c r="B168" s="175"/>
      <c r="C168" s="175"/>
      <c r="D168" s="175"/>
      <c r="E168" s="175"/>
      <c r="F168" s="175"/>
      <c r="G168" s="175"/>
      <c r="H168" s="175"/>
      <c r="I168" s="175"/>
      <c r="J168" s="175"/>
      <c r="K168" s="175"/>
      <c r="L168" s="175"/>
      <c r="M168" s="175"/>
      <c r="N168" s="175"/>
      <c r="O168" s="175"/>
      <c r="P168" s="175"/>
      <c r="Q168" s="175"/>
      <c r="R168" s="175"/>
      <c r="S168" s="175"/>
      <c r="T168" s="175"/>
      <c r="U168" s="175"/>
      <c r="V168" s="175"/>
      <c r="W168" s="175"/>
      <c r="X168" s="133"/>
      <c r="Y168" s="133"/>
      <c r="Z168" s="133"/>
      <c r="AA168" s="133"/>
      <c r="AB168" s="133"/>
      <c r="AC168" s="133"/>
      <c r="AD168" s="133"/>
      <c r="AE168" s="133"/>
      <c r="AF168" s="133"/>
      <c r="AG168" s="133"/>
      <c r="AH168" s="133"/>
      <c r="AI168" s="133"/>
      <c r="AJ168" s="133"/>
      <c r="AK168" s="133"/>
      <c r="AL168" s="133"/>
      <c r="AM168" s="133"/>
      <c r="AN168" s="133"/>
      <c r="AO168" s="133"/>
      <c r="AP168" s="133"/>
      <c r="AQ168" s="133"/>
      <c r="AR168" s="133"/>
      <c r="AS168" s="133"/>
      <c r="AT168" s="133"/>
      <c r="AU168" s="133"/>
      <c r="AV168" s="133"/>
      <c r="AW168" s="133"/>
      <c r="AX168" s="133"/>
      <c r="AY168" s="133"/>
      <c r="AZ168" s="133"/>
      <c r="BA168" s="133"/>
      <c r="BB168" s="133"/>
      <c r="BC168" s="133"/>
    </row>
    <row r="169" spans="1:55" ht="105" x14ac:dyDescent="0.25">
      <c r="A169" s="23" t="s">
        <v>117</v>
      </c>
      <c r="B169" s="145">
        <v>75</v>
      </c>
      <c r="C169" s="145">
        <v>75</v>
      </c>
      <c r="D169" s="25">
        <f>C169/B169</f>
        <v>1</v>
      </c>
      <c r="E169" s="24">
        <v>1</v>
      </c>
      <c r="F169" s="26">
        <f>E169*D169</f>
        <v>1</v>
      </c>
      <c r="G169" s="27" t="s">
        <v>29</v>
      </c>
      <c r="H169" s="127" t="s">
        <v>118</v>
      </c>
      <c r="I169" s="28">
        <v>105</v>
      </c>
      <c r="J169" s="28">
        <v>105</v>
      </c>
      <c r="K169" s="146">
        <f>J169/I169</f>
        <v>1</v>
      </c>
      <c r="L169" s="28">
        <v>1</v>
      </c>
      <c r="M169" s="51">
        <f>L169*K169</f>
        <v>1</v>
      </c>
      <c r="N169" s="27"/>
      <c r="O169" s="29"/>
      <c r="P169" s="29"/>
      <c r="Q169" s="28" t="s">
        <v>29</v>
      </c>
      <c r="R169" s="28" t="s">
        <v>29</v>
      </c>
      <c r="S169" s="28" t="s">
        <v>29</v>
      </c>
      <c r="T169" s="28" t="s">
        <v>29</v>
      </c>
      <c r="U169" s="28" t="s">
        <v>29</v>
      </c>
      <c r="V169" s="28" t="s">
        <v>29</v>
      </c>
      <c r="W169" s="30" t="s">
        <v>29</v>
      </c>
    </row>
    <row r="170" spans="1:55" ht="126" x14ac:dyDescent="0.25">
      <c r="A170" s="23"/>
      <c r="B170" s="24"/>
      <c r="C170" s="24"/>
      <c r="D170" s="25"/>
      <c r="E170" s="24"/>
      <c r="F170" s="26"/>
      <c r="G170" s="27" t="s">
        <v>29</v>
      </c>
      <c r="H170" s="127" t="s">
        <v>119</v>
      </c>
      <c r="I170" s="28">
        <v>1</v>
      </c>
      <c r="J170" s="28">
        <v>1</v>
      </c>
      <c r="K170" s="28">
        <f>J170/I170</f>
        <v>1</v>
      </c>
      <c r="L170" s="28">
        <v>1</v>
      </c>
      <c r="M170" s="51">
        <f>L170*K170</f>
        <v>1</v>
      </c>
      <c r="N170" s="27"/>
      <c r="O170" s="29"/>
      <c r="P170" s="29"/>
      <c r="Q170" s="28" t="s">
        <v>29</v>
      </c>
      <c r="R170" s="28" t="s">
        <v>29</v>
      </c>
      <c r="S170" s="28" t="s">
        <v>29</v>
      </c>
      <c r="T170" s="28" t="s">
        <v>29</v>
      </c>
      <c r="U170" s="28" t="s">
        <v>29</v>
      </c>
      <c r="V170" s="28" t="s">
        <v>29</v>
      </c>
      <c r="W170" s="30" t="s">
        <v>29</v>
      </c>
    </row>
    <row r="171" spans="1:55" x14ac:dyDescent="0.25">
      <c r="A171" s="49"/>
      <c r="B171" s="24"/>
      <c r="C171" s="24"/>
      <c r="D171" s="24"/>
      <c r="E171" s="24"/>
      <c r="F171" s="26"/>
      <c r="G171" s="27" t="s">
        <v>29</v>
      </c>
      <c r="H171" s="143"/>
      <c r="I171" s="28"/>
      <c r="J171" s="28"/>
      <c r="K171" s="28"/>
      <c r="L171" s="28"/>
      <c r="M171" s="51"/>
      <c r="N171" s="27"/>
      <c r="O171" s="29"/>
      <c r="P171" s="29"/>
      <c r="Q171" s="28" t="s">
        <v>29</v>
      </c>
      <c r="R171" s="28" t="s">
        <v>29</v>
      </c>
      <c r="S171" s="28" t="s">
        <v>29</v>
      </c>
      <c r="T171" s="28" t="s">
        <v>29</v>
      </c>
      <c r="U171" s="28" t="s">
        <v>29</v>
      </c>
      <c r="V171" s="28" t="s">
        <v>29</v>
      </c>
      <c r="W171" s="30" t="s">
        <v>29</v>
      </c>
    </row>
    <row r="172" spans="1:55" ht="14.25" customHeight="1" x14ac:dyDescent="0.25">
      <c r="A172" s="119" t="s">
        <v>36</v>
      </c>
      <c r="B172" s="24" t="s">
        <v>29</v>
      </c>
      <c r="C172" s="24" t="s">
        <v>29</v>
      </c>
      <c r="D172" s="24"/>
      <c r="E172" s="24" t="s">
        <v>29</v>
      </c>
      <c r="F172" s="24"/>
      <c r="G172" s="128">
        <f>F169</f>
        <v>1</v>
      </c>
      <c r="H172" s="135" t="s">
        <v>29</v>
      </c>
      <c r="I172" s="135" t="s">
        <v>29</v>
      </c>
      <c r="J172" s="135" t="s">
        <v>29</v>
      </c>
      <c r="K172" s="135" t="s">
        <v>29</v>
      </c>
      <c r="L172" s="135"/>
      <c r="M172" s="136"/>
      <c r="N172" s="93">
        <f>(M169+M170)/2</f>
        <v>1</v>
      </c>
      <c r="O172" s="17"/>
      <c r="P172" s="17"/>
      <c r="Q172" s="135"/>
      <c r="R172" s="135"/>
      <c r="S172" s="135"/>
      <c r="T172" s="135"/>
      <c r="U172" s="135"/>
      <c r="V172" s="11"/>
      <c r="W172" s="20"/>
    </row>
    <row r="173" spans="1:55" s="81" customFormat="1" x14ac:dyDescent="0.25">
      <c r="A173" s="126" t="s">
        <v>79</v>
      </c>
      <c r="B173" s="137"/>
      <c r="C173" s="137"/>
      <c r="D173" s="137"/>
      <c r="E173" s="137"/>
      <c r="F173" s="137"/>
      <c r="G173" s="128"/>
      <c r="H173" s="137"/>
      <c r="I173" s="137"/>
      <c r="J173" s="137"/>
      <c r="K173" s="137"/>
      <c r="L173" s="137"/>
      <c r="M173" s="138"/>
      <c r="N173" s="14"/>
      <c r="O173" s="96">
        <f>0.5*G172+0.5*N172</f>
        <v>1</v>
      </c>
      <c r="P173" s="107"/>
      <c r="Q173" s="137"/>
      <c r="R173" s="137"/>
      <c r="S173" s="137"/>
      <c r="T173" s="137"/>
      <c r="U173" s="137"/>
      <c r="V173" s="139"/>
      <c r="W173" s="20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AZ173" s="8"/>
      <c r="BA173" s="8"/>
      <c r="BB173" s="8"/>
      <c r="BC173" s="8"/>
    </row>
    <row r="174" spans="1:55" s="81" customFormat="1" ht="24" x14ac:dyDescent="0.25">
      <c r="A174" s="75" t="s">
        <v>80</v>
      </c>
      <c r="B174" s="140"/>
      <c r="C174" s="140"/>
      <c r="D174" s="140"/>
      <c r="E174" s="140"/>
      <c r="F174" s="140"/>
      <c r="G174" s="128"/>
      <c r="H174" s="140"/>
      <c r="I174" s="140"/>
      <c r="J174" s="140"/>
      <c r="K174" s="140"/>
      <c r="L174" s="140"/>
      <c r="M174" s="141"/>
      <c r="N174" s="14"/>
      <c r="O174" s="96"/>
      <c r="P174" s="96"/>
      <c r="Q174" s="140">
        <v>1</v>
      </c>
      <c r="R174" s="140"/>
      <c r="S174" s="140"/>
      <c r="T174" s="140"/>
      <c r="U174" s="140"/>
      <c r="V174" s="115">
        <f>(Q174)/1</f>
        <v>1</v>
      </c>
      <c r="W174" s="79">
        <f>0.8*O173+0.2*V174</f>
        <v>1</v>
      </c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AY174" s="8"/>
      <c r="AZ174" s="8"/>
      <c r="BA174" s="8"/>
      <c r="BB174" s="8"/>
      <c r="BC174" s="8"/>
    </row>
    <row r="175" spans="1:55" s="134" customFormat="1" ht="17.25" customHeight="1" x14ac:dyDescent="0.25">
      <c r="A175" s="175" t="s">
        <v>120</v>
      </c>
      <c r="B175" s="175"/>
      <c r="C175" s="175"/>
      <c r="D175" s="175"/>
      <c r="E175" s="175"/>
      <c r="F175" s="175"/>
      <c r="G175" s="175"/>
      <c r="H175" s="175"/>
      <c r="I175" s="175"/>
      <c r="J175" s="175"/>
      <c r="K175" s="175"/>
      <c r="L175" s="175"/>
      <c r="M175" s="175"/>
      <c r="N175" s="175"/>
      <c r="O175" s="175"/>
      <c r="P175" s="175"/>
      <c r="Q175" s="175"/>
      <c r="R175" s="175"/>
      <c r="S175" s="175"/>
      <c r="T175" s="175"/>
      <c r="U175" s="175"/>
      <c r="V175" s="175"/>
      <c r="W175" s="175"/>
      <c r="X175" s="133"/>
      <c r="Y175" s="133"/>
      <c r="Z175" s="133"/>
      <c r="AA175" s="133"/>
      <c r="AB175" s="133"/>
      <c r="AC175" s="133"/>
      <c r="AD175" s="133"/>
      <c r="AE175" s="133"/>
      <c r="AF175" s="133"/>
      <c r="AG175" s="133"/>
      <c r="AH175" s="133"/>
      <c r="AI175" s="133"/>
      <c r="AJ175" s="133"/>
      <c r="AK175" s="133"/>
      <c r="AL175" s="133"/>
      <c r="AM175" s="133"/>
      <c r="AN175" s="133"/>
      <c r="AO175" s="133"/>
      <c r="AP175" s="133"/>
      <c r="AQ175" s="133"/>
      <c r="AR175" s="133"/>
      <c r="AS175" s="133"/>
      <c r="AT175" s="133"/>
      <c r="AU175" s="133"/>
      <c r="AV175" s="133"/>
      <c r="AW175" s="133"/>
      <c r="AX175" s="133"/>
      <c r="AY175" s="133"/>
      <c r="AZ175" s="133"/>
      <c r="BA175" s="133"/>
      <c r="BB175" s="133"/>
      <c r="BC175" s="133"/>
    </row>
    <row r="176" spans="1:55" ht="105" x14ac:dyDescent="0.25">
      <c r="A176" s="49" t="s">
        <v>121</v>
      </c>
      <c r="B176" s="24">
        <v>166</v>
      </c>
      <c r="C176" s="24">
        <v>166</v>
      </c>
      <c r="D176" s="25">
        <v>1</v>
      </c>
      <c r="E176" s="24">
        <v>1</v>
      </c>
      <c r="F176" s="26">
        <f>E176*D176</f>
        <v>1</v>
      </c>
      <c r="G176" s="27" t="s">
        <v>29</v>
      </c>
      <c r="H176" s="127" t="s">
        <v>122</v>
      </c>
      <c r="I176" s="28">
        <v>33</v>
      </c>
      <c r="J176" s="152">
        <v>37</v>
      </c>
      <c r="K176" s="146">
        <f>J176/I176</f>
        <v>1.1212121212121211</v>
      </c>
      <c r="L176" s="28">
        <v>1</v>
      </c>
      <c r="M176" s="51">
        <v>1</v>
      </c>
      <c r="N176" s="27"/>
      <c r="O176" s="29"/>
      <c r="P176" s="29"/>
      <c r="Q176" s="28" t="s">
        <v>29</v>
      </c>
      <c r="R176" s="28" t="s">
        <v>29</v>
      </c>
      <c r="S176" s="28" t="s">
        <v>29</v>
      </c>
      <c r="T176" s="28" t="s">
        <v>29</v>
      </c>
      <c r="U176" s="28" t="s">
        <v>29</v>
      </c>
      <c r="V176" s="28" t="s">
        <v>29</v>
      </c>
      <c r="W176" s="30" t="s">
        <v>29</v>
      </c>
    </row>
    <row r="177" spans="1:55" ht="105" x14ac:dyDescent="0.25">
      <c r="A177" s="49" t="s">
        <v>123</v>
      </c>
      <c r="B177" s="24">
        <v>2400</v>
      </c>
      <c r="C177" s="24">
        <v>3500</v>
      </c>
      <c r="D177" s="25">
        <f>C177/B177</f>
        <v>1.4583333333333333</v>
      </c>
      <c r="E177" s="24">
        <v>1</v>
      </c>
      <c r="F177" s="26">
        <v>1</v>
      </c>
      <c r="G177" s="27" t="s">
        <v>29</v>
      </c>
      <c r="H177" s="143"/>
      <c r="I177" s="28"/>
      <c r="J177" s="28"/>
      <c r="K177" s="28"/>
      <c r="L177" s="28"/>
      <c r="M177" s="28"/>
      <c r="N177" s="27"/>
      <c r="O177" s="29"/>
      <c r="P177" s="29"/>
      <c r="Q177" s="28" t="s">
        <v>29</v>
      </c>
      <c r="R177" s="28" t="s">
        <v>29</v>
      </c>
      <c r="S177" s="28" t="s">
        <v>29</v>
      </c>
      <c r="T177" s="28" t="s">
        <v>29</v>
      </c>
      <c r="U177" s="28" t="s">
        <v>29</v>
      </c>
      <c r="V177" s="28" t="s">
        <v>29</v>
      </c>
      <c r="W177" s="30" t="s">
        <v>29</v>
      </c>
    </row>
    <row r="178" spans="1:55" ht="27" customHeight="1" x14ac:dyDescent="0.25">
      <c r="A178" s="49"/>
      <c r="B178" s="24"/>
      <c r="C178" s="24"/>
      <c r="D178" s="24"/>
      <c r="E178" s="24"/>
      <c r="F178" s="26"/>
      <c r="G178" s="27" t="s">
        <v>29</v>
      </c>
      <c r="H178" s="143"/>
      <c r="I178" s="28"/>
      <c r="J178" s="28"/>
      <c r="K178" s="28"/>
      <c r="L178" s="28"/>
      <c r="M178" s="51"/>
      <c r="N178" s="27"/>
      <c r="O178" s="29"/>
      <c r="P178" s="29"/>
      <c r="Q178" s="28" t="s">
        <v>29</v>
      </c>
      <c r="R178" s="28" t="s">
        <v>29</v>
      </c>
      <c r="S178" s="28" t="s">
        <v>29</v>
      </c>
      <c r="T178" s="28" t="s">
        <v>29</v>
      </c>
      <c r="U178" s="28" t="s">
        <v>29</v>
      </c>
      <c r="V178" s="28" t="s">
        <v>29</v>
      </c>
      <c r="W178" s="30" t="s">
        <v>29</v>
      </c>
    </row>
    <row r="179" spans="1:55" ht="14.25" customHeight="1" x14ac:dyDescent="0.25">
      <c r="A179" s="119" t="s">
        <v>36</v>
      </c>
      <c r="B179" s="24" t="s">
        <v>29</v>
      </c>
      <c r="C179" s="24" t="s">
        <v>29</v>
      </c>
      <c r="D179" s="24"/>
      <c r="E179" s="24" t="s">
        <v>29</v>
      </c>
      <c r="F179" s="24"/>
      <c r="G179" s="128">
        <f>(F176+F177)/2</f>
        <v>1</v>
      </c>
      <c r="H179" s="135" t="s">
        <v>29</v>
      </c>
      <c r="I179" s="135" t="s">
        <v>29</v>
      </c>
      <c r="J179" s="135" t="s">
        <v>29</v>
      </c>
      <c r="K179" s="135" t="s">
        <v>29</v>
      </c>
      <c r="L179" s="135"/>
      <c r="M179" s="136"/>
      <c r="N179" s="93">
        <f>M176</f>
        <v>1</v>
      </c>
      <c r="O179" s="17"/>
      <c r="P179" s="17"/>
      <c r="Q179" s="135"/>
      <c r="R179" s="135"/>
      <c r="S179" s="135"/>
      <c r="T179" s="135"/>
      <c r="U179" s="135"/>
      <c r="V179" s="11"/>
      <c r="W179" s="20"/>
    </row>
    <row r="180" spans="1:55" s="81" customFormat="1" x14ac:dyDescent="0.25">
      <c r="A180" s="126" t="s">
        <v>79</v>
      </c>
      <c r="B180" s="137"/>
      <c r="C180" s="137"/>
      <c r="D180" s="137"/>
      <c r="E180" s="137"/>
      <c r="F180" s="137"/>
      <c r="G180" s="128"/>
      <c r="H180" s="137"/>
      <c r="I180" s="137"/>
      <c r="J180" s="137"/>
      <c r="K180" s="137"/>
      <c r="L180" s="137"/>
      <c r="M180" s="138"/>
      <c r="N180" s="14"/>
      <c r="O180" s="96">
        <f>0.5*G179+0.5*N179</f>
        <v>1</v>
      </c>
      <c r="P180" s="107"/>
      <c r="Q180" s="137"/>
      <c r="R180" s="137"/>
      <c r="S180" s="137"/>
      <c r="T180" s="137"/>
      <c r="U180" s="137"/>
      <c r="V180" s="139"/>
      <c r="W180" s="20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 s="8"/>
      <c r="BB180" s="8"/>
      <c r="BC180" s="8"/>
    </row>
    <row r="181" spans="1:55" s="81" customFormat="1" ht="24" x14ac:dyDescent="0.25">
      <c r="A181" s="75" t="s">
        <v>80</v>
      </c>
      <c r="B181" s="140"/>
      <c r="C181" s="140"/>
      <c r="D181" s="140"/>
      <c r="E181" s="140"/>
      <c r="F181" s="140"/>
      <c r="G181" s="128"/>
      <c r="H181" s="140"/>
      <c r="I181" s="140"/>
      <c r="J181" s="140"/>
      <c r="K181" s="140"/>
      <c r="L181" s="140"/>
      <c r="M181" s="141"/>
      <c r="N181" s="14"/>
      <c r="O181" s="96"/>
      <c r="P181" s="96"/>
      <c r="Q181" s="140">
        <v>1</v>
      </c>
      <c r="R181" s="140"/>
      <c r="S181" s="140"/>
      <c r="T181" s="140"/>
      <c r="U181" s="140"/>
      <c r="V181" s="115">
        <f>(Q181)/1</f>
        <v>1</v>
      </c>
      <c r="W181" s="79">
        <f>0.8*O180+0.2*V181</f>
        <v>1</v>
      </c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 s="8"/>
      <c r="BB181" s="8"/>
      <c r="BC181" s="8"/>
    </row>
    <row r="182" spans="1:55" s="134" customFormat="1" ht="17.25" customHeight="1" x14ac:dyDescent="0.25">
      <c r="A182" s="175" t="s">
        <v>124</v>
      </c>
      <c r="B182" s="175"/>
      <c r="C182" s="175"/>
      <c r="D182" s="175"/>
      <c r="E182" s="175"/>
      <c r="F182" s="175"/>
      <c r="G182" s="175"/>
      <c r="H182" s="175"/>
      <c r="I182" s="175"/>
      <c r="J182" s="175"/>
      <c r="K182" s="175"/>
      <c r="L182" s="175"/>
      <c r="M182" s="175"/>
      <c r="N182" s="175"/>
      <c r="O182" s="175"/>
      <c r="P182" s="175"/>
      <c r="Q182" s="175"/>
      <c r="R182" s="175"/>
      <c r="S182" s="175"/>
      <c r="T182" s="175"/>
      <c r="U182" s="175"/>
      <c r="V182" s="175"/>
      <c r="W182" s="175"/>
      <c r="X182" s="133"/>
      <c r="Y182" s="133"/>
      <c r="Z182" s="133"/>
      <c r="AA182" s="133"/>
      <c r="AB182" s="133"/>
      <c r="AC182" s="133"/>
      <c r="AD182" s="133"/>
      <c r="AE182" s="133"/>
      <c r="AF182" s="133"/>
      <c r="AG182" s="133"/>
      <c r="AH182" s="133"/>
      <c r="AI182" s="133"/>
      <c r="AJ182" s="133"/>
      <c r="AK182" s="133"/>
      <c r="AL182" s="133"/>
      <c r="AM182" s="133"/>
      <c r="AN182" s="133"/>
      <c r="AO182" s="133"/>
      <c r="AP182" s="133"/>
      <c r="AQ182" s="133"/>
      <c r="AR182" s="133"/>
      <c r="AS182" s="133"/>
      <c r="AT182" s="133"/>
      <c r="AU182" s="133"/>
      <c r="AV182" s="133"/>
      <c r="AW182" s="133"/>
      <c r="AX182" s="133"/>
      <c r="AY182" s="133"/>
      <c r="AZ182" s="133"/>
      <c r="BA182" s="133"/>
      <c r="BB182" s="133"/>
      <c r="BC182" s="133"/>
    </row>
    <row r="183" spans="1:55" ht="123" customHeight="1" x14ac:dyDescent="0.25">
      <c r="A183" s="23" t="s">
        <v>125</v>
      </c>
      <c r="B183" s="145">
        <v>89</v>
      </c>
      <c r="C183" s="145">
        <v>89</v>
      </c>
      <c r="D183" s="25">
        <f>C183/B183</f>
        <v>1</v>
      </c>
      <c r="E183" s="24">
        <v>1</v>
      </c>
      <c r="F183" s="26">
        <f>E183*D183</f>
        <v>1</v>
      </c>
      <c r="G183" s="27" t="s">
        <v>29</v>
      </c>
      <c r="H183" s="127" t="s">
        <v>126</v>
      </c>
      <c r="I183" s="28">
        <v>100</v>
      </c>
      <c r="J183" s="28">
        <v>100</v>
      </c>
      <c r="K183" s="28">
        <f>J183/I183</f>
        <v>1</v>
      </c>
      <c r="L183" s="28">
        <v>1</v>
      </c>
      <c r="M183" s="51">
        <f>L183*K183</f>
        <v>1</v>
      </c>
      <c r="N183" s="27"/>
      <c r="O183" s="29"/>
      <c r="P183" s="29"/>
      <c r="Q183" s="28" t="s">
        <v>29</v>
      </c>
      <c r="R183" s="28" t="s">
        <v>29</v>
      </c>
      <c r="S183" s="28" t="s">
        <v>29</v>
      </c>
      <c r="T183" s="28" t="s">
        <v>29</v>
      </c>
      <c r="U183" s="28" t="s">
        <v>29</v>
      </c>
      <c r="V183" s="28" t="s">
        <v>29</v>
      </c>
      <c r="W183" s="30" t="s">
        <v>29</v>
      </c>
    </row>
    <row r="184" spans="1:55" ht="118.5" customHeight="1" x14ac:dyDescent="0.25">
      <c r="A184" s="49"/>
      <c r="B184" s="24"/>
      <c r="C184" s="24"/>
      <c r="D184" s="25"/>
      <c r="E184" s="24"/>
      <c r="F184" s="26"/>
      <c r="G184" s="27" t="s">
        <v>29</v>
      </c>
      <c r="H184" s="127" t="s">
        <v>127</v>
      </c>
      <c r="I184" s="28">
        <v>100</v>
      </c>
      <c r="J184" s="28">
        <v>100</v>
      </c>
      <c r="K184" s="28">
        <f>J184/I184</f>
        <v>1</v>
      </c>
      <c r="L184" s="28">
        <v>1</v>
      </c>
      <c r="M184" s="51">
        <f>L184*K184</f>
        <v>1</v>
      </c>
      <c r="N184" s="27"/>
      <c r="O184" s="29"/>
      <c r="P184" s="29"/>
      <c r="Q184" s="28" t="s">
        <v>29</v>
      </c>
      <c r="R184" s="28" t="s">
        <v>29</v>
      </c>
      <c r="S184" s="28" t="s">
        <v>29</v>
      </c>
      <c r="T184" s="28" t="s">
        <v>29</v>
      </c>
      <c r="U184" s="28" t="s">
        <v>29</v>
      </c>
      <c r="V184" s="28" t="s">
        <v>29</v>
      </c>
      <c r="W184" s="30" t="s">
        <v>29</v>
      </c>
    </row>
    <row r="185" spans="1:55" ht="27" customHeight="1" x14ac:dyDescent="0.25">
      <c r="A185" s="49"/>
      <c r="B185" s="24"/>
      <c r="C185" s="24"/>
      <c r="D185" s="24"/>
      <c r="E185" s="24"/>
      <c r="F185" s="26"/>
      <c r="G185" s="27" t="s">
        <v>29</v>
      </c>
      <c r="H185" s="143"/>
      <c r="I185" s="28"/>
      <c r="J185" s="28"/>
      <c r="K185" s="28"/>
      <c r="L185" s="28"/>
      <c r="M185" s="51">
        <f>K185</f>
        <v>0</v>
      </c>
      <c r="N185" s="27"/>
      <c r="O185" s="29"/>
      <c r="P185" s="29"/>
      <c r="Q185" s="28" t="s">
        <v>29</v>
      </c>
      <c r="R185" s="28" t="s">
        <v>29</v>
      </c>
      <c r="S185" s="28" t="s">
        <v>29</v>
      </c>
      <c r="T185" s="28" t="s">
        <v>29</v>
      </c>
      <c r="U185" s="28" t="s">
        <v>29</v>
      </c>
      <c r="V185" s="28" t="s">
        <v>29</v>
      </c>
      <c r="W185" s="30" t="s">
        <v>29</v>
      </c>
    </row>
    <row r="186" spans="1:55" ht="14.25" customHeight="1" x14ac:dyDescent="0.25">
      <c r="A186" s="119" t="s">
        <v>36</v>
      </c>
      <c r="B186" s="24" t="s">
        <v>29</v>
      </c>
      <c r="C186" s="24" t="s">
        <v>29</v>
      </c>
      <c r="D186" s="24"/>
      <c r="E186" s="24" t="s">
        <v>29</v>
      </c>
      <c r="F186" s="24"/>
      <c r="G186" s="128">
        <f>(F183)/1</f>
        <v>1</v>
      </c>
      <c r="H186" s="135" t="s">
        <v>29</v>
      </c>
      <c r="I186" s="135" t="s">
        <v>29</v>
      </c>
      <c r="J186" s="135" t="s">
        <v>29</v>
      </c>
      <c r="K186" s="135" t="s">
        <v>29</v>
      </c>
      <c r="L186" s="135"/>
      <c r="M186" s="136"/>
      <c r="N186" s="93">
        <f>0.7*M183+0.3*M184</f>
        <v>1</v>
      </c>
      <c r="O186" s="17"/>
      <c r="P186" s="17"/>
      <c r="Q186" s="135"/>
      <c r="R186" s="135"/>
      <c r="S186" s="135"/>
      <c r="T186" s="135"/>
      <c r="U186" s="135"/>
      <c r="V186" s="11"/>
      <c r="W186" s="20"/>
    </row>
    <row r="187" spans="1:55" s="81" customFormat="1" x14ac:dyDescent="0.25">
      <c r="A187" s="126" t="s">
        <v>79</v>
      </c>
      <c r="B187" s="137"/>
      <c r="C187" s="137"/>
      <c r="D187" s="137"/>
      <c r="E187" s="137"/>
      <c r="F187" s="137"/>
      <c r="G187" s="128"/>
      <c r="H187" s="137"/>
      <c r="I187" s="137"/>
      <c r="J187" s="137"/>
      <c r="K187" s="137"/>
      <c r="L187" s="137"/>
      <c r="M187" s="138"/>
      <c r="N187" s="14"/>
      <c r="O187" s="96">
        <f>0.5*G186+0.5*N186</f>
        <v>1</v>
      </c>
      <c r="P187" s="107"/>
      <c r="Q187" s="137"/>
      <c r="R187" s="137"/>
      <c r="S187" s="137"/>
      <c r="T187" s="137"/>
      <c r="U187" s="137"/>
      <c r="V187" s="139"/>
      <c r="W187" s="20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  <c r="AK187" s="8"/>
      <c r="AL187" s="8"/>
      <c r="AM187" s="8"/>
      <c r="AN187" s="8"/>
      <c r="AO187" s="8"/>
      <c r="AP187" s="8"/>
      <c r="AQ187" s="8"/>
      <c r="AR187" s="8"/>
      <c r="AS187" s="8"/>
      <c r="AT187" s="8"/>
      <c r="AU187" s="8"/>
      <c r="AV187" s="8"/>
      <c r="AW187" s="8"/>
      <c r="AX187" s="8"/>
      <c r="AY187" s="8"/>
      <c r="AZ187" s="8"/>
      <c r="BA187" s="8"/>
      <c r="BB187" s="8"/>
      <c r="BC187" s="8"/>
    </row>
    <row r="188" spans="1:55" s="81" customFormat="1" ht="24" x14ac:dyDescent="0.25">
      <c r="A188" s="75" t="s">
        <v>80</v>
      </c>
      <c r="B188" s="140"/>
      <c r="C188" s="140"/>
      <c r="D188" s="140"/>
      <c r="E188" s="140"/>
      <c r="F188" s="140"/>
      <c r="G188" s="128"/>
      <c r="H188" s="140"/>
      <c r="I188" s="140"/>
      <c r="J188" s="140"/>
      <c r="K188" s="140"/>
      <c r="L188" s="140"/>
      <c r="M188" s="141"/>
      <c r="N188" s="14"/>
      <c r="O188" s="96"/>
      <c r="P188" s="96"/>
      <c r="Q188" s="140">
        <v>1</v>
      </c>
      <c r="R188" s="140"/>
      <c r="S188" s="140"/>
      <c r="T188" s="140"/>
      <c r="U188" s="140"/>
      <c r="V188" s="115">
        <f>(Q188)/1</f>
        <v>1</v>
      </c>
      <c r="W188" s="79">
        <f>0.8*O187+0.2*V188</f>
        <v>1</v>
      </c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  <c r="AK188" s="8"/>
      <c r="AL188" s="8"/>
      <c r="AM188" s="8"/>
      <c r="AN188" s="8"/>
      <c r="AO188" s="8"/>
      <c r="AP188" s="8"/>
      <c r="AQ188" s="8"/>
      <c r="AR188" s="8"/>
      <c r="AS188" s="8"/>
      <c r="AT188" s="8"/>
      <c r="AU188" s="8"/>
      <c r="AV188" s="8"/>
      <c r="AW188" s="8"/>
      <c r="AX188" s="8"/>
      <c r="AY188" s="8"/>
      <c r="AZ188" s="8"/>
      <c r="BA188" s="8"/>
      <c r="BB188" s="8"/>
      <c r="BC188" s="8"/>
    </row>
    <row r="189" spans="1:55" s="134" customFormat="1" ht="17.25" customHeight="1" x14ac:dyDescent="0.25">
      <c r="A189" s="175" t="s">
        <v>128</v>
      </c>
      <c r="B189" s="175"/>
      <c r="C189" s="175"/>
      <c r="D189" s="175"/>
      <c r="E189" s="175"/>
      <c r="F189" s="175"/>
      <c r="G189" s="175"/>
      <c r="H189" s="175"/>
      <c r="I189" s="175"/>
      <c r="J189" s="175"/>
      <c r="K189" s="175"/>
      <c r="L189" s="175"/>
      <c r="M189" s="175"/>
      <c r="N189" s="175"/>
      <c r="O189" s="175"/>
      <c r="P189" s="175"/>
      <c r="Q189" s="175"/>
      <c r="R189" s="175"/>
      <c r="S189" s="175"/>
      <c r="T189" s="175"/>
      <c r="U189" s="175"/>
      <c r="V189" s="175"/>
      <c r="W189" s="175"/>
      <c r="X189" s="133"/>
      <c r="Y189" s="133"/>
      <c r="Z189" s="133"/>
      <c r="AA189" s="133"/>
      <c r="AB189" s="133"/>
      <c r="AC189" s="133"/>
      <c r="AD189" s="133"/>
      <c r="AE189" s="133"/>
      <c r="AF189" s="133"/>
      <c r="AG189" s="133"/>
      <c r="AH189" s="133"/>
      <c r="AI189" s="133"/>
      <c r="AJ189" s="133"/>
      <c r="AK189" s="133"/>
      <c r="AL189" s="133"/>
      <c r="AM189" s="133"/>
      <c r="AN189" s="133"/>
      <c r="AO189" s="133"/>
      <c r="AP189" s="133"/>
      <c r="AQ189" s="133"/>
      <c r="AR189" s="133"/>
      <c r="AS189" s="133"/>
      <c r="AT189" s="133"/>
      <c r="AU189" s="133"/>
      <c r="AV189" s="133"/>
      <c r="AW189" s="133"/>
      <c r="AX189" s="133"/>
      <c r="AY189" s="133"/>
      <c r="AZ189" s="133"/>
      <c r="BA189" s="133"/>
      <c r="BB189" s="133"/>
      <c r="BC189" s="133"/>
    </row>
    <row r="190" spans="1:55" ht="105" x14ac:dyDescent="0.25">
      <c r="A190" s="49" t="s">
        <v>129</v>
      </c>
      <c r="B190" s="24">
        <v>100</v>
      </c>
      <c r="C190" s="24">
        <v>100</v>
      </c>
      <c r="D190" s="25">
        <f>C190/B190</f>
        <v>1</v>
      </c>
      <c r="E190" s="24">
        <v>1</v>
      </c>
      <c r="F190" s="26">
        <f>E190*D190</f>
        <v>1</v>
      </c>
      <c r="G190" s="27" t="s">
        <v>29</v>
      </c>
      <c r="H190" s="127" t="s">
        <v>130</v>
      </c>
      <c r="I190" s="28">
        <v>5</v>
      </c>
      <c r="J190" s="28">
        <v>5</v>
      </c>
      <c r="K190" s="28">
        <f>J190/I190</f>
        <v>1</v>
      </c>
      <c r="L190" s="28">
        <v>1</v>
      </c>
      <c r="M190" s="51">
        <f>L190*K190</f>
        <v>1</v>
      </c>
      <c r="N190" s="27"/>
      <c r="O190" s="29"/>
      <c r="P190" s="29"/>
      <c r="Q190" s="28" t="s">
        <v>29</v>
      </c>
      <c r="R190" s="28" t="s">
        <v>29</v>
      </c>
      <c r="S190" s="28" t="s">
        <v>29</v>
      </c>
      <c r="T190" s="28" t="s">
        <v>29</v>
      </c>
      <c r="U190" s="28" t="s">
        <v>29</v>
      </c>
      <c r="V190" s="28" t="s">
        <v>29</v>
      </c>
      <c r="W190" s="30" t="s">
        <v>29</v>
      </c>
    </row>
    <row r="191" spans="1:55" x14ac:dyDescent="0.25">
      <c r="A191" s="49"/>
      <c r="B191" s="24"/>
      <c r="C191" s="24"/>
      <c r="D191" s="25"/>
      <c r="E191" s="24"/>
      <c r="F191" s="26"/>
      <c r="G191" s="27" t="s">
        <v>29</v>
      </c>
      <c r="H191" s="143"/>
      <c r="I191" s="28"/>
      <c r="J191" s="28"/>
      <c r="K191" s="28"/>
      <c r="L191" s="28"/>
      <c r="M191" s="28"/>
      <c r="N191" s="27"/>
      <c r="O191" s="29"/>
      <c r="P191" s="29"/>
      <c r="Q191" s="28" t="s">
        <v>29</v>
      </c>
      <c r="R191" s="28" t="s">
        <v>29</v>
      </c>
      <c r="S191" s="28" t="s">
        <v>29</v>
      </c>
      <c r="T191" s="28" t="s">
        <v>29</v>
      </c>
      <c r="U191" s="28" t="s">
        <v>29</v>
      </c>
      <c r="V191" s="28" t="s">
        <v>29</v>
      </c>
      <c r="W191" s="30" t="s">
        <v>29</v>
      </c>
    </row>
    <row r="192" spans="1:55" ht="27" customHeight="1" x14ac:dyDescent="0.25">
      <c r="A192" s="49"/>
      <c r="B192" s="24"/>
      <c r="C192" s="24"/>
      <c r="D192" s="24"/>
      <c r="E192" s="24"/>
      <c r="F192" s="26"/>
      <c r="G192" s="27" t="s">
        <v>29</v>
      </c>
      <c r="H192" s="143"/>
      <c r="I192" s="28"/>
      <c r="J192" s="28"/>
      <c r="K192" s="28"/>
      <c r="L192" s="28"/>
      <c r="M192" s="51"/>
      <c r="N192" s="27"/>
      <c r="O192" s="29"/>
      <c r="P192" s="29"/>
      <c r="Q192" s="28" t="s">
        <v>29</v>
      </c>
      <c r="R192" s="28" t="s">
        <v>29</v>
      </c>
      <c r="S192" s="28" t="s">
        <v>29</v>
      </c>
      <c r="T192" s="28" t="s">
        <v>29</v>
      </c>
      <c r="U192" s="28" t="s">
        <v>29</v>
      </c>
      <c r="V192" s="28" t="s">
        <v>29</v>
      </c>
      <c r="W192" s="30" t="s">
        <v>29</v>
      </c>
    </row>
    <row r="193" spans="1:55" ht="14.25" customHeight="1" x14ac:dyDescent="0.25">
      <c r="A193" s="119" t="s">
        <v>36</v>
      </c>
      <c r="B193" s="24" t="s">
        <v>29</v>
      </c>
      <c r="C193" s="24" t="s">
        <v>29</v>
      </c>
      <c r="D193" s="24"/>
      <c r="E193" s="24" t="s">
        <v>29</v>
      </c>
      <c r="F193" s="24"/>
      <c r="G193" s="128">
        <f>(F190)/1</f>
        <v>1</v>
      </c>
      <c r="H193" s="135" t="s">
        <v>29</v>
      </c>
      <c r="I193" s="135" t="s">
        <v>29</v>
      </c>
      <c r="J193" s="135" t="s">
        <v>29</v>
      </c>
      <c r="K193" s="135" t="s">
        <v>29</v>
      </c>
      <c r="L193" s="135"/>
      <c r="M193" s="136"/>
      <c r="N193" s="93">
        <f>M190</f>
        <v>1</v>
      </c>
      <c r="O193" s="17"/>
      <c r="P193" s="17"/>
      <c r="Q193" s="135"/>
      <c r="R193" s="135"/>
      <c r="S193" s="135"/>
      <c r="T193" s="135"/>
      <c r="U193" s="135"/>
      <c r="V193" s="11"/>
      <c r="W193" s="20"/>
    </row>
    <row r="194" spans="1:55" s="81" customFormat="1" x14ac:dyDescent="0.25">
      <c r="A194" s="126" t="s">
        <v>79</v>
      </c>
      <c r="B194" s="137"/>
      <c r="C194" s="137"/>
      <c r="D194" s="137"/>
      <c r="E194" s="137"/>
      <c r="F194" s="137"/>
      <c r="G194" s="128"/>
      <c r="H194" s="137"/>
      <c r="I194" s="137"/>
      <c r="J194" s="137"/>
      <c r="K194" s="137"/>
      <c r="L194" s="137"/>
      <c r="M194" s="138"/>
      <c r="N194" s="14"/>
      <c r="O194" s="96">
        <f>0.5*G193+0.5*N193</f>
        <v>1</v>
      </c>
      <c r="P194" s="107"/>
      <c r="Q194" s="137"/>
      <c r="R194" s="137"/>
      <c r="S194" s="137"/>
      <c r="T194" s="137"/>
      <c r="U194" s="137"/>
      <c r="V194" s="139"/>
      <c r="W194" s="20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  <c r="AK194" s="8"/>
      <c r="AL194" s="8"/>
      <c r="AM194" s="8"/>
      <c r="AN194" s="8"/>
      <c r="AO194" s="8"/>
      <c r="AP194" s="8"/>
      <c r="AQ194" s="8"/>
      <c r="AR194" s="8"/>
      <c r="AS194" s="8"/>
      <c r="AT194" s="8"/>
      <c r="AU194" s="8"/>
      <c r="AV194" s="8"/>
      <c r="AW194" s="8"/>
      <c r="AX194" s="8"/>
      <c r="AY194" s="8"/>
      <c r="AZ194" s="8"/>
      <c r="BA194" s="8"/>
      <c r="BB194" s="8"/>
      <c r="BC194" s="8"/>
    </row>
    <row r="195" spans="1:55" s="81" customFormat="1" ht="24" x14ac:dyDescent="0.25">
      <c r="A195" s="75" t="s">
        <v>80</v>
      </c>
      <c r="B195" s="140"/>
      <c r="C195" s="140"/>
      <c r="D195" s="140"/>
      <c r="E195" s="140"/>
      <c r="F195" s="140"/>
      <c r="G195" s="128"/>
      <c r="H195" s="140"/>
      <c r="I195" s="140"/>
      <c r="J195" s="140"/>
      <c r="K195" s="140"/>
      <c r="L195" s="140"/>
      <c r="M195" s="141"/>
      <c r="N195" s="14"/>
      <c r="O195" s="96"/>
      <c r="P195" s="96"/>
      <c r="Q195" s="140">
        <v>1</v>
      </c>
      <c r="R195" s="140"/>
      <c r="S195" s="140"/>
      <c r="T195" s="140"/>
      <c r="U195" s="140"/>
      <c r="V195" s="115">
        <f>(Q195)/1</f>
        <v>1</v>
      </c>
      <c r="W195" s="79">
        <f>0.8*O194+0.2*V195</f>
        <v>1</v>
      </c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  <c r="AK195" s="8"/>
      <c r="AL195" s="8"/>
      <c r="AM195" s="8"/>
      <c r="AN195" s="8"/>
      <c r="AO195" s="8"/>
      <c r="AP195" s="8"/>
      <c r="AQ195" s="8"/>
      <c r="AR195" s="8"/>
      <c r="AS195" s="8"/>
      <c r="AT195" s="8"/>
      <c r="AU195" s="8"/>
      <c r="AV195" s="8"/>
      <c r="AW195" s="8"/>
      <c r="AX195" s="8"/>
      <c r="AY195" s="8"/>
      <c r="AZ195" s="8"/>
      <c r="BA195" s="8"/>
      <c r="BB195" s="8"/>
      <c r="BC195" s="8"/>
    </row>
    <row r="196" spans="1:55" s="134" customFormat="1" ht="17.25" customHeight="1" x14ac:dyDescent="0.25">
      <c r="A196" s="175" t="s">
        <v>131</v>
      </c>
      <c r="B196" s="175"/>
      <c r="C196" s="175"/>
      <c r="D196" s="175"/>
      <c r="E196" s="175"/>
      <c r="F196" s="175"/>
      <c r="G196" s="175"/>
      <c r="H196" s="175"/>
      <c r="I196" s="175"/>
      <c r="J196" s="175"/>
      <c r="K196" s="175"/>
      <c r="L196" s="175"/>
      <c r="M196" s="175"/>
      <c r="N196" s="175"/>
      <c r="O196" s="175"/>
      <c r="P196" s="175"/>
      <c r="Q196" s="175"/>
      <c r="R196" s="175"/>
      <c r="S196" s="175"/>
      <c r="T196" s="175"/>
      <c r="U196" s="175"/>
      <c r="V196" s="175"/>
      <c r="W196" s="175"/>
      <c r="X196" s="133"/>
      <c r="Y196" s="133"/>
      <c r="Z196" s="133"/>
      <c r="AA196" s="133"/>
      <c r="AB196" s="133"/>
      <c r="AC196" s="133"/>
      <c r="AD196" s="133"/>
      <c r="AE196" s="133"/>
      <c r="AF196" s="133"/>
      <c r="AG196" s="133"/>
      <c r="AH196" s="133"/>
      <c r="AI196" s="133"/>
      <c r="AJ196" s="133"/>
      <c r="AK196" s="133"/>
      <c r="AL196" s="133"/>
      <c r="AM196" s="133"/>
      <c r="AN196" s="133"/>
      <c r="AO196" s="133"/>
      <c r="AP196" s="133"/>
      <c r="AQ196" s="133"/>
      <c r="AR196" s="133"/>
      <c r="AS196" s="133"/>
      <c r="AT196" s="133"/>
      <c r="AU196" s="133"/>
      <c r="AV196" s="133"/>
      <c r="AW196" s="133"/>
      <c r="AX196" s="133"/>
      <c r="AY196" s="133"/>
      <c r="AZ196" s="133"/>
      <c r="BA196" s="133"/>
      <c r="BB196" s="133"/>
      <c r="BC196" s="133"/>
    </row>
    <row r="197" spans="1:55" ht="129" customHeight="1" x14ac:dyDescent="0.25">
      <c r="A197" s="49" t="s">
        <v>132</v>
      </c>
      <c r="B197" s="145">
        <v>100</v>
      </c>
      <c r="C197" s="145">
        <v>100</v>
      </c>
      <c r="D197" s="25">
        <f>C197/B197</f>
        <v>1</v>
      </c>
      <c r="E197" s="24">
        <v>1</v>
      </c>
      <c r="F197" s="26">
        <f>E197*D197</f>
        <v>1</v>
      </c>
      <c r="G197" s="27" t="s">
        <v>29</v>
      </c>
      <c r="H197" s="127" t="s">
        <v>133</v>
      </c>
      <c r="I197" s="28">
        <v>20</v>
      </c>
      <c r="J197" s="28">
        <v>20</v>
      </c>
      <c r="K197" s="28">
        <f>J197/I197</f>
        <v>1</v>
      </c>
      <c r="L197" s="28">
        <v>1</v>
      </c>
      <c r="M197" s="51">
        <f>L197*K197</f>
        <v>1</v>
      </c>
      <c r="N197" s="27"/>
      <c r="O197" s="29"/>
      <c r="P197" s="29"/>
      <c r="Q197" s="28" t="s">
        <v>29</v>
      </c>
      <c r="R197" s="28" t="s">
        <v>29</v>
      </c>
      <c r="S197" s="28" t="s">
        <v>29</v>
      </c>
      <c r="T197" s="28" t="s">
        <v>29</v>
      </c>
      <c r="U197" s="28" t="s">
        <v>29</v>
      </c>
      <c r="V197" s="28" t="s">
        <v>29</v>
      </c>
      <c r="W197" s="30" t="s">
        <v>29</v>
      </c>
    </row>
    <row r="198" spans="1:55" x14ac:dyDescent="0.25">
      <c r="A198" s="49"/>
      <c r="B198" s="24"/>
      <c r="C198" s="24"/>
      <c r="D198" s="25"/>
      <c r="E198" s="24"/>
      <c r="F198" s="26"/>
      <c r="G198" s="27" t="s">
        <v>29</v>
      </c>
      <c r="H198" s="143"/>
      <c r="I198" s="28"/>
      <c r="J198" s="28"/>
      <c r="K198" s="28"/>
      <c r="L198" s="28"/>
      <c r="M198" s="51"/>
      <c r="N198" s="27"/>
      <c r="O198" s="29"/>
      <c r="P198" s="29"/>
      <c r="Q198" s="28" t="s">
        <v>29</v>
      </c>
      <c r="R198" s="28" t="s">
        <v>29</v>
      </c>
      <c r="S198" s="28" t="s">
        <v>29</v>
      </c>
      <c r="T198" s="28" t="s">
        <v>29</v>
      </c>
      <c r="U198" s="28" t="s">
        <v>29</v>
      </c>
      <c r="V198" s="28" t="s">
        <v>29</v>
      </c>
      <c r="W198" s="30" t="s">
        <v>29</v>
      </c>
    </row>
    <row r="199" spans="1:55" ht="27" customHeight="1" x14ac:dyDescent="0.25">
      <c r="A199" s="49"/>
      <c r="B199" s="24"/>
      <c r="C199" s="24"/>
      <c r="D199" s="24"/>
      <c r="E199" s="24"/>
      <c r="F199" s="26"/>
      <c r="G199" s="27" t="s">
        <v>29</v>
      </c>
      <c r="H199" s="143"/>
      <c r="I199" s="28"/>
      <c r="J199" s="28"/>
      <c r="K199" s="28"/>
      <c r="L199" s="28"/>
      <c r="M199" s="51"/>
      <c r="N199" s="27"/>
      <c r="O199" s="29"/>
      <c r="P199" s="29"/>
      <c r="Q199" s="28" t="s">
        <v>29</v>
      </c>
      <c r="R199" s="28" t="s">
        <v>29</v>
      </c>
      <c r="S199" s="28" t="s">
        <v>29</v>
      </c>
      <c r="T199" s="28" t="s">
        <v>29</v>
      </c>
      <c r="U199" s="28" t="s">
        <v>29</v>
      </c>
      <c r="V199" s="28" t="s">
        <v>29</v>
      </c>
      <c r="W199" s="30" t="s">
        <v>29</v>
      </c>
    </row>
    <row r="200" spans="1:55" ht="14.25" customHeight="1" x14ac:dyDescent="0.25">
      <c r="A200" s="119" t="s">
        <v>36</v>
      </c>
      <c r="B200" s="24" t="s">
        <v>29</v>
      </c>
      <c r="C200" s="24" t="s">
        <v>29</v>
      </c>
      <c r="D200" s="24"/>
      <c r="E200" s="24" t="s">
        <v>29</v>
      </c>
      <c r="F200" s="24"/>
      <c r="G200" s="128">
        <f>(F197)/1</f>
        <v>1</v>
      </c>
      <c r="H200" s="135" t="s">
        <v>29</v>
      </c>
      <c r="I200" s="135" t="s">
        <v>29</v>
      </c>
      <c r="J200" s="135" t="s">
        <v>29</v>
      </c>
      <c r="K200" s="135" t="s">
        <v>29</v>
      </c>
      <c r="L200" s="135"/>
      <c r="M200" s="136"/>
      <c r="N200" s="93">
        <f>M197</f>
        <v>1</v>
      </c>
      <c r="O200" s="17"/>
      <c r="P200" s="17"/>
      <c r="Q200" s="135"/>
      <c r="R200" s="135"/>
      <c r="S200" s="135"/>
      <c r="T200" s="135"/>
      <c r="U200" s="135"/>
      <c r="V200" s="11"/>
      <c r="W200" s="20"/>
    </row>
    <row r="201" spans="1:55" s="81" customFormat="1" x14ac:dyDescent="0.25">
      <c r="A201" s="126" t="s">
        <v>79</v>
      </c>
      <c r="B201" s="137"/>
      <c r="C201" s="137"/>
      <c r="D201" s="137"/>
      <c r="E201" s="137"/>
      <c r="F201" s="137"/>
      <c r="G201" s="128"/>
      <c r="H201" s="137"/>
      <c r="I201" s="137"/>
      <c r="J201" s="137"/>
      <c r="K201" s="137"/>
      <c r="L201" s="137"/>
      <c r="M201" s="138"/>
      <c r="N201" s="14"/>
      <c r="O201" s="96">
        <f>0.5*G200+0.5*N200</f>
        <v>1</v>
      </c>
      <c r="P201" s="107"/>
      <c r="Q201" s="137"/>
      <c r="R201" s="137"/>
      <c r="S201" s="137"/>
      <c r="T201" s="137"/>
      <c r="U201" s="137"/>
      <c r="V201" s="139"/>
      <c r="W201" s="20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  <c r="AK201" s="8"/>
      <c r="AL201" s="8"/>
      <c r="AM201" s="8"/>
      <c r="AN201" s="8"/>
      <c r="AO201" s="8"/>
      <c r="AP201" s="8"/>
      <c r="AQ201" s="8"/>
      <c r="AR201" s="8"/>
      <c r="AS201" s="8"/>
      <c r="AT201" s="8"/>
      <c r="AU201" s="8"/>
      <c r="AV201" s="8"/>
      <c r="AW201" s="8"/>
      <c r="AX201" s="8"/>
      <c r="AY201" s="8"/>
      <c r="AZ201" s="8"/>
      <c r="BA201" s="8"/>
      <c r="BB201" s="8"/>
      <c r="BC201" s="8"/>
    </row>
    <row r="202" spans="1:55" s="81" customFormat="1" ht="24" x14ac:dyDescent="0.25">
      <c r="A202" s="75" t="s">
        <v>80</v>
      </c>
      <c r="B202" s="140"/>
      <c r="C202" s="140"/>
      <c r="D202" s="140"/>
      <c r="E202" s="140"/>
      <c r="F202" s="140"/>
      <c r="G202" s="128"/>
      <c r="H202" s="140"/>
      <c r="I202" s="140"/>
      <c r="J202" s="140"/>
      <c r="K202" s="140"/>
      <c r="L202" s="140"/>
      <c r="M202" s="141"/>
      <c r="N202" s="14"/>
      <c r="O202" s="96"/>
      <c r="P202" s="96"/>
      <c r="Q202" s="140">
        <v>1</v>
      </c>
      <c r="R202" s="140"/>
      <c r="S202" s="140"/>
      <c r="T202" s="140"/>
      <c r="U202" s="140"/>
      <c r="V202" s="115">
        <f>(Q202)/1</f>
        <v>1</v>
      </c>
      <c r="W202" s="79">
        <f>0.8*O201+0.2*V202</f>
        <v>1</v>
      </c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  <c r="AK202" s="8"/>
      <c r="AL202" s="8"/>
      <c r="AM202" s="8"/>
      <c r="AN202" s="8"/>
      <c r="AO202" s="8"/>
      <c r="AP202" s="8"/>
      <c r="AQ202" s="8"/>
      <c r="AR202" s="8"/>
      <c r="AS202" s="8"/>
      <c r="AT202" s="8"/>
      <c r="AU202" s="8"/>
      <c r="AV202" s="8"/>
      <c r="AW202" s="8"/>
      <c r="AX202" s="8"/>
      <c r="AY202" s="8"/>
      <c r="AZ202" s="8"/>
      <c r="BA202" s="8"/>
      <c r="BB202" s="8"/>
      <c r="BC202" s="8"/>
    </row>
    <row r="203" spans="1:55" s="134" customFormat="1" ht="17.25" customHeight="1" x14ac:dyDescent="0.25">
      <c r="A203" s="175" t="s">
        <v>134</v>
      </c>
      <c r="B203" s="175"/>
      <c r="C203" s="175"/>
      <c r="D203" s="175"/>
      <c r="E203" s="175"/>
      <c r="F203" s="175"/>
      <c r="G203" s="175"/>
      <c r="H203" s="175"/>
      <c r="I203" s="175"/>
      <c r="J203" s="175"/>
      <c r="K203" s="175"/>
      <c r="L203" s="175"/>
      <c r="M203" s="175"/>
      <c r="N203" s="175"/>
      <c r="O203" s="175"/>
      <c r="P203" s="175"/>
      <c r="Q203" s="175"/>
      <c r="R203" s="175"/>
      <c r="S203" s="175"/>
      <c r="T203" s="175"/>
      <c r="U203" s="175"/>
      <c r="V203" s="175"/>
      <c r="W203" s="175"/>
      <c r="X203" s="133"/>
      <c r="Y203" s="133"/>
      <c r="Z203" s="133"/>
      <c r="AA203" s="133"/>
      <c r="AB203" s="133"/>
      <c r="AC203" s="133"/>
      <c r="AD203" s="133"/>
      <c r="AE203" s="133"/>
      <c r="AF203" s="133"/>
      <c r="AG203" s="133"/>
      <c r="AH203" s="133"/>
      <c r="AI203" s="133"/>
      <c r="AJ203" s="133"/>
      <c r="AK203" s="133"/>
      <c r="AL203" s="133"/>
      <c r="AM203" s="133"/>
      <c r="AN203" s="133"/>
      <c r="AO203" s="133"/>
      <c r="AP203" s="133"/>
      <c r="AQ203" s="133"/>
      <c r="AR203" s="133"/>
      <c r="AS203" s="133"/>
      <c r="AT203" s="133"/>
      <c r="AU203" s="133"/>
      <c r="AV203" s="133"/>
      <c r="AW203" s="133"/>
      <c r="AX203" s="133"/>
      <c r="AY203" s="133"/>
      <c r="AZ203" s="133"/>
      <c r="BA203" s="133"/>
      <c r="BB203" s="133"/>
      <c r="BC203" s="133"/>
    </row>
    <row r="204" spans="1:55" ht="204.75" hidden="1" customHeight="1" x14ac:dyDescent="0.25">
      <c r="A204" s="49"/>
      <c r="B204" s="145"/>
      <c r="C204" s="145"/>
      <c r="D204" s="25" t="e">
        <f>C204/B204</f>
        <v>#DIV/0!</v>
      </c>
      <c r="E204" s="24">
        <v>1</v>
      </c>
      <c r="F204" s="26"/>
      <c r="G204" s="27" t="s">
        <v>29</v>
      </c>
      <c r="H204" s="127"/>
      <c r="I204" s="135"/>
      <c r="J204" s="135"/>
      <c r="K204" s="28" t="e">
        <f>J204/I204</f>
        <v>#DIV/0!</v>
      </c>
      <c r="L204" s="28"/>
      <c r="M204" s="51" t="e">
        <f>L204*K204</f>
        <v>#DIV/0!</v>
      </c>
      <c r="N204" s="27"/>
      <c r="O204" s="29"/>
      <c r="P204" s="29"/>
      <c r="Q204" s="28" t="s">
        <v>29</v>
      </c>
      <c r="R204" s="28" t="s">
        <v>29</v>
      </c>
      <c r="S204" s="28" t="s">
        <v>29</v>
      </c>
      <c r="T204" s="28" t="s">
        <v>29</v>
      </c>
      <c r="U204" s="28" t="s">
        <v>29</v>
      </c>
      <c r="V204" s="28" t="s">
        <v>29</v>
      </c>
      <c r="W204" s="30" t="s">
        <v>29</v>
      </c>
    </row>
    <row r="205" spans="1:55" ht="210.75" customHeight="1" x14ac:dyDescent="0.25">
      <c r="A205" s="49" t="s">
        <v>135</v>
      </c>
      <c r="B205" s="145">
        <v>14</v>
      </c>
      <c r="C205" s="145">
        <v>14.6</v>
      </c>
      <c r="D205" s="25">
        <f>C205/B205</f>
        <v>1.0428571428571429</v>
      </c>
      <c r="E205" s="24">
        <v>1</v>
      </c>
      <c r="F205" s="26">
        <v>1</v>
      </c>
      <c r="G205" s="27" t="s">
        <v>29</v>
      </c>
      <c r="H205" s="127" t="s">
        <v>136</v>
      </c>
      <c r="I205" s="135">
        <v>3</v>
      </c>
      <c r="J205" s="135">
        <v>3</v>
      </c>
      <c r="K205" s="28">
        <f>J205/I205</f>
        <v>1</v>
      </c>
      <c r="L205" s="28">
        <v>1</v>
      </c>
      <c r="M205" s="51">
        <f>L205*K205</f>
        <v>1</v>
      </c>
      <c r="N205" s="27"/>
      <c r="O205" s="29"/>
      <c r="P205" s="29"/>
      <c r="Q205" s="28" t="s">
        <v>29</v>
      </c>
      <c r="R205" s="28" t="s">
        <v>29</v>
      </c>
      <c r="S205" s="28" t="s">
        <v>29</v>
      </c>
      <c r="T205" s="28" t="s">
        <v>29</v>
      </c>
      <c r="U205" s="28" t="s">
        <v>29</v>
      </c>
      <c r="V205" s="28" t="s">
        <v>29</v>
      </c>
      <c r="W205" s="30" t="s">
        <v>29</v>
      </c>
    </row>
    <row r="206" spans="1:55" ht="27" customHeight="1" x14ac:dyDescent="0.25">
      <c r="A206" s="49"/>
      <c r="B206" s="24"/>
      <c r="C206" s="24"/>
      <c r="D206" s="24"/>
      <c r="E206" s="24"/>
      <c r="F206" s="26"/>
      <c r="G206" s="27" t="s">
        <v>29</v>
      </c>
      <c r="H206" s="143"/>
      <c r="I206" s="28"/>
      <c r="J206" s="28"/>
      <c r="K206" s="28"/>
      <c r="L206" s="28"/>
      <c r="M206" s="51">
        <f>K206</f>
        <v>0</v>
      </c>
      <c r="N206" s="27"/>
      <c r="O206" s="29"/>
      <c r="P206" s="29"/>
      <c r="Q206" s="28" t="s">
        <v>29</v>
      </c>
      <c r="R206" s="28" t="s">
        <v>29</v>
      </c>
      <c r="S206" s="28" t="s">
        <v>29</v>
      </c>
      <c r="T206" s="28" t="s">
        <v>29</v>
      </c>
      <c r="U206" s="28" t="s">
        <v>29</v>
      </c>
      <c r="V206" s="28" t="s">
        <v>29</v>
      </c>
      <c r="W206" s="30" t="s">
        <v>29</v>
      </c>
    </row>
    <row r="207" spans="1:55" ht="14.25" customHeight="1" x14ac:dyDescent="0.25">
      <c r="A207" s="119" t="s">
        <v>36</v>
      </c>
      <c r="B207" s="24" t="s">
        <v>29</v>
      </c>
      <c r="C207" s="24" t="s">
        <v>29</v>
      </c>
      <c r="D207" s="24"/>
      <c r="E207" s="24" t="s">
        <v>29</v>
      </c>
      <c r="F207" s="24"/>
      <c r="G207" s="128">
        <f>F205</f>
        <v>1</v>
      </c>
      <c r="H207" s="135" t="s">
        <v>29</v>
      </c>
      <c r="I207" s="135" t="s">
        <v>29</v>
      </c>
      <c r="J207" s="135" t="s">
        <v>29</v>
      </c>
      <c r="K207" s="135" t="s">
        <v>29</v>
      </c>
      <c r="L207" s="135"/>
      <c r="M207" s="136"/>
      <c r="N207" s="93">
        <f>M205</f>
        <v>1</v>
      </c>
      <c r="O207" s="17"/>
      <c r="P207" s="17"/>
      <c r="Q207" s="135"/>
      <c r="R207" s="135"/>
      <c r="S207" s="135"/>
      <c r="T207" s="135"/>
      <c r="U207" s="135"/>
      <c r="V207" s="11"/>
      <c r="W207" s="20"/>
    </row>
    <row r="208" spans="1:55" s="81" customFormat="1" x14ac:dyDescent="0.25">
      <c r="A208" s="126" t="s">
        <v>79</v>
      </c>
      <c r="B208" s="137"/>
      <c r="C208" s="137"/>
      <c r="D208" s="137"/>
      <c r="E208" s="137"/>
      <c r="F208" s="137"/>
      <c r="G208" s="128"/>
      <c r="H208" s="137"/>
      <c r="I208" s="137"/>
      <c r="J208" s="137"/>
      <c r="K208" s="137"/>
      <c r="L208" s="137"/>
      <c r="M208" s="138"/>
      <c r="N208" s="14"/>
      <c r="O208" s="96">
        <f>0.5*G207+0.5*N207</f>
        <v>1</v>
      </c>
      <c r="P208" s="107"/>
      <c r="Q208" s="137"/>
      <c r="R208" s="137"/>
      <c r="S208" s="137"/>
      <c r="T208" s="137"/>
      <c r="U208" s="137"/>
      <c r="V208" s="139"/>
      <c r="W208" s="20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  <c r="AK208" s="8"/>
      <c r="AL208" s="8"/>
      <c r="AM208" s="8"/>
      <c r="AN208" s="8"/>
      <c r="AO208" s="8"/>
      <c r="AP208" s="8"/>
      <c r="AQ208" s="8"/>
      <c r="AR208" s="8"/>
      <c r="AS208" s="8"/>
      <c r="AT208" s="8"/>
      <c r="AU208" s="8"/>
      <c r="AV208" s="8"/>
      <c r="AW208" s="8"/>
      <c r="AX208" s="8"/>
      <c r="AY208" s="8"/>
      <c r="AZ208" s="8"/>
      <c r="BA208" s="8"/>
      <c r="BB208" s="8"/>
      <c r="BC208" s="8"/>
    </row>
    <row r="209" spans="1:55" s="81" customFormat="1" ht="24" x14ac:dyDescent="0.25">
      <c r="A209" s="75" t="s">
        <v>80</v>
      </c>
      <c r="B209" s="140"/>
      <c r="C209" s="140"/>
      <c r="D209" s="140"/>
      <c r="E209" s="140"/>
      <c r="F209" s="140"/>
      <c r="G209" s="128"/>
      <c r="H209" s="140"/>
      <c r="I209" s="140"/>
      <c r="J209" s="140"/>
      <c r="K209" s="140"/>
      <c r="L209" s="140"/>
      <c r="M209" s="141"/>
      <c r="N209" s="14"/>
      <c r="O209" s="96"/>
      <c r="P209" s="96"/>
      <c r="Q209" s="140">
        <v>1</v>
      </c>
      <c r="R209" s="140"/>
      <c r="S209" s="140"/>
      <c r="T209" s="140"/>
      <c r="U209" s="140"/>
      <c r="V209" s="115">
        <f>(Q209)/1</f>
        <v>1</v>
      </c>
      <c r="W209" s="79">
        <f>0.8*O208+0.2*V209</f>
        <v>1</v>
      </c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  <c r="AK209" s="8"/>
      <c r="AL209" s="8"/>
      <c r="AM209" s="8"/>
      <c r="AN209" s="8"/>
      <c r="AO209" s="8"/>
      <c r="AP209" s="8"/>
      <c r="AQ209" s="8"/>
      <c r="AR209" s="8"/>
      <c r="AS209" s="8"/>
      <c r="AT209" s="8"/>
      <c r="AU209" s="8"/>
      <c r="AV209" s="8"/>
      <c r="AW209" s="8"/>
      <c r="AX209" s="8"/>
      <c r="AY209" s="8"/>
      <c r="AZ209" s="8"/>
      <c r="BA209" s="8"/>
      <c r="BB209" s="8"/>
      <c r="BC209" s="8"/>
    </row>
    <row r="211" spans="1:55" ht="16.5" x14ac:dyDescent="0.25">
      <c r="A211" s="169" t="s">
        <v>163</v>
      </c>
      <c r="B211" s="169"/>
      <c r="C211" s="169"/>
      <c r="D211" s="169"/>
      <c r="E211" s="169"/>
      <c r="F211" s="169"/>
      <c r="G211" s="169"/>
      <c r="H211" s="169"/>
      <c r="I211" s="169"/>
      <c r="J211" s="169"/>
      <c r="K211" s="169"/>
      <c r="L211" s="169"/>
      <c r="M211" s="169"/>
      <c r="N211" s="169"/>
      <c r="O211" s="169"/>
      <c r="P211" s="169"/>
      <c r="Q211" s="169"/>
      <c r="R211" s="169"/>
      <c r="S211" s="169"/>
      <c r="T211" s="169"/>
      <c r="U211" s="169"/>
      <c r="V211" s="169"/>
      <c r="W211" s="169"/>
    </row>
    <row r="212" spans="1:55" ht="111" customHeight="1" x14ac:dyDescent="0.25">
      <c r="A212" s="151"/>
      <c r="B212" s="152"/>
      <c r="C212" s="152"/>
      <c r="D212" s="153"/>
      <c r="E212" s="152"/>
      <c r="F212" s="154">
        <v>1</v>
      </c>
      <c r="G212" s="152" t="s">
        <v>29</v>
      </c>
      <c r="H212" s="155" t="s">
        <v>167</v>
      </c>
      <c r="I212" s="152">
        <v>1</v>
      </c>
      <c r="J212" s="152">
        <v>1</v>
      </c>
      <c r="K212" s="156">
        <f>J212/I212</f>
        <v>1</v>
      </c>
      <c r="L212" s="152">
        <v>1</v>
      </c>
      <c r="M212" s="154">
        <f>L212*K212</f>
        <v>1</v>
      </c>
      <c r="N212" s="152"/>
      <c r="O212" s="152"/>
      <c r="P212" s="152"/>
      <c r="Q212" s="152" t="s">
        <v>29</v>
      </c>
      <c r="R212" s="152" t="s">
        <v>29</v>
      </c>
      <c r="S212" s="152" t="s">
        <v>29</v>
      </c>
      <c r="T212" s="152" t="s">
        <v>29</v>
      </c>
      <c r="U212" s="152" t="s">
        <v>29</v>
      </c>
      <c r="V212" s="152" t="s">
        <v>29</v>
      </c>
      <c r="W212" s="152" t="s">
        <v>29</v>
      </c>
    </row>
    <row r="213" spans="1:55" ht="102" customHeight="1" x14ac:dyDescent="0.25">
      <c r="A213" s="151" t="s">
        <v>165</v>
      </c>
      <c r="B213" s="152">
        <v>5</v>
      </c>
      <c r="C213" s="152">
        <v>5</v>
      </c>
      <c r="D213" s="153">
        <f>C213/B213</f>
        <v>1</v>
      </c>
      <c r="E213" s="152">
        <v>1</v>
      </c>
      <c r="F213" s="154">
        <f>E213*D213</f>
        <v>1</v>
      </c>
      <c r="G213" s="152" t="s">
        <v>29</v>
      </c>
      <c r="H213" s="155" t="s">
        <v>167</v>
      </c>
      <c r="I213" s="152">
        <v>1</v>
      </c>
      <c r="J213" s="152">
        <v>1</v>
      </c>
      <c r="K213" s="152">
        <v>1</v>
      </c>
      <c r="L213" s="152">
        <v>1</v>
      </c>
      <c r="M213" s="154">
        <f>L213*K213</f>
        <v>1</v>
      </c>
      <c r="N213" s="152"/>
      <c r="O213" s="152"/>
      <c r="P213" s="152"/>
      <c r="Q213" s="152" t="s">
        <v>29</v>
      </c>
      <c r="R213" s="152" t="s">
        <v>29</v>
      </c>
      <c r="S213" s="152" t="s">
        <v>29</v>
      </c>
      <c r="T213" s="152" t="s">
        <v>29</v>
      </c>
      <c r="U213" s="152" t="s">
        <v>29</v>
      </c>
      <c r="V213" s="152" t="s">
        <v>29</v>
      </c>
      <c r="W213" s="152" t="s">
        <v>29</v>
      </c>
    </row>
    <row r="214" spans="1:55" ht="45" x14ac:dyDescent="0.25">
      <c r="A214" s="151" t="s">
        <v>166</v>
      </c>
      <c r="B214" s="152">
        <v>3</v>
      </c>
      <c r="C214" s="152">
        <v>3</v>
      </c>
      <c r="D214" s="153">
        <f>C214/B214</f>
        <v>1</v>
      </c>
      <c r="E214" s="152">
        <v>1</v>
      </c>
      <c r="F214" s="154">
        <f>E214*D214</f>
        <v>1</v>
      </c>
      <c r="G214" s="152" t="s">
        <v>29</v>
      </c>
      <c r="H214" s="157"/>
      <c r="I214" s="152"/>
      <c r="J214" s="152"/>
      <c r="K214" s="152"/>
      <c r="L214" s="152"/>
      <c r="M214" s="154"/>
      <c r="N214" s="152"/>
      <c r="O214" s="152"/>
      <c r="P214" s="152"/>
      <c r="Q214" s="152" t="s">
        <v>29</v>
      </c>
      <c r="R214" s="152" t="s">
        <v>29</v>
      </c>
      <c r="S214" s="152" t="s">
        <v>29</v>
      </c>
      <c r="T214" s="152" t="s">
        <v>29</v>
      </c>
      <c r="U214" s="152" t="s">
        <v>29</v>
      </c>
      <c r="V214" s="152" t="s">
        <v>29</v>
      </c>
      <c r="W214" s="152" t="s">
        <v>29</v>
      </c>
    </row>
    <row r="215" spans="1:55" x14ac:dyDescent="0.25">
      <c r="A215" s="158" t="s">
        <v>36</v>
      </c>
      <c r="B215" s="152" t="s">
        <v>29</v>
      </c>
      <c r="C215" s="152" t="s">
        <v>29</v>
      </c>
      <c r="D215" s="152"/>
      <c r="E215" s="152" t="s">
        <v>29</v>
      </c>
      <c r="F215" s="152"/>
      <c r="G215" s="159">
        <f>(F212+F213)/2</f>
        <v>1</v>
      </c>
      <c r="H215" s="152" t="s">
        <v>29</v>
      </c>
      <c r="I215" s="152" t="s">
        <v>29</v>
      </c>
      <c r="J215" s="152" t="s">
        <v>29</v>
      </c>
      <c r="K215" s="152" t="s">
        <v>29</v>
      </c>
      <c r="L215" s="152"/>
      <c r="M215" s="154"/>
      <c r="N215" s="160">
        <f>M212</f>
        <v>1</v>
      </c>
      <c r="O215" s="161"/>
      <c r="P215" s="161"/>
      <c r="Q215" s="152"/>
      <c r="R215" s="152"/>
      <c r="S215" s="152"/>
      <c r="T215" s="152"/>
      <c r="U215" s="152"/>
      <c r="V215" s="161"/>
      <c r="W215" s="161"/>
    </row>
    <row r="216" spans="1:55" x14ac:dyDescent="0.25">
      <c r="A216" s="162" t="s">
        <v>79</v>
      </c>
      <c r="B216" s="152"/>
      <c r="C216" s="152"/>
      <c r="D216" s="152"/>
      <c r="E216" s="152"/>
      <c r="F216" s="152"/>
      <c r="G216" s="159"/>
      <c r="H216" s="152"/>
      <c r="I216" s="152"/>
      <c r="J216" s="152"/>
      <c r="K216" s="152"/>
      <c r="L216" s="152"/>
      <c r="M216" s="154"/>
      <c r="N216" s="161"/>
      <c r="O216" s="160">
        <f>0.5*G215+0.5*N215</f>
        <v>1</v>
      </c>
      <c r="P216" s="163"/>
      <c r="Q216" s="152"/>
      <c r="R216" s="152"/>
      <c r="S216" s="152"/>
      <c r="T216" s="152"/>
      <c r="U216" s="152"/>
      <c r="V216" s="161"/>
      <c r="W216" s="161"/>
    </row>
    <row r="217" spans="1:55" ht="24" x14ac:dyDescent="0.25">
      <c r="A217" s="164" t="s">
        <v>80</v>
      </c>
      <c r="B217" s="152"/>
      <c r="C217" s="152"/>
      <c r="D217" s="152"/>
      <c r="E217" s="152"/>
      <c r="F217" s="152"/>
      <c r="G217" s="159"/>
      <c r="H217" s="152"/>
      <c r="I217" s="152"/>
      <c r="J217" s="152"/>
      <c r="K217" s="152"/>
      <c r="L217" s="152"/>
      <c r="M217" s="154"/>
      <c r="N217" s="161"/>
      <c r="O217" s="160"/>
      <c r="P217" s="160"/>
      <c r="Q217" s="152">
        <v>1</v>
      </c>
      <c r="R217" s="152"/>
      <c r="S217" s="152"/>
      <c r="T217" s="152"/>
      <c r="U217" s="152"/>
      <c r="V217" s="165">
        <f>(Q217)/1</f>
        <v>1</v>
      </c>
      <c r="W217" s="166">
        <f>0.8*O216+0.2*V217</f>
        <v>1</v>
      </c>
    </row>
    <row r="218" spans="1:55" x14ac:dyDescent="0.25">
      <c r="W218" s="168" t="e">
        <f>(W217+W209+W202+W195+W188+W181+W174+W167+W160+W151+W143+W136+W129+W122+W115+W108+W90+W83+W75+W61+W55+W49+W43+W35+W16)/25*100</f>
        <v>#DIV/0!</v>
      </c>
    </row>
    <row r="223" spans="1:55" x14ac:dyDescent="0.25">
      <c r="E223" s="167"/>
    </row>
  </sheetData>
  <autoFilter ref="A4:BC4"/>
  <mergeCells count="45">
    <mergeCell ref="A144:W144"/>
    <mergeCell ref="A152:W152"/>
    <mergeCell ref="A196:W196"/>
    <mergeCell ref="A203:W203"/>
    <mergeCell ref="A161:W161"/>
    <mergeCell ref="A168:W168"/>
    <mergeCell ref="A175:W175"/>
    <mergeCell ref="A182:W182"/>
    <mergeCell ref="A189:W189"/>
    <mergeCell ref="A109:W109"/>
    <mergeCell ref="A116:W116"/>
    <mergeCell ref="A123:W123"/>
    <mergeCell ref="A130:W130"/>
    <mergeCell ref="A137:W137"/>
    <mergeCell ref="A62:W62"/>
    <mergeCell ref="A56:W56"/>
    <mergeCell ref="A76:W76"/>
    <mergeCell ref="A84:W84"/>
    <mergeCell ref="A91:W91"/>
    <mergeCell ref="A1:G1"/>
    <mergeCell ref="A5:W5"/>
    <mergeCell ref="A17:W17"/>
    <mergeCell ref="A18:W18"/>
    <mergeCell ref="A36:W36"/>
    <mergeCell ref="I2:J2"/>
    <mergeCell ref="K2:K3"/>
    <mergeCell ref="L2:L3"/>
    <mergeCell ref="M2:M3"/>
    <mergeCell ref="N2:N3"/>
    <mergeCell ref="A211:W211"/>
    <mergeCell ref="H1:N1"/>
    <mergeCell ref="O1:O3"/>
    <mergeCell ref="P1:P3"/>
    <mergeCell ref="A44:W44"/>
    <mergeCell ref="A50:W50"/>
    <mergeCell ref="Q1:U2"/>
    <mergeCell ref="V1:V3"/>
    <mergeCell ref="W1:W3"/>
    <mergeCell ref="A2:A3"/>
    <mergeCell ref="B2:C2"/>
    <mergeCell ref="D2:D3"/>
    <mergeCell ref="E2:E3"/>
    <mergeCell ref="F2:F3"/>
    <mergeCell ref="G2:G3"/>
    <mergeCell ref="H2:H3"/>
  </mergeCells>
  <pageMargins left="0.23622047244094491" right="0.15748031496062992" top="0.31496062992125984" bottom="0.15748031496062992" header="0.51181102362204722" footer="0.51181102362204722"/>
  <pageSetup paperSize="9" scale="48" fitToHeight="1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Лист1!Print_Area</vt:lpstr>
      <vt:lpstr>Лист1!Область_печати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Симбирцева Нина Валерьевна</dc:creator>
  <cp:lastModifiedBy>Варламова Юлия Викторовна</cp:lastModifiedBy>
  <cp:revision>0</cp:revision>
  <cp:lastPrinted>2026-02-19T10:12:26Z</cp:lastPrinted>
  <dcterms:created xsi:type="dcterms:W3CDTF">2006-09-28T05:33:49Z</dcterms:created>
  <dcterms:modified xsi:type="dcterms:W3CDTF">2026-02-24T13:43:07Z</dcterms:modified>
  <dc:language>ru-RU</dc:language>
</cp:coreProperties>
</file>