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Отчет по Гос Программе\2025 г\"/>
    </mc:Choice>
  </mc:AlternateContent>
  <bookViews>
    <workbookView xWindow="0" yWindow="0" windowWidth="19200" windowHeight="10995"/>
  </bookViews>
  <sheets>
    <sheet name="Лист1" sheetId="31" r:id="rId1"/>
    <sheet name="ВЕРНАЯ сентябрь с доп 2021" sheetId="6" state="hidden" r:id="rId2"/>
    <sheet name="ВЕРНАЯ на АВГУСТ с доп 2021" sheetId="5" state="hidden" r:id="rId3"/>
    <sheet name="ВЕРНАЯ на АВГУСТ+-30 млн" sheetId="4" state="hidden" r:id="rId4"/>
    <sheet name="ВЕРНАЯ на АВГУСТ" sheetId="3" state="hidden" r:id="rId5"/>
  </sheets>
  <definedNames>
    <definedName name="_xlnm._FilterDatabase" localSheetId="4" hidden="1">'ВЕРНАЯ на АВГУСТ'!$A$3:$D$410</definedName>
    <definedName name="_xlnm._FilterDatabase" localSheetId="2" hidden="1">'ВЕРНАЯ на АВГУСТ с доп 2021'!$A$3:$D$410</definedName>
    <definedName name="_xlnm._FilterDatabase" localSheetId="3" hidden="1">'ВЕРНАЯ на АВГУСТ+-30 млн'!$A$3:$D$410</definedName>
    <definedName name="_xlnm._FilterDatabase" localSheetId="1" hidden="1">'ВЕРНАЯ сентябрь с доп 2021'!$A$3:$D$410</definedName>
    <definedName name="_xlnm.Print_Area" localSheetId="4">'ВЕРНАЯ на АВГУСТ'!$A$1:$P$1011</definedName>
    <definedName name="_xlnm.Print_Area" localSheetId="2">'ВЕРНАЯ на АВГУСТ с доп 2021'!$A$1:$P$1011</definedName>
    <definedName name="_xlnm.Print_Area" localSheetId="3">'ВЕРНАЯ на АВГУСТ+-30 млн'!$A$1:$P$1011</definedName>
    <definedName name="_xlnm.Print_Area" localSheetId="1">'ВЕРНАЯ сентябрь с доп 2021'!$A$1:$T$1011</definedName>
  </definedNames>
  <calcPr calcId="152511" iterate="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S58" i="6" l="1"/>
  <c r="S59" i="6"/>
  <c r="S62" i="6"/>
  <c r="S65" i="6"/>
  <c r="S66" i="6"/>
  <c r="S67" i="6"/>
  <c r="S68" i="6"/>
  <c r="S71" i="6"/>
  <c r="S72" i="6"/>
  <c r="S73" i="6"/>
  <c r="S74" i="6"/>
  <c r="S77" i="6"/>
  <c r="S78" i="6"/>
  <c r="S79" i="6"/>
  <c r="S80" i="6"/>
  <c r="L554" i="6"/>
  <c r="L106" i="6"/>
  <c r="P281" i="6"/>
  <c r="P275" i="6"/>
  <c r="P276" i="6"/>
  <c r="P263" i="6"/>
  <c r="P264" i="6"/>
  <c r="P215" i="6"/>
  <c r="P197" i="6"/>
  <c r="P155" i="6"/>
  <c r="P156" i="6"/>
  <c r="P157" i="6"/>
  <c r="P158" i="6"/>
  <c r="P161" i="6"/>
  <c r="P162" i="6"/>
  <c r="P163" i="6"/>
  <c r="P164" i="6"/>
  <c r="P167" i="6"/>
  <c r="P143" i="6"/>
  <c r="P144" i="6"/>
  <c r="P145" i="6"/>
  <c r="P146" i="6"/>
  <c r="L130" i="6"/>
  <c r="P130" i="6" s="1"/>
  <c r="L131" i="6"/>
  <c r="L89" i="6" s="1"/>
  <c r="F748" i="6"/>
  <c r="F717" i="6" s="1"/>
  <c r="G748" i="6"/>
  <c r="G717" i="6" s="1"/>
  <c r="H748" i="6"/>
  <c r="H717" i="6" s="1"/>
  <c r="I748" i="6"/>
  <c r="I717" i="6" s="1"/>
  <c r="J748" i="6"/>
  <c r="J717" i="6" s="1"/>
  <c r="K748" i="6"/>
  <c r="K717" i="6" s="1"/>
  <c r="L748" i="6"/>
  <c r="P748" i="6" s="1"/>
  <c r="M748" i="6"/>
  <c r="M717" i="6" s="1"/>
  <c r="N748" i="6"/>
  <c r="N717" i="6" s="1"/>
  <c r="O748" i="6"/>
  <c r="O717" i="6" s="1"/>
  <c r="E748" i="6"/>
  <c r="E717" i="6" s="1"/>
  <c r="L184" i="6"/>
  <c r="D184" i="6" s="1"/>
  <c r="L190" i="6"/>
  <c r="L189" i="6" s="1"/>
  <c r="P1011" i="6"/>
  <c r="D1011" i="6"/>
  <c r="P1010" i="6"/>
  <c r="D1010" i="6"/>
  <c r="P1009" i="6"/>
  <c r="D1009" i="6"/>
  <c r="P1008" i="6"/>
  <c r="D1008" i="6"/>
  <c r="P1007" i="6"/>
  <c r="D1007" i="6"/>
  <c r="P1006" i="6"/>
  <c r="D1006" i="6"/>
  <c r="P1005" i="6"/>
  <c r="D1005" i="6"/>
  <c r="P1004" i="6"/>
  <c r="D1004" i="6"/>
  <c r="P1003" i="6"/>
  <c r="D1003" i="6"/>
  <c r="P1002" i="6"/>
  <c r="D1002" i="6"/>
  <c r="P1001" i="6"/>
  <c r="D1001" i="6"/>
  <c r="P1000" i="6"/>
  <c r="D1000" i="6"/>
  <c r="P999" i="6"/>
  <c r="D999" i="6"/>
  <c r="P998" i="6"/>
  <c r="D998" i="6"/>
  <c r="P997" i="6"/>
  <c r="D997" i="6"/>
  <c r="P996" i="6"/>
  <c r="D996" i="6"/>
  <c r="P995" i="6"/>
  <c r="D995" i="6"/>
  <c r="P994" i="6"/>
  <c r="D994" i="6"/>
  <c r="P993" i="6"/>
  <c r="D993" i="6"/>
  <c r="P992" i="6"/>
  <c r="D992" i="6"/>
  <c r="P991" i="6"/>
  <c r="D991" i="6"/>
  <c r="P990" i="6"/>
  <c r="D990" i="6"/>
  <c r="P989" i="6"/>
  <c r="D989" i="6"/>
  <c r="P988" i="6"/>
  <c r="D988" i="6"/>
  <c r="P987" i="6"/>
  <c r="D987" i="6"/>
  <c r="P986" i="6"/>
  <c r="D986" i="6"/>
  <c r="P985" i="6"/>
  <c r="D985" i="6"/>
  <c r="P984" i="6"/>
  <c r="D984" i="6"/>
  <c r="P983" i="6"/>
  <c r="D983" i="6"/>
  <c r="P982" i="6"/>
  <c r="D982" i="6"/>
  <c r="P981" i="6"/>
  <c r="D981" i="6"/>
  <c r="P980" i="6"/>
  <c r="D980" i="6"/>
  <c r="P979" i="6"/>
  <c r="D979" i="6"/>
  <c r="P978" i="6"/>
  <c r="D978" i="6"/>
  <c r="P977" i="6"/>
  <c r="D977" i="6"/>
  <c r="P976" i="6"/>
  <c r="D976" i="6"/>
  <c r="P975" i="6"/>
  <c r="D975" i="6"/>
  <c r="P974" i="6"/>
  <c r="D974" i="6"/>
  <c r="P973" i="6"/>
  <c r="D973" i="6"/>
  <c r="P972" i="6"/>
  <c r="D972" i="6"/>
  <c r="P971" i="6"/>
  <c r="D971" i="6"/>
  <c r="P970" i="6"/>
  <c r="D970" i="6"/>
  <c r="P969" i="6"/>
  <c r="D969" i="6"/>
  <c r="P968" i="6"/>
  <c r="D968" i="6"/>
  <c r="P967" i="6"/>
  <c r="D967" i="6"/>
  <c r="P966" i="6"/>
  <c r="D966" i="6"/>
  <c r="P965" i="6"/>
  <c r="D965" i="6"/>
  <c r="P964" i="6"/>
  <c r="D964" i="6"/>
  <c r="P963" i="6"/>
  <c r="D963" i="6"/>
  <c r="P962" i="6"/>
  <c r="D962" i="6"/>
  <c r="P961" i="6"/>
  <c r="D961" i="6"/>
  <c r="P960" i="6"/>
  <c r="D960" i="6"/>
  <c r="P959" i="6"/>
  <c r="D959" i="6"/>
  <c r="P958" i="6"/>
  <c r="D958" i="6"/>
  <c r="P957" i="6"/>
  <c r="D957" i="6"/>
  <c r="P956" i="6"/>
  <c r="D956" i="6"/>
  <c r="P955" i="6"/>
  <c r="D955" i="6"/>
  <c r="P954" i="6"/>
  <c r="D954" i="6"/>
  <c r="P953" i="6"/>
  <c r="D953" i="6"/>
  <c r="P952" i="6"/>
  <c r="D952" i="6"/>
  <c r="P951" i="6"/>
  <c r="D951" i="6"/>
  <c r="P950" i="6"/>
  <c r="D950" i="6"/>
  <c r="P949" i="6"/>
  <c r="D949" i="6"/>
  <c r="P948" i="6"/>
  <c r="D948" i="6"/>
  <c r="P947" i="6"/>
  <c r="D947" i="6"/>
  <c r="O946" i="6"/>
  <c r="N946" i="6"/>
  <c r="M946" i="6"/>
  <c r="L946" i="6"/>
  <c r="K946" i="6"/>
  <c r="J946" i="6"/>
  <c r="I946" i="6"/>
  <c r="H946" i="6"/>
  <c r="G946" i="6"/>
  <c r="F946" i="6"/>
  <c r="E946" i="6"/>
  <c r="P945" i="6"/>
  <c r="D945" i="6"/>
  <c r="P944" i="6"/>
  <c r="D944" i="6"/>
  <c r="P943" i="6"/>
  <c r="D943" i="6"/>
  <c r="P942" i="6"/>
  <c r="D942" i="6"/>
  <c r="P941" i="6"/>
  <c r="D941" i="6"/>
  <c r="O940" i="6"/>
  <c r="O45" i="6" s="1"/>
  <c r="N940" i="6"/>
  <c r="M940" i="6"/>
  <c r="L940" i="6"/>
  <c r="L45" i="6" s="1"/>
  <c r="K940" i="6"/>
  <c r="J940" i="6"/>
  <c r="I940" i="6"/>
  <c r="H940" i="6"/>
  <c r="G940" i="6"/>
  <c r="F940" i="6"/>
  <c r="E940" i="6"/>
  <c r="P939" i="6"/>
  <c r="D939" i="6"/>
  <c r="P938" i="6"/>
  <c r="D938" i="6"/>
  <c r="P937" i="6"/>
  <c r="D937" i="6"/>
  <c r="P936" i="6"/>
  <c r="D936" i="6"/>
  <c r="L935" i="6"/>
  <c r="L929" i="6" s="1"/>
  <c r="P929" i="6" s="1"/>
  <c r="O934" i="6"/>
  <c r="O928" i="6" s="1"/>
  <c r="N934" i="6"/>
  <c r="N928" i="6" s="1"/>
  <c r="M934" i="6"/>
  <c r="M928" i="6" s="1"/>
  <c r="K934" i="6"/>
  <c r="K928" i="6" s="1"/>
  <c r="J934" i="6"/>
  <c r="J928" i="6" s="1"/>
  <c r="I934" i="6"/>
  <c r="I928" i="6" s="1"/>
  <c r="H934" i="6"/>
  <c r="H928" i="6" s="1"/>
  <c r="G934" i="6"/>
  <c r="G928" i="6" s="1"/>
  <c r="F934" i="6"/>
  <c r="F928" i="6" s="1"/>
  <c r="E934" i="6"/>
  <c r="P933" i="6"/>
  <c r="D933" i="6"/>
  <c r="O932" i="6"/>
  <c r="N932" i="6"/>
  <c r="M932" i="6"/>
  <c r="L932" i="6"/>
  <c r="P932" i="6" s="1"/>
  <c r="K932" i="6"/>
  <c r="J932" i="6"/>
  <c r="I932" i="6"/>
  <c r="H932" i="6"/>
  <c r="G932" i="6"/>
  <c r="F932" i="6"/>
  <c r="E932" i="6"/>
  <c r="O931" i="6"/>
  <c r="N931" i="6"/>
  <c r="M931" i="6"/>
  <c r="L931" i="6"/>
  <c r="P931" i="6" s="1"/>
  <c r="K931" i="6"/>
  <c r="J931" i="6"/>
  <c r="I931" i="6"/>
  <c r="H931" i="6"/>
  <c r="G931" i="6"/>
  <c r="F931" i="6"/>
  <c r="E931" i="6"/>
  <c r="O930" i="6"/>
  <c r="N930" i="6"/>
  <c r="M930" i="6"/>
  <c r="L930" i="6"/>
  <c r="P930" i="6" s="1"/>
  <c r="K930" i="6"/>
  <c r="J930" i="6"/>
  <c r="I930" i="6"/>
  <c r="H930" i="6"/>
  <c r="G930" i="6"/>
  <c r="F930" i="6"/>
  <c r="E930" i="6"/>
  <c r="O929" i="6"/>
  <c r="N929" i="6"/>
  <c r="M929" i="6"/>
  <c r="K929" i="6"/>
  <c r="J929" i="6"/>
  <c r="I929" i="6"/>
  <c r="H929" i="6"/>
  <c r="G929" i="6"/>
  <c r="F929" i="6"/>
  <c r="E929" i="6"/>
  <c r="P927" i="6"/>
  <c r="D927" i="6"/>
  <c r="P926" i="6"/>
  <c r="D926" i="6"/>
  <c r="P925" i="6"/>
  <c r="D925" i="6"/>
  <c r="P924" i="6"/>
  <c r="D924" i="6"/>
  <c r="P923" i="6"/>
  <c r="D923" i="6"/>
  <c r="O922" i="6"/>
  <c r="N922" i="6"/>
  <c r="M922" i="6"/>
  <c r="L922" i="6"/>
  <c r="K922" i="6"/>
  <c r="J922" i="6"/>
  <c r="I922" i="6"/>
  <c r="H922" i="6"/>
  <c r="G922" i="6"/>
  <c r="F922" i="6"/>
  <c r="E922" i="6"/>
  <c r="P921" i="6"/>
  <c r="D921" i="6"/>
  <c r="P920" i="6"/>
  <c r="D920" i="6"/>
  <c r="P919" i="6"/>
  <c r="D919" i="6"/>
  <c r="P918" i="6"/>
  <c r="D918" i="6"/>
  <c r="P917" i="6"/>
  <c r="D917" i="6"/>
  <c r="O916" i="6"/>
  <c r="N916" i="6"/>
  <c r="M916" i="6"/>
  <c r="L916" i="6"/>
  <c r="K916" i="6"/>
  <c r="J916" i="6"/>
  <c r="I916" i="6"/>
  <c r="H916" i="6"/>
  <c r="G916" i="6"/>
  <c r="F916" i="6"/>
  <c r="E916" i="6"/>
  <c r="P915" i="6"/>
  <c r="D915" i="6"/>
  <c r="P914" i="6"/>
  <c r="D914" i="6"/>
  <c r="P913" i="6"/>
  <c r="D913" i="6"/>
  <c r="P912" i="6"/>
  <c r="D912" i="6"/>
  <c r="P911" i="6"/>
  <c r="D911" i="6"/>
  <c r="P910" i="6"/>
  <c r="D910" i="6"/>
  <c r="P909" i="6"/>
  <c r="D909" i="6"/>
  <c r="P908" i="6"/>
  <c r="D908" i="6"/>
  <c r="P907" i="6"/>
  <c r="D907" i="6"/>
  <c r="P906" i="6"/>
  <c r="D906" i="6"/>
  <c r="P905" i="6"/>
  <c r="D905" i="6"/>
  <c r="P904" i="6"/>
  <c r="D904" i="6"/>
  <c r="P903" i="6"/>
  <c r="D903" i="6"/>
  <c r="P902" i="6"/>
  <c r="D902" i="6"/>
  <c r="P901" i="6"/>
  <c r="D901" i="6"/>
  <c r="P900" i="6"/>
  <c r="D900" i="6"/>
  <c r="P899" i="6"/>
  <c r="D899" i="6"/>
  <c r="P898" i="6"/>
  <c r="D898" i="6"/>
  <c r="P897" i="6"/>
  <c r="D897" i="6"/>
  <c r="P896" i="6"/>
  <c r="D896" i="6"/>
  <c r="P895" i="6"/>
  <c r="D895" i="6"/>
  <c r="P894" i="6"/>
  <c r="D894" i="6"/>
  <c r="P893" i="6"/>
  <c r="D893" i="6"/>
  <c r="P892" i="6"/>
  <c r="D892" i="6"/>
  <c r="P891" i="6"/>
  <c r="D891" i="6"/>
  <c r="P890" i="6"/>
  <c r="D890" i="6"/>
  <c r="P889" i="6"/>
  <c r="D889" i="6"/>
  <c r="P888" i="6"/>
  <c r="D888" i="6"/>
  <c r="P887" i="6"/>
  <c r="D887" i="6"/>
  <c r="P886" i="6"/>
  <c r="D886" i="6"/>
  <c r="P885" i="6"/>
  <c r="D885" i="6"/>
  <c r="P884" i="6"/>
  <c r="D884" i="6"/>
  <c r="P883" i="6"/>
  <c r="D883" i="6"/>
  <c r="P882" i="6"/>
  <c r="D882" i="6"/>
  <c r="P881" i="6"/>
  <c r="D881" i="6"/>
  <c r="P880" i="6"/>
  <c r="D880" i="6"/>
  <c r="P879" i="6"/>
  <c r="O878" i="6"/>
  <c r="N878" i="6"/>
  <c r="N841" i="6" s="1"/>
  <c r="N834" i="6" s="1"/>
  <c r="M878" i="6"/>
  <c r="M841" i="6" s="1"/>
  <c r="M834" i="6" s="1"/>
  <c r="L878" i="6"/>
  <c r="L841" i="6" s="1"/>
  <c r="L834" i="6" s="1"/>
  <c r="O877" i="6"/>
  <c r="O840" i="6" s="1"/>
  <c r="O833" i="6" s="1"/>
  <c r="N877" i="6"/>
  <c r="N840" i="6" s="1"/>
  <c r="N833" i="6" s="1"/>
  <c r="M877" i="6"/>
  <c r="M840" i="6" s="1"/>
  <c r="M833" i="6" s="1"/>
  <c r="L877" i="6"/>
  <c r="L840" i="6" s="1"/>
  <c r="L833" i="6" s="1"/>
  <c r="O876" i="6"/>
  <c r="O839" i="6" s="1"/>
  <c r="O832" i="6" s="1"/>
  <c r="N876" i="6"/>
  <c r="N839" i="6" s="1"/>
  <c r="N832" i="6" s="1"/>
  <c r="M876" i="6"/>
  <c r="M839" i="6" s="1"/>
  <c r="M832" i="6" s="1"/>
  <c r="L876" i="6"/>
  <c r="L839" i="6" s="1"/>
  <c r="L832" i="6" s="1"/>
  <c r="O875" i="6"/>
  <c r="O838" i="6" s="1"/>
  <c r="O831" i="6" s="1"/>
  <c r="N875" i="6"/>
  <c r="N838" i="6" s="1"/>
  <c r="N831" i="6" s="1"/>
  <c r="M875" i="6"/>
  <c r="M838" i="6" s="1"/>
  <c r="M831" i="6" s="1"/>
  <c r="L875" i="6"/>
  <c r="L838" i="6" s="1"/>
  <c r="L831" i="6" s="1"/>
  <c r="O874" i="6"/>
  <c r="O837" i="6" s="1"/>
  <c r="O830" i="6" s="1"/>
  <c r="N874" i="6"/>
  <c r="N837" i="6" s="1"/>
  <c r="N830" i="6" s="1"/>
  <c r="M874" i="6"/>
  <c r="M837" i="6" s="1"/>
  <c r="M830" i="6" s="1"/>
  <c r="L874" i="6"/>
  <c r="P872" i="6"/>
  <c r="D872" i="6"/>
  <c r="P871" i="6"/>
  <c r="D871" i="6"/>
  <c r="P870" i="6"/>
  <c r="D870" i="6"/>
  <c r="P869" i="6"/>
  <c r="D869" i="6"/>
  <c r="L868" i="6"/>
  <c r="O867" i="6"/>
  <c r="N867" i="6"/>
  <c r="M867" i="6"/>
  <c r="K867" i="6"/>
  <c r="J867" i="6"/>
  <c r="I867" i="6"/>
  <c r="H867" i="6"/>
  <c r="G867" i="6"/>
  <c r="F867" i="6"/>
  <c r="E867" i="6"/>
  <c r="P866" i="6"/>
  <c r="D866" i="6"/>
  <c r="P865" i="6"/>
  <c r="D865" i="6"/>
  <c r="P864" i="6"/>
  <c r="D864" i="6"/>
  <c r="P863" i="6"/>
  <c r="D863" i="6"/>
  <c r="L862" i="6"/>
  <c r="P862" i="6" s="1"/>
  <c r="O861" i="6"/>
  <c r="N861" i="6"/>
  <c r="M861" i="6"/>
  <c r="K861" i="6"/>
  <c r="J861" i="6"/>
  <c r="I861" i="6"/>
  <c r="H861" i="6"/>
  <c r="G861" i="6"/>
  <c r="F861" i="6"/>
  <c r="E861" i="6"/>
  <c r="P860" i="6"/>
  <c r="D860" i="6"/>
  <c r="P859" i="6"/>
  <c r="D859" i="6"/>
  <c r="P858" i="6"/>
  <c r="D858" i="6"/>
  <c r="P857" i="6"/>
  <c r="D857" i="6"/>
  <c r="P856" i="6"/>
  <c r="D856" i="6"/>
  <c r="P855" i="6"/>
  <c r="D855" i="6"/>
  <c r="P854" i="6"/>
  <c r="D854" i="6"/>
  <c r="P853" i="6"/>
  <c r="D853" i="6"/>
  <c r="P852" i="6"/>
  <c r="D852" i="6"/>
  <c r="P851" i="6"/>
  <c r="D851" i="6"/>
  <c r="L850" i="6"/>
  <c r="P850" i="6" s="1"/>
  <c r="O849" i="6"/>
  <c r="N849" i="6"/>
  <c r="M849" i="6"/>
  <c r="L849" i="6"/>
  <c r="P849" i="6" s="1"/>
  <c r="K849" i="6"/>
  <c r="J849" i="6"/>
  <c r="I849" i="6"/>
  <c r="H849" i="6"/>
  <c r="G849" i="6"/>
  <c r="F849" i="6"/>
  <c r="E849" i="6"/>
  <c r="P848" i="6"/>
  <c r="D848" i="6"/>
  <c r="P847" i="6"/>
  <c r="D847" i="6"/>
  <c r="P846" i="6"/>
  <c r="D846" i="6"/>
  <c r="P845" i="6"/>
  <c r="D845" i="6"/>
  <c r="P844" i="6"/>
  <c r="D844" i="6"/>
  <c r="P843" i="6"/>
  <c r="D843" i="6"/>
  <c r="P842" i="6"/>
  <c r="D842" i="6"/>
  <c r="O841" i="6"/>
  <c r="O834" i="6" s="1"/>
  <c r="K841" i="6"/>
  <c r="K834" i="6" s="1"/>
  <c r="J841" i="6"/>
  <c r="J834" i="6" s="1"/>
  <c r="I841" i="6"/>
  <c r="I834" i="6" s="1"/>
  <c r="H841" i="6"/>
  <c r="H834" i="6" s="1"/>
  <c r="G841" i="6"/>
  <c r="G834" i="6" s="1"/>
  <c r="F841" i="6"/>
  <c r="F834" i="6" s="1"/>
  <c r="E841" i="6"/>
  <c r="E834" i="6" s="1"/>
  <c r="K840" i="6"/>
  <c r="K833" i="6" s="1"/>
  <c r="J840" i="6"/>
  <c r="J833" i="6" s="1"/>
  <c r="I840" i="6"/>
  <c r="I833" i="6" s="1"/>
  <c r="H840" i="6"/>
  <c r="H833" i="6" s="1"/>
  <c r="G840" i="6"/>
  <c r="G833" i="6" s="1"/>
  <c r="F840" i="6"/>
  <c r="F833" i="6" s="1"/>
  <c r="E840" i="6"/>
  <c r="E833" i="6" s="1"/>
  <c r="K839" i="6"/>
  <c r="K832" i="6" s="1"/>
  <c r="J839" i="6"/>
  <c r="J832" i="6" s="1"/>
  <c r="I839" i="6"/>
  <c r="I832" i="6" s="1"/>
  <c r="H839" i="6"/>
  <c r="H832" i="6" s="1"/>
  <c r="G839" i="6"/>
  <c r="G832" i="6" s="1"/>
  <c r="F839" i="6"/>
  <c r="F832" i="6" s="1"/>
  <c r="E839" i="6"/>
  <c r="K838" i="6"/>
  <c r="K831" i="6" s="1"/>
  <c r="J838" i="6"/>
  <c r="J831" i="6" s="1"/>
  <c r="I838" i="6"/>
  <c r="I831" i="6" s="1"/>
  <c r="H838" i="6"/>
  <c r="H831" i="6" s="1"/>
  <c r="G838" i="6"/>
  <c r="G831" i="6" s="1"/>
  <c r="F838" i="6"/>
  <c r="F831" i="6" s="1"/>
  <c r="E838" i="6"/>
  <c r="K837" i="6"/>
  <c r="K830" i="6" s="1"/>
  <c r="J837" i="6"/>
  <c r="J830" i="6" s="1"/>
  <c r="I837" i="6"/>
  <c r="I830" i="6" s="1"/>
  <c r="H837" i="6"/>
  <c r="H830" i="6" s="1"/>
  <c r="G837" i="6"/>
  <c r="G830" i="6" s="1"/>
  <c r="F837" i="6"/>
  <c r="F830" i="6" s="1"/>
  <c r="E837" i="6"/>
  <c r="P835" i="6"/>
  <c r="P828" i="6"/>
  <c r="D828" i="6"/>
  <c r="P827" i="6"/>
  <c r="D827" i="6"/>
  <c r="P826" i="6"/>
  <c r="D826" i="6"/>
  <c r="P825" i="6"/>
  <c r="D825" i="6"/>
  <c r="P824" i="6"/>
  <c r="D824" i="6"/>
  <c r="P823" i="6"/>
  <c r="D823" i="6"/>
  <c r="P822" i="6"/>
  <c r="D822" i="6"/>
  <c r="P821" i="6"/>
  <c r="D821" i="6"/>
  <c r="P820" i="6"/>
  <c r="D820" i="6"/>
  <c r="P819" i="6"/>
  <c r="D819" i="6"/>
  <c r="P818" i="6"/>
  <c r="D818" i="6"/>
  <c r="P817" i="6"/>
  <c r="D817" i="6"/>
  <c r="P816" i="6"/>
  <c r="D816" i="6"/>
  <c r="P815" i="6"/>
  <c r="D815" i="6"/>
  <c r="P814" i="6"/>
  <c r="D814" i="6"/>
  <c r="P813" i="6"/>
  <c r="D813" i="6"/>
  <c r="P812" i="6"/>
  <c r="D812" i="6"/>
  <c r="P811" i="6"/>
  <c r="D811" i="6"/>
  <c r="P810" i="6"/>
  <c r="D810" i="6"/>
  <c r="D803" i="6" s="1"/>
  <c r="P809" i="6"/>
  <c r="D809" i="6"/>
  <c r="P808" i="6"/>
  <c r="D808" i="6"/>
  <c r="P807" i="6"/>
  <c r="D807" i="6"/>
  <c r="P806" i="6"/>
  <c r="D806" i="6"/>
  <c r="P805" i="6"/>
  <c r="D805" i="6"/>
  <c r="P804" i="6"/>
  <c r="O803" i="6"/>
  <c r="N803" i="6"/>
  <c r="M803" i="6"/>
  <c r="L803" i="6"/>
  <c r="K803" i="6"/>
  <c r="J803" i="6"/>
  <c r="I803" i="6"/>
  <c r="H803" i="6"/>
  <c r="G803" i="6"/>
  <c r="F803" i="6"/>
  <c r="E803" i="6"/>
  <c r="O802" i="6"/>
  <c r="N802" i="6"/>
  <c r="M802" i="6"/>
  <c r="L802" i="6"/>
  <c r="K802" i="6"/>
  <c r="J802" i="6"/>
  <c r="I802" i="6"/>
  <c r="H802" i="6"/>
  <c r="G802" i="6"/>
  <c r="F802" i="6"/>
  <c r="E802" i="6"/>
  <c r="O801" i="6"/>
  <c r="N801" i="6"/>
  <c r="M801" i="6"/>
  <c r="L801" i="6"/>
  <c r="K801" i="6"/>
  <c r="J801" i="6"/>
  <c r="I801" i="6"/>
  <c r="H801" i="6"/>
  <c r="G801" i="6"/>
  <c r="F801" i="6"/>
  <c r="E801" i="6"/>
  <c r="O800" i="6"/>
  <c r="N800" i="6"/>
  <c r="M800" i="6"/>
  <c r="L800" i="6"/>
  <c r="K800" i="6"/>
  <c r="J800" i="6"/>
  <c r="I800" i="6"/>
  <c r="H800" i="6"/>
  <c r="G800" i="6"/>
  <c r="F800" i="6"/>
  <c r="E800" i="6"/>
  <c r="O799" i="6"/>
  <c r="N799" i="6"/>
  <c r="M799" i="6"/>
  <c r="L799" i="6"/>
  <c r="K799" i="6"/>
  <c r="J799" i="6"/>
  <c r="I799" i="6"/>
  <c r="H799" i="6"/>
  <c r="G799" i="6"/>
  <c r="F799" i="6"/>
  <c r="E799" i="6"/>
  <c r="O798" i="6"/>
  <c r="N798" i="6"/>
  <c r="M798" i="6"/>
  <c r="L798" i="6"/>
  <c r="K798" i="6"/>
  <c r="J798" i="6"/>
  <c r="I798" i="6"/>
  <c r="H798" i="6"/>
  <c r="G798" i="6"/>
  <c r="F798" i="6"/>
  <c r="E798" i="6"/>
  <c r="P797" i="6"/>
  <c r="D797" i="6"/>
  <c r="P796" i="6"/>
  <c r="D796" i="6"/>
  <c r="P795" i="6"/>
  <c r="D795" i="6"/>
  <c r="P794" i="6"/>
  <c r="D794" i="6"/>
  <c r="P793" i="6"/>
  <c r="D793" i="6"/>
  <c r="P792" i="6"/>
  <c r="D792" i="6"/>
  <c r="P791" i="6"/>
  <c r="D791" i="6"/>
  <c r="P790" i="6"/>
  <c r="D790" i="6"/>
  <c r="P789" i="6"/>
  <c r="D789" i="6"/>
  <c r="P788" i="6"/>
  <c r="D788" i="6"/>
  <c r="P787" i="6"/>
  <c r="D787" i="6"/>
  <c r="P786" i="6"/>
  <c r="D786" i="6"/>
  <c r="P785" i="6"/>
  <c r="D785" i="6"/>
  <c r="P784" i="6"/>
  <c r="D784" i="6"/>
  <c r="P783" i="6"/>
  <c r="D783" i="6"/>
  <c r="P782" i="6"/>
  <c r="D782" i="6"/>
  <c r="P781" i="6"/>
  <c r="D781" i="6"/>
  <c r="P780" i="6"/>
  <c r="D780" i="6"/>
  <c r="P779" i="6"/>
  <c r="D779" i="6"/>
  <c r="P778" i="6"/>
  <c r="D778" i="6"/>
  <c r="P777" i="6"/>
  <c r="D777" i="6"/>
  <c r="P776" i="6"/>
  <c r="D776" i="6"/>
  <c r="P775" i="6"/>
  <c r="D775" i="6"/>
  <c r="P774" i="6"/>
  <c r="D774" i="6"/>
  <c r="P773" i="6"/>
  <c r="D773" i="6"/>
  <c r="D759" i="6" s="1"/>
  <c r="P772" i="6"/>
  <c r="D772" i="6"/>
  <c r="P771" i="6"/>
  <c r="D771" i="6"/>
  <c r="P770" i="6"/>
  <c r="D770" i="6"/>
  <c r="P769" i="6"/>
  <c r="D769" i="6"/>
  <c r="P768" i="6"/>
  <c r="D768" i="6"/>
  <c r="P767" i="6"/>
  <c r="D767" i="6"/>
  <c r="P766" i="6"/>
  <c r="D766" i="6"/>
  <c r="P765" i="6"/>
  <c r="D765" i="6"/>
  <c r="P764" i="6"/>
  <c r="D764" i="6"/>
  <c r="P763" i="6"/>
  <c r="D763" i="6"/>
  <c r="P762" i="6"/>
  <c r="D762" i="6"/>
  <c r="P761" i="6"/>
  <c r="P760" i="6"/>
  <c r="O759" i="6"/>
  <c r="N759" i="6"/>
  <c r="M759" i="6"/>
  <c r="L759" i="6"/>
  <c r="K759" i="6"/>
  <c r="J759" i="6"/>
  <c r="I759" i="6"/>
  <c r="H759" i="6"/>
  <c r="G759" i="6"/>
  <c r="F759" i="6"/>
  <c r="E759" i="6"/>
  <c r="O758" i="6"/>
  <c r="N758" i="6"/>
  <c r="M758" i="6"/>
  <c r="L758" i="6"/>
  <c r="K758" i="6"/>
  <c r="J758" i="6"/>
  <c r="I758" i="6"/>
  <c r="H758" i="6"/>
  <c r="G758" i="6"/>
  <c r="F758" i="6"/>
  <c r="E758" i="6"/>
  <c r="O757" i="6"/>
  <c r="N757" i="6"/>
  <c r="M757" i="6"/>
  <c r="L757" i="6"/>
  <c r="K757" i="6"/>
  <c r="J757" i="6"/>
  <c r="I757" i="6"/>
  <c r="H757" i="6"/>
  <c r="G757" i="6"/>
  <c r="F757" i="6"/>
  <c r="E757" i="6"/>
  <c r="O756" i="6"/>
  <c r="N756" i="6"/>
  <c r="M756" i="6"/>
  <c r="L756" i="6"/>
  <c r="K756" i="6"/>
  <c r="J756" i="6"/>
  <c r="I756" i="6"/>
  <c r="H756" i="6"/>
  <c r="G756" i="6"/>
  <c r="F756" i="6"/>
  <c r="E756" i="6"/>
  <c r="O755" i="6"/>
  <c r="N755" i="6"/>
  <c r="M755" i="6"/>
  <c r="L755" i="6"/>
  <c r="K755" i="6"/>
  <c r="J755" i="6"/>
  <c r="I755" i="6"/>
  <c r="H755" i="6"/>
  <c r="G755" i="6"/>
  <c r="F755" i="6"/>
  <c r="E755" i="6"/>
  <c r="O754" i="6"/>
  <c r="N754" i="6"/>
  <c r="M754" i="6"/>
  <c r="L754" i="6"/>
  <c r="K754" i="6"/>
  <c r="J754" i="6"/>
  <c r="I754" i="6"/>
  <c r="H754" i="6"/>
  <c r="G754" i="6"/>
  <c r="F754" i="6"/>
  <c r="E754" i="6"/>
  <c r="P753" i="6"/>
  <c r="D753" i="6"/>
  <c r="P752" i="6"/>
  <c r="D752" i="6"/>
  <c r="P751" i="6"/>
  <c r="D751" i="6"/>
  <c r="P750" i="6"/>
  <c r="D750" i="6"/>
  <c r="P749" i="6"/>
  <c r="D749" i="6"/>
  <c r="P747" i="6"/>
  <c r="D747" i="6"/>
  <c r="P746" i="6"/>
  <c r="D746" i="6"/>
  <c r="P745" i="6"/>
  <c r="D745" i="6"/>
  <c r="P744" i="6"/>
  <c r="D744" i="6"/>
  <c r="P743" i="6"/>
  <c r="D743" i="6"/>
  <c r="P742" i="6"/>
  <c r="D742" i="6"/>
  <c r="P741" i="6"/>
  <c r="D741" i="6"/>
  <c r="P740" i="6"/>
  <c r="D740" i="6"/>
  <c r="P739" i="6"/>
  <c r="D739" i="6"/>
  <c r="P738" i="6"/>
  <c r="D738" i="6"/>
  <c r="P737" i="6"/>
  <c r="D737" i="6"/>
  <c r="P736" i="6"/>
  <c r="D736" i="6"/>
  <c r="P735" i="6"/>
  <c r="D735" i="6"/>
  <c r="P734" i="6"/>
  <c r="D734" i="6"/>
  <c r="P733" i="6"/>
  <c r="D733" i="6"/>
  <c r="P732" i="6"/>
  <c r="D732" i="6"/>
  <c r="P731" i="6"/>
  <c r="D731" i="6"/>
  <c r="P730" i="6"/>
  <c r="D730" i="6"/>
  <c r="O729" i="6"/>
  <c r="O522" i="6" s="1"/>
  <c r="O44" i="6" s="1"/>
  <c r="N729" i="6"/>
  <c r="N522" i="6" s="1"/>
  <c r="N44" i="6" s="1"/>
  <c r="M729" i="6"/>
  <c r="M522" i="6" s="1"/>
  <c r="L729" i="6"/>
  <c r="L522" i="6" s="1"/>
  <c r="L44" i="6" s="1"/>
  <c r="K729" i="6"/>
  <c r="K522" i="6" s="1"/>
  <c r="K44" i="6" s="1"/>
  <c r="J729" i="6"/>
  <c r="J522" i="6" s="1"/>
  <c r="J44" i="6" s="1"/>
  <c r="I729" i="6"/>
  <c r="H729" i="6"/>
  <c r="H522" i="6" s="1"/>
  <c r="H44" i="6" s="1"/>
  <c r="G729" i="6"/>
  <c r="G522" i="6" s="1"/>
  <c r="G44" i="6" s="1"/>
  <c r="F729" i="6"/>
  <c r="F522" i="6" s="1"/>
  <c r="F44" i="6" s="1"/>
  <c r="E729" i="6"/>
  <c r="O728" i="6"/>
  <c r="O521" i="6" s="1"/>
  <c r="N728" i="6"/>
  <c r="N521" i="6" s="1"/>
  <c r="N43" i="6" s="1"/>
  <c r="M728" i="6"/>
  <c r="M521" i="6" s="1"/>
  <c r="M43" i="6" s="1"/>
  <c r="L728" i="6"/>
  <c r="L521" i="6" s="1"/>
  <c r="L43" i="6" s="1"/>
  <c r="K728" i="6"/>
  <c r="K521" i="6" s="1"/>
  <c r="J728" i="6"/>
  <c r="J521" i="6" s="1"/>
  <c r="J43" i="6" s="1"/>
  <c r="I728" i="6"/>
  <c r="I521" i="6" s="1"/>
  <c r="I43" i="6" s="1"/>
  <c r="H728" i="6"/>
  <c r="H521" i="6" s="1"/>
  <c r="H43" i="6" s="1"/>
  <c r="G728" i="6"/>
  <c r="G521" i="6" s="1"/>
  <c r="F728" i="6"/>
  <c r="F521" i="6" s="1"/>
  <c r="F43" i="6" s="1"/>
  <c r="E728" i="6"/>
  <c r="E521" i="6" s="1"/>
  <c r="E43" i="6" s="1"/>
  <c r="O727" i="6"/>
  <c r="O520" i="6" s="1"/>
  <c r="O42" i="6" s="1"/>
  <c r="N727" i="6"/>
  <c r="N520" i="6" s="1"/>
  <c r="M727" i="6"/>
  <c r="M520" i="6" s="1"/>
  <c r="M42" i="6" s="1"/>
  <c r="L727" i="6"/>
  <c r="L520" i="6" s="1"/>
  <c r="L42" i="6" s="1"/>
  <c r="K727" i="6"/>
  <c r="K520" i="6" s="1"/>
  <c r="K42" i="6" s="1"/>
  <c r="J727" i="6"/>
  <c r="J520" i="6" s="1"/>
  <c r="I727" i="6"/>
  <c r="I520" i="6" s="1"/>
  <c r="I42" i="6" s="1"/>
  <c r="H727" i="6"/>
  <c r="H520" i="6" s="1"/>
  <c r="H42" i="6" s="1"/>
  <c r="G727" i="6"/>
  <c r="G520" i="6" s="1"/>
  <c r="G42" i="6" s="1"/>
  <c r="F727" i="6"/>
  <c r="F520" i="6" s="1"/>
  <c r="E727" i="6"/>
  <c r="E520" i="6" s="1"/>
  <c r="E42" i="6" s="1"/>
  <c r="O726" i="6"/>
  <c r="O519" i="6" s="1"/>
  <c r="O41" i="6" s="1"/>
  <c r="N726" i="6"/>
  <c r="M726" i="6"/>
  <c r="M519" i="6" s="1"/>
  <c r="L726" i="6"/>
  <c r="K726" i="6"/>
  <c r="K519" i="6" s="1"/>
  <c r="K41" i="6" s="1"/>
  <c r="J726" i="6"/>
  <c r="I726" i="6"/>
  <c r="I519" i="6" s="1"/>
  <c r="I41" i="6" s="1"/>
  <c r="H726" i="6"/>
  <c r="H519" i="6" s="1"/>
  <c r="H41" i="6" s="1"/>
  <c r="G726" i="6"/>
  <c r="G519" i="6" s="1"/>
  <c r="G41" i="6" s="1"/>
  <c r="F726" i="6"/>
  <c r="E726" i="6"/>
  <c r="E519" i="6" s="1"/>
  <c r="E41" i="6" s="1"/>
  <c r="O725" i="6"/>
  <c r="O518" i="6" s="1"/>
  <c r="O40" i="6" s="1"/>
  <c r="N725" i="6"/>
  <c r="N518" i="6" s="1"/>
  <c r="N40" i="6" s="1"/>
  <c r="M725" i="6"/>
  <c r="L725" i="6"/>
  <c r="K725" i="6"/>
  <c r="K518" i="6" s="1"/>
  <c r="K40" i="6" s="1"/>
  <c r="J725" i="6"/>
  <c r="J518" i="6" s="1"/>
  <c r="J40" i="6" s="1"/>
  <c r="I725" i="6"/>
  <c r="H725" i="6"/>
  <c r="H518" i="6" s="1"/>
  <c r="H40" i="6" s="1"/>
  <c r="G725" i="6"/>
  <c r="G518" i="6" s="1"/>
  <c r="G40" i="6" s="1"/>
  <c r="F725" i="6"/>
  <c r="E725" i="6"/>
  <c r="O724" i="6"/>
  <c r="N724" i="6"/>
  <c r="M724" i="6"/>
  <c r="L724" i="6"/>
  <c r="K724" i="6"/>
  <c r="J724" i="6"/>
  <c r="I724" i="6"/>
  <c r="H724" i="6"/>
  <c r="G724" i="6"/>
  <c r="F724" i="6"/>
  <c r="E724" i="6"/>
  <c r="P723" i="6"/>
  <c r="D723" i="6"/>
  <c r="O722" i="6"/>
  <c r="O715" i="6" s="1"/>
  <c r="N722" i="6"/>
  <c r="M722" i="6"/>
  <c r="M503" i="6" s="1"/>
  <c r="L722" i="6"/>
  <c r="L503" i="6" s="1"/>
  <c r="K722" i="6"/>
  <c r="J722" i="6"/>
  <c r="I722" i="6"/>
  <c r="I503" i="6" s="1"/>
  <c r="H722" i="6"/>
  <c r="G722" i="6"/>
  <c r="G715" i="6" s="1"/>
  <c r="F722" i="6"/>
  <c r="E722" i="6"/>
  <c r="E503" i="6" s="1"/>
  <c r="O721" i="6"/>
  <c r="O714" i="6" s="1"/>
  <c r="N721" i="6"/>
  <c r="M721" i="6"/>
  <c r="M502" i="6" s="1"/>
  <c r="L721" i="6"/>
  <c r="K721" i="6"/>
  <c r="J721" i="6"/>
  <c r="J714" i="6" s="1"/>
  <c r="I721" i="6"/>
  <c r="I502" i="6" s="1"/>
  <c r="H721" i="6"/>
  <c r="H714" i="6" s="1"/>
  <c r="G721" i="6"/>
  <c r="G714" i="6" s="1"/>
  <c r="F721" i="6"/>
  <c r="E721" i="6"/>
  <c r="O720" i="6"/>
  <c r="N720" i="6"/>
  <c r="M720" i="6"/>
  <c r="M713" i="6" s="1"/>
  <c r="L720" i="6"/>
  <c r="K720" i="6"/>
  <c r="K501" i="6" s="1"/>
  <c r="J720" i="6"/>
  <c r="J713" i="6" s="1"/>
  <c r="I720" i="6"/>
  <c r="H720" i="6"/>
  <c r="G720" i="6"/>
  <c r="F720" i="6"/>
  <c r="E720" i="6"/>
  <c r="E713" i="6" s="1"/>
  <c r="O719" i="6"/>
  <c r="N719" i="6"/>
  <c r="N500" i="6" s="1"/>
  <c r="M719" i="6"/>
  <c r="M712" i="6" s="1"/>
  <c r="L719" i="6"/>
  <c r="K719" i="6"/>
  <c r="J719" i="6"/>
  <c r="J500" i="6" s="1"/>
  <c r="I719" i="6"/>
  <c r="I500" i="6" s="1"/>
  <c r="H719" i="6"/>
  <c r="H712" i="6" s="1"/>
  <c r="G719" i="6"/>
  <c r="G500" i="6" s="1"/>
  <c r="F719" i="6"/>
  <c r="F500" i="6" s="1"/>
  <c r="E719" i="6"/>
  <c r="E500" i="6" s="1"/>
  <c r="O718" i="6"/>
  <c r="N718" i="6"/>
  <c r="M718" i="6"/>
  <c r="L718" i="6"/>
  <c r="K718" i="6"/>
  <c r="K711" i="6" s="1"/>
  <c r="J718" i="6"/>
  <c r="J499" i="6" s="1"/>
  <c r="I718" i="6"/>
  <c r="I499" i="6" s="1"/>
  <c r="H718" i="6"/>
  <c r="H711" i="6" s="1"/>
  <c r="G718" i="6"/>
  <c r="F718" i="6"/>
  <c r="F499" i="6" s="1"/>
  <c r="E718" i="6"/>
  <c r="P716" i="6"/>
  <c r="P709" i="6"/>
  <c r="D709" i="6"/>
  <c r="P708" i="6"/>
  <c r="D708" i="6"/>
  <c r="P707" i="6"/>
  <c r="D707" i="6"/>
  <c r="P706" i="6"/>
  <c r="D706" i="6"/>
  <c r="P705" i="6"/>
  <c r="D705" i="6"/>
  <c r="O704" i="6"/>
  <c r="N704" i="6"/>
  <c r="M704" i="6"/>
  <c r="L704" i="6"/>
  <c r="K704" i="6"/>
  <c r="J704" i="6"/>
  <c r="I704" i="6"/>
  <c r="H704" i="6"/>
  <c r="G704" i="6"/>
  <c r="F704" i="6"/>
  <c r="E704" i="6"/>
  <c r="P703" i="6"/>
  <c r="D703" i="6"/>
  <c r="P702" i="6"/>
  <c r="D702" i="6"/>
  <c r="P701" i="6"/>
  <c r="D701" i="6"/>
  <c r="P700" i="6"/>
  <c r="D700" i="6"/>
  <c r="P699" i="6"/>
  <c r="D699" i="6"/>
  <c r="P698" i="6"/>
  <c r="D698" i="6"/>
  <c r="P697" i="6"/>
  <c r="D697" i="6"/>
  <c r="P696" i="6"/>
  <c r="D696" i="6"/>
  <c r="P695" i="6"/>
  <c r="D695" i="6"/>
  <c r="P694" i="6"/>
  <c r="D694" i="6"/>
  <c r="P693" i="6"/>
  <c r="D693" i="6"/>
  <c r="P692" i="6"/>
  <c r="D692" i="6"/>
  <c r="P691" i="6"/>
  <c r="D691" i="6"/>
  <c r="P690" i="6"/>
  <c r="D690" i="6"/>
  <c r="P689" i="6"/>
  <c r="D689" i="6"/>
  <c r="P688" i="6"/>
  <c r="D688" i="6"/>
  <c r="P687" i="6"/>
  <c r="D687" i="6"/>
  <c r="P686" i="6"/>
  <c r="D686" i="6"/>
  <c r="P685" i="6"/>
  <c r="D685" i="6"/>
  <c r="P684" i="6"/>
  <c r="D684" i="6"/>
  <c r="P683" i="6"/>
  <c r="D683" i="6"/>
  <c r="P682" i="6"/>
  <c r="D682" i="6"/>
  <c r="P681" i="6"/>
  <c r="D681" i="6"/>
  <c r="O680" i="6"/>
  <c r="N680" i="6"/>
  <c r="M680" i="6"/>
  <c r="L680" i="6"/>
  <c r="K680" i="6"/>
  <c r="J680" i="6"/>
  <c r="I680" i="6"/>
  <c r="H680" i="6"/>
  <c r="G680" i="6"/>
  <c r="F680" i="6"/>
  <c r="E680" i="6"/>
  <c r="P679" i="6"/>
  <c r="D679" i="6"/>
  <c r="P678" i="6"/>
  <c r="D678" i="6"/>
  <c r="P677" i="6"/>
  <c r="D677" i="6"/>
  <c r="P676" i="6"/>
  <c r="D676" i="6"/>
  <c r="P675" i="6"/>
  <c r="D675" i="6"/>
  <c r="O674" i="6"/>
  <c r="O661" i="6" s="1"/>
  <c r="N674" i="6"/>
  <c r="N661" i="6" s="1"/>
  <c r="M674" i="6"/>
  <c r="M661" i="6" s="1"/>
  <c r="L674" i="6"/>
  <c r="L661" i="6" s="1"/>
  <c r="K674" i="6"/>
  <c r="K661" i="6" s="1"/>
  <c r="J674" i="6"/>
  <c r="J661" i="6" s="1"/>
  <c r="I674" i="6"/>
  <c r="H674" i="6"/>
  <c r="H661" i="6" s="1"/>
  <c r="G674" i="6"/>
  <c r="G661" i="6" s="1"/>
  <c r="F674" i="6"/>
  <c r="F661" i="6" s="1"/>
  <c r="E674" i="6"/>
  <c r="P673" i="6"/>
  <c r="D673" i="6"/>
  <c r="P672" i="6"/>
  <c r="D672" i="6"/>
  <c r="P671" i="6"/>
  <c r="D671" i="6"/>
  <c r="P670" i="6"/>
  <c r="D670" i="6"/>
  <c r="P669" i="6"/>
  <c r="D669" i="6"/>
  <c r="P668" i="6"/>
  <c r="D668" i="6"/>
  <c r="P667" i="6"/>
  <c r="O666" i="6"/>
  <c r="N666" i="6"/>
  <c r="M666" i="6"/>
  <c r="L666" i="6"/>
  <c r="K666" i="6"/>
  <c r="J666" i="6"/>
  <c r="I666" i="6"/>
  <c r="H666" i="6"/>
  <c r="G666" i="6"/>
  <c r="F666" i="6"/>
  <c r="E666" i="6"/>
  <c r="O665" i="6"/>
  <c r="N665" i="6"/>
  <c r="M665" i="6"/>
  <c r="L665" i="6"/>
  <c r="K665" i="6"/>
  <c r="J665" i="6"/>
  <c r="I665" i="6"/>
  <c r="H665" i="6"/>
  <c r="G665" i="6"/>
  <c r="F665" i="6"/>
  <c r="E665" i="6"/>
  <c r="O664" i="6"/>
  <c r="N664" i="6"/>
  <c r="M664" i="6"/>
  <c r="L664" i="6"/>
  <c r="K664" i="6"/>
  <c r="J664" i="6"/>
  <c r="I664" i="6"/>
  <c r="H664" i="6"/>
  <c r="G664" i="6"/>
  <c r="F664" i="6"/>
  <c r="E664" i="6"/>
  <c r="O663" i="6"/>
  <c r="N663" i="6"/>
  <c r="M663" i="6"/>
  <c r="L663" i="6"/>
  <c r="K663" i="6"/>
  <c r="J663" i="6"/>
  <c r="I663" i="6"/>
  <c r="H663" i="6"/>
  <c r="G663" i="6"/>
  <c r="F663" i="6"/>
  <c r="E663" i="6"/>
  <c r="O662" i="6"/>
  <c r="N662" i="6"/>
  <c r="M662" i="6"/>
  <c r="L662" i="6"/>
  <c r="K662" i="6"/>
  <c r="J662" i="6"/>
  <c r="I662" i="6"/>
  <c r="H662" i="6"/>
  <c r="G662" i="6"/>
  <c r="F662" i="6"/>
  <c r="E662" i="6"/>
  <c r="P660" i="6"/>
  <c r="D660" i="6"/>
  <c r="P659" i="6"/>
  <c r="D659" i="6"/>
  <c r="P658" i="6"/>
  <c r="D658" i="6"/>
  <c r="P657" i="6"/>
  <c r="D657" i="6"/>
  <c r="P656" i="6"/>
  <c r="D656" i="6"/>
  <c r="P655" i="6"/>
  <c r="D655" i="6"/>
  <c r="P654" i="6"/>
  <c r="D654" i="6"/>
  <c r="P653" i="6"/>
  <c r="D653" i="6"/>
  <c r="P652" i="6"/>
  <c r="D652" i="6"/>
  <c r="P651" i="6"/>
  <c r="D651" i="6"/>
  <c r="P650" i="6"/>
  <c r="D650" i="6"/>
  <c r="P649" i="6"/>
  <c r="D649" i="6"/>
  <c r="P648" i="6"/>
  <c r="P647" i="6"/>
  <c r="D647" i="6"/>
  <c r="P646" i="6"/>
  <c r="D646" i="6"/>
  <c r="P645" i="6"/>
  <c r="D645" i="6"/>
  <c r="P644" i="6"/>
  <c r="D644" i="6"/>
  <c r="O643" i="6"/>
  <c r="N643" i="6"/>
  <c r="M643" i="6"/>
  <c r="L643" i="6"/>
  <c r="P643" i="6" s="1"/>
  <c r="K643" i="6"/>
  <c r="J643" i="6"/>
  <c r="I643" i="6"/>
  <c r="H643" i="6"/>
  <c r="G643" i="6"/>
  <c r="F643" i="6"/>
  <c r="E643" i="6"/>
  <c r="P642" i="6"/>
  <c r="D642" i="6"/>
  <c r="P641" i="6"/>
  <c r="D641" i="6"/>
  <c r="P640" i="6"/>
  <c r="D640" i="6"/>
  <c r="L639" i="6"/>
  <c r="P639" i="6" s="1"/>
  <c r="O638" i="6"/>
  <c r="O625" i="6" s="1"/>
  <c r="N638" i="6"/>
  <c r="N625" i="6" s="1"/>
  <c r="M638" i="6"/>
  <c r="M625" i="6" s="1"/>
  <c r="K638" i="6"/>
  <c r="K625" i="6" s="1"/>
  <c r="J638" i="6"/>
  <c r="J625" i="6" s="1"/>
  <c r="I638" i="6"/>
  <c r="I625" i="6" s="1"/>
  <c r="H638" i="6"/>
  <c r="H625" i="6" s="1"/>
  <c r="G638" i="6"/>
  <c r="G625" i="6" s="1"/>
  <c r="F638" i="6"/>
  <c r="F625" i="6" s="1"/>
  <c r="E638" i="6"/>
  <c r="E625" i="6" s="1"/>
  <c r="P637" i="6"/>
  <c r="D637" i="6"/>
  <c r="P636" i="6"/>
  <c r="D636" i="6"/>
  <c r="P635" i="6"/>
  <c r="D635" i="6"/>
  <c r="P634" i="6"/>
  <c r="D634" i="6"/>
  <c r="P633" i="6"/>
  <c r="D633" i="6"/>
  <c r="P632" i="6"/>
  <c r="D632" i="6"/>
  <c r="P631" i="6"/>
  <c r="O629" i="6"/>
  <c r="N629" i="6"/>
  <c r="M629" i="6"/>
  <c r="L629" i="6"/>
  <c r="K629" i="6"/>
  <c r="J629" i="6"/>
  <c r="I629" i="6"/>
  <c r="H629" i="6"/>
  <c r="G629" i="6"/>
  <c r="F629" i="6"/>
  <c r="E629" i="6"/>
  <c r="O628" i="6"/>
  <c r="N628" i="6"/>
  <c r="M628" i="6"/>
  <c r="L628" i="6"/>
  <c r="K628" i="6"/>
  <c r="J628" i="6"/>
  <c r="I628" i="6"/>
  <c r="H628" i="6"/>
  <c r="G628" i="6"/>
  <c r="F628" i="6"/>
  <c r="E628" i="6"/>
  <c r="O627" i="6"/>
  <c r="N627" i="6"/>
  <c r="M627" i="6"/>
  <c r="L627" i="6"/>
  <c r="K627" i="6"/>
  <c r="J627" i="6"/>
  <c r="I627" i="6"/>
  <c r="H627" i="6"/>
  <c r="G627" i="6"/>
  <c r="F627" i="6"/>
  <c r="E627" i="6"/>
  <c r="O626" i="6"/>
  <c r="N626" i="6"/>
  <c r="M626" i="6"/>
  <c r="K626" i="6"/>
  <c r="J626" i="6"/>
  <c r="I626" i="6"/>
  <c r="H626" i="6"/>
  <c r="G626" i="6"/>
  <c r="F626" i="6"/>
  <c r="E626" i="6"/>
  <c r="P624" i="6"/>
  <c r="D624" i="6"/>
  <c r="P623" i="6"/>
  <c r="D623" i="6"/>
  <c r="P622" i="6"/>
  <c r="D622" i="6"/>
  <c r="P621" i="6"/>
  <c r="D621" i="6"/>
  <c r="P620" i="6"/>
  <c r="D620" i="6"/>
  <c r="O619" i="6"/>
  <c r="N619" i="6"/>
  <c r="M619" i="6"/>
  <c r="L619" i="6"/>
  <c r="K619" i="6"/>
  <c r="J619" i="6"/>
  <c r="I619" i="6"/>
  <c r="H619" i="6"/>
  <c r="G619" i="6"/>
  <c r="F619" i="6"/>
  <c r="E619" i="6"/>
  <c r="P618" i="6"/>
  <c r="D618" i="6"/>
  <c r="P617" i="6"/>
  <c r="D617" i="6"/>
  <c r="P616" i="6"/>
  <c r="D616" i="6"/>
  <c r="P615" i="6"/>
  <c r="D615" i="6"/>
  <c r="P614" i="6"/>
  <c r="D614" i="6"/>
  <c r="O613" i="6"/>
  <c r="N613" i="6"/>
  <c r="M613" i="6"/>
  <c r="L613" i="6"/>
  <c r="K613" i="6"/>
  <c r="J613" i="6"/>
  <c r="I613" i="6"/>
  <c r="H613" i="6"/>
  <c r="G613" i="6"/>
  <c r="F613" i="6"/>
  <c r="E613" i="6"/>
  <c r="P612" i="6"/>
  <c r="D612" i="6"/>
  <c r="P611" i="6"/>
  <c r="D611" i="6"/>
  <c r="P610" i="6"/>
  <c r="D610" i="6"/>
  <c r="P609" i="6"/>
  <c r="D609" i="6"/>
  <c r="P608" i="6"/>
  <c r="D608" i="6"/>
  <c r="O607" i="6"/>
  <c r="N607" i="6"/>
  <c r="M607" i="6"/>
  <c r="L607" i="6"/>
  <c r="K607" i="6"/>
  <c r="J607" i="6"/>
  <c r="I607" i="6"/>
  <c r="H607" i="6"/>
  <c r="G607" i="6"/>
  <c r="F607" i="6"/>
  <c r="E607" i="6"/>
  <c r="P606" i="6"/>
  <c r="D606" i="6"/>
  <c r="P605" i="6"/>
  <c r="D605" i="6"/>
  <c r="P604" i="6"/>
  <c r="D604" i="6"/>
  <c r="P603" i="6"/>
  <c r="D603" i="6"/>
  <c r="P602" i="6"/>
  <c r="D602" i="6"/>
  <c r="O601" i="6"/>
  <c r="N601" i="6"/>
  <c r="M601" i="6"/>
  <c r="L601" i="6"/>
  <c r="K601" i="6"/>
  <c r="J601" i="6"/>
  <c r="I601" i="6"/>
  <c r="H601" i="6"/>
  <c r="G601" i="6"/>
  <c r="F601" i="6"/>
  <c r="E601" i="6"/>
  <c r="P600" i="6"/>
  <c r="D600" i="6"/>
  <c r="P599" i="6"/>
  <c r="D599" i="6"/>
  <c r="P598" i="6"/>
  <c r="D598" i="6"/>
  <c r="P597" i="6"/>
  <c r="D597" i="6"/>
  <c r="P596" i="6"/>
  <c r="D596" i="6"/>
  <c r="O595" i="6"/>
  <c r="N595" i="6"/>
  <c r="M595" i="6"/>
  <c r="L595" i="6"/>
  <c r="K595" i="6"/>
  <c r="J595" i="6"/>
  <c r="I595" i="6"/>
  <c r="H595" i="6"/>
  <c r="G595" i="6"/>
  <c r="F595" i="6"/>
  <c r="E595" i="6"/>
  <c r="P594" i="6"/>
  <c r="D594" i="6"/>
  <c r="P593" i="6"/>
  <c r="D593" i="6"/>
  <c r="P592" i="6"/>
  <c r="D592" i="6"/>
  <c r="P591" i="6"/>
  <c r="D591" i="6"/>
  <c r="P590" i="6"/>
  <c r="N590" i="6"/>
  <c r="M590" i="6"/>
  <c r="M589" i="6" s="1"/>
  <c r="O589" i="6"/>
  <c r="L589" i="6"/>
  <c r="K589" i="6"/>
  <c r="J589" i="6"/>
  <c r="I589" i="6"/>
  <c r="H589" i="6"/>
  <c r="G589" i="6"/>
  <c r="F589" i="6"/>
  <c r="E589" i="6"/>
  <c r="P588" i="6"/>
  <c r="D588" i="6"/>
  <c r="P587" i="6"/>
  <c r="D587" i="6"/>
  <c r="P586" i="6"/>
  <c r="D586" i="6"/>
  <c r="P585" i="6"/>
  <c r="D585" i="6"/>
  <c r="P584" i="6"/>
  <c r="D584" i="6"/>
  <c r="O583" i="6"/>
  <c r="N583" i="6"/>
  <c r="M583" i="6"/>
  <c r="L583" i="6"/>
  <c r="K583" i="6"/>
  <c r="J583" i="6"/>
  <c r="I583" i="6"/>
  <c r="H583" i="6"/>
  <c r="G583" i="6"/>
  <c r="F583" i="6"/>
  <c r="E583" i="6"/>
  <c r="P582" i="6"/>
  <c r="D582" i="6"/>
  <c r="P581" i="6"/>
  <c r="D581" i="6"/>
  <c r="P580" i="6"/>
  <c r="D580" i="6"/>
  <c r="P579" i="6"/>
  <c r="D579" i="6"/>
  <c r="P578" i="6"/>
  <c r="D578" i="6"/>
  <c r="O577" i="6"/>
  <c r="N577" i="6"/>
  <c r="M577" i="6"/>
  <c r="L577" i="6"/>
  <c r="K577" i="6"/>
  <c r="J577" i="6"/>
  <c r="I577" i="6"/>
  <c r="H577" i="6"/>
  <c r="G577" i="6"/>
  <c r="F577" i="6"/>
  <c r="E577" i="6"/>
  <c r="P576" i="6"/>
  <c r="D576" i="6"/>
  <c r="P575" i="6"/>
  <c r="D575" i="6"/>
  <c r="P574" i="6"/>
  <c r="D574" i="6"/>
  <c r="P573" i="6"/>
  <c r="D573" i="6"/>
  <c r="P572" i="6"/>
  <c r="D572" i="6"/>
  <c r="O571" i="6"/>
  <c r="N571" i="6"/>
  <c r="M571" i="6"/>
  <c r="L571" i="6"/>
  <c r="K571" i="6"/>
  <c r="J571" i="6"/>
  <c r="I571" i="6"/>
  <c r="H571" i="6"/>
  <c r="G571" i="6"/>
  <c r="F571" i="6"/>
  <c r="E571" i="6"/>
  <c r="P570" i="6"/>
  <c r="D570" i="6"/>
  <c r="P569" i="6"/>
  <c r="D569" i="6"/>
  <c r="P568" i="6"/>
  <c r="D568" i="6"/>
  <c r="P567" i="6"/>
  <c r="D567" i="6"/>
  <c r="P566" i="6"/>
  <c r="D566" i="6"/>
  <c r="O565" i="6"/>
  <c r="O504" i="6" s="1"/>
  <c r="O21" i="6" s="1"/>
  <c r="N565" i="6"/>
  <c r="N504" i="6" s="1"/>
  <c r="N21" i="6" s="1"/>
  <c r="M565" i="6"/>
  <c r="M504" i="6" s="1"/>
  <c r="M21" i="6" s="1"/>
  <c r="L565" i="6"/>
  <c r="L504" i="6" s="1"/>
  <c r="L21" i="6" s="1"/>
  <c r="K565" i="6"/>
  <c r="K504" i="6" s="1"/>
  <c r="K21" i="6" s="1"/>
  <c r="J565" i="6"/>
  <c r="J504" i="6" s="1"/>
  <c r="I565" i="6"/>
  <c r="I504" i="6" s="1"/>
  <c r="H565" i="6"/>
  <c r="H504" i="6" s="1"/>
  <c r="G565" i="6"/>
  <c r="G504" i="6" s="1"/>
  <c r="G21" i="6" s="1"/>
  <c r="F565" i="6"/>
  <c r="F504" i="6" s="1"/>
  <c r="E565" i="6"/>
  <c r="P564" i="6"/>
  <c r="D564" i="6"/>
  <c r="P563" i="6"/>
  <c r="D563" i="6"/>
  <c r="P562" i="6"/>
  <c r="D562" i="6"/>
  <c r="P561" i="6"/>
  <c r="D561" i="6"/>
  <c r="P560" i="6"/>
  <c r="D560" i="6"/>
  <c r="O559" i="6"/>
  <c r="N559" i="6"/>
  <c r="M559" i="6"/>
  <c r="L559" i="6"/>
  <c r="K559" i="6"/>
  <c r="J559" i="6"/>
  <c r="I559" i="6"/>
  <c r="H559" i="6"/>
  <c r="G559" i="6"/>
  <c r="F559" i="6"/>
  <c r="E559" i="6"/>
  <c r="P558" i="6"/>
  <c r="D558" i="6"/>
  <c r="P557" i="6"/>
  <c r="D557" i="6"/>
  <c r="P556" i="6"/>
  <c r="D556" i="6"/>
  <c r="P555" i="6"/>
  <c r="D555" i="6"/>
  <c r="P554" i="6"/>
  <c r="O553" i="6"/>
  <c r="N553" i="6"/>
  <c r="M553" i="6"/>
  <c r="K553" i="6"/>
  <c r="J553" i="6"/>
  <c r="I553" i="6"/>
  <c r="H553" i="6"/>
  <c r="G553" i="6"/>
  <c r="F553" i="6"/>
  <c r="E553" i="6"/>
  <c r="P552" i="6"/>
  <c r="D552" i="6"/>
  <c r="P551" i="6"/>
  <c r="D551" i="6"/>
  <c r="P550" i="6"/>
  <c r="D550" i="6"/>
  <c r="P549" i="6"/>
  <c r="D549" i="6"/>
  <c r="P548" i="6"/>
  <c r="O547" i="6"/>
  <c r="N547" i="6"/>
  <c r="M547" i="6"/>
  <c r="K547" i="6"/>
  <c r="J547" i="6"/>
  <c r="I547" i="6"/>
  <c r="H547" i="6"/>
  <c r="G547" i="6"/>
  <c r="F547" i="6"/>
  <c r="E547" i="6"/>
  <c r="P546" i="6"/>
  <c r="D546" i="6"/>
  <c r="P545" i="6"/>
  <c r="D545" i="6"/>
  <c r="P544" i="6"/>
  <c r="D544" i="6"/>
  <c r="P543" i="6"/>
  <c r="D543" i="6"/>
  <c r="L542" i="6"/>
  <c r="P542" i="6" s="1"/>
  <c r="O541" i="6"/>
  <c r="N541" i="6"/>
  <c r="M541" i="6"/>
  <c r="K541" i="6"/>
  <c r="J541" i="6"/>
  <c r="I541" i="6"/>
  <c r="H541" i="6"/>
  <c r="G541" i="6"/>
  <c r="F541" i="6"/>
  <c r="E541" i="6"/>
  <c r="P540" i="6"/>
  <c r="D540" i="6"/>
  <c r="P539" i="6"/>
  <c r="D539" i="6"/>
  <c r="P538" i="6"/>
  <c r="D538" i="6"/>
  <c r="P537" i="6"/>
  <c r="D537" i="6"/>
  <c r="P536" i="6"/>
  <c r="D536" i="6"/>
  <c r="O535" i="6"/>
  <c r="N535" i="6"/>
  <c r="M535" i="6"/>
  <c r="L535" i="6"/>
  <c r="K535" i="6"/>
  <c r="J535" i="6"/>
  <c r="I535" i="6"/>
  <c r="H535" i="6"/>
  <c r="G535" i="6"/>
  <c r="F535" i="6"/>
  <c r="E535" i="6"/>
  <c r="P534" i="6"/>
  <c r="D534" i="6"/>
  <c r="P533" i="6"/>
  <c r="D533" i="6"/>
  <c r="P532" i="6"/>
  <c r="D532" i="6"/>
  <c r="P531" i="6"/>
  <c r="D531" i="6"/>
  <c r="L530" i="6"/>
  <c r="O529" i="6"/>
  <c r="N529" i="6"/>
  <c r="M529" i="6"/>
  <c r="K529" i="6"/>
  <c r="J529" i="6"/>
  <c r="I529" i="6"/>
  <c r="H529" i="6"/>
  <c r="G529" i="6"/>
  <c r="F529" i="6"/>
  <c r="E529" i="6"/>
  <c r="P528" i="6"/>
  <c r="D528" i="6"/>
  <c r="P527" i="6"/>
  <c r="D527" i="6"/>
  <c r="P526" i="6"/>
  <c r="D526" i="6"/>
  <c r="P525" i="6"/>
  <c r="D525" i="6"/>
  <c r="M524" i="6"/>
  <c r="L524" i="6"/>
  <c r="P524" i="6" s="1"/>
  <c r="O523" i="6"/>
  <c r="N523" i="6"/>
  <c r="K523" i="6"/>
  <c r="J523" i="6"/>
  <c r="I523" i="6"/>
  <c r="H523" i="6"/>
  <c r="G523" i="6"/>
  <c r="F523" i="6"/>
  <c r="E523" i="6"/>
  <c r="L519" i="6"/>
  <c r="L41" i="6" s="1"/>
  <c r="P516" i="6"/>
  <c r="D516" i="6"/>
  <c r="O515" i="6"/>
  <c r="O32" i="6" s="1"/>
  <c r="N515" i="6"/>
  <c r="N32" i="6" s="1"/>
  <c r="M515" i="6"/>
  <c r="M32" i="6" s="1"/>
  <c r="L515" i="6"/>
  <c r="L32" i="6" s="1"/>
  <c r="K515" i="6"/>
  <c r="K32" i="6" s="1"/>
  <c r="J515" i="6"/>
  <c r="J32" i="6" s="1"/>
  <c r="I515" i="6"/>
  <c r="I32" i="6" s="1"/>
  <c r="H515" i="6"/>
  <c r="H32" i="6" s="1"/>
  <c r="G515" i="6"/>
  <c r="G32" i="6" s="1"/>
  <c r="F515" i="6"/>
  <c r="F32" i="6" s="1"/>
  <c r="E515" i="6"/>
  <c r="E32" i="6" s="1"/>
  <c r="O514" i="6"/>
  <c r="O31" i="6" s="1"/>
  <c r="N514" i="6"/>
  <c r="N31" i="6" s="1"/>
  <c r="M514" i="6"/>
  <c r="M31" i="6" s="1"/>
  <c r="L514" i="6"/>
  <c r="L31" i="6" s="1"/>
  <c r="K514" i="6"/>
  <c r="K31" i="6" s="1"/>
  <c r="J514" i="6"/>
  <c r="J31" i="6" s="1"/>
  <c r="I514" i="6"/>
  <c r="I31" i="6" s="1"/>
  <c r="H514" i="6"/>
  <c r="H31" i="6" s="1"/>
  <c r="G514" i="6"/>
  <c r="G31" i="6" s="1"/>
  <c r="F514" i="6"/>
  <c r="F31" i="6" s="1"/>
  <c r="E514" i="6"/>
  <c r="O513" i="6"/>
  <c r="O30" i="6" s="1"/>
  <c r="N513" i="6"/>
  <c r="N30" i="6" s="1"/>
  <c r="M513" i="6"/>
  <c r="M30" i="6" s="1"/>
  <c r="L513" i="6"/>
  <c r="L30" i="6" s="1"/>
  <c r="K513" i="6"/>
  <c r="J513" i="6"/>
  <c r="J30" i="6" s="1"/>
  <c r="I513" i="6"/>
  <c r="I30" i="6" s="1"/>
  <c r="H513" i="6"/>
  <c r="H30" i="6" s="1"/>
  <c r="G513" i="6"/>
  <c r="G30" i="6" s="1"/>
  <c r="F513" i="6"/>
  <c r="F30" i="6" s="1"/>
  <c r="E513" i="6"/>
  <c r="O512" i="6"/>
  <c r="O29" i="6" s="1"/>
  <c r="N512" i="6"/>
  <c r="N29" i="6" s="1"/>
  <c r="M512" i="6"/>
  <c r="M29" i="6" s="1"/>
  <c r="L512" i="6"/>
  <c r="L29" i="6" s="1"/>
  <c r="K512" i="6"/>
  <c r="K29" i="6" s="1"/>
  <c r="J512" i="6"/>
  <c r="J29" i="6" s="1"/>
  <c r="I512" i="6"/>
  <c r="I29" i="6" s="1"/>
  <c r="H512" i="6"/>
  <c r="H29" i="6" s="1"/>
  <c r="G512" i="6"/>
  <c r="G29" i="6" s="1"/>
  <c r="F512" i="6"/>
  <c r="F29" i="6" s="1"/>
  <c r="E512" i="6"/>
  <c r="O511" i="6"/>
  <c r="O28" i="6" s="1"/>
  <c r="N511" i="6"/>
  <c r="N28" i="6" s="1"/>
  <c r="M511" i="6"/>
  <c r="M28" i="6" s="1"/>
  <c r="L511" i="6"/>
  <c r="L28" i="6" s="1"/>
  <c r="K511" i="6"/>
  <c r="K28" i="6" s="1"/>
  <c r="J511" i="6"/>
  <c r="J28" i="6" s="1"/>
  <c r="I511" i="6"/>
  <c r="I28" i="6" s="1"/>
  <c r="H511" i="6"/>
  <c r="H28" i="6" s="1"/>
  <c r="G511" i="6"/>
  <c r="G28" i="6" s="1"/>
  <c r="F511" i="6"/>
  <c r="F28" i="6" s="1"/>
  <c r="E511" i="6"/>
  <c r="E28" i="6" s="1"/>
  <c r="O509" i="6"/>
  <c r="O26" i="6" s="1"/>
  <c r="N509" i="6"/>
  <c r="N26" i="6" s="1"/>
  <c r="M509" i="6"/>
  <c r="M26" i="6" s="1"/>
  <c r="L509" i="6"/>
  <c r="L26" i="6" s="1"/>
  <c r="K509" i="6"/>
  <c r="K26" i="6" s="1"/>
  <c r="J509" i="6"/>
  <c r="J26" i="6" s="1"/>
  <c r="I509" i="6"/>
  <c r="I26" i="6" s="1"/>
  <c r="H509" i="6"/>
  <c r="H26" i="6" s="1"/>
  <c r="G509" i="6"/>
  <c r="G26" i="6" s="1"/>
  <c r="F509" i="6"/>
  <c r="F26" i="6" s="1"/>
  <c r="E509" i="6"/>
  <c r="O508" i="6"/>
  <c r="O25" i="6" s="1"/>
  <c r="N508" i="6"/>
  <c r="N25" i="6" s="1"/>
  <c r="M508" i="6"/>
  <c r="M25" i="6" s="1"/>
  <c r="L508" i="6"/>
  <c r="L25" i="6" s="1"/>
  <c r="K508" i="6"/>
  <c r="K25" i="6" s="1"/>
  <c r="J508" i="6"/>
  <c r="J25" i="6" s="1"/>
  <c r="I508" i="6"/>
  <c r="I25" i="6" s="1"/>
  <c r="H508" i="6"/>
  <c r="H25" i="6" s="1"/>
  <c r="G508" i="6"/>
  <c r="G25" i="6" s="1"/>
  <c r="F508" i="6"/>
  <c r="F25" i="6" s="1"/>
  <c r="E508" i="6"/>
  <c r="O507" i="6"/>
  <c r="O24" i="6" s="1"/>
  <c r="N507" i="6"/>
  <c r="N24" i="6" s="1"/>
  <c r="M507" i="6"/>
  <c r="M24" i="6" s="1"/>
  <c r="L507" i="6"/>
  <c r="L24" i="6" s="1"/>
  <c r="K507" i="6"/>
  <c r="K24" i="6" s="1"/>
  <c r="J507" i="6"/>
  <c r="J24" i="6" s="1"/>
  <c r="I507" i="6"/>
  <c r="I24" i="6" s="1"/>
  <c r="H507" i="6"/>
  <c r="H24" i="6" s="1"/>
  <c r="G507" i="6"/>
  <c r="G24" i="6" s="1"/>
  <c r="F507" i="6"/>
  <c r="F24" i="6" s="1"/>
  <c r="E507" i="6"/>
  <c r="E24" i="6" s="1"/>
  <c r="O506" i="6"/>
  <c r="O23" i="6" s="1"/>
  <c r="N506" i="6"/>
  <c r="N23" i="6" s="1"/>
  <c r="M506" i="6"/>
  <c r="M23" i="6" s="1"/>
  <c r="L506" i="6"/>
  <c r="L23" i="6" s="1"/>
  <c r="K506" i="6"/>
  <c r="K23" i="6" s="1"/>
  <c r="J506" i="6"/>
  <c r="J23" i="6" s="1"/>
  <c r="I506" i="6"/>
  <c r="I23" i="6" s="1"/>
  <c r="H506" i="6"/>
  <c r="H23" i="6" s="1"/>
  <c r="G506" i="6"/>
  <c r="G23" i="6" s="1"/>
  <c r="F506" i="6"/>
  <c r="F23" i="6" s="1"/>
  <c r="E506" i="6"/>
  <c r="E23" i="6" s="1"/>
  <c r="O505" i="6"/>
  <c r="O22" i="6" s="1"/>
  <c r="N505" i="6"/>
  <c r="N22" i="6" s="1"/>
  <c r="M505" i="6"/>
  <c r="M22" i="6" s="1"/>
  <c r="L505" i="6"/>
  <c r="L22" i="6" s="1"/>
  <c r="K505" i="6"/>
  <c r="J505" i="6"/>
  <c r="J22" i="6" s="1"/>
  <c r="I505" i="6"/>
  <c r="I22" i="6" s="1"/>
  <c r="H505" i="6"/>
  <c r="G505" i="6"/>
  <c r="G22" i="6" s="1"/>
  <c r="F505" i="6"/>
  <c r="F22" i="6" s="1"/>
  <c r="E505" i="6"/>
  <c r="E22" i="6" s="1"/>
  <c r="N502" i="6"/>
  <c r="L500" i="6"/>
  <c r="P497" i="6"/>
  <c r="P490" i="6"/>
  <c r="D490" i="6"/>
  <c r="P489" i="6"/>
  <c r="D489" i="6"/>
  <c r="P488" i="6"/>
  <c r="D488" i="6"/>
  <c r="P487" i="6"/>
  <c r="D487" i="6"/>
  <c r="P486" i="6"/>
  <c r="D486" i="6"/>
  <c r="P485" i="6"/>
  <c r="D485" i="6"/>
  <c r="P484" i="6"/>
  <c r="D484" i="6"/>
  <c r="P483" i="6"/>
  <c r="D483" i="6"/>
  <c r="P482" i="6"/>
  <c r="D482" i="6"/>
  <c r="P481" i="6"/>
  <c r="D481" i="6"/>
  <c r="L480" i="6"/>
  <c r="P480" i="6" s="1"/>
  <c r="O479" i="6"/>
  <c r="N479" i="6"/>
  <c r="M479" i="6"/>
  <c r="K479" i="6"/>
  <c r="J479" i="6"/>
  <c r="I479" i="6"/>
  <c r="H479" i="6"/>
  <c r="G479" i="6"/>
  <c r="F479" i="6"/>
  <c r="E479" i="6"/>
  <c r="P478" i="6"/>
  <c r="D478" i="6"/>
  <c r="P477" i="6"/>
  <c r="D477" i="6"/>
  <c r="P476" i="6"/>
  <c r="D476" i="6"/>
  <c r="P475" i="6"/>
  <c r="D475" i="6"/>
  <c r="L474" i="6"/>
  <c r="P474" i="6" s="1"/>
  <c r="O473" i="6"/>
  <c r="N473" i="6"/>
  <c r="M473" i="6"/>
  <c r="L473" i="6"/>
  <c r="P473" i="6" s="1"/>
  <c r="K473" i="6"/>
  <c r="K461" i="6" s="1"/>
  <c r="J473" i="6"/>
  <c r="J461" i="6" s="1"/>
  <c r="I473" i="6"/>
  <c r="H473" i="6"/>
  <c r="G473" i="6"/>
  <c r="F473" i="6"/>
  <c r="E473" i="6"/>
  <c r="P472" i="6"/>
  <c r="D472" i="6"/>
  <c r="P471" i="6"/>
  <c r="D471" i="6"/>
  <c r="P470" i="6"/>
  <c r="D470" i="6"/>
  <c r="P469" i="6"/>
  <c r="D469" i="6"/>
  <c r="P468" i="6"/>
  <c r="D468" i="6"/>
  <c r="P467" i="6"/>
  <c r="D467" i="6"/>
  <c r="O466" i="6"/>
  <c r="N466" i="6"/>
  <c r="M466" i="6"/>
  <c r="L466" i="6"/>
  <c r="K466" i="6"/>
  <c r="J466" i="6"/>
  <c r="I466" i="6"/>
  <c r="H466" i="6"/>
  <c r="G466" i="6"/>
  <c r="F466" i="6"/>
  <c r="E466" i="6"/>
  <c r="O465" i="6"/>
  <c r="N465" i="6"/>
  <c r="M465" i="6"/>
  <c r="L465" i="6"/>
  <c r="K465" i="6"/>
  <c r="J465" i="6"/>
  <c r="I465" i="6"/>
  <c r="H465" i="6"/>
  <c r="G465" i="6"/>
  <c r="F465" i="6"/>
  <c r="E465" i="6"/>
  <c r="O464" i="6"/>
  <c r="N464" i="6"/>
  <c r="M464" i="6"/>
  <c r="L464" i="6"/>
  <c r="K464" i="6"/>
  <c r="J464" i="6"/>
  <c r="I464" i="6"/>
  <c r="H464" i="6"/>
  <c r="G464" i="6"/>
  <c r="F464" i="6"/>
  <c r="E464" i="6"/>
  <c r="O463" i="6"/>
  <c r="N463" i="6"/>
  <c r="M463" i="6"/>
  <c r="L463" i="6"/>
  <c r="K463" i="6"/>
  <c r="J463" i="6"/>
  <c r="I463" i="6"/>
  <c r="H463" i="6"/>
  <c r="G463" i="6"/>
  <c r="F463" i="6"/>
  <c r="E463" i="6"/>
  <c r="O462" i="6"/>
  <c r="N462" i="6"/>
  <c r="M462" i="6"/>
  <c r="K462" i="6"/>
  <c r="J462" i="6"/>
  <c r="I462" i="6"/>
  <c r="H462" i="6"/>
  <c r="G462" i="6"/>
  <c r="F462" i="6"/>
  <c r="E462" i="6"/>
  <c r="P460" i="6"/>
  <c r="D460" i="6"/>
  <c r="P459" i="6"/>
  <c r="D459" i="6"/>
  <c r="P458" i="6"/>
  <c r="D458" i="6"/>
  <c r="P457" i="6"/>
  <c r="D457" i="6"/>
  <c r="P456" i="6"/>
  <c r="D456" i="6"/>
  <c r="P455" i="6"/>
  <c r="D455" i="6"/>
  <c r="P454" i="6"/>
  <c r="D454" i="6"/>
  <c r="P453" i="6"/>
  <c r="D453" i="6"/>
  <c r="P452" i="6"/>
  <c r="D452" i="6"/>
  <c r="P451" i="6"/>
  <c r="D451" i="6"/>
  <c r="P450" i="6"/>
  <c r="D450" i="6"/>
  <c r="P449" i="6"/>
  <c r="D449" i="6"/>
  <c r="P448" i="6"/>
  <c r="D448" i="6"/>
  <c r="P447" i="6"/>
  <c r="D447" i="6"/>
  <c r="P446" i="6"/>
  <c r="D446" i="6"/>
  <c r="P445" i="6"/>
  <c r="D445" i="6"/>
  <c r="P444" i="6"/>
  <c r="D444" i="6"/>
  <c r="P443" i="6"/>
  <c r="D443" i="6"/>
  <c r="O442" i="6"/>
  <c r="N442" i="6"/>
  <c r="M442" i="6"/>
  <c r="L442" i="6"/>
  <c r="K442" i="6"/>
  <c r="J442" i="6"/>
  <c r="I442" i="6"/>
  <c r="H442" i="6"/>
  <c r="G442" i="6"/>
  <c r="F442" i="6"/>
  <c r="E442" i="6"/>
  <c r="O441" i="6"/>
  <c r="N441" i="6"/>
  <c r="M441" i="6"/>
  <c r="L441" i="6"/>
  <c r="K441" i="6"/>
  <c r="J441" i="6"/>
  <c r="I441" i="6"/>
  <c r="H441" i="6"/>
  <c r="G441" i="6"/>
  <c r="F441" i="6"/>
  <c r="E441" i="6"/>
  <c r="O440" i="6"/>
  <c r="N440" i="6"/>
  <c r="M440" i="6"/>
  <c r="L440" i="6"/>
  <c r="K440" i="6"/>
  <c r="J440" i="6"/>
  <c r="I440" i="6"/>
  <c r="H440" i="6"/>
  <c r="G440" i="6"/>
  <c r="F440" i="6"/>
  <c r="E440" i="6"/>
  <c r="O439" i="6"/>
  <c r="N439" i="6"/>
  <c r="M439" i="6"/>
  <c r="L439" i="6"/>
  <c r="K439" i="6"/>
  <c r="J439" i="6"/>
  <c r="I439" i="6"/>
  <c r="H439" i="6"/>
  <c r="G439" i="6"/>
  <c r="F439" i="6"/>
  <c r="E439" i="6"/>
  <c r="O438" i="6"/>
  <c r="N438" i="6"/>
  <c r="M438" i="6"/>
  <c r="L438" i="6"/>
  <c r="K438" i="6"/>
  <c r="J438" i="6"/>
  <c r="I438" i="6"/>
  <c r="H438" i="6"/>
  <c r="G438" i="6"/>
  <c r="F438" i="6"/>
  <c r="E438" i="6"/>
  <c r="O437" i="6"/>
  <c r="N437" i="6"/>
  <c r="M437" i="6"/>
  <c r="L437" i="6"/>
  <c r="K437" i="6"/>
  <c r="J437" i="6"/>
  <c r="I437" i="6"/>
  <c r="H437" i="6"/>
  <c r="G437" i="6"/>
  <c r="F437" i="6"/>
  <c r="E437" i="6"/>
  <c r="P436" i="6"/>
  <c r="P435" i="6"/>
  <c r="D435" i="6"/>
  <c r="P434" i="6"/>
  <c r="D434" i="6"/>
  <c r="P433" i="6"/>
  <c r="D433" i="6"/>
  <c r="P432" i="6"/>
  <c r="D432" i="6"/>
  <c r="O431" i="6"/>
  <c r="O304" i="6" s="1"/>
  <c r="N431" i="6"/>
  <c r="N304" i="6" s="1"/>
  <c r="M431" i="6"/>
  <c r="M304" i="6" s="1"/>
  <c r="L431" i="6"/>
  <c r="P431" i="6" s="1"/>
  <c r="P430" i="6"/>
  <c r="P429" i="6"/>
  <c r="D429" i="6"/>
  <c r="P428" i="6"/>
  <c r="D428" i="6"/>
  <c r="P427" i="6"/>
  <c r="D427" i="6"/>
  <c r="P426" i="6"/>
  <c r="D426" i="6"/>
  <c r="P425" i="6"/>
  <c r="D425" i="6"/>
  <c r="P424" i="6"/>
  <c r="D424" i="6"/>
  <c r="P423" i="6"/>
  <c r="D423" i="6"/>
  <c r="P422" i="6"/>
  <c r="D422" i="6"/>
  <c r="P421" i="6"/>
  <c r="D421" i="6"/>
  <c r="P420" i="6"/>
  <c r="D420" i="6"/>
  <c r="P419" i="6"/>
  <c r="D419" i="6"/>
  <c r="P418" i="6"/>
  <c r="O416" i="6"/>
  <c r="N416" i="6"/>
  <c r="M416" i="6"/>
  <c r="L416" i="6"/>
  <c r="K416" i="6"/>
  <c r="J416" i="6"/>
  <c r="I416" i="6"/>
  <c r="H416" i="6"/>
  <c r="G416" i="6"/>
  <c r="F416" i="6"/>
  <c r="E416" i="6"/>
  <c r="O415" i="6"/>
  <c r="N415" i="6"/>
  <c r="M415" i="6"/>
  <c r="L415" i="6"/>
  <c r="K415" i="6"/>
  <c r="J415" i="6"/>
  <c r="I415" i="6"/>
  <c r="H415" i="6"/>
  <c r="G415" i="6"/>
  <c r="F415" i="6"/>
  <c r="E415" i="6"/>
  <c r="O414" i="6"/>
  <c r="N414" i="6"/>
  <c r="M414" i="6"/>
  <c r="L414" i="6"/>
  <c r="K414" i="6"/>
  <c r="J414" i="6"/>
  <c r="I414" i="6"/>
  <c r="H414" i="6"/>
  <c r="G414" i="6"/>
  <c r="F414" i="6"/>
  <c r="E414" i="6"/>
  <c r="O413" i="6"/>
  <c r="N413" i="6"/>
  <c r="M413" i="6"/>
  <c r="L413" i="6"/>
  <c r="K413" i="6"/>
  <c r="J413" i="6"/>
  <c r="I413" i="6"/>
  <c r="H413" i="6"/>
  <c r="G413" i="6"/>
  <c r="F413" i="6"/>
  <c r="E413" i="6"/>
  <c r="O412" i="6"/>
  <c r="N412" i="6"/>
  <c r="M412" i="6"/>
  <c r="L412" i="6"/>
  <c r="K412" i="6"/>
  <c r="J412" i="6"/>
  <c r="I412" i="6"/>
  <c r="H412" i="6"/>
  <c r="G412" i="6"/>
  <c r="F412" i="6"/>
  <c r="E412" i="6"/>
  <c r="P411" i="6"/>
  <c r="D411" i="6"/>
  <c r="P410" i="6"/>
  <c r="D410" i="6"/>
  <c r="P409" i="6"/>
  <c r="D409" i="6"/>
  <c r="P408" i="6"/>
  <c r="D408" i="6"/>
  <c r="P407" i="6"/>
  <c r="D407" i="6"/>
  <c r="P406" i="6"/>
  <c r="D406" i="6"/>
  <c r="P405" i="6"/>
  <c r="D405" i="6"/>
  <c r="P404" i="6"/>
  <c r="D404" i="6"/>
  <c r="P403" i="6"/>
  <c r="D403" i="6"/>
  <c r="P402" i="6"/>
  <c r="D402" i="6"/>
  <c r="P401" i="6"/>
  <c r="D401" i="6"/>
  <c r="P400" i="6"/>
  <c r="D400" i="6"/>
  <c r="P399" i="6"/>
  <c r="D399" i="6"/>
  <c r="P398" i="6"/>
  <c r="O397" i="6"/>
  <c r="N397" i="6"/>
  <c r="M397" i="6"/>
  <c r="L397" i="6"/>
  <c r="K397" i="6"/>
  <c r="J397" i="6"/>
  <c r="I397" i="6"/>
  <c r="H397" i="6"/>
  <c r="G397" i="6"/>
  <c r="F397" i="6"/>
  <c r="E397" i="6"/>
  <c r="O396" i="6"/>
  <c r="N396" i="6"/>
  <c r="M396" i="6"/>
  <c r="L396" i="6"/>
  <c r="K396" i="6"/>
  <c r="J396" i="6"/>
  <c r="I396" i="6"/>
  <c r="H396" i="6"/>
  <c r="G396" i="6"/>
  <c r="F396" i="6"/>
  <c r="E396" i="6"/>
  <c r="O395" i="6"/>
  <c r="N395" i="6"/>
  <c r="M395" i="6"/>
  <c r="L395" i="6"/>
  <c r="K395" i="6"/>
  <c r="J395" i="6"/>
  <c r="I395" i="6"/>
  <c r="H395" i="6"/>
  <c r="G395" i="6"/>
  <c r="F395" i="6"/>
  <c r="E395" i="6"/>
  <c r="O394" i="6"/>
  <c r="N394" i="6"/>
  <c r="M394" i="6"/>
  <c r="L394" i="6"/>
  <c r="K394" i="6"/>
  <c r="J394" i="6"/>
  <c r="I394" i="6"/>
  <c r="H394" i="6"/>
  <c r="G394" i="6"/>
  <c r="F394" i="6"/>
  <c r="E394" i="6"/>
  <c r="O393" i="6"/>
  <c r="N393" i="6"/>
  <c r="M393" i="6"/>
  <c r="L393" i="6"/>
  <c r="K393" i="6"/>
  <c r="J393" i="6"/>
  <c r="I393" i="6"/>
  <c r="H393" i="6"/>
  <c r="G393" i="6"/>
  <c r="F393" i="6"/>
  <c r="E393" i="6"/>
  <c r="O392" i="6"/>
  <c r="N392" i="6"/>
  <c r="M392" i="6"/>
  <c r="L392" i="6"/>
  <c r="K392" i="6"/>
  <c r="J392" i="6"/>
  <c r="I392" i="6"/>
  <c r="H392" i="6"/>
  <c r="G392" i="6"/>
  <c r="F392" i="6"/>
  <c r="E392" i="6"/>
  <c r="P391" i="6"/>
  <c r="D391" i="6"/>
  <c r="P390" i="6"/>
  <c r="D390" i="6"/>
  <c r="P389" i="6"/>
  <c r="D389" i="6"/>
  <c r="P388" i="6"/>
  <c r="D388" i="6"/>
  <c r="P387" i="6"/>
  <c r="D387" i="6"/>
  <c r="P386" i="6"/>
  <c r="D386" i="6"/>
  <c r="P385" i="6"/>
  <c r="D385" i="6"/>
  <c r="P384" i="6"/>
  <c r="D384" i="6"/>
  <c r="P383" i="6"/>
  <c r="D383" i="6"/>
  <c r="P382" i="6"/>
  <c r="D382" i="6"/>
  <c r="P381" i="6"/>
  <c r="D381" i="6"/>
  <c r="P380" i="6"/>
  <c r="D380" i="6"/>
  <c r="P379" i="6"/>
  <c r="O378" i="6"/>
  <c r="N378" i="6"/>
  <c r="M378" i="6"/>
  <c r="L378" i="6"/>
  <c r="K378" i="6"/>
  <c r="J378" i="6"/>
  <c r="I378" i="6"/>
  <c r="H378" i="6"/>
  <c r="G378" i="6"/>
  <c r="F378" i="6"/>
  <c r="E378" i="6"/>
  <c r="O377" i="6"/>
  <c r="N377" i="6"/>
  <c r="M377" i="6"/>
  <c r="L377" i="6"/>
  <c r="K377" i="6"/>
  <c r="J377" i="6"/>
  <c r="I377" i="6"/>
  <c r="H377" i="6"/>
  <c r="G377" i="6"/>
  <c r="F377" i="6"/>
  <c r="E377" i="6"/>
  <c r="O376" i="6"/>
  <c r="N376" i="6"/>
  <c r="M376" i="6"/>
  <c r="L376" i="6"/>
  <c r="K376" i="6"/>
  <c r="J376" i="6"/>
  <c r="I376" i="6"/>
  <c r="H376" i="6"/>
  <c r="G376" i="6"/>
  <c r="F376" i="6"/>
  <c r="E376" i="6"/>
  <c r="O375" i="6"/>
  <c r="N375" i="6"/>
  <c r="M375" i="6"/>
  <c r="L375" i="6"/>
  <c r="K375" i="6"/>
  <c r="J375" i="6"/>
  <c r="I375" i="6"/>
  <c r="H375" i="6"/>
  <c r="G375" i="6"/>
  <c r="F375" i="6"/>
  <c r="E375" i="6"/>
  <c r="O374" i="6"/>
  <c r="N374" i="6"/>
  <c r="M374" i="6"/>
  <c r="L374" i="6"/>
  <c r="K374" i="6"/>
  <c r="J374" i="6"/>
  <c r="I374" i="6"/>
  <c r="H374" i="6"/>
  <c r="G374" i="6"/>
  <c r="F374" i="6"/>
  <c r="E374" i="6"/>
  <c r="O373" i="6"/>
  <c r="N373" i="6"/>
  <c r="M373" i="6"/>
  <c r="L373" i="6"/>
  <c r="K373" i="6"/>
  <c r="J373" i="6"/>
  <c r="I373" i="6"/>
  <c r="H373" i="6"/>
  <c r="G373" i="6"/>
  <c r="F373" i="6"/>
  <c r="E373" i="6"/>
  <c r="P372" i="6"/>
  <c r="D372" i="6"/>
  <c r="P371" i="6"/>
  <c r="D371" i="6"/>
  <c r="P370" i="6"/>
  <c r="D370" i="6"/>
  <c r="P369" i="6"/>
  <c r="D369" i="6"/>
  <c r="P368" i="6"/>
  <c r="D368" i="6"/>
  <c r="P367" i="6"/>
  <c r="D367" i="6"/>
  <c r="P366" i="6"/>
  <c r="D366" i="6"/>
  <c r="P365" i="6"/>
  <c r="D365" i="6"/>
  <c r="P364" i="6"/>
  <c r="D364" i="6"/>
  <c r="P363" i="6"/>
  <c r="D363" i="6"/>
  <c r="P362" i="6"/>
  <c r="D362" i="6"/>
  <c r="P361" i="6"/>
  <c r="D361" i="6"/>
  <c r="P360" i="6"/>
  <c r="O359" i="6"/>
  <c r="N359" i="6"/>
  <c r="M359" i="6"/>
  <c r="L359" i="6"/>
  <c r="K359" i="6"/>
  <c r="J359" i="6"/>
  <c r="I359" i="6"/>
  <c r="H359" i="6"/>
  <c r="G359" i="6"/>
  <c r="F359" i="6"/>
  <c r="E359" i="6"/>
  <c r="O358" i="6"/>
  <c r="N358" i="6"/>
  <c r="M358" i="6"/>
  <c r="L358" i="6"/>
  <c r="K358" i="6"/>
  <c r="J358" i="6"/>
  <c r="I358" i="6"/>
  <c r="H358" i="6"/>
  <c r="G358" i="6"/>
  <c r="F358" i="6"/>
  <c r="E358" i="6"/>
  <c r="O357" i="6"/>
  <c r="N357" i="6"/>
  <c r="M357" i="6"/>
  <c r="L357" i="6"/>
  <c r="K357" i="6"/>
  <c r="J357" i="6"/>
  <c r="I357" i="6"/>
  <c r="H357" i="6"/>
  <c r="G357" i="6"/>
  <c r="F357" i="6"/>
  <c r="E357" i="6"/>
  <c r="O356" i="6"/>
  <c r="N356" i="6"/>
  <c r="M356" i="6"/>
  <c r="L356" i="6"/>
  <c r="K356" i="6"/>
  <c r="J356" i="6"/>
  <c r="I356" i="6"/>
  <c r="H356" i="6"/>
  <c r="G356" i="6"/>
  <c r="F356" i="6"/>
  <c r="E356" i="6"/>
  <c r="O355" i="6"/>
  <c r="N355" i="6"/>
  <c r="M355" i="6"/>
  <c r="L355" i="6"/>
  <c r="K355" i="6"/>
  <c r="J355" i="6"/>
  <c r="I355" i="6"/>
  <c r="H355" i="6"/>
  <c r="G355" i="6"/>
  <c r="F355" i="6"/>
  <c r="E355" i="6"/>
  <c r="O354" i="6"/>
  <c r="N354" i="6"/>
  <c r="M354" i="6"/>
  <c r="L354" i="6"/>
  <c r="K354" i="6"/>
  <c r="J354" i="6"/>
  <c r="I354" i="6"/>
  <c r="H354" i="6"/>
  <c r="G354" i="6"/>
  <c r="F354" i="6"/>
  <c r="E354" i="6"/>
  <c r="P353" i="6"/>
  <c r="D353" i="6"/>
  <c r="P352" i="6"/>
  <c r="D352" i="6"/>
  <c r="P351" i="6"/>
  <c r="D351" i="6"/>
  <c r="P350" i="6"/>
  <c r="D350" i="6"/>
  <c r="P349" i="6"/>
  <c r="D349" i="6"/>
  <c r="O348" i="6"/>
  <c r="N348" i="6"/>
  <c r="M348" i="6"/>
  <c r="L348" i="6"/>
  <c r="K348" i="6"/>
  <c r="J348" i="6"/>
  <c r="I348" i="6"/>
  <c r="H348" i="6"/>
  <c r="G348" i="6"/>
  <c r="F348" i="6"/>
  <c r="E348" i="6"/>
  <c r="P347" i="6"/>
  <c r="D347" i="6"/>
  <c r="P346" i="6"/>
  <c r="D346" i="6"/>
  <c r="P345" i="6"/>
  <c r="D345" i="6"/>
  <c r="P344" i="6"/>
  <c r="D344" i="6"/>
  <c r="P343" i="6"/>
  <c r="D343" i="6"/>
  <c r="O342" i="6"/>
  <c r="N342" i="6"/>
  <c r="M342" i="6"/>
  <c r="L342" i="6"/>
  <c r="K342" i="6"/>
  <c r="J342" i="6"/>
  <c r="I342" i="6"/>
  <c r="H342" i="6"/>
  <c r="G342" i="6"/>
  <c r="F342" i="6"/>
  <c r="E342" i="6"/>
  <c r="P341" i="6"/>
  <c r="D341" i="6"/>
  <c r="P340" i="6"/>
  <c r="D340" i="6"/>
  <c r="P339" i="6"/>
  <c r="D339" i="6"/>
  <c r="P338" i="6"/>
  <c r="D338" i="6"/>
  <c r="P337" i="6"/>
  <c r="D337" i="6"/>
  <c r="O336" i="6"/>
  <c r="N336" i="6"/>
  <c r="M336" i="6"/>
  <c r="L336" i="6"/>
  <c r="K336" i="6"/>
  <c r="J336" i="6"/>
  <c r="I336" i="6"/>
  <c r="H336" i="6"/>
  <c r="G336" i="6"/>
  <c r="F336" i="6"/>
  <c r="E336" i="6"/>
  <c r="P335" i="6"/>
  <c r="O334" i="6"/>
  <c r="N334" i="6"/>
  <c r="M334" i="6"/>
  <c r="L334" i="6"/>
  <c r="K334" i="6"/>
  <c r="J334" i="6"/>
  <c r="I334" i="6"/>
  <c r="H334" i="6"/>
  <c r="G334" i="6"/>
  <c r="F334" i="6"/>
  <c r="E334" i="6"/>
  <c r="O333" i="6"/>
  <c r="N333" i="6"/>
  <c r="M333" i="6"/>
  <c r="L333" i="6"/>
  <c r="K333" i="6"/>
  <c r="J333" i="6"/>
  <c r="I333" i="6"/>
  <c r="H333" i="6"/>
  <c r="G333" i="6"/>
  <c r="F333" i="6"/>
  <c r="E333" i="6"/>
  <c r="O332" i="6"/>
  <c r="N332" i="6"/>
  <c r="M332" i="6"/>
  <c r="L332" i="6"/>
  <c r="K332" i="6"/>
  <c r="J332" i="6"/>
  <c r="I332" i="6"/>
  <c r="H332" i="6"/>
  <c r="G332" i="6"/>
  <c r="F332" i="6"/>
  <c r="E332" i="6"/>
  <c r="O331" i="6"/>
  <c r="N331" i="6"/>
  <c r="M331" i="6"/>
  <c r="L331" i="6"/>
  <c r="K331" i="6"/>
  <c r="J331" i="6"/>
  <c r="I331" i="6"/>
  <c r="H331" i="6"/>
  <c r="G331" i="6"/>
  <c r="F331" i="6"/>
  <c r="E331" i="6"/>
  <c r="O330" i="6"/>
  <c r="N330" i="6"/>
  <c r="M330" i="6"/>
  <c r="L330" i="6"/>
  <c r="K330" i="6"/>
  <c r="J330" i="6"/>
  <c r="I330" i="6"/>
  <c r="H330" i="6"/>
  <c r="G330" i="6"/>
  <c r="F330" i="6"/>
  <c r="E330" i="6"/>
  <c r="P328" i="6"/>
  <c r="D328" i="6"/>
  <c r="P327" i="6"/>
  <c r="D327" i="6"/>
  <c r="P326" i="6"/>
  <c r="D326" i="6"/>
  <c r="P325" i="6"/>
  <c r="D325" i="6"/>
  <c r="P324" i="6"/>
  <c r="D324" i="6"/>
  <c r="O323" i="6"/>
  <c r="N323" i="6"/>
  <c r="M323" i="6"/>
  <c r="L323" i="6"/>
  <c r="K323" i="6"/>
  <c r="J323" i="6"/>
  <c r="I323" i="6"/>
  <c r="H323" i="6"/>
  <c r="G323" i="6"/>
  <c r="F323" i="6"/>
  <c r="E323" i="6"/>
  <c r="P322" i="6"/>
  <c r="D322" i="6"/>
  <c r="P321" i="6"/>
  <c r="D321" i="6"/>
  <c r="P320" i="6"/>
  <c r="D320" i="6"/>
  <c r="P319" i="6"/>
  <c r="D319" i="6"/>
  <c r="P318" i="6"/>
  <c r="D318" i="6"/>
  <c r="O317" i="6"/>
  <c r="N317" i="6"/>
  <c r="M317" i="6"/>
  <c r="L317" i="6"/>
  <c r="K317" i="6"/>
  <c r="J317" i="6"/>
  <c r="I317" i="6"/>
  <c r="H317" i="6"/>
  <c r="G317" i="6"/>
  <c r="F317" i="6"/>
  <c r="E317" i="6"/>
  <c r="P316" i="6"/>
  <c r="O315" i="6"/>
  <c r="N315" i="6"/>
  <c r="M315" i="6"/>
  <c r="L315" i="6"/>
  <c r="K315" i="6"/>
  <c r="J315" i="6"/>
  <c r="I315" i="6"/>
  <c r="H315" i="6"/>
  <c r="G315" i="6"/>
  <c r="F315" i="6"/>
  <c r="E315" i="6"/>
  <c r="O314" i="6"/>
  <c r="N314" i="6"/>
  <c r="M314" i="6"/>
  <c r="L314" i="6"/>
  <c r="K314" i="6"/>
  <c r="J314" i="6"/>
  <c r="I314" i="6"/>
  <c r="H314" i="6"/>
  <c r="G314" i="6"/>
  <c r="F314" i="6"/>
  <c r="E314" i="6"/>
  <c r="O313" i="6"/>
  <c r="N313" i="6"/>
  <c r="M313" i="6"/>
  <c r="L313" i="6"/>
  <c r="K313" i="6"/>
  <c r="J313" i="6"/>
  <c r="I313" i="6"/>
  <c r="H313" i="6"/>
  <c r="G313" i="6"/>
  <c r="F313" i="6"/>
  <c r="E313" i="6"/>
  <c r="O312" i="6"/>
  <c r="N312" i="6"/>
  <c r="M312" i="6"/>
  <c r="L312" i="6"/>
  <c r="K312" i="6"/>
  <c r="J312" i="6"/>
  <c r="I312" i="6"/>
  <c r="H312" i="6"/>
  <c r="G312" i="6"/>
  <c r="F312" i="6"/>
  <c r="E312" i="6"/>
  <c r="O311" i="6"/>
  <c r="N311" i="6"/>
  <c r="M311" i="6"/>
  <c r="L311" i="6"/>
  <c r="K311" i="6"/>
  <c r="J311" i="6"/>
  <c r="I311" i="6"/>
  <c r="H311" i="6"/>
  <c r="G311" i="6"/>
  <c r="F311" i="6"/>
  <c r="E311" i="6"/>
  <c r="P309" i="6"/>
  <c r="D309" i="6"/>
  <c r="O308" i="6"/>
  <c r="O289" i="6" s="1"/>
  <c r="N308" i="6"/>
  <c r="N289" i="6" s="1"/>
  <c r="M308" i="6"/>
  <c r="M289" i="6" s="1"/>
  <c r="L308" i="6"/>
  <c r="P308" i="6" s="1"/>
  <c r="O307" i="6"/>
  <c r="O288" i="6" s="1"/>
  <c r="N307" i="6"/>
  <c r="M307" i="6"/>
  <c r="M288" i="6" s="1"/>
  <c r="L307" i="6"/>
  <c r="P307" i="6" s="1"/>
  <c r="O306" i="6"/>
  <c r="O287" i="6" s="1"/>
  <c r="N306" i="6"/>
  <c r="M306" i="6"/>
  <c r="M287" i="6" s="1"/>
  <c r="L306" i="6"/>
  <c r="P306" i="6" s="1"/>
  <c r="O305" i="6"/>
  <c r="O286" i="6" s="1"/>
  <c r="N305" i="6"/>
  <c r="M305" i="6"/>
  <c r="M286" i="6" s="1"/>
  <c r="L305" i="6"/>
  <c r="P305" i="6" s="1"/>
  <c r="K304" i="6"/>
  <c r="J304" i="6"/>
  <c r="I304" i="6"/>
  <c r="H304" i="6"/>
  <c r="G304" i="6"/>
  <c r="F304" i="6"/>
  <c r="E304" i="6"/>
  <c r="P303" i="6"/>
  <c r="D303" i="6"/>
  <c r="P302" i="6"/>
  <c r="D302" i="6"/>
  <c r="P301" i="6"/>
  <c r="D301" i="6"/>
  <c r="P300" i="6"/>
  <c r="D300" i="6"/>
  <c r="O298" i="6"/>
  <c r="O33" i="6" s="1"/>
  <c r="N298" i="6"/>
  <c r="N33" i="6" s="1"/>
  <c r="M298" i="6"/>
  <c r="M33" i="6" s="1"/>
  <c r="K298" i="6"/>
  <c r="K33" i="6" s="1"/>
  <c r="J298" i="6"/>
  <c r="J33" i="6" s="1"/>
  <c r="I298" i="6"/>
  <c r="H298" i="6"/>
  <c r="G298" i="6"/>
  <c r="G33" i="6" s="1"/>
  <c r="F298" i="6"/>
  <c r="F33" i="6" s="1"/>
  <c r="E298" i="6"/>
  <c r="P297" i="6"/>
  <c r="D297" i="6"/>
  <c r="P296" i="6"/>
  <c r="D296" i="6"/>
  <c r="P295" i="6"/>
  <c r="D295" i="6"/>
  <c r="P294" i="6"/>
  <c r="D294" i="6"/>
  <c r="P293" i="6"/>
  <c r="D293" i="6"/>
  <c r="O292" i="6"/>
  <c r="N292" i="6"/>
  <c r="M292" i="6"/>
  <c r="L292" i="6"/>
  <c r="K292" i="6"/>
  <c r="J292" i="6"/>
  <c r="I292" i="6"/>
  <c r="H292" i="6"/>
  <c r="G292" i="6"/>
  <c r="F292" i="6"/>
  <c r="E292" i="6"/>
  <c r="P291" i="6"/>
  <c r="O290" i="6"/>
  <c r="N290" i="6"/>
  <c r="M290" i="6"/>
  <c r="L290" i="6"/>
  <c r="K290" i="6"/>
  <c r="J290" i="6"/>
  <c r="I290" i="6"/>
  <c r="H290" i="6"/>
  <c r="G290" i="6"/>
  <c r="F290" i="6"/>
  <c r="E290" i="6"/>
  <c r="K289" i="6"/>
  <c r="J289" i="6"/>
  <c r="I289" i="6"/>
  <c r="H289" i="6"/>
  <c r="G289" i="6"/>
  <c r="F289" i="6"/>
  <c r="E289" i="6"/>
  <c r="N288" i="6"/>
  <c r="K288" i="6"/>
  <c r="J288" i="6"/>
  <c r="I288" i="6"/>
  <c r="H288" i="6"/>
  <c r="G288" i="6"/>
  <c r="F288" i="6"/>
  <c r="E288" i="6"/>
  <c r="N287" i="6"/>
  <c r="K287" i="6"/>
  <c r="J287" i="6"/>
  <c r="I287" i="6"/>
  <c r="H287" i="6"/>
  <c r="G287" i="6"/>
  <c r="F287" i="6"/>
  <c r="E287" i="6"/>
  <c r="N286" i="6"/>
  <c r="K286" i="6"/>
  <c r="J286" i="6"/>
  <c r="I286" i="6"/>
  <c r="H286" i="6"/>
  <c r="G286" i="6"/>
  <c r="F286" i="6"/>
  <c r="E286" i="6"/>
  <c r="P284" i="6"/>
  <c r="D284" i="6"/>
  <c r="P283" i="6"/>
  <c r="D283" i="6"/>
  <c r="P282" i="6"/>
  <c r="D282" i="6"/>
  <c r="D281" i="6"/>
  <c r="L280" i="6"/>
  <c r="P280" i="6" s="1"/>
  <c r="O279" i="6"/>
  <c r="N279" i="6"/>
  <c r="M279" i="6"/>
  <c r="K279" i="6"/>
  <c r="P278" i="6"/>
  <c r="D278" i="6"/>
  <c r="P277" i="6"/>
  <c r="D277" i="6"/>
  <c r="D276" i="6"/>
  <c r="D275" i="6"/>
  <c r="L274" i="6"/>
  <c r="P274" i="6" s="1"/>
  <c r="O273" i="6"/>
  <c r="N273" i="6"/>
  <c r="M273" i="6"/>
  <c r="K273" i="6"/>
  <c r="P272" i="6"/>
  <c r="D272" i="6"/>
  <c r="P271" i="6"/>
  <c r="D271" i="6"/>
  <c r="P270" i="6"/>
  <c r="D270" i="6"/>
  <c r="P269" i="6"/>
  <c r="D269" i="6"/>
  <c r="P268" i="6"/>
  <c r="D268" i="6"/>
  <c r="O267" i="6"/>
  <c r="N267" i="6"/>
  <c r="M267" i="6"/>
  <c r="L267" i="6"/>
  <c r="K267" i="6"/>
  <c r="P266" i="6"/>
  <c r="D266" i="6"/>
  <c r="P265" i="6"/>
  <c r="D265" i="6"/>
  <c r="D264" i="6"/>
  <c r="D263" i="6"/>
  <c r="L262" i="6"/>
  <c r="P262" i="6" s="1"/>
  <c r="O261" i="6"/>
  <c r="N261" i="6"/>
  <c r="M261" i="6"/>
  <c r="K261" i="6"/>
  <c r="P260" i="6"/>
  <c r="D260" i="6"/>
  <c r="P259" i="6"/>
  <c r="D259" i="6"/>
  <c r="P258" i="6"/>
  <c r="D258" i="6"/>
  <c r="P257" i="6"/>
  <c r="D257" i="6"/>
  <c r="L256" i="6"/>
  <c r="P256" i="6" s="1"/>
  <c r="O255" i="6"/>
  <c r="N255" i="6"/>
  <c r="M255" i="6"/>
  <c r="K255" i="6"/>
  <c r="P254" i="6"/>
  <c r="D254" i="6"/>
  <c r="P253" i="6"/>
  <c r="D253" i="6"/>
  <c r="P252" i="6"/>
  <c r="D252" i="6"/>
  <c r="P251" i="6"/>
  <c r="D251" i="6"/>
  <c r="L250" i="6"/>
  <c r="P250" i="6" s="1"/>
  <c r="O249" i="6"/>
  <c r="N249" i="6"/>
  <c r="M249" i="6"/>
  <c r="K249" i="6"/>
  <c r="O248" i="6"/>
  <c r="N248" i="6"/>
  <c r="M248" i="6"/>
  <c r="L248" i="6"/>
  <c r="K248" i="6"/>
  <c r="J248" i="6"/>
  <c r="I248" i="6"/>
  <c r="H248" i="6"/>
  <c r="G248" i="6"/>
  <c r="F248" i="6"/>
  <c r="E248" i="6"/>
  <c r="O247" i="6"/>
  <c r="N247" i="6"/>
  <c r="M247" i="6"/>
  <c r="L247" i="6"/>
  <c r="K247" i="6"/>
  <c r="J247" i="6"/>
  <c r="I247" i="6"/>
  <c r="H247" i="6"/>
  <c r="G247" i="6"/>
  <c r="F247" i="6"/>
  <c r="E247" i="6"/>
  <c r="O246" i="6"/>
  <c r="N246" i="6"/>
  <c r="M246" i="6"/>
  <c r="L246" i="6"/>
  <c r="K246" i="6"/>
  <c r="J246" i="6"/>
  <c r="I246" i="6"/>
  <c r="H246" i="6"/>
  <c r="G246" i="6"/>
  <c r="F246" i="6"/>
  <c r="E246" i="6"/>
  <c r="O245" i="6"/>
  <c r="N245" i="6"/>
  <c r="M245" i="6"/>
  <c r="L245" i="6"/>
  <c r="K245" i="6"/>
  <c r="J245" i="6"/>
  <c r="I245" i="6"/>
  <c r="H245" i="6"/>
  <c r="G245" i="6"/>
  <c r="F245" i="6"/>
  <c r="E245" i="6"/>
  <c r="O244" i="6"/>
  <c r="N244" i="6"/>
  <c r="M244" i="6"/>
  <c r="K244" i="6"/>
  <c r="J244" i="6"/>
  <c r="I244" i="6"/>
  <c r="H244" i="6"/>
  <c r="G244" i="6"/>
  <c r="F244" i="6"/>
  <c r="E244" i="6"/>
  <c r="J243" i="6"/>
  <c r="I243" i="6"/>
  <c r="H243" i="6"/>
  <c r="G243" i="6"/>
  <c r="F243" i="6"/>
  <c r="E243" i="6"/>
  <c r="P242" i="6"/>
  <c r="D242" i="6"/>
  <c r="P241" i="6"/>
  <c r="D241" i="6"/>
  <c r="P240" i="6"/>
  <c r="D240" i="6"/>
  <c r="P239" i="6"/>
  <c r="D239" i="6"/>
  <c r="P238" i="6"/>
  <c r="D238" i="6"/>
  <c r="O237" i="6"/>
  <c r="N237" i="6"/>
  <c r="M237" i="6"/>
  <c r="L237" i="6"/>
  <c r="K237" i="6"/>
  <c r="P236" i="6"/>
  <c r="D236" i="6"/>
  <c r="P235" i="6"/>
  <c r="D235" i="6"/>
  <c r="P234" i="6"/>
  <c r="D234" i="6"/>
  <c r="P233" i="6"/>
  <c r="D233" i="6"/>
  <c r="P232" i="6"/>
  <c r="D232" i="6"/>
  <c r="O231" i="6"/>
  <c r="N231" i="6"/>
  <c r="M231" i="6"/>
  <c r="L231" i="6"/>
  <c r="K231" i="6"/>
  <c r="P230" i="6"/>
  <c r="D230" i="6"/>
  <c r="P229" i="6"/>
  <c r="D229" i="6"/>
  <c r="P228" i="6"/>
  <c r="D228" i="6"/>
  <c r="P227" i="6"/>
  <c r="D227" i="6"/>
  <c r="P226" i="6"/>
  <c r="D226" i="6"/>
  <c r="O225" i="6"/>
  <c r="N225" i="6"/>
  <c r="M225" i="6"/>
  <c r="L225" i="6"/>
  <c r="K225" i="6"/>
  <c r="P224" i="6"/>
  <c r="D224" i="6"/>
  <c r="P223" i="6"/>
  <c r="D223" i="6"/>
  <c r="P222" i="6"/>
  <c r="D222" i="6"/>
  <c r="P221" i="6"/>
  <c r="D221" i="6"/>
  <c r="P220" i="6"/>
  <c r="D220" i="6"/>
  <c r="O219" i="6"/>
  <c r="N219" i="6"/>
  <c r="M219" i="6"/>
  <c r="L219" i="6"/>
  <c r="K219" i="6"/>
  <c r="P218" i="6"/>
  <c r="D218" i="6"/>
  <c r="P217" i="6"/>
  <c r="D217" i="6"/>
  <c r="P216" i="6"/>
  <c r="D216" i="6"/>
  <c r="D215" i="6"/>
  <c r="D214" i="6"/>
  <c r="O213" i="6"/>
  <c r="N213" i="6"/>
  <c r="M213" i="6"/>
  <c r="L213" i="6"/>
  <c r="K213" i="6"/>
  <c r="O212" i="6"/>
  <c r="N212" i="6"/>
  <c r="M212" i="6"/>
  <c r="L212" i="6"/>
  <c r="K212" i="6"/>
  <c r="J212" i="6"/>
  <c r="I212" i="6"/>
  <c r="H212" i="6"/>
  <c r="G212" i="6"/>
  <c r="F212" i="6"/>
  <c r="E212" i="6"/>
  <c r="O211" i="6"/>
  <c r="N211" i="6"/>
  <c r="M211" i="6"/>
  <c r="L211" i="6"/>
  <c r="K211" i="6"/>
  <c r="J211" i="6"/>
  <c r="I211" i="6"/>
  <c r="H211" i="6"/>
  <c r="G211" i="6"/>
  <c r="F211" i="6"/>
  <c r="E211" i="6"/>
  <c r="O210" i="6"/>
  <c r="N210" i="6"/>
  <c r="M210" i="6"/>
  <c r="L210" i="6"/>
  <c r="K210" i="6"/>
  <c r="J210" i="6"/>
  <c r="I210" i="6"/>
  <c r="H210" i="6"/>
  <c r="G210" i="6"/>
  <c r="F210" i="6"/>
  <c r="E210" i="6"/>
  <c r="O209" i="6"/>
  <c r="N209" i="6"/>
  <c r="M209" i="6"/>
  <c r="L209" i="6"/>
  <c r="K209" i="6"/>
  <c r="J209" i="6"/>
  <c r="I209" i="6"/>
  <c r="H209" i="6"/>
  <c r="G209" i="6"/>
  <c r="F209" i="6"/>
  <c r="E209" i="6"/>
  <c r="O208" i="6"/>
  <c r="N208" i="6"/>
  <c r="M208" i="6"/>
  <c r="L208" i="6"/>
  <c r="K208" i="6"/>
  <c r="J208" i="6"/>
  <c r="I208" i="6"/>
  <c r="H208" i="6"/>
  <c r="G208" i="6"/>
  <c r="F208" i="6"/>
  <c r="E208" i="6"/>
  <c r="J207" i="6"/>
  <c r="I207" i="6"/>
  <c r="H207" i="6"/>
  <c r="G207" i="6"/>
  <c r="F207" i="6"/>
  <c r="E207" i="6"/>
  <c r="P206" i="6"/>
  <c r="D206" i="6"/>
  <c r="P205" i="6"/>
  <c r="D205" i="6"/>
  <c r="P204" i="6"/>
  <c r="D204" i="6"/>
  <c r="P203" i="6"/>
  <c r="D203" i="6"/>
  <c r="P202" i="6"/>
  <c r="D202" i="6"/>
  <c r="O201" i="6"/>
  <c r="N201" i="6"/>
  <c r="M201" i="6"/>
  <c r="L201" i="6"/>
  <c r="K201" i="6"/>
  <c r="P200" i="6"/>
  <c r="D200" i="6"/>
  <c r="P199" i="6"/>
  <c r="D199" i="6"/>
  <c r="P198" i="6"/>
  <c r="D198" i="6"/>
  <c r="D197" i="6"/>
  <c r="L196" i="6"/>
  <c r="P196" i="6" s="1"/>
  <c r="O195" i="6"/>
  <c r="N195" i="6"/>
  <c r="M195" i="6"/>
  <c r="L195" i="6"/>
  <c r="K195" i="6"/>
  <c r="P194" i="6"/>
  <c r="D194" i="6"/>
  <c r="P193" i="6"/>
  <c r="D193" i="6"/>
  <c r="P192" i="6"/>
  <c r="D192" i="6"/>
  <c r="P191" i="6"/>
  <c r="D191" i="6"/>
  <c r="O189" i="6"/>
  <c r="N189" i="6"/>
  <c r="M189" i="6"/>
  <c r="K189" i="6"/>
  <c r="P188" i="6"/>
  <c r="D188" i="6"/>
  <c r="P187" i="6"/>
  <c r="D187" i="6"/>
  <c r="P186" i="6"/>
  <c r="D186" i="6"/>
  <c r="P185" i="6"/>
  <c r="D185" i="6"/>
  <c r="O183" i="6"/>
  <c r="N183" i="6"/>
  <c r="M183" i="6"/>
  <c r="K183" i="6"/>
  <c r="P182" i="6"/>
  <c r="D182" i="6"/>
  <c r="P181" i="6"/>
  <c r="D181" i="6"/>
  <c r="P180" i="6"/>
  <c r="D180" i="6"/>
  <c r="P179" i="6"/>
  <c r="D179" i="6"/>
  <c r="L178" i="6"/>
  <c r="D178" i="6" s="1"/>
  <c r="O177" i="6"/>
  <c r="N177" i="6"/>
  <c r="M177" i="6"/>
  <c r="K177" i="6"/>
  <c r="O176" i="6"/>
  <c r="N176" i="6"/>
  <c r="M176" i="6"/>
  <c r="L176" i="6"/>
  <c r="K176" i="6"/>
  <c r="J176" i="6"/>
  <c r="I176" i="6"/>
  <c r="H176" i="6"/>
  <c r="G176" i="6"/>
  <c r="F176" i="6"/>
  <c r="E176" i="6"/>
  <c r="O175" i="6"/>
  <c r="N175" i="6"/>
  <c r="M175" i="6"/>
  <c r="L175" i="6"/>
  <c r="K175" i="6"/>
  <c r="J175" i="6"/>
  <c r="I175" i="6"/>
  <c r="H175" i="6"/>
  <c r="G175" i="6"/>
  <c r="F175" i="6"/>
  <c r="E175" i="6"/>
  <c r="O174" i="6"/>
  <c r="N174" i="6"/>
  <c r="M174" i="6"/>
  <c r="L174" i="6"/>
  <c r="K174" i="6"/>
  <c r="J174" i="6"/>
  <c r="I174" i="6"/>
  <c r="H174" i="6"/>
  <c r="G174" i="6"/>
  <c r="F174" i="6"/>
  <c r="E174" i="6"/>
  <c r="O173" i="6"/>
  <c r="N173" i="6"/>
  <c r="M173" i="6"/>
  <c r="L173" i="6"/>
  <c r="K173" i="6"/>
  <c r="J173" i="6"/>
  <c r="I173" i="6"/>
  <c r="H173" i="6"/>
  <c r="G173" i="6"/>
  <c r="F173" i="6"/>
  <c r="E173" i="6"/>
  <c r="O172" i="6"/>
  <c r="N172" i="6"/>
  <c r="M172" i="6"/>
  <c r="K172" i="6"/>
  <c r="J172" i="6"/>
  <c r="I172" i="6"/>
  <c r="H172" i="6"/>
  <c r="G172" i="6"/>
  <c r="F172" i="6"/>
  <c r="E172" i="6"/>
  <c r="J171" i="6"/>
  <c r="I171" i="6"/>
  <c r="H171" i="6"/>
  <c r="G171" i="6"/>
  <c r="F171" i="6"/>
  <c r="E171" i="6"/>
  <c r="P170" i="6"/>
  <c r="D170" i="6"/>
  <c r="P169" i="6"/>
  <c r="D169" i="6"/>
  <c r="P168" i="6"/>
  <c r="D168" i="6"/>
  <c r="D167" i="6"/>
  <c r="L166" i="6"/>
  <c r="P166" i="6" s="1"/>
  <c r="O165" i="6"/>
  <c r="N165" i="6"/>
  <c r="M165" i="6"/>
  <c r="K165" i="6"/>
  <c r="D164" i="6"/>
  <c r="D163" i="6"/>
  <c r="D162" i="6"/>
  <c r="D161" i="6"/>
  <c r="L160" i="6"/>
  <c r="P160" i="6" s="1"/>
  <c r="O159" i="6"/>
  <c r="N159" i="6"/>
  <c r="M159" i="6"/>
  <c r="K159" i="6"/>
  <c r="D158" i="6"/>
  <c r="D157" i="6"/>
  <c r="D156" i="6"/>
  <c r="D155" i="6"/>
  <c r="L154" i="6"/>
  <c r="P154" i="6" s="1"/>
  <c r="O153" i="6"/>
  <c r="N153" i="6"/>
  <c r="M153" i="6"/>
  <c r="K153" i="6"/>
  <c r="P152" i="6"/>
  <c r="D152" i="6"/>
  <c r="P151" i="6"/>
  <c r="D151" i="6"/>
  <c r="P150" i="6"/>
  <c r="D150" i="6"/>
  <c r="P149" i="6"/>
  <c r="D149" i="6"/>
  <c r="L148" i="6"/>
  <c r="P148" i="6" s="1"/>
  <c r="O147" i="6"/>
  <c r="N147" i="6"/>
  <c r="M147" i="6"/>
  <c r="K147" i="6"/>
  <c r="D146" i="6"/>
  <c r="D145" i="6"/>
  <c r="D144" i="6"/>
  <c r="D143" i="6"/>
  <c r="L142" i="6"/>
  <c r="P142" i="6" s="1"/>
  <c r="O141" i="6"/>
  <c r="N141" i="6"/>
  <c r="M141" i="6"/>
  <c r="K141" i="6"/>
  <c r="O140" i="6"/>
  <c r="N140" i="6"/>
  <c r="M140" i="6"/>
  <c r="L140" i="6"/>
  <c r="K140" i="6"/>
  <c r="J140" i="6"/>
  <c r="I140" i="6"/>
  <c r="H140" i="6"/>
  <c r="G140" i="6"/>
  <c r="F140" i="6"/>
  <c r="E140" i="6"/>
  <c r="O139" i="6"/>
  <c r="N139" i="6"/>
  <c r="M139" i="6"/>
  <c r="L139" i="6"/>
  <c r="K139" i="6"/>
  <c r="J139" i="6"/>
  <c r="I139" i="6"/>
  <c r="H139" i="6"/>
  <c r="G139" i="6"/>
  <c r="F139" i="6"/>
  <c r="E139" i="6"/>
  <c r="O138" i="6"/>
  <c r="N138" i="6"/>
  <c r="M138" i="6"/>
  <c r="L138" i="6"/>
  <c r="K138" i="6"/>
  <c r="J138" i="6"/>
  <c r="I138" i="6"/>
  <c r="H138" i="6"/>
  <c r="G138" i="6"/>
  <c r="F138" i="6"/>
  <c r="E138" i="6"/>
  <c r="O137" i="6"/>
  <c r="N137" i="6"/>
  <c r="M137" i="6"/>
  <c r="L137" i="6"/>
  <c r="K137" i="6"/>
  <c r="J137" i="6"/>
  <c r="I137" i="6"/>
  <c r="H137" i="6"/>
  <c r="G137" i="6"/>
  <c r="F137" i="6"/>
  <c r="E137" i="6"/>
  <c r="O136" i="6"/>
  <c r="N136" i="6"/>
  <c r="M136" i="6"/>
  <c r="K136" i="6"/>
  <c r="J136" i="6"/>
  <c r="I136" i="6"/>
  <c r="H136" i="6"/>
  <c r="G136" i="6"/>
  <c r="F136" i="6"/>
  <c r="E136" i="6"/>
  <c r="J135" i="6"/>
  <c r="I135" i="6"/>
  <c r="H135" i="6"/>
  <c r="G135" i="6"/>
  <c r="F135" i="6"/>
  <c r="E135" i="6"/>
  <c r="P134" i="6"/>
  <c r="D134" i="6"/>
  <c r="P133" i="6"/>
  <c r="D133" i="6"/>
  <c r="P132" i="6"/>
  <c r="D132" i="6"/>
  <c r="O129" i="6"/>
  <c r="N129" i="6"/>
  <c r="M129" i="6"/>
  <c r="K129" i="6"/>
  <c r="P128" i="6"/>
  <c r="D128" i="6"/>
  <c r="P127" i="6"/>
  <c r="D127" i="6"/>
  <c r="P126" i="6"/>
  <c r="D126" i="6"/>
  <c r="P125" i="6"/>
  <c r="D125" i="6"/>
  <c r="P124" i="6"/>
  <c r="D124" i="6"/>
  <c r="O123" i="6"/>
  <c r="N123" i="6"/>
  <c r="M123" i="6"/>
  <c r="L123" i="6"/>
  <c r="K123" i="6"/>
  <c r="P122" i="6"/>
  <c r="D122" i="6"/>
  <c r="P121" i="6"/>
  <c r="D121" i="6"/>
  <c r="P120" i="6"/>
  <c r="D120" i="6"/>
  <c r="P119" i="6"/>
  <c r="D119" i="6"/>
  <c r="L118" i="6"/>
  <c r="P118" i="6" s="1"/>
  <c r="O117" i="6"/>
  <c r="N117" i="6"/>
  <c r="M117" i="6"/>
  <c r="K117" i="6"/>
  <c r="P116" i="6"/>
  <c r="D116" i="6"/>
  <c r="P115" i="6"/>
  <c r="D115" i="6"/>
  <c r="P114" i="6"/>
  <c r="D114" i="6"/>
  <c r="P113" i="6"/>
  <c r="D113" i="6"/>
  <c r="L112" i="6"/>
  <c r="P112" i="6" s="1"/>
  <c r="O111" i="6"/>
  <c r="N111" i="6"/>
  <c r="M111" i="6"/>
  <c r="K111" i="6"/>
  <c r="P110" i="6"/>
  <c r="D110" i="6"/>
  <c r="P109" i="6"/>
  <c r="D109" i="6"/>
  <c r="P108" i="6"/>
  <c r="D108" i="6"/>
  <c r="P107" i="6"/>
  <c r="D107" i="6"/>
  <c r="P106" i="6"/>
  <c r="O105" i="6"/>
  <c r="N105" i="6"/>
  <c r="M105" i="6"/>
  <c r="K105" i="6"/>
  <c r="P104" i="6"/>
  <c r="D104" i="6"/>
  <c r="P103" i="6"/>
  <c r="D103" i="6"/>
  <c r="P102" i="6"/>
  <c r="D102" i="6"/>
  <c r="P101" i="6"/>
  <c r="D101" i="6"/>
  <c r="L100" i="6"/>
  <c r="D100" i="6" s="1"/>
  <c r="O99" i="6"/>
  <c r="N99" i="6"/>
  <c r="M99" i="6"/>
  <c r="K99" i="6"/>
  <c r="P98" i="6"/>
  <c r="D98" i="6"/>
  <c r="P97" i="6"/>
  <c r="D97" i="6"/>
  <c r="P96" i="6"/>
  <c r="D96" i="6"/>
  <c r="P95" i="6"/>
  <c r="D95" i="6"/>
  <c r="L94" i="6"/>
  <c r="O93" i="6"/>
  <c r="N93" i="6"/>
  <c r="M93" i="6"/>
  <c r="K93" i="6"/>
  <c r="O92" i="6"/>
  <c r="N92" i="6"/>
  <c r="M92" i="6"/>
  <c r="L92" i="6"/>
  <c r="K92" i="6"/>
  <c r="J92" i="6"/>
  <c r="I92" i="6"/>
  <c r="H92" i="6"/>
  <c r="G92" i="6"/>
  <c r="F92" i="6"/>
  <c r="E92" i="6"/>
  <c r="O91" i="6"/>
  <c r="N91" i="6"/>
  <c r="M91" i="6"/>
  <c r="L91" i="6"/>
  <c r="K91" i="6"/>
  <c r="J91" i="6"/>
  <c r="I91" i="6"/>
  <c r="H91" i="6"/>
  <c r="G91" i="6"/>
  <c r="F91" i="6"/>
  <c r="E91" i="6"/>
  <c r="O90" i="6"/>
  <c r="N90" i="6"/>
  <c r="M90" i="6"/>
  <c r="L90" i="6"/>
  <c r="K90" i="6"/>
  <c r="J90" i="6"/>
  <c r="I90" i="6"/>
  <c r="H90" i="6"/>
  <c r="G90" i="6"/>
  <c r="F90" i="6"/>
  <c r="E90" i="6"/>
  <c r="O89" i="6"/>
  <c r="N89" i="6"/>
  <c r="M89" i="6"/>
  <c r="K89" i="6"/>
  <c r="J89" i="6"/>
  <c r="I89" i="6"/>
  <c r="H89" i="6"/>
  <c r="G89" i="6"/>
  <c r="F89" i="6"/>
  <c r="E89" i="6"/>
  <c r="O88" i="6"/>
  <c r="N88" i="6"/>
  <c r="M88" i="6"/>
  <c r="K88" i="6"/>
  <c r="J88" i="6"/>
  <c r="I88" i="6"/>
  <c r="H88" i="6"/>
  <c r="G88" i="6"/>
  <c r="F88" i="6"/>
  <c r="E88" i="6"/>
  <c r="J87" i="6"/>
  <c r="I87" i="6"/>
  <c r="H87" i="6"/>
  <c r="G87" i="6"/>
  <c r="F87" i="6"/>
  <c r="E87" i="6"/>
  <c r="P86" i="6"/>
  <c r="D86" i="6"/>
  <c r="P85" i="6"/>
  <c r="D85" i="6"/>
  <c r="P84" i="6"/>
  <c r="D84" i="6"/>
  <c r="P83" i="6"/>
  <c r="D83" i="6"/>
  <c r="L82" i="6"/>
  <c r="O81" i="6"/>
  <c r="N81" i="6"/>
  <c r="M81" i="6"/>
  <c r="K81" i="6"/>
  <c r="P80" i="6"/>
  <c r="D80" i="6"/>
  <c r="P79" i="6"/>
  <c r="D79" i="6"/>
  <c r="P78" i="6"/>
  <c r="D78" i="6"/>
  <c r="P77" i="6"/>
  <c r="D77" i="6"/>
  <c r="L76" i="6"/>
  <c r="S76" i="6" s="1"/>
  <c r="O75" i="6"/>
  <c r="N75" i="6"/>
  <c r="M75" i="6"/>
  <c r="K75" i="6"/>
  <c r="P74" i="6"/>
  <c r="D74" i="6"/>
  <c r="P73" i="6"/>
  <c r="D73" i="6"/>
  <c r="P72" i="6"/>
  <c r="D72" i="6"/>
  <c r="P71" i="6"/>
  <c r="D71" i="6"/>
  <c r="L70" i="6"/>
  <c r="O69" i="6"/>
  <c r="N69" i="6"/>
  <c r="M69" i="6"/>
  <c r="K69" i="6"/>
  <c r="P68" i="6"/>
  <c r="D68" i="6"/>
  <c r="P67" i="6"/>
  <c r="D67" i="6"/>
  <c r="P66" i="6"/>
  <c r="D66" i="6"/>
  <c r="P65" i="6"/>
  <c r="D65" i="6"/>
  <c r="L64" i="6"/>
  <c r="S64" i="6" s="1"/>
  <c r="O63" i="6"/>
  <c r="N63" i="6"/>
  <c r="M63" i="6"/>
  <c r="K63" i="6"/>
  <c r="P62" i="6"/>
  <c r="D62" i="6"/>
  <c r="P61" i="6"/>
  <c r="D61" i="6"/>
  <c r="P60" i="6"/>
  <c r="D60" i="6"/>
  <c r="P59" i="6"/>
  <c r="D59" i="6"/>
  <c r="P58" i="6"/>
  <c r="N58" i="6"/>
  <c r="N52" i="6" s="1"/>
  <c r="M58" i="6"/>
  <c r="O57" i="6"/>
  <c r="L57" i="6"/>
  <c r="K57" i="6"/>
  <c r="O56" i="6"/>
  <c r="N56" i="6"/>
  <c r="M56" i="6"/>
  <c r="L56" i="6"/>
  <c r="K56" i="6"/>
  <c r="J56" i="6"/>
  <c r="I56" i="6"/>
  <c r="H56" i="6"/>
  <c r="G56" i="6"/>
  <c r="F56" i="6"/>
  <c r="E56" i="6"/>
  <c r="O55" i="6"/>
  <c r="N55" i="6"/>
  <c r="M55" i="6"/>
  <c r="L55" i="6"/>
  <c r="K55" i="6"/>
  <c r="J55" i="6"/>
  <c r="I55" i="6"/>
  <c r="H55" i="6"/>
  <c r="G55" i="6"/>
  <c r="F55" i="6"/>
  <c r="E55" i="6"/>
  <c r="O54" i="6"/>
  <c r="N54" i="6"/>
  <c r="M54" i="6"/>
  <c r="L54" i="6"/>
  <c r="K54" i="6"/>
  <c r="J54" i="6"/>
  <c r="I54" i="6"/>
  <c r="H54" i="6"/>
  <c r="G54" i="6"/>
  <c r="F54" i="6"/>
  <c r="E54" i="6"/>
  <c r="O53" i="6"/>
  <c r="N53" i="6"/>
  <c r="M53" i="6"/>
  <c r="L53" i="6"/>
  <c r="K53" i="6"/>
  <c r="J53" i="6"/>
  <c r="I53" i="6"/>
  <c r="H53" i="6"/>
  <c r="G53" i="6"/>
  <c r="F53" i="6"/>
  <c r="E53" i="6"/>
  <c r="O52" i="6"/>
  <c r="K52" i="6"/>
  <c r="J52" i="6"/>
  <c r="I52" i="6"/>
  <c r="H52" i="6"/>
  <c r="G52" i="6"/>
  <c r="F52" i="6"/>
  <c r="E52" i="6"/>
  <c r="J51" i="6"/>
  <c r="I51" i="6"/>
  <c r="H51" i="6"/>
  <c r="G51" i="6"/>
  <c r="F51" i="6"/>
  <c r="E51" i="6"/>
  <c r="O50" i="6"/>
  <c r="N50" i="6"/>
  <c r="M50" i="6"/>
  <c r="L50" i="6"/>
  <c r="O49" i="6"/>
  <c r="N49" i="6"/>
  <c r="M49" i="6"/>
  <c r="L49" i="6"/>
  <c r="O48" i="6"/>
  <c r="N48" i="6"/>
  <c r="M48" i="6"/>
  <c r="L48" i="6"/>
  <c r="O47" i="6"/>
  <c r="N47" i="6"/>
  <c r="M47" i="6"/>
  <c r="L47" i="6"/>
  <c r="O46" i="6"/>
  <c r="N46" i="6"/>
  <c r="M46" i="6"/>
  <c r="L46" i="6"/>
  <c r="N45" i="6"/>
  <c r="M45" i="6"/>
  <c r="O38" i="6"/>
  <c r="N38" i="6"/>
  <c r="M38" i="6"/>
  <c r="L38" i="6"/>
  <c r="K38" i="6"/>
  <c r="J38" i="6"/>
  <c r="I38" i="6"/>
  <c r="H38" i="6"/>
  <c r="G38" i="6"/>
  <c r="F38" i="6"/>
  <c r="E38" i="6"/>
  <c r="O37" i="6"/>
  <c r="N37" i="6"/>
  <c r="M37" i="6"/>
  <c r="L37" i="6"/>
  <c r="K37" i="6"/>
  <c r="J37" i="6"/>
  <c r="I37" i="6"/>
  <c r="H37" i="6"/>
  <c r="G37" i="6"/>
  <c r="F37" i="6"/>
  <c r="E37" i="6"/>
  <c r="O36" i="6"/>
  <c r="N36" i="6"/>
  <c r="M36" i="6"/>
  <c r="L36" i="6"/>
  <c r="K36" i="6"/>
  <c r="J36" i="6"/>
  <c r="I36" i="6"/>
  <c r="H36" i="6"/>
  <c r="G36" i="6"/>
  <c r="F36" i="6"/>
  <c r="E36" i="6"/>
  <c r="O35" i="6"/>
  <c r="N35" i="6"/>
  <c r="M35" i="6"/>
  <c r="L35" i="6"/>
  <c r="K35" i="6"/>
  <c r="J35" i="6"/>
  <c r="I35" i="6"/>
  <c r="H35" i="6"/>
  <c r="G35" i="6"/>
  <c r="F35" i="6"/>
  <c r="E35" i="6"/>
  <c r="O34" i="6"/>
  <c r="N34" i="6"/>
  <c r="M34" i="6"/>
  <c r="K34" i="6"/>
  <c r="J34" i="6"/>
  <c r="I34" i="6"/>
  <c r="H34" i="6"/>
  <c r="G34" i="6"/>
  <c r="F34" i="6"/>
  <c r="E34" i="6"/>
  <c r="K30" i="6"/>
  <c r="E26" i="6"/>
  <c r="H22" i="6"/>
  <c r="P13" i="6"/>
  <c r="P12" i="6"/>
  <c r="F713" i="6" l="1"/>
  <c r="N713" i="6"/>
  <c r="K714" i="6"/>
  <c r="H715" i="6"/>
  <c r="L279" i="6"/>
  <c r="F461" i="6"/>
  <c r="N461" i="6"/>
  <c r="G713" i="6"/>
  <c r="O713" i="6"/>
  <c r="L714" i="6"/>
  <c r="G461" i="6"/>
  <c r="O461" i="6"/>
  <c r="H713" i="6"/>
  <c r="L479" i="6"/>
  <c r="P479" i="6" s="1"/>
  <c r="G711" i="6"/>
  <c r="O711" i="6"/>
  <c r="L712" i="6"/>
  <c r="I713" i="6"/>
  <c r="F714" i="6"/>
  <c r="N714" i="6"/>
  <c r="K715" i="6"/>
  <c r="D131" i="6"/>
  <c r="J710" i="6"/>
  <c r="K503" i="6"/>
  <c r="K496" i="6" s="1"/>
  <c r="G499" i="6"/>
  <c r="G492" i="6" s="1"/>
  <c r="I501" i="6"/>
  <c r="I494" i="6" s="1"/>
  <c r="O499" i="6"/>
  <c r="O15" i="6" s="1"/>
  <c r="O7" i="6" s="1"/>
  <c r="F502" i="6"/>
  <c r="F18" i="6" s="1"/>
  <c r="F10" i="6" s="1"/>
  <c r="M500" i="6"/>
  <c r="M16" i="6" s="1"/>
  <c r="K499" i="6"/>
  <c r="K492" i="6" s="1"/>
  <c r="H500" i="6"/>
  <c r="E501" i="6"/>
  <c r="E494" i="6" s="1"/>
  <c r="M501" i="6"/>
  <c r="M494" i="6" s="1"/>
  <c r="J502" i="6"/>
  <c r="J18" i="6" s="1"/>
  <c r="J10" i="6" s="1"/>
  <c r="G503" i="6"/>
  <c r="O503" i="6"/>
  <c r="O496" i="6" s="1"/>
  <c r="F329" i="6"/>
  <c r="G310" i="6"/>
  <c r="K310" i="6"/>
  <c r="H836" i="6"/>
  <c r="H829" i="6" s="1"/>
  <c r="L273" i="6"/>
  <c r="D273" i="6" s="1"/>
  <c r="D274" i="6"/>
  <c r="D315" i="6"/>
  <c r="O310" i="6"/>
  <c r="D311" i="6"/>
  <c r="N710" i="6"/>
  <c r="J16" i="6"/>
  <c r="H710" i="6"/>
  <c r="F836" i="6"/>
  <c r="F829" i="6" s="1"/>
  <c r="J836" i="6"/>
  <c r="J829" i="6" s="1"/>
  <c r="D190" i="6"/>
  <c r="P190" i="6"/>
  <c r="K713" i="6"/>
  <c r="M499" i="6"/>
  <c r="I510" i="6"/>
  <c r="I27" i="6" s="1"/>
  <c r="M715" i="6"/>
  <c r="K517" i="6"/>
  <c r="K39" i="6" s="1"/>
  <c r="L518" i="6"/>
  <c r="L40" i="6" s="1"/>
  <c r="O243" i="6"/>
  <c r="H499" i="6"/>
  <c r="H492" i="6" s="1"/>
  <c r="F501" i="6"/>
  <c r="F17" i="6" s="1"/>
  <c r="N501" i="6"/>
  <c r="N17" i="6" s="1"/>
  <c r="K502" i="6"/>
  <c r="H503" i="6"/>
  <c r="H496" i="6" s="1"/>
  <c r="I712" i="6"/>
  <c r="N873" i="6"/>
  <c r="N836" i="6" s="1"/>
  <c r="N829" i="6" s="1"/>
  <c r="L289" i="6"/>
  <c r="J501" i="6"/>
  <c r="J17" i="6" s="1"/>
  <c r="G502" i="6"/>
  <c r="G495" i="6" s="1"/>
  <c r="O502" i="6"/>
  <c r="O495" i="6" s="1"/>
  <c r="K18" i="6"/>
  <c r="H285" i="6"/>
  <c r="L310" i="6"/>
  <c r="G496" i="6"/>
  <c r="F710" i="6"/>
  <c r="M714" i="6"/>
  <c r="H33" i="6"/>
  <c r="P100" i="6"/>
  <c r="K207" i="6"/>
  <c r="F285" i="6"/>
  <c r="J285" i="6"/>
  <c r="N285" i="6"/>
  <c r="E285" i="6"/>
  <c r="I285" i="6"/>
  <c r="H310" i="6"/>
  <c r="D508" i="6"/>
  <c r="D514" i="6"/>
  <c r="E836" i="6"/>
  <c r="E829" i="6" s="1"/>
  <c r="I836" i="6"/>
  <c r="I829" i="6" s="1"/>
  <c r="L19" i="6"/>
  <c r="D413" i="6"/>
  <c r="L499" i="6"/>
  <c r="K51" i="6"/>
  <c r="D138" i="6"/>
  <c r="D412" i="6"/>
  <c r="O492" i="6"/>
  <c r="F15" i="6"/>
  <c r="J15" i="6"/>
  <c r="J7" i="6" s="1"/>
  <c r="F16" i="6"/>
  <c r="L52" i="6"/>
  <c r="S52" i="6" s="1"/>
  <c r="L99" i="6"/>
  <c r="D99" i="6" s="1"/>
  <c r="D627" i="6"/>
  <c r="G712" i="6"/>
  <c r="D32" i="6"/>
  <c r="O51" i="6"/>
  <c r="D209" i="6"/>
  <c r="E25" i="6"/>
  <c r="D25" i="6" s="1"/>
  <c r="D47" i="6"/>
  <c r="D58" i="6"/>
  <c r="L63" i="6"/>
  <c r="D63" i="6" s="1"/>
  <c r="D64" i="6"/>
  <c r="O87" i="6"/>
  <c r="D415" i="6"/>
  <c r="J492" i="6"/>
  <c r="K712" i="6"/>
  <c r="K500" i="6"/>
  <c r="K16" i="6" s="1"/>
  <c r="O712" i="6"/>
  <c r="O500" i="6"/>
  <c r="O493" i="6" s="1"/>
  <c r="L501" i="6"/>
  <c r="L494" i="6" s="1"/>
  <c r="L713" i="6"/>
  <c r="E502" i="6"/>
  <c r="E18" i="6" s="1"/>
  <c r="E714" i="6"/>
  <c r="I495" i="6"/>
  <c r="M495" i="6"/>
  <c r="F715" i="6"/>
  <c r="F503" i="6"/>
  <c r="J715" i="6"/>
  <c r="J503" i="6"/>
  <c r="J496" i="6" s="1"/>
  <c r="N715" i="6"/>
  <c r="N503" i="6"/>
  <c r="N496" i="6" s="1"/>
  <c r="D314" i="6"/>
  <c r="D416" i="6"/>
  <c r="D438" i="6"/>
  <c r="D442" i="6"/>
  <c r="D466" i="6"/>
  <c r="D507" i="6"/>
  <c r="D513" i="6"/>
  <c r="D674" i="6"/>
  <c r="I517" i="6"/>
  <c r="I39" i="6" s="1"/>
  <c r="N135" i="6"/>
  <c r="M135" i="6"/>
  <c r="N171" i="6"/>
  <c r="M171" i="6"/>
  <c r="D208" i="6"/>
  <c r="D245" i="6"/>
  <c r="N16" i="6"/>
  <c r="D248" i="6"/>
  <c r="M243" i="6"/>
  <c r="D267" i="6"/>
  <c r="D279" i="6"/>
  <c r="D313" i="6"/>
  <c r="D414" i="6"/>
  <c r="M285" i="6"/>
  <c r="D506" i="6"/>
  <c r="D512" i="6"/>
  <c r="K495" i="6"/>
  <c r="F498" i="6"/>
  <c r="J498" i="6"/>
  <c r="F21" i="6"/>
  <c r="J21" i="6"/>
  <c r="E510" i="6"/>
  <c r="E27" i="6" s="1"/>
  <c r="M510" i="6"/>
  <c r="M27" i="6" s="1"/>
  <c r="H510" i="6"/>
  <c r="H27" i="6" s="1"/>
  <c r="L510" i="6"/>
  <c r="L27" i="6" s="1"/>
  <c r="L626" i="6"/>
  <c r="D626" i="6" s="1"/>
  <c r="D628" i="6"/>
  <c r="E661" i="6"/>
  <c r="D665" i="6"/>
  <c r="D757" i="6"/>
  <c r="D801" i="6"/>
  <c r="G836" i="6"/>
  <c r="G829" i="6" s="1"/>
  <c r="K836" i="6"/>
  <c r="K829" i="6" s="1"/>
  <c r="H21" i="6"/>
  <c r="D174" i="6"/>
  <c r="I18" i="6"/>
  <c r="I10" i="6" s="1"/>
  <c r="M18" i="6"/>
  <c r="M10" i="6" s="1"/>
  <c r="D312" i="6"/>
  <c r="N329" i="6"/>
  <c r="D348" i="6"/>
  <c r="D355" i="6"/>
  <c r="D359" i="6"/>
  <c r="D373" i="6"/>
  <c r="D377" i="6"/>
  <c r="D395" i="6"/>
  <c r="D505" i="6"/>
  <c r="D509" i="6"/>
  <c r="D511" i="6"/>
  <c r="D515" i="6"/>
  <c r="D718" i="6"/>
  <c r="I15" i="6"/>
  <c r="K494" i="6"/>
  <c r="D729" i="6"/>
  <c r="L873" i="6"/>
  <c r="E710" i="6"/>
  <c r="E498" i="6"/>
  <c r="I19" i="6"/>
  <c r="E19" i="6"/>
  <c r="M19" i="6"/>
  <c r="K17" i="6"/>
  <c r="K9" i="6" s="1"/>
  <c r="H498" i="6"/>
  <c r="I711" i="6"/>
  <c r="F712" i="6"/>
  <c r="I715" i="6"/>
  <c r="D838" i="6"/>
  <c r="D89" i="6"/>
  <c r="D210" i="6"/>
  <c r="M523" i="6"/>
  <c r="M498" i="6" s="1"/>
  <c r="D535" i="6"/>
  <c r="M711" i="6"/>
  <c r="N712" i="6"/>
  <c r="G285" i="6"/>
  <c r="O285" i="6"/>
  <c r="D437" i="6"/>
  <c r="D441" i="6"/>
  <c r="D465" i="6"/>
  <c r="G493" i="6"/>
  <c r="G501" i="6"/>
  <c r="G494" i="6" s="1"/>
  <c r="O501" i="6"/>
  <c r="O494" i="6" s="1"/>
  <c r="E517" i="6"/>
  <c r="E39" i="6" s="1"/>
  <c r="D601" i="6"/>
  <c r="E715" i="6"/>
  <c r="F711" i="6"/>
  <c r="N711" i="6"/>
  <c r="K22" i="6"/>
  <c r="D22" i="6" s="1"/>
  <c r="D24" i="6"/>
  <c r="E30" i="6"/>
  <c r="D37" i="6"/>
  <c r="F42" i="6"/>
  <c r="J42" i="6"/>
  <c r="N42" i="6"/>
  <c r="G43" i="6"/>
  <c r="K43" i="6"/>
  <c r="K10" i="6" s="1"/>
  <c r="O43" i="6"/>
  <c r="G16" i="6"/>
  <c r="G8" i="6" s="1"/>
  <c r="M57" i="6"/>
  <c r="M51" i="6" s="1"/>
  <c r="D91" i="6"/>
  <c r="N87" i="6"/>
  <c r="D140" i="6"/>
  <c r="L141" i="6"/>
  <c r="D141" i="6" s="1"/>
  <c r="D142" i="6"/>
  <c r="D176" i="6"/>
  <c r="L177" i="6"/>
  <c r="D177" i="6" s="1"/>
  <c r="P184" i="6"/>
  <c r="D213" i="6"/>
  <c r="N243" i="6"/>
  <c r="L288" i="6"/>
  <c r="D288" i="6" s="1"/>
  <c r="D306" i="6"/>
  <c r="D440" i="6"/>
  <c r="D464" i="6"/>
  <c r="H461" i="6"/>
  <c r="H493" i="6"/>
  <c r="H501" i="6"/>
  <c r="H494" i="6" s="1"/>
  <c r="H502" i="6"/>
  <c r="H495" i="6" s="1"/>
  <c r="L502" i="6"/>
  <c r="L495" i="6" s="1"/>
  <c r="G517" i="6"/>
  <c r="G39" i="6" s="1"/>
  <c r="O517" i="6"/>
  <c r="O39" i="6" s="1"/>
  <c r="I493" i="6"/>
  <c r="F510" i="6"/>
  <c r="F27" i="6" s="1"/>
  <c r="J510" i="6"/>
  <c r="J27" i="6" s="1"/>
  <c r="N510" i="6"/>
  <c r="N27" i="6" s="1"/>
  <c r="N499" i="6"/>
  <c r="N492" i="6" s="1"/>
  <c r="I661" i="6"/>
  <c r="D663" i="6"/>
  <c r="I714" i="6"/>
  <c r="D874" i="6"/>
  <c r="D878" i="6"/>
  <c r="O873" i="6"/>
  <c r="O836" i="6" s="1"/>
  <c r="O829" i="6" s="1"/>
  <c r="I16" i="6"/>
  <c r="I8" i="6" s="1"/>
  <c r="J712" i="6"/>
  <c r="E31" i="6"/>
  <c r="D31" i="6" s="1"/>
  <c r="D38" i="6"/>
  <c r="K15" i="6"/>
  <c r="M87" i="6"/>
  <c r="P131" i="6"/>
  <c r="D137" i="6"/>
  <c r="O135" i="6"/>
  <c r="L172" i="6"/>
  <c r="D172" i="6" s="1"/>
  <c r="D173" i="6"/>
  <c r="O171" i="6"/>
  <c r="L183" i="6"/>
  <c r="K285" i="6"/>
  <c r="L304" i="6"/>
  <c r="D304" i="6" s="1"/>
  <c r="D331" i="6"/>
  <c r="E499" i="6"/>
  <c r="E15" i="6" s="1"/>
  <c r="M517" i="6"/>
  <c r="M39" i="6" s="1"/>
  <c r="D664" i="6"/>
  <c r="D724" i="6"/>
  <c r="J711" i="6"/>
  <c r="D728" i="6"/>
  <c r="D756" i="6"/>
  <c r="E29" i="6"/>
  <c r="D29" i="6" s="1"/>
  <c r="E33" i="6"/>
  <c r="I33" i="6"/>
  <c r="D35" i="6"/>
  <c r="M41" i="6"/>
  <c r="H16" i="6"/>
  <c r="H8" i="6" s="1"/>
  <c r="I17" i="6"/>
  <c r="I9" i="6" s="1"/>
  <c r="N18" i="6"/>
  <c r="N10" i="6" s="1"/>
  <c r="G19" i="6"/>
  <c r="G11" i="6" s="1"/>
  <c r="N57" i="6"/>
  <c r="N51" i="6" s="1"/>
  <c r="P64" i="6"/>
  <c r="D90" i="6"/>
  <c r="D139" i="6"/>
  <c r="D175" i="6"/>
  <c r="D195" i="6"/>
  <c r="M207" i="6"/>
  <c r="N207" i="6"/>
  <c r="O207" i="6"/>
  <c r="D246" i="6"/>
  <c r="K243" i="6"/>
  <c r="L287" i="6"/>
  <c r="D287" i="6" s="1"/>
  <c r="F310" i="6"/>
  <c r="J310" i="6"/>
  <c r="N310" i="6"/>
  <c r="E310" i="6"/>
  <c r="I310" i="6"/>
  <c r="M310" i="6"/>
  <c r="D336" i="6"/>
  <c r="J329" i="6"/>
  <c r="H329" i="6"/>
  <c r="D439" i="6"/>
  <c r="D463" i="6"/>
  <c r="D473" i="6"/>
  <c r="D479" i="6"/>
  <c r="I461" i="6"/>
  <c r="M461" i="6"/>
  <c r="F518" i="6"/>
  <c r="F40" i="6" s="1"/>
  <c r="N495" i="6"/>
  <c r="D565" i="6"/>
  <c r="I21" i="6"/>
  <c r="G510" i="6"/>
  <c r="G27" i="6" s="1"/>
  <c r="K510" i="6"/>
  <c r="K27" i="6" s="1"/>
  <c r="O510" i="6"/>
  <c r="O27" i="6" s="1"/>
  <c r="D662" i="6"/>
  <c r="D666" i="6"/>
  <c r="F517" i="6"/>
  <c r="F39" i="6" s="1"/>
  <c r="J517" i="6"/>
  <c r="J39" i="6" s="1"/>
  <c r="N517" i="6"/>
  <c r="N39" i="6" s="1"/>
  <c r="D719" i="6"/>
  <c r="D839" i="6"/>
  <c r="D849" i="6"/>
  <c r="M873" i="6"/>
  <c r="M836" i="6" s="1"/>
  <c r="M829" i="6" s="1"/>
  <c r="D833" i="6"/>
  <c r="M44" i="6"/>
  <c r="M496" i="6"/>
  <c r="D28" i="6"/>
  <c r="S53" i="6"/>
  <c r="P70" i="6"/>
  <c r="S70" i="6"/>
  <c r="D725" i="6"/>
  <c r="E711" i="6"/>
  <c r="E928" i="6"/>
  <c r="D53" i="6"/>
  <c r="L16" i="6"/>
  <c r="D26" i="6"/>
  <c r="D30" i="6"/>
  <c r="D46" i="6"/>
  <c r="M52" i="6"/>
  <c r="S56" i="6"/>
  <c r="P76" i="6"/>
  <c r="K87" i="6"/>
  <c r="D123" i="6"/>
  <c r="D231" i="6"/>
  <c r="L244" i="6"/>
  <c r="D244" i="6" s="1"/>
  <c r="D247" i="6"/>
  <c r="D290" i="6"/>
  <c r="D292" i="6"/>
  <c r="L299" i="6"/>
  <c r="D299" i="6" s="1"/>
  <c r="D317" i="6"/>
  <c r="D330" i="6"/>
  <c r="D334" i="6"/>
  <c r="G329" i="6"/>
  <c r="K329" i="6"/>
  <c r="O329" i="6"/>
  <c r="E504" i="6"/>
  <c r="H517" i="6"/>
  <c r="H39" i="6" s="1"/>
  <c r="E518" i="6"/>
  <c r="I518" i="6"/>
  <c r="M518" i="6"/>
  <c r="M40" i="6" s="1"/>
  <c r="F519" i="6"/>
  <c r="J519" i="6"/>
  <c r="N519" i="6"/>
  <c r="E522" i="6"/>
  <c r="I522" i="6"/>
  <c r="N589" i="6"/>
  <c r="D589" i="6" s="1"/>
  <c r="D607" i="6"/>
  <c r="E712" i="6"/>
  <c r="P868" i="6"/>
  <c r="L837" i="6"/>
  <c r="D837" i="6" s="1"/>
  <c r="D54" i="6"/>
  <c r="L11" i="6"/>
  <c r="E16" i="6"/>
  <c r="D50" i="6"/>
  <c r="P82" i="6"/>
  <c r="S82" i="6"/>
  <c r="D225" i="6"/>
  <c r="L255" i="6"/>
  <c r="D256" i="6"/>
  <c r="L261" i="6"/>
  <c r="D262" i="6"/>
  <c r="D289" i="6"/>
  <c r="D333" i="6"/>
  <c r="D357" i="6"/>
  <c r="D375" i="6"/>
  <c r="D393" i="6"/>
  <c r="D397" i="6"/>
  <c r="L462" i="6"/>
  <c r="D462" i="6" s="1"/>
  <c r="L493" i="6"/>
  <c r="D577" i="6"/>
  <c r="D613" i="6"/>
  <c r="L638" i="6"/>
  <c r="D638" i="6" s="1"/>
  <c r="D639" i="6"/>
  <c r="D643" i="6"/>
  <c r="D727" i="6"/>
  <c r="D755" i="6"/>
  <c r="D935" i="6"/>
  <c r="L934" i="6"/>
  <c r="P934" i="6" s="1"/>
  <c r="P935" i="6"/>
  <c r="D55" i="6"/>
  <c r="L75" i="6"/>
  <c r="D76" i="6"/>
  <c r="D92" i="6"/>
  <c r="L111" i="6"/>
  <c r="D112" i="6"/>
  <c r="L117" i="6"/>
  <c r="D118" i="6"/>
  <c r="K135" i="6"/>
  <c r="L136" i="6"/>
  <c r="D136" i="6" s="1"/>
  <c r="L159" i="6"/>
  <c r="D160" i="6"/>
  <c r="K171" i="6"/>
  <c r="D211" i="6"/>
  <c r="D219" i="6"/>
  <c r="L329" i="6"/>
  <c r="D332" i="6"/>
  <c r="D342" i="6"/>
  <c r="I329" i="6"/>
  <c r="M329" i="6"/>
  <c r="E461" i="6"/>
  <c r="E493" i="6"/>
  <c r="L496" i="6"/>
  <c r="D590" i="6"/>
  <c r="D629" i="6"/>
  <c r="L715" i="6"/>
  <c r="D726" i="6"/>
  <c r="D754" i="6"/>
  <c r="D758" i="6"/>
  <c r="D798" i="6"/>
  <c r="D802" i="6"/>
  <c r="E830" i="6"/>
  <c r="D922" i="6"/>
  <c r="D800" i="6"/>
  <c r="E831" i="6"/>
  <c r="D831" i="6" s="1"/>
  <c r="E832" i="6"/>
  <c r="D832" i="6" s="1"/>
  <c r="D929" i="6"/>
  <c r="D680" i="6"/>
  <c r="D721" i="6"/>
  <c r="D799" i="6"/>
  <c r="D840" i="6"/>
  <c r="D940" i="6"/>
  <c r="D748" i="6"/>
  <c r="D931" i="6"/>
  <c r="L711" i="6"/>
  <c r="L717" i="6"/>
  <c r="D717" i="6" s="1"/>
  <c r="L207" i="6"/>
  <c r="D23" i="6"/>
  <c r="D36" i="6"/>
  <c r="D56" i="6"/>
  <c r="L69" i="6"/>
  <c r="D70" i="6"/>
  <c r="L81" i="6"/>
  <c r="D82" i="6"/>
  <c r="L147" i="6"/>
  <c r="D148" i="6"/>
  <c r="L153" i="6"/>
  <c r="D154" i="6"/>
  <c r="L165" i="6"/>
  <c r="D166" i="6"/>
  <c r="D189" i="6"/>
  <c r="D201" i="6"/>
  <c r="D237" i="6"/>
  <c r="D308" i="6"/>
  <c r="D323" i="6"/>
  <c r="D354" i="6"/>
  <c r="D356" i="6"/>
  <c r="D358" i="6"/>
  <c r="D374" i="6"/>
  <c r="D376" i="6"/>
  <c r="D378" i="6"/>
  <c r="D392" i="6"/>
  <c r="D394" i="6"/>
  <c r="D396" i="6"/>
  <c r="D480" i="6"/>
  <c r="D520" i="6"/>
  <c r="D571" i="6"/>
  <c r="D595" i="6"/>
  <c r="D619" i="6"/>
  <c r="D850" i="6"/>
  <c r="D876" i="6"/>
  <c r="L88" i="6"/>
  <c r="D88" i="6" s="1"/>
  <c r="D45" i="6"/>
  <c r="D48" i="6"/>
  <c r="D49" i="6"/>
  <c r="L93" i="6"/>
  <c r="D94" i="6"/>
  <c r="L105" i="6"/>
  <c r="D106" i="6"/>
  <c r="L249" i="6"/>
  <c r="D250" i="6"/>
  <c r="D280" i="6"/>
  <c r="D474" i="6"/>
  <c r="D521" i="6"/>
  <c r="L529" i="6"/>
  <c r="D530" i="6"/>
  <c r="D559" i="6"/>
  <c r="D583" i="6"/>
  <c r="D704" i="6"/>
  <c r="D720" i="6"/>
  <c r="D722" i="6"/>
  <c r="D841" i="6"/>
  <c r="D834" i="6" s="1"/>
  <c r="D916" i="6"/>
  <c r="D930" i="6"/>
  <c r="D932" i="6"/>
  <c r="D946" i="6"/>
  <c r="L129" i="6"/>
  <c r="D130" i="6"/>
  <c r="O498" i="6"/>
  <c r="O710" i="6"/>
  <c r="M710" i="6"/>
  <c r="K710" i="6"/>
  <c r="K498" i="6"/>
  <c r="I710" i="6"/>
  <c r="I498" i="6"/>
  <c r="G710" i="6"/>
  <c r="G498" i="6"/>
  <c r="D212" i="6"/>
  <c r="D196" i="6"/>
  <c r="D305" i="6"/>
  <c r="D307" i="6"/>
  <c r="E329" i="6"/>
  <c r="D431" i="6"/>
  <c r="L523" i="6"/>
  <c r="D524" i="6"/>
  <c r="L541" i="6"/>
  <c r="D542" i="6"/>
  <c r="L547" i="6"/>
  <c r="D548" i="6"/>
  <c r="L553" i="6"/>
  <c r="D554" i="6"/>
  <c r="L861" i="6"/>
  <c r="D861" i="6" s="1"/>
  <c r="D862" i="6"/>
  <c r="L867" i="6"/>
  <c r="D868" i="6"/>
  <c r="D875" i="6"/>
  <c r="D877" i="6"/>
  <c r="L461" i="6" l="1"/>
  <c r="D461" i="6" s="1"/>
  <c r="G15" i="6"/>
  <c r="G7" i="6" s="1"/>
  <c r="D715" i="6"/>
  <c r="F495" i="6"/>
  <c r="M15" i="6"/>
  <c r="K19" i="6"/>
  <c r="K11" i="6" s="1"/>
  <c r="J14" i="6"/>
  <c r="J6" i="6" s="1"/>
  <c r="M17" i="6"/>
  <c r="M9" i="6" s="1"/>
  <c r="F14" i="6"/>
  <c r="F20" i="6" s="1"/>
  <c r="M493" i="6"/>
  <c r="F494" i="6"/>
  <c r="D713" i="6"/>
  <c r="G18" i="6"/>
  <c r="L298" i="6"/>
  <c r="D298" i="6" s="1"/>
  <c r="L492" i="6"/>
  <c r="E17" i="6"/>
  <c r="E9" i="6" s="1"/>
  <c r="J495" i="6"/>
  <c r="O19" i="6"/>
  <c r="O11" i="6" s="1"/>
  <c r="N19" i="6"/>
  <c r="N11" i="6" s="1"/>
  <c r="E495" i="6"/>
  <c r="N494" i="6"/>
  <c r="J494" i="6"/>
  <c r="O18" i="6"/>
  <c r="O10" i="6" s="1"/>
  <c r="J9" i="6"/>
  <c r="L17" i="6"/>
  <c r="L9" i="6" s="1"/>
  <c r="F7" i="6"/>
  <c r="N9" i="6"/>
  <c r="H19" i="6"/>
  <c r="H11" i="6" s="1"/>
  <c r="H15" i="6"/>
  <c r="H7" i="6" s="1"/>
  <c r="K7" i="6"/>
  <c r="D714" i="6"/>
  <c r="H14" i="6"/>
  <c r="H6" i="6" s="1"/>
  <c r="O16" i="6"/>
  <c r="O8" i="6" s="1"/>
  <c r="L928" i="6"/>
  <c r="P928" i="6" s="1"/>
  <c r="M11" i="6"/>
  <c r="K493" i="6"/>
  <c r="D310" i="6"/>
  <c r="D661" i="6"/>
  <c r="K8" i="6"/>
  <c r="D518" i="6"/>
  <c r="D42" i="6"/>
  <c r="D503" i="6"/>
  <c r="D500" i="6"/>
  <c r="F491" i="6"/>
  <c r="D43" i="6"/>
  <c r="O17" i="6"/>
  <c r="O9" i="6" s="1"/>
  <c r="E10" i="6"/>
  <c r="F19" i="6"/>
  <c r="F11" i="6" s="1"/>
  <c r="F496" i="6"/>
  <c r="E8" i="6"/>
  <c r="D712" i="6"/>
  <c r="L171" i="6"/>
  <c r="N15" i="6"/>
  <c r="N7" i="6" s="1"/>
  <c r="G17" i="6"/>
  <c r="G9" i="6" s="1"/>
  <c r="J19" i="6"/>
  <c r="J11" i="6" s="1"/>
  <c r="D27" i="6"/>
  <c r="F6" i="6"/>
  <c r="D873" i="6"/>
  <c r="D519" i="6"/>
  <c r="G10" i="6"/>
  <c r="L18" i="6"/>
  <c r="L10" i="6" s="1"/>
  <c r="D502" i="6"/>
  <c r="N498" i="6"/>
  <c r="L15" i="6"/>
  <c r="D183" i="6"/>
  <c r="J491" i="6"/>
  <c r="D510" i="6"/>
  <c r="D501" i="6"/>
  <c r="F9" i="6"/>
  <c r="D329" i="6"/>
  <c r="D499" i="6"/>
  <c r="D57" i="6"/>
  <c r="H17" i="6"/>
  <c r="M8" i="6"/>
  <c r="H18" i="6"/>
  <c r="H10" i="6" s="1"/>
  <c r="F492" i="6"/>
  <c r="D159" i="6"/>
  <c r="D117" i="6"/>
  <c r="D75" i="6"/>
  <c r="D261" i="6"/>
  <c r="N41" i="6"/>
  <c r="N8" i="6" s="1"/>
  <c r="N493" i="6"/>
  <c r="I40" i="6"/>
  <c r="I7" i="6" s="1"/>
  <c r="I492" i="6"/>
  <c r="L286" i="6"/>
  <c r="L34" i="6"/>
  <c r="I44" i="6"/>
  <c r="I11" i="6" s="1"/>
  <c r="I496" i="6"/>
  <c r="J493" i="6"/>
  <c r="J41" i="6"/>
  <c r="J8" i="6" s="1"/>
  <c r="E40" i="6"/>
  <c r="E492" i="6"/>
  <c r="D52" i="6"/>
  <c r="D111" i="6"/>
  <c r="L517" i="6"/>
  <c r="L625" i="6"/>
  <c r="D255" i="6"/>
  <c r="L830" i="6"/>
  <c r="D830" i="6" s="1"/>
  <c r="D522" i="6"/>
  <c r="E44" i="6"/>
  <c r="E496" i="6"/>
  <c r="F41" i="6"/>
  <c r="F493" i="6"/>
  <c r="M7" i="6"/>
  <c r="L8" i="6"/>
  <c r="H491" i="6"/>
  <c r="E14" i="6"/>
  <c r="E21" i="6"/>
  <c r="D21" i="6" s="1"/>
  <c r="D504" i="6"/>
  <c r="E491" i="6"/>
  <c r="D934" i="6"/>
  <c r="M492" i="6"/>
  <c r="D711" i="6"/>
  <c r="L710" i="6"/>
  <c r="D710" i="6" s="1"/>
  <c r="D207" i="6"/>
  <c r="L135" i="6"/>
  <c r="L51" i="6"/>
  <c r="D541" i="6"/>
  <c r="D529" i="6"/>
  <c r="D165" i="6"/>
  <c r="D105" i="6"/>
  <c r="D81" i="6"/>
  <c r="D147" i="6"/>
  <c r="L243" i="6"/>
  <c r="D547" i="6"/>
  <c r="D249" i="6"/>
  <c r="D153" i="6"/>
  <c r="D93" i="6"/>
  <c r="D69" i="6"/>
  <c r="D129" i="6"/>
  <c r="L87" i="6"/>
  <c r="K491" i="6"/>
  <c r="K14" i="6"/>
  <c r="G491" i="6"/>
  <c r="G14" i="6"/>
  <c r="M491" i="6"/>
  <c r="M14" i="6"/>
  <c r="O491" i="6"/>
  <c r="O14" i="6"/>
  <c r="I491" i="6"/>
  <c r="I14" i="6"/>
  <c r="D171" i="6"/>
  <c r="L498" i="6"/>
  <c r="D867" i="6"/>
  <c r="D553" i="6"/>
  <c r="D523" i="6"/>
  <c r="L836" i="6"/>
  <c r="P861" i="6"/>
  <c r="L285" i="6" l="1"/>
  <c r="D285" i="6" s="1"/>
  <c r="L33" i="6"/>
  <c r="D494" i="6"/>
  <c r="D16" i="6"/>
  <c r="D928" i="6"/>
  <c r="D495" i="6"/>
  <c r="D15" i="6"/>
  <c r="L7" i="6"/>
  <c r="D493" i="6"/>
  <c r="D496" i="6"/>
  <c r="J20" i="6"/>
  <c r="D492" i="6"/>
  <c r="D19" i="6"/>
  <c r="D10" i="6"/>
  <c r="H9" i="6"/>
  <c r="D9" i="6" s="1"/>
  <c r="D17" i="6"/>
  <c r="N14" i="6"/>
  <c r="N491" i="6"/>
  <c r="D18" i="6"/>
  <c r="H20" i="6"/>
  <c r="D625" i="6"/>
  <c r="D40" i="6"/>
  <c r="E7" i="6"/>
  <c r="D286" i="6"/>
  <c r="E20" i="6"/>
  <c r="E6" i="6"/>
  <c r="D41" i="6"/>
  <c r="F8" i="6"/>
  <c r="D8" i="6" s="1"/>
  <c r="L39" i="6"/>
  <c r="D517" i="6"/>
  <c r="E11" i="6"/>
  <c r="D11" i="6" s="1"/>
  <c r="D44" i="6"/>
  <c r="D34" i="6"/>
  <c r="D243" i="6"/>
  <c r="D51" i="6"/>
  <c r="D135" i="6"/>
  <c r="D87" i="6"/>
  <c r="I20" i="6"/>
  <c r="I6" i="6"/>
  <c r="O20" i="6"/>
  <c r="O6" i="6"/>
  <c r="M20" i="6"/>
  <c r="M6" i="6"/>
  <c r="G20" i="6"/>
  <c r="G6" i="6"/>
  <c r="K20" i="6"/>
  <c r="K6" i="6"/>
  <c r="D836" i="6"/>
  <c r="L829" i="6"/>
  <c r="D33" i="6"/>
  <c r="D498" i="6"/>
  <c r="L491" i="6"/>
  <c r="L14" i="6"/>
  <c r="D7" i="6" l="1"/>
  <c r="N20" i="6"/>
  <c r="N6" i="6"/>
  <c r="D39" i="6"/>
  <c r="D491" i="6"/>
  <c r="D14" i="6"/>
  <c r="L6" i="6"/>
  <c r="L20" i="6"/>
  <c r="D829" i="6"/>
  <c r="D20" i="6" l="1"/>
  <c r="D6" i="6"/>
  <c r="L935" i="5" l="1"/>
  <c r="L929" i="5" s="1"/>
  <c r="P929" i="5" s="1"/>
  <c r="L868" i="5"/>
  <c r="P868" i="5" s="1"/>
  <c r="L862" i="5"/>
  <c r="P862" i="5" s="1"/>
  <c r="L850" i="5"/>
  <c r="P850" i="5" s="1"/>
  <c r="L639" i="5"/>
  <c r="L554" i="5"/>
  <c r="P554" i="5" s="1"/>
  <c r="L548" i="5"/>
  <c r="P548" i="5" s="1"/>
  <c r="L542" i="5"/>
  <c r="P542" i="5" s="1"/>
  <c r="L524" i="5"/>
  <c r="L480" i="5"/>
  <c r="L474" i="5"/>
  <c r="P474" i="5" s="1"/>
  <c r="L280" i="5"/>
  <c r="D280" i="5" s="1"/>
  <c r="L274" i="5"/>
  <c r="L262" i="5"/>
  <c r="P262" i="5" s="1"/>
  <c r="L256" i="5"/>
  <c r="P256" i="5" s="1"/>
  <c r="L250" i="5"/>
  <c r="P250" i="5" s="1"/>
  <c r="L214" i="5"/>
  <c r="L196" i="5"/>
  <c r="L184" i="5"/>
  <c r="P184" i="5" s="1"/>
  <c r="L178" i="5"/>
  <c r="L166" i="5"/>
  <c r="L160" i="5"/>
  <c r="P160" i="5" s="1"/>
  <c r="L154" i="5"/>
  <c r="L148" i="5"/>
  <c r="P148" i="5" s="1"/>
  <c r="L142" i="5"/>
  <c r="L118" i="5"/>
  <c r="P118" i="5" s="1"/>
  <c r="L112" i="5"/>
  <c r="L106" i="5"/>
  <c r="P106" i="5" s="1"/>
  <c r="L100" i="5"/>
  <c r="L94" i="5"/>
  <c r="L82" i="5"/>
  <c r="P82" i="5" s="1"/>
  <c r="L76" i="5"/>
  <c r="P76" i="5" s="1"/>
  <c r="L70" i="5"/>
  <c r="P70" i="5" s="1"/>
  <c r="L64" i="5"/>
  <c r="P1011" i="5"/>
  <c r="D1011" i="5"/>
  <c r="P1010" i="5"/>
  <c r="D1010" i="5"/>
  <c r="P1009" i="5"/>
  <c r="D1009" i="5"/>
  <c r="P1008" i="5"/>
  <c r="D1008" i="5"/>
  <c r="P1007" i="5"/>
  <c r="D1007" i="5"/>
  <c r="P1006" i="5"/>
  <c r="D1006" i="5"/>
  <c r="P1005" i="5"/>
  <c r="D1005" i="5"/>
  <c r="P1004" i="5"/>
  <c r="D1004" i="5"/>
  <c r="P1003" i="5"/>
  <c r="D1003" i="5"/>
  <c r="P1002" i="5"/>
  <c r="D1002" i="5"/>
  <c r="P1001" i="5"/>
  <c r="D1001" i="5"/>
  <c r="P1000" i="5"/>
  <c r="D1000" i="5"/>
  <c r="P999" i="5"/>
  <c r="D999" i="5"/>
  <c r="P998" i="5"/>
  <c r="D998" i="5"/>
  <c r="P997" i="5"/>
  <c r="D997" i="5"/>
  <c r="P996" i="5"/>
  <c r="D996" i="5"/>
  <c r="P995" i="5"/>
  <c r="D995" i="5"/>
  <c r="P994" i="5"/>
  <c r="D994" i="5"/>
  <c r="P993" i="5"/>
  <c r="D993" i="5"/>
  <c r="P992" i="5"/>
  <c r="D992" i="5"/>
  <c r="P991" i="5"/>
  <c r="D991" i="5"/>
  <c r="P990" i="5"/>
  <c r="D990" i="5"/>
  <c r="P989" i="5"/>
  <c r="D989" i="5"/>
  <c r="P988" i="5"/>
  <c r="D988" i="5"/>
  <c r="P987" i="5"/>
  <c r="D987" i="5"/>
  <c r="P986" i="5"/>
  <c r="D986" i="5"/>
  <c r="P985" i="5"/>
  <c r="D985" i="5"/>
  <c r="P984" i="5"/>
  <c r="D984" i="5"/>
  <c r="P983" i="5"/>
  <c r="D983" i="5"/>
  <c r="P982" i="5"/>
  <c r="D982" i="5"/>
  <c r="P981" i="5"/>
  <c r="D981" i="5"/>
  <c r="P980" i="5"/>
  <c r="D980" i="5"/>
  <c r="P979" i="5"/>
  <c r="D979" i="5"/>
  <c r="P978" i="5"/>
  <c r="D978" i="5"/>
  <c r="P977" i="5"/>
  <c r="D977" i="5"/>
  <c r="P976" i="5"/>
  <c r="D976" i="5"/>
  <c r="P975" i="5"/>
  <c r="D975" i="5"/>
  <c r="P974" i="5"/>
  <c r="D974" i="5"/>
  <c r="P973" i="5"/>
  <c r="D973" i="5"/>
  <c r="P972" i="5"/>
  <c r="D972" i="5"/>
  <c r="P971" i="5"/>
  <c r="D971" i="5"/>
  <c r="P970" i="5"/>
  <c r="D970" i="5"/>
  <c r="P969" i="5"/>
  <c r="D969" i="5"/>
  <c r="P968" i="5"/>
  <c r="D968" i="5"/>
  <c r="P967" i="5"/>
  <c r="D967" i="5"/>
  <c r="P966" i="5"/>
  <c r="D966" i="5"/>
  <c r="P965" i="5"/>
  <c r="D965" i="5"/>
  <c r="P964" i="5"/>
  <c r="D964" i="5"/>
  <c r="P963" i="5"/>
  <c r="D963" i="5"/>
  <c r="P962" i="5"/>
  <c r="D962" i="5"/>
  <c r="P961" i="5"/>
  <c r="D961" i="5"/>
  <c r="P960" i="5"/>
  <c r="D960" i="5"/>
  <c r="P959" i="5"/>
  <c r="D959" i="5"/>
  <c r="P958" i="5"/>
  <c r="D958" i="5"/>
  <c r="P957" i="5"/>
  <c r="D957" i="5"/>
  <c r="P956" i="5"/>
  <c r="D956" i="5"/>
  <c r="P955" i="5"/>
  <c r="D955" i="5"/>
  <c r="P954" i="5"/>
  <c r="D954" i="5"/>
  <c r="P953" i="5"/>
  <c r="D953" i="5"/>
  <c r="P952" i="5"/>
  <c r="D952" i="5"/>
  <c r="P951" i="5"/>
  <c r="D951" i="5"/>
  <c r="P950" i="5"/>
  <c r="D950" i="5"/>
  <c r="P949" i="5"/>
  <c r="D949" i="5"/>
  <c r="P948" i="5"/>
  <c r="D948" i="5"/>
  <c r="P947" i="5"/>
  <c r="D947" i="5"/>
  <c r="O946" i="5"/>
  <c r="N946" i="5"/>
  <c r="M946" i="5"/>
  <c r="L946" i="5"/>
  <c r="K946" i="5"/>
  <c r="J946" i="5"/>
  <c r="I946" i="5"/>
  <c r="H946" i="5"/>
  <c r="G946" i="5"/>
  <c r="F946" i="5"/>
  <c r="E946" i="5"/>
  <c r="P945" i="5"/>
  <c r="D945" i="5"/>
  <c r="P944" i="5"/>
  <c r="D944" i="5"/>
  <c r="P943" i="5"/>
  <c r="D943" i="5"/>
  <c r="P942" i="5"/>
  <c r="D942" i="5"/>
  <c r="P941" i="5"/>
  <c r="D941" i="5"/>
  <c r="O940" i="5"/>
  <c r="N940" i="5"/>
  <c r="N45" i="5" s="1"/>
  <c r="M940" i="5"/>
  <c r="M45" i="5" s="1"/>
  <c r="L940" i="5"/>
  <c r="L45" i="5" s="1"/>
  <c r="K940" i="5"/>
  <c r="J940" i="5"/>
  <c r="I940" i="5"/>
  <c r="H940" i="5"/>
  <c r="G940" i="5"/>
  <c r="F940" i="5"/>
  <c r="E940" i="5"/>
  <c r="P939" i="5"/>
  <c r="D939" i="5"/>
  <c r="P938" i="5"/>
  <c r="D938" i="5"/>
  <c r="P937" i="5"/>
  <c r="D937" i="5"/>
  <c r="P936" i="5"/>
  <c r="D936" i="5"/>
  <c r="O934" i="5"/>
  <c r="O928" i="5" s="1"/>
  <c r="N934" i="5"/>
  <c r="N928" i="5" s="1"/>
  <c r="M934" i="5"/>
  <c r="M928" i="5" s="1"/>
  <c r="K934" i="5"/>
  <c r="K928" i="5" s="1"/>
  <c r="J934" i="5"/>
  <c r="J928" i="5" s="1"/>
  <c r="I934" i="5"/>
  <c r="I928" i="5" s="1"/>
  <c r="H934" i="5"/>
  <c r="H928" i="5" s="1"/>
  <c r="G934" i="5"/>
  <c r="G928" i="5" s="1"/>
  <c r="F934" i="5"/>
  <c r="F928" i="5" s="1"/>
  <c r="E934" i="5"/>
  <c r="E928" i="5" s="1"/>
  <c r="P933" i="5"/>
  <c r="D933" i="5"/>
  <c r="O932" i="5"/>
  <c r="N932" i="5"/>
  <c r="M932" i="5"/>
  <c r="L932" i="5"/>
  <c r="P932" i="5" s="1"/>
  <c r="K932" i="5"/>
  <c r="J932" i="5"/>
  <c r="I932" i="5"/>
  <c r="H932" i="5"/>
  <c r="G932" i="5"/>
  <c r="F932" i="5"/>
  <c r="E932" i="5"/>
  <c r="O931" i="5"/>
  <c r="N931" i="5"/>
  <c r="M931" i="5"/>
  <c r="L931" i="5"/>
  <c r="P931" i="5" s="1"/>
  <c r="K931" i="5"/>
  <c r="J931" i="5"/>
  <c r="I931" i="5"/>
  <c r="H931" i="5"/>
  <c r="G931" i="5"/>
  <c r="F931" i="5"/>
  <c r="E931" i="5"/>
  <c r="O930" i="5"/>
  <c r="N930" i="5"/>
  <c r="M930" i="5"/>
  <c r="L930" i="5"/>
  <c r="P930" i="5" s="1"/>
  <c r="K930" i="5"/>
  <c r="J930" i="5"/>
  <c r="I930" i="5"/>
  <c r="H930" i="5"/>
  <c r="G930" i="5"/>
  <c r="F930" i="5"/>
  <c r="E930" i="5"/>
  <c r="O929" i="5"/>
  <c r="N929" i="5"/>
  <c r="M929" i="5"/>
  <c r="K929" i="5"/>
  <c r="J929" i="5"/>
  <c r="I929" i="5"/>
  <c r="H929" i="5"/>
  <c r="G929" i="5"/>
  <c r="F929" i="5"/>
  <c r="E929" i="5"/>
  <c r="P927" i="5"/>
  <c r="D927" i="5"/>
  <c r="P926" i="5"/>
  <c r="D926" i="5"/>
  <c r="P925" i="5"/>
  <c r="D925" i="5"/>
  <c r="P924" i="5"/>
  <c r="D924" i="5"/>
  <c r="P923" i="5"/>
  <c r="D923" i="5"/>
  <c r="O922" i="5"/>
  <c r="N922" i="5"/>
  <c r="M922" i="5"/>
  <c r="L922" i="5"/>
  <c r="K922" i="5"/>
  <c r="J922" i="5"/>
  <c r="I922" i="5"/>
  <c r="H922" i="5"/>
  <c r="G922" i="5"/>
  <c r="F922" i="5"/>
  <c r="E922" i="5"/>
  <c r="P921" i="5"/>
  <c r="D921" i="5"/>
  <c r="P920" i="5"/>
  <c r="D920" i="5"/>
  <c r="P919" i="5"/>
  <c r="D919" i="5"/>
  <c r="P918" i="5"/>
  <c r="D918" i="5"/>
  <c r="P917" i="5"/>
  <c r="D917" i="5"/>
  <c r="O916" i="5"/>
  <c r="N916" i="5"/>
  <c r="M916" i="5"/>
  <c r="L916" i="5"/>
  <c r="K916" i="5"/>
  <c r="J916" i="5"/>
  <c r="I916" i="5"/>
  <c r="H916" i="5"/>
  <c r="G916" i="5"/>
  <c r="F916" i="5"/>
  <c r="E916" i="5"/>
  <c r="P915" i="5"/>
  <c r="D915" i="5"/>
  <c r="P914" i="5"/>
  <c r="D914" i="5"/>
  <c r="P913" i="5"/>
  <c r="D913" i="5"/>
  <c r="P912" i="5"/>
  <c r="D912" i="5"/>
  <c r="P911" i="5"/>
  <c r="D911" i="5"/>
  <c r="P910" i="5"/>
  <c r="D910" i="5"/>
  <c r="P909" i="5"/>
  <c r="D909" i="5"/>
  <c r="P908" i="5"/>
  <c r="D908" i="5"/>
  <c r="P907" i="5"/>
  <c r="D907" i="5"/>
  <c r="P906" i="5"/>
  <c r="D906" i="5"/>
  <c r="P905" i="5"/>
  <c r="D905" i="5"/>
  <c r="P904" i="5"/>
  <c r="D904" i="5"/>
  <c r="P903" i="5"/>
  <c r="D903" i="5"/>
  <c r="P902" i="5"/>
  <c r="D902" i="5"/>
  <c r="P901" i="5"/>
  <c r="D901" i="5"/>
  <c r="P900" i="5"/>
  <c r="D900" i="5"/>
  <c r="P899" i="5"/>
  <c r="D899" i="5"/>
  <c r="P898" i="5"/>
  <c r="D898" i="5"/>
  <c r="P897" i="5"/>
  <c r="D897" i="5"/>
  <c r="P896" i="5"/>
  <c r="D896" i="5"/>
  <c r="P895" i="5"/>
  <c r="D895" i="5"/>
  <c r="P894" i="5"/>
  <c r="D894" i="5"/>
  <c r="P893" i="5"/>
  <c r="D893" i="5"/>
  <c r="P892" i="5"/>
  <c r="D892" i="5"/>
  <c r="P891" i="5"/>
  <c r="D891" i="5"/>
  <c r="P890" i="5"/>
  <c r="D890" i="5"/>
  <c r="P889" i="5"/>
  <c r="D889" i="5"/>
  <c r="P888" i="5"/>
  <c r="D888" i="5"/>
  <c r="P887" i="5"/>
  <c r="D887" i="5"/>
  <c r="P886" i="5"/>
  <c r="D886" i="5"/>
  <c r="P885" i="5"/>
  <c r="D885" i="5"/>
  <c r="P884" i="5"/>
  <c r="D884" i="5"/>
  <c r="P883" i="5"/>
  <c r="D883" i="5"/>
  <c r="P882" i="5"/>
  <c r="D882" i="5"/>
  <c r="P881" i="5"/>
  <c r="D881" i="5"/>
  <c r="P880" i="5"/>
  <c r="D880" i="5"/>
  <c r="P879" i="5"/>
  <c r="O878" i="5"/>
  <c r="O841" i="5" s="1"/>
  <c r="O834" i="5" s="1"/>
  <c r="N878" i="5"/>
  <c r="N841" i="5" s="1"/>
  <c r="N834" i="5" s="1"/>
  <c r="M878" i="5"/>
  <c r="M841" i="5" s="1"/>
  <c r="M834" i="5" s="1"/>
  <c r="L878" i="5"/>
  <c r="L841" i="5" s="1"/>
  <c r="L834" i="5" s="1"/>
  <c r="O877" i="5"/>
  <c r="O840" i="5" s="1"/>
  <c r="O833" i="5" s="1"/>
  <c r="N877" i="5"/>
  <c r="N840" i="5" s="1"/>
  <c r="N833" i="5" s="1"/>
  <c r="M877" i="5"/>
  <c r="M840" i="5" s="1"/>
  <c r="M833" i="5" s="1"/>
  <c r="L877" i="5"/>
  <c r="L840" i="5" s="1"/>
  <c r="L833" i="5" s="1"/>
  <c r="O876" i="5"/>
  <c r="O839" i="5" s="1"/>
  <c r="O832" i="5" s="1"/>
  <c r="N876" i="5"/>
  <c r="N839" i="5" s="1"/>
  <c r="N832" i="5" s="1"/>
  <c r="M876" i="5"/>
  <c r="M839" i="5" s="1"/>
  <c r="M832" i="5" s="1"/>
  <c r="L876" i="5"/>
  <c r="L839" i="5" s="1"/>
  <c r="L832" i="5" s="1"/>
  <c r="O875" i="5"/>
  <c r="O838" i="5" s="1"/>
  <c r="O831" i="5" s="1"/>
  <c r="N875" i="5"/>
  <c r="N838" i="5" s="1"/>
  <c r="N831" i="5" s="1"/>
  <c r="M875" i="5"/>
  <c r="M838" i="5" s="1"/>
  <c r="M831" i="5" s="1"/>
  <c r="L875" i="5"/>
  <c r="O874" i="5"/>
  <c r="O837" i="5" s="1"/>
  <c r="O830" i="5" s="1"/>
  <c r="N874" i="5"/>
  <c r="N837" i="5" s="1"/>
  <c r="N830" i="5" s="1"/>
  <c r="M874" i="5"/>
  <c r="M837" i="5" s="1"/>
  <c r="M830" i="5" s="1"/>
  <c r="L874" i="5"/>
  <c r="P872" i="5"/>
  <c r="D872" i="5"/>
  <c r="P871" i="5"/>
  <c r="D871" i="5"/>
  <c r="P870" i="5"/>
  <c r="D870" i="5"/>
  <c r="P869" i="5"/>
  <c r="D869" i="5"/>
  <c r="O867" i="5"/>
  <c r="N867" i="5"/>
  <c r="M867" i="5"/>
  <c r="K867" i="5"/>
  <c r="J867" i="5"/>
  <c r="I867" i="5"/>
  <c r="H867" i="5"/>
  <c r="G867" i="5"/>
  <c r="F867" i="5"/>
  <c r="E867" i="5"/>
  <c r="P866" i="5"/>
  <c r="D866" i="5"/>
  <c r="P865" i="5"/>
  <c r="D865" i="5"/>
  <c r="P864" i="5"/>
  <c r="D864" i="5"/>
  <c r="P863" i="5"/>
  <c r="D863" i="5"/>
  <c r="O861" i="5"/>
  <c r="N861" i="5"/>
  <c r="M861" i="5"/>
  <c r="K861" i="5"/>
  <c r="J861" i="5"/>
  <c r="I861" i="5"/>
  <c r="H861" i="5"/>
  <c r="G861" i="5"/>
  <c r="F861" i="5"/>
  <c r="E861" i="5"/>
  <c r="P860" i="5"/>
  <c r="D860" i="5"/>
  <c r="P859" i="5"/>
  <c r="D859" i="5"/>
  <c r="P858" i="5"/>
  <c r="D858" i="5"/>
  <c r="P857" i="5"/>
  <c r="D857" i="5"/>
  <c r="P856" i="5"/>
  <c r="D856" i="5"/>
  <c r="P855" i="5"/>
  <c r="D855" i="5"/>
  <c r="P854" i="5"/>
  <c r="D854" i="5"/>
  <c r="P853" i="5"/>
  <c r="D853" i="5"/>
  <c r="P852" i="5"/>
  <c r="D852" i="5"/>
  <c r="P851" i="5"/>
  <c r="D851" i="5"/>
  <c r="O849" i="5"/>
  <c r="N849" i="5"/>
  <c r="M849" i="5"/>
  <c r="K849" i="5"/>
  <c r="J849" i="5"/>
  <c r="I849" i="5"/>
  <c r="H849" i="5"/>
  <c r="G849" i="5"/>
  <c r="F849" i="5"/>
  <c r="E849" i="5"/>
  <c r="P848" i="5"/>
  <c r="D848" i="5"/>
  <c r="P847" i="5"/>
  <c r="D847" i="5"/>
  <c r="P846" i="5"/>
  <c r="D846" i="5"/>
  <c r="P845" i="5"/>
  <c r="D845" i="5"/>
  <c r="P844" i="5"/>
  <c r="D844" i="5"/>
  <c r="P843" i="5"/>
  <c r="D843" i="5"/>
  <c r="P842" i="5"/>
  <c r="D842" i="5"/>
  <c r="K841" i="5"/>
  <c r="K834" i="5" s="1"/>
  <c r="J841" i="5"/>
  <c r="J834" i="5" s="1"/>
  <c r="I841" i="5"/>
  <c r="I834" i="5" s="1"/>
  <c r="H841" i="5"/>
  <c r="H834" i="5" s="1"/>
  <c r="G841" i="5"/>
  <c r="G834" i="5" s="1"/>
  <c r="F841" i="5"/>
  <c r="F834" i="5" s="1"/>
  <c r="E841" i="5"/>
  <c r="E834" i="5" s="1"/>
  <c r="K840" i="5"/>
  <c r="K833" i="5" s="1"/>
  <c r="J840" i="5"/>
  <c r="J833" i="5" s="1"/>
  <c r="I840" i="5"/>
  <c r="I833" i="5" s="1"/>
  <c r="H840" i="5"/>
  <c r="H833" i="5" s="1"/>
  <c r="G840" i="5"/>
  <c r="G833" i="5" s="1"/>
  <c r="F840" i="5"/>
  <c r="F833" i="5" s="1"/>
  <c r="E840" i="5"/>
  <c r="K839" i="5"/>
  <c r="K832" i="5" s="1"/>
  <c r="J839" i="5"/>
  <c r="J832" i="5" s="1"/>
  <c r="I839" i="5"/>
  <c r="I832" i="5" s="1"/>
  <c r="H839" i="5"/>
  <c r="H832" i="5" s="1"/>
  <c r="G839" i="5"/>
  <c r="G832" i="5" s="1"/>
  <c r="F839" i="5"/>
  <c r="F832" i="5" s="1"/>
  <c r="E839" i="5"/>
  <c r="E832" i="5" s="1"/>
  <c r="K838" i="5"/>
  <c r="K831" i="5" s="1"/>
  <c r="J838" i="5"/>
  <c r="J831" i="5" s="1"/>
  <c r="I838" i="5"/>
  <c r="I831" i="5" s="1"/>
  <c r="H838" i="5"/>
  <c r="H831" i="5" s="1"/>
  <c r="G838" i="5"/>
  <c r="G831" i="5" s="1"/>
  <c r="F838" i="5"/>
  <c r="F831" i="5" s="1"/>
  <c r="E838" i="5"/>
  <c r="K837" i="5"/>
  <c r="K830" i="5" s="1"/>
  <c r="J837" i="5"/>
  <c r="J830" i="5" s="1"/>
  <c r="I837" i="5"/>
  <c r="I830" i="5" s="1"/>
  <c r="H837" i="5"/>
  <c r="H830" i="5" s="1"/>
  <c r="G837" i="5"/>
  <c r="G830" i="5" s="1"/>
  <c r="F837" i="5"/>
  <c r="F830" i="5" s="1"/>
  <c r="E837" i="5"/>
  <c r="E830" i="5" s="1"/>
  <c r="P835" i="5"/>
  <c r="P828" i="5"/>
  <c r="D828" i="5"/>
  <c r="P827" i="5"/>
  <c r="D827" i="5"/>
  <c r="P826" i="5"/>
  <c r="D826" i="5"/>
  <c r="P825" i="5"/>
  <c r="D825" i="5"/>
  <c r="P824" i="5"/>
  <c r="D824" i="5"/>
  <c r="P823" i="5"/>
  <c r="D823" i="5"/>
  <c r="P822" i="5"/>
  <c r="D822" i="5"/>
  <c r="P821" i="5"/>
  <c r="D821" i="5"/>
  <c r="P820" i="5"/>
  <c r="D820" i="5"/>
  <c r="P819" i="5"/>
  <c r="D819" i="5"/>
  <c r="P818" i="5"/>
  <c r="D818" i="5"/>
  <c r="P817" i="5"/>
  <c r="D817" i="5"/>
  <c r="P816" i="5"/>
  <c r="D816" i="5"/>
  <c r="P815" i="5"/>
  <c r="D815" i="5"/>
  <c r="P814" i="5"/>
  <c r="D814" i="5"/>
  <c r="P813" i="5"/>
  <c r="D813" i="5"/>
  <c r="P812" i="5"/>
  <c r="D812" i="5"/>
  <c r="P811" i="5"/>
  <c r="D811" i="5"/>
  <c r="P810" i="5"/>
  <c r="D810" i="5"/>
  <c r="P809" i="5"/>
  <c r="D809" i="5"/>
  <c r="P808" i="5"/>
  <c r="D808" i="5"/>
  <c r="P807" i="5"/>
  <c r="D807" i="5"/>
  <c r="P806" i="5"/>
  <c r="D806" i="5"/>
  <c r="P805" i="5"/>
  <c r="D805" i="5"/>
  <c r="P804" i="5"/>
  <c r="O803" i="5"/>
  <c r="N803" i="5"/>
  <c r="M803" i="5"/>
  <c r="L803" i="5"/>
  <c r="K803" i="5"/>
  <c r="J803" i="5"/>
  <c r="I803" i="5"/>
  <c r="H803" i="5"/>
  <c r="G803" i="5"/>
  <c r="F803" i="5"/>
  <c r="E803" i="5"/>
  <c r="O802" i="5"/>
  <c r="N802" i="5"/>
  <c r="M802" i="5"/>
  <c r="L802" i="5"/>
  <c r="K802" i="5"/>
  <c r="J802" i="5"/>
  <c r="I802" i="5"/>
  <c r="H802" i="5"/>
  <c r="G802" i="5"/>
  <c r="F802" i="5"/>
  <c r="E802" i="5"/>
  <c r="O801" i="5"/>
  <c r="N801" i="5"/>
  <c r="M801" i="5"/>
  <c r="L801" i="5"/>
  <c r="K801" i="5"/>
  <c r="J801" i="5"/>
  <c r="I801" i="5"/>
  <c r="H801" i="5"/>
  <c r="G801" i="5"/>
  <c r="F801" i="5"/>
  <c r="E801" i="5"/>
  <c r="O800" i="5"/>
  <c r="N800" i="5"/>
  <c r="M800" i="5"/>
  <c r="L800" i="5"/>
  <c r="K800" i="5"/>
  <c r="J800" i="5"/>
  <c r="I800" i="5"/>
  <c r="H800" i="5"/>
  <c r="G800" i="5"/>
  <c r="F800" i="5"/>
  <c r="E800" i="5"/>
  <c r="O799" i="5"/>
  <c r="N799" i="5"/>
  <c r="M799" i="5"/>
  <c r="L799" i="5"/>
  <c r="K799" i="5"/>
  <c r="J799" i="5"/>
  <c r="I799" i="5"/>
  <c r="H799" i="5"/>
  <c r="G799" i="5"/>
  <c r="F799" i="5"/>
  <c r="E799" i="5"/>
  <c r="O798" i="5"/>
  <c r="N798" i="5"/>
  <c r="M798" i="5"/>
  <c r="L798" i="5"/>
  <c r="K798" i="5"/>
  <c r="J798" i="5"/>
  <c r="I798" i="5"/>
  <c r="H798" i="5"/>
  <c r="G798" i="5"/>
  <c r="F798" i="5"/>
  <c r="E798" i="5"/>
  <c r="P797" i="5"/>
  <c r="D797" i="5"/>
  <c r="P796" i="5"/>
  <c r="D796" i="5"/>
  <c r="P795" i="5"/>
  <c r="D795" i="5"/>
  <c r="P794" i="5"/>
  <c r="D794" i="5"/>
  <c r="P793" i="5"/>
  <c r="D793" i="5"/>
  <c r="P792" i="5"/>
  <c r="D792" i="5"/>
  <c r="P791" i="5"/>
  <c r="D791" i="5"/>
  <c r="P790" i="5"/>
  <c r="D790" i="5"/>
  <c r="P789" i="5"/>
  <c r="D789" i="5"/>
  <c r="P788" i="5"/>
  <c r="D788" i="5"/>
  <c r="P787" i="5"/>
  <c r="D787" i="5"/>
  <c r="P786" i="5"/>
  <c r="D786" i="5"/>
  <c r="P785" i="5"/>
  <c r="D785" i="5"/>
  <c r="P784" i="5"/>
  <c r="D784" i="5"/>
  <c r="P783" i="5"/>
  <c r="D783" i="5"/>
  <c r="P782" i="5"/>
  <c r="D782" i="5"/>
  <c r="P781" i="5"/>
  <c r="D781" i="5"/>
  <c r="P780" i="5"/>
  <c r="D780" i="5"/>
  <c r="P779" i="5"/>
  <c r="D779" i="5"/>
  <c r="P778" i="5"/>
  <c r="D778" i="5"/>
  <c r="P777" i="5"/>
  <c r="D777" i="5"/>
  <c r="P776" i="5"/>
  <c r="D776" i="5"/>
  <c r="P775" i="5"/>
  <c r="D775" i="5"/>
  <c r="P774" i="5"/>
  <c r="D774" i="5"/>
  <c r="P773" i="5"/>
  <c r="D773" i="5"/>
  <c r="P772" i="5"/>
  <c r="D772" i="5"/>
  <c r="P771" i="5"/>
  <c r="D771" i="5"/>
  <c r="P770" i="5"/>
  <c r="D770" i="5"/>
  <c r="P769" i="5"/>
  <c r="D769" i="5"/>
  <c r="P768" i="5"/>
  <c r="D768" i="5"/>
  <c r="P767" i="5"/>
  <c r="D767" i="5"/>
  <c r="P766" i="5"/>
  <c r="D766" i="5"/>
  <c r="P765" i="5"/>
  <c r="D765" i="5"/>
  <c r="P764" i="5"/>
  <c r="D764" i="5"/>
  <c r="P763" i="5"/>
  <c r="D763" i="5"/>
  <c r="P762" i="5"/>
  <c r="D762" i="5"/>
  <c r="P761" i="5"/>
  <c r="P760" i="5"/>
  <c r="O759" i="5"/>
  <c r="N759" i="5"/>
  <c r="M759" i="5"/>
  <c r="L759" i="5"/>
  <c r="K759" i="5"/>
  <c r="J759" i="5"/>
  <c r="I759" i="5"/>
  <c r="H759" i="5"/>
  <c r="G759" i="5"/>
  <c r="F759" i="5"/>
  <c r="E759" i="5"/>
  <c r="D759" i="5"/>
  <c r="O758" i="5"/>
  <c r="N758" i="5"/>
  <c r="M758" i="5"/>
  <c r="L758" i="5"/>
  <c r="K758" i="5"/>
  <c r="J758" i="5"/>
  <c r="I758" i="5"/>
  <c r="H758" i="5"/>
  <c r="G758" i="5"/>
  <c r="F758" i="5"/>
  <c r="E758" i="5"/>
  <c r="O757" i="5"/>
  <c r="N757" i="5"/>
  <c r="M757" i="5"/>
  <c r="L757" i="5"/>
  <c r="K757" i="5"/>
  <c r="J757" i="5"/>
  <c r="I757" i="5"/>
  <c r="H757" i="5"/>
  <c r="G757" i="5"/>
  <c r="F757" i="5"/>
  <c r="E757" i="5"/>
  <c r="O756" i="5"/>
  <c r="N756" i="5"/>
  <c r="M756" i="5"/>
  <c r="L756" i="5"/>
  <c r="K756" i="5"/>
  <c r="J756" i="5"/>
  <c r="I756" i="5"/>
  <c r="H756" i="5"/>
  <c r="G756" i="5"/>
  <c r="F756" i="5"/>
  <c r="E756" i="5"/>
  <c r="O755" i="5"/>
  <c r="N755" i="5"/>
  <c r="M755" i="5"/>
  <c r="L755" i="5"/>
  <c r="K755" i="5"/>
  <c r="J755" i="5"/>
  <c r="I755" i="5"/>
  <c r="H755" i="5"/>
  <c r="G755" i="5"/>
  <c r="F755" i="5"/>
  <c r="E755" i="5"/>
  <c r="O754" i="5"/>
  <c r="N754" i="5"/>
  <c r="M754" i="5"/>
  <c r="L754" i="5"/>
  <c r="K754" i="5"/>
  <c r="J754" i="5"/>
  <c r="I754" i="5"/>
  <c r="H754" i="5"/>
  <c r="G754" i="5"/>
  <c r="F754" i="5"/>
  <c r="E754" i="5"/>
  <c r="P753" i="5"/>
  <c r="D753" i="5"/>
  <c r="P752" i="5"/>
  <c r="D752" i="5"/>
  <c r="P751" i="5"/>
  <c r="D751" i="5"/>
  <c r="P750" i="5"/>
  <c r="D750" i="5"/>
  <c r="P749" i="5"/>
  <c r="D749" i="5"/>
  <c r="P748" i="5"/>
  <c r="D748" i="5"/>
  <c r="P747" i="5"/>
  <c r="D747" i="5"/>
  <c r="P746" i="5"/>
  <c r="D746" i="5"/>
  <c r="P745" i="5"/>
  <c r="D745" i="5"/>
  <c r="P744" i="5"/>
  <c r="D744" i="5"/>
  <c r="P743" i="5"/>
  <c r="D743" i="5"/>
  <c r="P742" i="5"/>
  <c r="D742" i="5"/>
  <c r="P741" i="5"/>
  <c r="D741" i="5"/>
  <c r="P740" i="5"/>
  <c r="D740" i="5"/>
  <c r="P739" i="5"/>
  <c r="D739" i="5"/>
  <c r="P738" i="5"/>
  <c r="D738" i="5"/>
  <c r="P737" i="5"/>
  <c r="D737" i="5"/>
  <c r="P736" i="5"/>
  <c r="D736" i="5"/>
  <c r="P735" i="5"/>
  <c r="D735" i="5"/>
  <c r="P734" i="5"/>
  <c r="D734" i="5"/>
  <c r="P733" i="5"/>
  <c r="D733" i="5"/>
  <c r="P732" i="5"/>
  <c r="D732" i="5"/>
  <c r="P731" i="5"/>
  <c r="D731" i="5"/>
  <c r="P730" i="5"/>
  <c r="D730" i="5"/>
  <c r="O729" i="5"/>
  <c r="O522" i="5" s="1"/>
  <c r="O44" i="5" s="1"/>
  <c r="N729" i="5"/>
  <c r="N522" i="5" s="1"/>
  <c r="N44" i="5" s="1"/>
  <c r="M729" i="5"/>
  <c r="M522" i="5" s="1"/>
  <c r="M44" i="5" s="1"/>
  <c r="L729" i="5"/>
  <c r="L522" i="5" s="1"/>
  <c r="L44" i="5" s="1"/>
  <c r="K729" i="5"/>
  <c r="K522" i="5" s="1"/>
  <c r="K44" i="5" s="1"/>
  <c r="J729" i="5"/>
  <c r="J522" i="5" s="1"/>
  <c r="J44" i="5" s="1"/>
  <c r="I729" i="5"/>
  <c r="I522" i="5" s="1"/>
  <c r="I44" i="5" s="1"/>
  <c r="H729" i="5"/>
  <c r="H522" i="5" s="1"/>
  <c r="H44" i="5" s="1"/>
  <c r="G729" i="5"/>
  <c r="G522" i="5" s="1"/>
  <c r="G44" i="5" s="1"/>
  <c r="F729" i="5"/>
  <c r="F522" i="5" s="1"/>
  <c r="F44" i="5" s="1"/>
  <c r="E729" i="5"/>
  <c r="O728" i="5"/>
  <c r="O521" i="5" s="1"/>
  <c r="O43" i="5" s="1"/>
  <c r="N728" i="5"/>
  <c r="M728" i="5"/>
  <c r="M521" i="5" s="1"/>
  <c r="M43" i="5" s="1"/>
  <c r="L728" i="5"/>
  <c r="K728" i="5"/>
  <c r="K521" i="5" s="1"/>
  <c r="K43" i="5" s="1"/>
  <c r="J728" i="5"/>
  <c r="I728" i="5"/>
  <c r="I521" i="5" s="1"/>
  <c r="I43" i="5" s="1"/>
  <c r="H728" i="5"/>
  <c r="G728" i="5"/>
  <c r="G521" i="5" s="1"/>
  <c r="G43" i="5" s="1"/>
  <c r="F728" i="5"/>
  <c r="E728" i="5"/>
  <c r="E521" i="5" s="1"/>
  <c r="E43" i="5" s="1"/>
  <c r="O727" i="5"/>
  <c r="O520" i="5" s="1"/>
  <c r="O42" i="5" s="1"/>
  <c r="N727" i="5"/>
  <c r="N520" i="5" s="1"/>
  <c r="N42" i="5" s="1"/>
  <c r="M727" i="5"/>
  <c r="M520" i="5" s="1"/>
  <c r="M42" i="5" s="1"/>
  <c r="L727" i="5"/>
  <c r="L520" i="5" s="1"/>
  <c r="L42" i="5" s="1"/>
  <c r="K727" i="5"/>
  <c r="K520" i="5" s="1"/>
  <c r="K42" i="5" s="1"/>
  <c r="J727" i="5"/>
  <c r="J520" i="5" s="1"/>
  <c r="J42" i="5" s="1"/>
  <c r="I727" i="5"/>
  <c r="I520" i="5" s="1"/>
  <c r="I42" i="5" s="1"/>
  <c r="H727" i="5"/>
  <c r="H520" i="5" s="1"/>
  <c r="H42" i="5" s="1"/>
  <c r="G727" i="5"/>
  <c r="G520" i="5" s="1"/>
  <c r="G42" i="5" s="1"/>
  <c r="F727" i="5"/>
  <c r="F520" i="5" s="1"/>
  <c r="F42" i="5" s="1"/>
  <c r="E727" i="5"/>
  <c r="O726" i="5"/>
  <c r="O519" i="5" s="1"/>
  <c r="O41" i="5" s="1"/>
  <c r="N726" i="5"/>
  <c r="M726" i="5"/>
  <c r="M519" i="5" s="1"/>
  <c r="M41" i="5" s="1"/>
  <c r="L726" i="5"/>
  <c r="K726" i="5"/>
  <c r="K519" i="5" s="1"/>
  <c r="K41" i="5" s="1"/>
  <c r="J726" i="5"/>
  <c r="I726" i="5"/>
  <c r="I519" i="5" s="1"/>
  <c r="I41" i="5" s="1"/>
  <c r="H726" i="5"/>
  <c r="G726" i="5"/>
  <c r="G519" i="5" s="1"/>
  <c r="G41" i="5" s="1"/>
  <c r="F726" i="5"/>
  <c r="E726" i="5"/>
  <c r="E519" i="5" s="1"/>
  <c r="E41" i="5" s="1"/>
  <c r="O725" i="5"/>
  <c r="O518" i="5" s="1"/>
  <c r="O40" i="5" s="1"/>
  <c r="N725" i="5"/>
  <c r="N518" i="5" s="1"/>
  <c r="N40" i="5" s="1"/>
  <c r="M725" i="5"/>
  <c r="M518" i="5" s="1"/>
  <c r="M40" i="5" s="1"/>
  <c r="L725" i="5"/>
  <c r="L518" i="5" s="1"/>
  <c r="L40" i="5" s="1"/>
  <c r="K725" i="5"/>
  <c r="K518" i="5" s="1"/>
  <c r="K40" i="5" s="1"/>
  <c r="J725" i="5"/>
  <c r="J518" i="5" s="1"/>
  <c r="J40" i="5" s="1"/>
  <c r="I725" i="5"/>
  <c r="I518" i="5" s="1"/>
  <c r="I40" i="5" s="1"/>
  <c r="H725" i="5"/>
  <c r="H518" i="5" s="1"/>
  <c r="H40" i="5" s="1"/>
  <c r="G725" i="5"/>
  <c r="G518" i="5" s="1"/>
  <c r="G40" i="5" s="1"/>
  <c r="F725" i="5"/>
  <c r="F518" i="5" s="1"/>
  <c r="F40" i="5" s="1"/>
  <c r="E725" i="5"/>
  <c r="O724" i="5"/>
  <c r="N724" i="5"/>
  <c r="M724" i="5"/>
  <c r="L724" i="5"/>
  <c r="K724" i="5"/>
  <c r="J724" i="5"/>
  <c r="I724" i="5"/>
  <c r="H724" i="5"/>
  <c r="G724" i="5"/>
  <c r="F724" i="5"/>
  <c r="E724" i="5"/>
  <c r="P723" i="5"/>
  <c r="D723" i="5"/>
  <c r="O722" i="5"/>
  <c r="N722" i="5"/>
  <c r="N503" i="5" s="1"/>
  <c r="M722" i="5"/>
  <c r="L722" i="5"/>
  <c r="L715" i="5" s="1"/>
  <c r="K722" i="5"/>
  <c r="K715" i="5" s="1"/>
  <c r="J722" i="5"/>
  <c r="J715" i="5" s="1"/>
  <c r="I722" i="5"/>
  <c r="I715" i="5" s="1"/>
  <c r="H722" i="5"/>
  <c r="H715" i="5" s="1"/>
  <c r="G722" i="5"/>
  <c r="F722" i="5"/>
  <c r="E722" i="5"/>
  <c r="E503" i="5" s="1"/>
  <c r="O721" i="5"/>
  <c r="O714" i="5" s="1"/>
  <c r="N721" i="5"/>
  <c r="N502" i="5" s="1"/>
  <c r="M721" i="5"/>
  <c r="M714" i="5" s="1"/>
  <c r="L721" i="5"/>
  <c r="K721" i="5"/>
  <c r="K714" i="5" s="1"/>
  <c r="J721" i="5"/>
  <c r="J502" i="5" s="1"/>
  <c r="I721" i="5"/>
  <c r="H721" i="5"/>
  <c r="H502" i="5" s="1"/>
  <c r="G721" i="5"/>
  <c r="G714" i="5" s="1"/>
  <c r="F721" i="5"/>
  <c r="F502" i="5" s="1"/>
  <c r="E721" i="5"/>
  <c r="E502" i="5" s="1"/>
  <c r="O720" i="5"/>
  <c r="O713" i="5" s="1"/>
  <c r="N720" i="5"/>
  <c r="N713" i="5" s="1"/>
  <c r="M720" i="5"/>
  <c r="L720" i="5"/>
  <c r="K720" i="5"/>
  <c r="J720" i="5"/>
  <c r="J713" i="5" s="1"/>
  <c r="I720" i="5"/>
  <c r="I713" i="5" s="1"/>
  <c r="H720" i="5"/>
  <c r="H713" i="5" s="1"/>
  <c r="G720" i="5"/>
  <c r="G713" i="5" s="1"/>
  <c r="F720" i="5"/>
  <c r="F713" i="5" s="1"/>
  <c r="E720" i="5"/>
  <c r="O719" i="5"/>
  <c r="N719" i="5"/>
  <c r="N500" i="5" s="1"/>
  <c r="M719" i="5"/>
  <c r="M712" i="5" s="1"/>
  <c r="L719" i="5"/>
  <c r="L500" i="5" s="1"/>
  <c r="K719" i="5"/>
  <c r="K712" i="5" s="1"/>
  <c r="J719" i="5"/>
  <c r="I719" i="5"/>
  <c r="I712" i="5" s="1"/>
  <c r="H719" i="5"/>
  <c r="H500" i="5" s="1"/>
  <c r="G719" i="5"/>
  <c r="G500" i="5" s="1"/>
  <c r="F719" i="5"/>
  <c r="F500" i="5" s="1"/>
  <c r="E719" i="5"/>
  <c r="E712" i="5" s="1"/>
  <c r="O718" i="5"/>
  <c r="O711" i="5" s="1"/>
  <c r="N718" i="5"/>
  <c r="N711" i="5" s="1"/>
  <c r="M718" i="5"/>
  <c r="M711" i="5" s="1"/>
  <c r="L718" i="5"/>
  <c r="L711" i="5" s="1"/>
  <c r="K718" i="5"/>
  <c r="J718" i="5"/>
  <c r="I718" i="5"/>
  <c r="H718" i="5"/>
  <c r="H711" i="5" s="1"/>
  <c r="G718" i="5"/>
  <c r="G711" i="5" s="1"/>
  <c r="F718" i="5"/>
  <c r="F711" i="5" s="1"/>
  <c r="E718" i="5"/>
  <c r="O717" i="5"/>
  <c r="O710" i="5" s="1"/>
  <c r="N717" i="5"/>
  <c r="M717" i="5"/>
  <c r="L717" i="5"/>
  <c r="K717" i="5"/>
  <c r="K710" i="5" s="1"/>
  <c r="J717" i="5"/>
  <c r="I717" i="5"/>
  <c r="I710" i="5" s="1"/>
  <c r="H717" i="5"/>
  <c r="G717" i="5"/>
  <c r="G710" i="5" s="1"/>
  <c r="F717" i="5"/>
  <c r="E717" i="5"/>
  <c r="P716" i="5"/>
  <c r="P709" i="5"/>
  <c r="D709" i="5"/>
  <c r="P708" i="5"/>
  <c r="D708" i="5"/>
  <c r="P707" i="5"/>
  <c r="D707" i="5"/>
  <c r="P706" i="5"/>
  <c r="D706" i="5"/>
  <c r="P705" i="5"/>
  <c r="D705" i="5"/>
  <c r="O704" i="5"/>
  <c r="N704" i="5"/>
  <c r="M704" i="5"/>
  <c r="L704" i="5"/>
  <c r="K704" i="5"/>
  <c r="J704" i="5"/>
  <c r="I704" i="5"/>
  <c r="H704" i="5"/>
  <c r="G704" i="5"/>
  <c r="F704" i="5"/>
  <c r="E704" i="5"/>
  <c r="P703" i="5"/>
  <c r="D703" i="5"/>
  <c r="P702" i="5"/>
  <c r="D702" i="5"/>
  <c r="P701" i="5"/>
  <c r="D701" i="5"/>
  <c r="P700" i="5"/>
  <c r="D700" i="5"/>
  <c r="P699" i="5"/>
  <c r="D699" i="5"/>
  <c r="P698" i="5"/>
  <c r="D698" i="5"/>
  <c r="P697" i="5"/>
  <c r="D697" i="5"/>
  <c r="P696" i="5"/>
  <c r="D696" i="5"/>
  <c r="P695" i="5"/>
  <c r="D695" i="5"/>
  <c r="P694" i="5"/>
  <c r="D694" i="5"/>
  <c r="P693" i="5"/>
  <c r="D693" i="5"/>
  <c r="P692" i="5"/>
  <c r="D692" i="5"/>
  <c r="P691" i="5"/>
  <c r="D691" i="5"/>
  <c r="P690" i="5"/>
  <c r="D690" i="5"/>
  <c r="P689" i="5"/>
  <c r="D689" i="5"/>
  <c r="P688" i="5"/>
  <c r="D688" i="5"/>
  <c r="P687" i="5"/>
  <c r="D687" i="5"/>
  <c r="P686" i="5"/>
  <c r="D686" i="5"/>
  <c r="P685" i="5"/>
  <c r="D685" i="5"/>
  <c r="P684" i="5"/>
  <c r="D684" i="5"/>
  <c r="P683" i="5"/>
  <c r="D683" i="5"/>
  <c r="P682" i="5"/>
  <c r="D682" i="5"/>
  <c r="P681" i="5"/>
  <c r="D681" i="5"/>
  <c r="O680" i="5"/>
  <c r="N680" i="5"/>
  <c r="M680" i="5"/>
  <c r="L680" i="5"/>
  <c r="K680" i="5"/>
  <c r="J680" i="5"/>
  <c r="I680" i="5"/>
  <c r="H680" i="5"/>
  <c r="G680" i="5"/>
  <c r="F680" i="5"/>
  <c r="E680" i="5"/>
  <c r="P679" i="5"/>
  <c r="D679" i="5"/>
  <c r="P678" i="5"/>
  <c r="D678" i="5"/>
  <c r="P677" i="5"/>
  <c r="D677" i="5"/>
  <c r="P676" i="5"/>
  <c r="D676" i="5"/>
  <c r="P675" i="5"/>
  <c r="D675" i="5"/>
  <c r="O674" i="5"/>
  <c r="O661" i="5" s="1"/>
  <c r="N674" i="5"/>
  <c r="N661" i="5" s="1"/>
  <c r="M674" i="5"/>
  <c r="M661" i="5" s="1"/>
  <c r="L674" i="5"/>
  <c r="L661" i="5" s="1"/>
  <c r="K674" i="5"/>
  <c r="K661" i="5" s="1"/>
  <c r="J674" i="5"/>
  <c r="J661" i="5" s="1"/>
  <c r="I674" i="5"/>
  <c r="I661" i="5" s="1"/>
  <c r="H674" i="5"/>
  <c r="H661" i="5" s="1"/>
  <c r="G674" i="5"/>
  <c r="G661" i="5" s="1"/>
  <c r="F674" i="5"/>
  <c r="F661" i="5" s="1"/>
  <c r="E674" i="5"/>
  <c r="E661" i="5" s="1"/>
  <c r="P673" i="5"/>
  <c r="D673" i="5"/>
  <c r="P672" i="5"/>
  <c r="D672" i="5"/>
  <c r="P671" i="5"/>
  <c r="D671" i="5"/>
  <c r="P670" i="5"/>
  <c r="D670" i="5"/>
  <c r="P669" i="5"/>
  <c r="D669" i="5"/>
  <c r="P668" i="5"/>
  <c r="D668" i="5"/>
  <c r="P667" i="5"/>
  <c r="O666" i="5"/>
  <c r="N666" i="5"/>
  <c r="M666" i="5"/>
  <c r="L666" i="5"/>
  <c r="K666" i="5"/>
  <c r="J666" i="5"/>
  <c r="I666" i="5"/>
  <c r="H666" i="5"/>
  <c r="G666" i="5"/>
  <c r="F666" i="5"/>
  <c r="E666" i="5"/>
  <c r="O665" i="5"/>
  <c r="N665" i="5"/>
  <c r="M665" i="5"/>
  <c r="L665" i="5"/>
  <c r="K665" i="5"/>
  <c r="J665" i="5"/>
  <c r="I665" i="5"/>
  <c r="H665" i="5"/>
  <c r="G665" i="5"/>
  <c r="F665" i="5"/>
  <c r="E665" i="5"/>
  <c r="O664" i="5"/>
  <c r="N664" i="5"/>
  <c r="M664" i="5"/>
  <c r="L664" i="5"/>
  <c r="K664" i="5"/>
  <c r="J664" i="5"/>
  <c r="I664" i="5"/>
  <c r="H664" i="5"/>
  <c r="G664" i="5"/>
  <c r="F664" i="5"/>
  <c r="E664" i="5"/>
  <c r="O663" i="5"/>
  <c r="N663" i="5"/>
  <c r="M663" i="5"/>
  <c r="L663" i="5"/>
  <c r="K663" i="5"/>
  <c r="J663" i="5"/>
  <c r="I663" i="5"/>
  <c r="H663" i="5"/>
  <c r="G663" i="5"/>
  <c r="F663" i="5"/>
  <c r="E663" i="5"/>
  <c r="O662" i="5"/>
  <c r="N662" i="5"/>
  <c r="M662" i="5"/>
  <c r="L662" i="5"/>
  <c r="K662" i="5"/>
  <c r="J662" i="5"/>
  <c r="I662" i="5"/>
  <c r="H662" i="5"/>
  <c r="G662" i="5"/>
  <c r="F662" i="5"/>
  <c r="E662" i="5"/>
  <c r="P660" i="5"/>
  <c r="D660" i="5"/>
  <c r="P659" i="5"/>
  <c r="D659" i="5"/>
  <c r="P658" i="5"/>
  <c r="D658" i="5"/>
  <c r="P657" i="5"/>
  <c r="D657" i="5"/>
  <c r="P656" i="5"/>
  <c r="D656" i="5"/>
  <c r="P655" i="5"/>
  <c r="D655" i="5"/>
  <c r="P654" i="5"/>
  <c r="D654" i="5"/>
  <c r="P653" i="5"/>
  <c r="D653" i="5"/>
  <c r="P652" i="5"/>
  <c r="D652" i="5"/>
  <c r="P651" i="5"/>
  <c r="D651" i="5"/>
  <c r="P650" i="5"/>
  <c r="D650" i="5"/>
  <c r="P649" i="5"/>
  <c r="D649" i="5"/>
  <c r="P648" i="5"/>
  <c r="P647" i="5"/>
  <c r="D647" i="5"/>
  <c r="P646" i="5"/>
  <c r="D646" i="5"/>
  <c r="P645" i="5"/>
  <c r="D645" i="5"/>
  <c r="P644" i="5"/>
  <c r="D644" i="5"/>
  <c r="O643" i="5"/>
  <c r="N643" i="5"/>
  <c r="M643" i="5"/>
  <c r="L643" i="5"/>
  <c r="P643" i="5" s="1"/>
  <c r="K643" i="5"/>
  <c r="J643" i="5"/>
  <c r="I643" i="5"/>
  <c r="H643" i="5"/>
  <c r="G643" i="5"/>
  <c r="F643" i="5"/>
  <c r="E643" i="5"/>
  <c r="P642" i="5"/>
  <c r="D642" i="5"/>
  <c r="P641" i="5"/>
  <c r="D641" i="5"/>
  <c r="P640" i="5"/>
  <c r="D640" i="5"/>
  <c r="P639" i="5"/>
  <c r="D639" i="5"/>
  <c r="O638" i="5"/>
  <c r="N638" i="5"/>
  <c r="N625" i="5" s="1"/>
  <c r="M638" i="5"/>
  <c r="L638" i="5"/>
  <c r="K638" i="5"/>
  <c r="J638" i="5"/>
  <c r="J625" i="5" s="1"/>
  <c r="I638" i="5"/>
  <c r="H638" i="5"/>
  <c r="H625" i="5" s="1"/>
  <c r="G638" i="5"/>
  <c r="F638" i="5"/>
  <c r="F625" i="5" s="1"/>
  <c r="E638" i="5"/>
  <c r="P637" i="5"/>
  <c r="D637" i="5"/>
  <c r="P636" i="5"/>
  <c r="D636" i="5"/>
  <c r="P635" i="5"/>
  <c r="D635" i="5"/>
  <c r="P634" i="5"/>
  <c r="D634" i="5"/>
  <c r="P633" i="5"/>
  <c r="D633" i="5"/>
  <c r="P632" i="5"/>
  <c r="D632" i="5"/>
  <c r="P631" i="5"/>
  <c r="O629" i="5"/>
  <c r="N629" i="5"/>
  <c r="M629" i="5"/>
  <c r="L629" i="5"/>
  <c r="K629" i="5"/>
  <c r="J629" i="5"/>
  <c r="I629" i="5"/>
  <c r="H629" i="5"/>
  <c r="G629" i="5"/>
  <c r="F629" i="5"/>
  <c r="E629" i="5"/>
  <c r="O628" i="5"/>
  <c r="N628" i="5"/>
  <c r="M628" i="5"/>
  <c r="L628" i="5"/>
  <c r="K628" i="5"/>
  <c r="J628" i="5"/>
  <c r="I628" i="5"/>
  <c r="H628" i="5"/>
  <c r="G628" i="5"/>
  <c r="F628" i="5"/>
  <c r="E628" i="5"/>
  <c r="O627" i="5"/>
  <c r="N627" i="5"/>
  <c r="M627" i="5"/>
  <c r="L627" i="5"/>
  <c r="K627" i="5"/>
  <c r="J627" i="5"/>
  <c r="I627" i="5"/>
  <c r="H627" i="5"/>
  <c r="G627" i="5"/>
  <c r="F627" i="5"/>
  <c r="E627" i="5"/>
  <c r="O626" i="5"/>
  <c r="N626" i="5"/>
  <c r="M626" i="5"/>
  <c r="L626" i="5"/>
  <c r="K626" i="5"/>
  <c r="J626" i="5"/>
  <c r="I626" i="5"/>
  <c r="H626" i="5"/>
  <c r="G626" i="5"/>
  <c r="F626" i="5"/>
  <c r="E626" i="5"/>
  <c r="P624" i="5"/>
  <c r="D624" i="5"/>
  <c r="P623" i="5"/>
  <c r="D623" i="5"/>
  <c r="P622" i="5"/>
  <c r="D622" i="5"/>
  <c r="P621" i="5"/>
  <c r="D621" i="5"/>
  <c r="P620" i="5"/>
  <c r="D620" i="5"/>
  <c r="O619" i="5"/>
  <c r="N619" i="5"/>
  <c r="M619" i="5"/>
  <c r="L619" i="5"/>
  <c r="K619" i="5"/>
  <c r="J619" i="5"/>
  <c r="I619" i="5"/>
  <c r="H619" i="5"/>
  <c r="G619" i="5"/>
  <c r="F619" i="5"/>
  <c r="E619" i="5"/>
  <c r="P618" i="5"/>
  <c r="D618" i="5"/>
  <c r="P617" i="5"/>
  <c r="D617" i="5"/>
  <c r="P616" i="5"/>
  <c r="D616" i="5"/>
  <c r="P615" i="5"/>
  <c r="D615" i="5"/>
  <c r="P614" i="5"/>
  <c r="D614" i="5"/>
  <c r="O613" i="5"/>
  <c r="N613" i="5"/>
  <c r="M613" i="5"/>
  <c r="L613" i="5"/>
  <c r="K613" i="5"/>
  <c r="J613" i="5"/>
  <c r="I613" i="5"/>
  <c r="H613" i="5"/>
  <c r="G613" i="5"/>
  <c r="F613" i="5"/>
  <c r="E613" i="5"/>
  <c r="P612" i="5"/>
  <c r="D612" i="5"/>
  <c r="P611" i="5"/>
  <c r="D611" i="5"/>
  <c r="P610" i="5"/>
  <c r="D610" i="5"/>
  <c r="P609" i="5"/>
  <c r="D609" i="5"/>
  <c r="P608" i="5"/>
  <c r="D608" i="5"/>
  <c r="O607" i="5"/>
  <c r="N607" i="5"/>
  <c r="M607" i="5"/>
  <c r="L607" i="5"/>
  <c r="K607" i="5"/>
  <c r="J607" i="5"/>
  <c r="I607" i="5"/>
  <c r="H607" i="5"/>
  <c r="G607" i="5"/>
  <c r="F607" i="5"/>
  <c r="E607" i="5"/>
  <c r="P606" i="5"/>
  <c r="D606" i="5"/>
  <c r="P605" i="5"/>
  <c r="D605" i="5"/>
  <c r="P604" i="5"/>
  <c r="D604" i="5"/>
  <c r="P603" i="5"/>
  <c r="D603" i="5"/>
  <c r="P602" i="5"/>
  <c r="D602" i="5"/>
  <c r="O601" i="5"/>
  <c r="N601" i="5"/>
  <c r="M601" i="5"/>
  <c r="L601" i="5"/>
  <c r="K601" i="5"/>
  <c r="J601" i="5"/>
  <c r="I601" i="5"/>
  <c r="H601" i="5"/>
  <c r="G601" i="5"/>
  <c r="F601" i="5"/>
  <c r="E601" i="5"/>
  <c r="P600" i="5"/>
  <c r="D600" i="5"/>
  <c r="P599" i="5"/>
  <c r="D599" i="5"/>
  <c r="P598" i="5"/>
  <c r="D598" i="5"/>
  <c r="P597" i="5"/>
  <c r="D597" i="5"/>
  <c r="P596" i="5"/>
  <c r="D596" i="5"/>
  <c r="O595" i="5"/>
  <c r="N595" i="5"/>
  <c r="M595" i="5"/>
  <c r="L595" i="5"/>
  <c r="K595" i="5"/>
  <c r="J595" i="5"/>
  <c r="I595" i="5"/>
  <c r="H595" i="5"/>
  <c r="G595" i="5"/>
  <c r="F595" i="5"/>
  <c r="E595" i="5"/>
  <c r="P594" i="5"/>
  <c r="D594" i="5"/>
  <c r="P593" i="5"/>
  <c r="D593" i="5"/>
  <c r="P592" i="5"/>
  <c r="D592" i="5"/>
  <c r="P591" i="5"/>
  <c r="D591" i="5"/>
  <c r="P590" i="5"/>
  <c r="N590" i="5"/>
  <c r="N589" i="5" s="1"/>
  <c r="M590" i="5"/>
  <c r="O589" i="5"/>
  <c r="L589" i="5"/>
  <c r="K589" i="5"/>
  <c r="J589" i="5"/>
  <c r="I589" i="5"/>
  <c r="H589" i="5"/>
  <c r="G589" i="5"/>
  <c r="F589" i="5"/>
  <c r="E589" i="5"/>
  <c r="P588" i="5"/>
  <c r="D588" i="5"/>
  <c r="P587" i="5"/>
  <c r="D587" i="5"/>
  <c r="P586" i="5"/>
  <c r="D586" i="5"/>
  <c r="P585" i="5"/>
  <c r="D585" i="5"/>
  <c r="P584" i="5"/>
  <c r="D584" i="5"/>
  <c r="O583" i="5"/>
  <c r="N583" i="5"/>
  <c r="M583" i="5"/>
  <c r="L583" i="5"/>
  <c r="K583" i="5"/>
  <c r="J583" i="5"/>
  <c r="I583" i="5"/>
  <c r="H583" i="5"/>
  <c r="G583" i="5"/>
  <c r="F583" i="5"/>
  <c r="E583" i="5"/>
  <c r="P582" i="5"/>
  <c r="D582" i="5"/>
  <c r="P581" i="5"/>
  <c r="D581" i="5"/>
  <c r="P580" i="5"/>
  <c r="D580" i="5"/>
  <c r="P579" i="5"/>
  <c r="D579" i="5"/>
  <c r="P578" i="5"/>
  <c r="D578" i="5"/>
  <c r="O577" i="5"/>
  <c r="N577" i="5"/>
  <c r="M577" i="5"/>
  <c r="L577" i="5"/>
  <c r="K577" i="5"/>
  <c r="J577" i="5"/>
  <c r="I577" i="5"/>
  <c r="H577" i="5"/>
  <c r="G577" i="5"/>
  <c r="F577" i="5"/>
  <c r="E577" i="5"/>
  <c r="P576" i="5"/>
  <c r="D576" i="5"/>
  <c r="P575" i="5"/>
  <c r="D575" i="5"/>
  <c r="P574" i="5"/>
  <c r="D574" i="5"/>
  <c r="P573" i="5"/>
  <c r="D573" i="5"/>
  <c r="P572" i="5"/>
  <c r="D572" i="5"/>
  <c r="O571" i="5"/>
  <c r="N571" i="5"/>
  <c r="M571" i="5"/>
  <c r="L571" i="5"/>
  <c r="K571" i="5"/>
  <c r="J571" i="5"/>
  <c r="I571" i="5"/>
  <c r="H571" i="5"/>
  <c r="G571" i="5"/>
  <c r="F571" i="5"/>
  <c r="E571" i="5"/>
  <c r="P570" i="5"/>
  <c r="D570" i="5"/>
  <c r="P569" i="5"/>
  <c r="D569" i="5"/>
  <c r="P568" i="5"/>
  <c r="D568" i="5"/>
  <c r="P567" i="5"/>
  <c r="D567" i="5"/>
  <c r="P566" i="5"/>
  <c r="D566" i="5"/>
  <c r="O565" i="5"/>
  <c r="O504" i="5" s="1"/>
  <c r="O21" i="5" s="1"/>
  <c r="N565" i="5"/>
  <c r="N504" i="5" s="1"/>
  <c r="N21" i="5" s="1"/>
  <c r="M565" i="5"/>
  <c r="M504" i="5" s="1"/>
  <c r="M21" i="5" s="1"/>
  <c r="L565" i="5"/>
  <c r="L504" i="5" s="1"/>
  <c r="L21" i="5" s="1"/>
  <c r="K565" i="5"/>
  <c r="K504" i="5" s="1"/>
  <c r="K21" i="5" s="1"/>
  <c r="J565" i="5"/>
  <c r="J504" i="5" s="1"/>
  <c r="I565" i="5"/>
  <c r="I504" i="5" s="1"/>
  <c r="H565" i="5"/>
  <c r="H504" i="5" s="1"/>
  <c r="G565" i="5"/>
  <c r="G504" i="5" s="1"/>
  <c r="G21" i="5" s="1"/>
  <c r="F565" i="5"/>
  <c r="F504" i="5" s="1"/>
  <c r="E565" i="5"/>
  <c r="P564" i="5"/>
  <c r="D564" i="5"/>
  <c r="P563" i="5"/>
  <c r="D563" i="5"/>
  <c r="P562" i="5"/>
  <c r="D562" i="5"/>
  <c r="P561" i="5"/>
  <c r="D561" i="5"/>
  <c r="P560" i="5"/>
  <c r="D560" i="5"/>
  <c r="O559" i="5"/>
  <c r="N559" i="5"/>
  <c r="M559" i="5"/>
  <c r="L559" i="5"/>
  <c r="K559" i="5"/>
  <c r="J559" i="5"/>
  <c r="I559" i="5"/>
  <c r="H559" i="5"/>
  <c r="G559" i="5"/>
  <c r="F559" i="5"/>
  <c r="E559" i="5"/>
  <c r="P558" i="5"/>
  <c r="D558" i="5"/>
  <c r="P557" i="5"/>
  <c r="D557" i="5"/>
  <c r="P556" i="5"/>
  <c r="D556" i="5"/>
  <c r="P555" i="5"/>
  <c r="D555" i="5"/>
  <c r="O553" i="5"/>
  <c r="N553" i="5"/>
  <c r="M553" i="5"/>
  <c r="K553" i="5"/>
  <c r="J553" i="5"/>
  <c r="I553" i="5"/>
  <c r="H553" i="5"/>
  <c r="G553" i="5"/>
  <c r="F553" i="5"/>
  <c r="E553" i="5"/>
  <c r="P552" i="5"/>
  <c r="D552" i="5"/>
  <c r="P551" i="5"/>
  <c r="D551" i="5"/>
  <c r="P550" i="5"/>
  <c r="D550" i="5"/>
  <c r="P549" i="5"/>
  <c r="D549" i="5"/>
  <c r="O547" i="5"/>
  <c r="N547" i="5"/>
  <c r="M547" i="5"/>
  <c r="K547" i="5"/>
  <c r="J547" i="5"/>
  <c r="I547" i="5"/>
  <c r="H547" i="5"/>
  <c r="G547" i="5"/>
  <c r="F547" i="5"/>
  <c r="E547" i="5"/>
  <c r="P546" i="5"/>
  <c r="D546" i="5"/>
  <c r="P545" i="5"/>
  <c r="D545" i="5"/>
  <c r="P544" i="5"/>
  <c r="D544" i="5"/>
  <c r="P543" i="5"/>
  <c r="D543" i="5"/>
  <c r="O541" i="5"/>
  <c r="N541" i="5"/>
  <c r="M541" i="5"/>
  <c r="K541" i="5"/>
  <c r="J541" i="5"/>
  <c r="I541" i="5"/>
  <c r="H541" i="5"/>
  <c r="G541" i="5"/>
  <c r="F541" i="5"/>
  <c r="E541" i="5"/>
  <c r="P540" i="5"/>
  <c r="D540" i="5"/>
  <c r="P539" i="5"/>
  <c r="D539" i="5"/>
  <c r="P538" i="5"/>
  <c r="D538" i="5"/>
  <c r="P537" i="5"/>
  <c r="D537" i="5"/>
  <c r="P536" i="5"/>
  <c r="D536" i="5"/>
  <c r="O535" i="5"/>
  <c r="N535" i="5"/>
  <c r="M535" i="5"/>
  <c r="L535" i="5"/>
  <c r="K535" i="5"/>
  <c r="J535" i="5"/>
  <c r="I535" i="5"/>
  <c r="H535" i="5"/>
  <c r="G535" i="5"/>
  <c r="F535" i="5"/>
  <c r="E535" i="5"/>
  <c r="P534" i="5"/>
  <c r="D534" i="5"/>
  <c r="P533" i="5"/>
  <c r="D533" i="5"/>
  <c r="P532" i="5"/>
  <c r="D532" i="5"/>
  <c r="P531" i="5"/>
  <c r="D531" i="5"/>
  <c r="L530" i="5"/>
  <c r="O529" i="5"/>
  <c r="N529" i="5"/>
  <c r="M529" i="5"/>
  <c r="K529" i="5"/>
  <c r="J529" i="5"/>
  <c r="I529" i="5"/>
  <c r="H529" i="5"/>
  <c r="G529" i="5"/>
  <c r="F529" i="5"/>
  <c r="E529" i="5"/>
  <c r="P528" i="5"/>
  <c r="D528" i="5"/>
  <c r="P527" i="5"/>
  <c r="D527" i="5"/>
  <c r="P526" i="5"/>
  <c r="D526" i="5"/>
  <c r="P525" i="5"/>
  <c r="D525" i="5"/>
  <c r="M524" i="5"/>
  <c r="P524" i="5"/>
  <c r="O523" i="5"/>
  <c r="N523" i="5"/>
  <c r="M523" i="5"/>
  <c r="K523" i="5"/>
  <c r="J523" i="5"/>
  <c r="I523" i="5"/>
  <c r="H523" i="5"/>
  <c r="G523" i="5"/>
  <c r="F523" i="5"/>
  <c r="E523" i="5"/>
  <c r="P516" i="5"/>
  <c r="D516" i="5"/>
  <c r="O515" i="5"/>
  <c r="O32" i="5" s="1"/>
  <c r="N515" i="5"/>
  <c r="N32" i="5" s="1"/>
  <c r="M515" i="5"/>
  <c r="M32" i="5" s="1"/>
  <c r="L515" i="5"/>
  <c r="L32" i="5" s="1"/>
  <c r="K515" i="5"/>
  <c r="K32" i="5" s="1"/>
  <c r="J515" i="5"/>
  <c r="J32" i="5" s="1"/>
  <c r="I515" i="5"/>
  <c r="I32" i="5" s="1"/>
  <c r="H515" i="5"/>
  <c r="H32" i="5" s="1"/>
  <c r="G515" i="5"/>
  <c r="G32" i="5" s="1"/>
  <c r="F515" i="5"/>
  <c r="F32" i="5" s="1"/>
  <c r="E515" i="5"/>
  <c r="O514" i="5"/>
  <c r="O31" i="5" s="1"/>
  <c r="N514" i="5"/>
  <c r="N31" i="5" s="1"/>
  <c r="M514" i="5"/>
  <c r="M31" i="5" s="1"/>
  <c r="L514" i="5"/>
  <c r="L31" i="5" s="1"/>
  <c r="K514" i="5"/>
  <c r="K31" i="5" s="1"/>
  <c r="J514" i="5"/>
  <c r="J31" i="5" s="1"/>
  <c r="I514" i="5"/>
  <c r="I31" i="5" s="1"/>
  <c r="H514" i="5"/>
  <c r="H31" i="5" s="1"/>
  <c r="G514" i="5"/>
  <c r="G31" i="5" s="1"/>
  <c r="F514" i="5"/>
  <c r="F31" i="5" s="1"/>
  <c r="E514" i="5"/>
  <c r="O513" i="5"/>
  <c r="O30" i="5" s="1"/>
  <c r="N513" i="5"/>
  <c r="N30" i="5" s="1"/>
  <c r="M513" i="5"/>
  <c r="M30" i="5" s="1"/>
  <c r="L513" i="5"/>
  <c r="L30" i="5" s="1"/>
  <c r="K513" i="5"/>
  <c r="K30" i="5" s="1"/>
  <c r="J513" i="5"/>
  <c r="J30" i="5" s="1"/>
  <c r="I513" i="5"/>
  <c r="I30" i="5" s="1"/>
  <c r="H513" i="5"/>
  <c r="H30" i="5" s="1"/>
  <c r="G513" i="5"/>
  <c r="G30" i="5" s="1"/>
  <c r="F513" i="5"/>
  <c r="F30" i="5" s="1"/>
  <c r="E513" i="5"/>
  <c r="E30" i="5" s="1"/>
  <c r="O512" i="5"/>
  <c r="O29" i="5" s="1"/>
  <c r="N512" i="5"/>
  <c r="N29" i="5" s="1"/>
  <c r="M512" i="5"/>
  <c r="M29" i="5" s="1"/>
  <c r="L512" i="5"/>
  <c r="L29" i="5" s="1"/>
  <c r="K512" i="5"/>
  <c r="K29" i="5" s="1"/>
  <c r="J512" i="5"/>
  <c r="J29" i="5" s="1"/>
  <c r="I512" i="5"/>
  <c r="I29" i="5" s="1"/>
  <c r="H512" i="5"/>
  <c r="H29" i="5" s="1"/>
  <c r="G512" i="5"/>
  <c r="G29" i="5" s="1"/>
  <c r="F512" i="5"/>
  <c r="F29" i="5" s="1"/>
  <c r="E512" i="5"/>
  <c r="O511" i="5"/>
  <c r="O28" i="5" s="1"/>
  <c r="N511" i="5"/>
  <c r="N28" i="5" s="1"/>
  <c r="M511" i="5"/>
  <c r="M28" i="5" s="1"/>
  <c r="L511" i="5"/>
  <c r="L28" i="5" s="1"/>
  <c r="K511" i="5"/>
  <c r="K28" i="5" s="1"/>
  <c r="J511" i="5"/>
  <c r="J28" i="5" s="1"/>
  <c r="I511" i="5"/>
  <c r="I28" i="5" s="1"/>
  <c r="H511" i="5"/>
  <c r="H28" i="5" s="1"/>
  <c r="G511" i="5"/>
  <c r="G28" i="5" s="1"/>
  <c r="F511" i="5"/>
  <c r="F28" i="5" s="1"/>
  <c r="E511" i="5"/>
  <c r="E28" i="5" s="1"/>
  <c r="O509" i="5"/>
  <c r="O26" i="5" s="1"/>
  <c r="N509" i="5"/>
  <c r="N26" i="5" s="1"/>
  <c r="M509" i="5"/>
  <c r="M26" i="5" s="1"/>
  <c r="L509" i="5"/>
  <c r="L26" i="5" s="1"/>
  <c r="K509" i="5"/>
  <c r="K26" i="5" s="1"/>
  <c r="J509" i="5"/>
  <c r="J26" i="5" s="1"/>
  <c r="I509" i="5"/>
  <c r="I26" i="5" s="1"/>
  <c r="H509" i="5"/>
  <c r="H26" i="5" s="1"/>
  <c r="G509" i="5"/>
  <c r="G26" i="5" s="1"/>
  <c r="F509" i="5"/>
  <c r="F26" i="5" s="1"/>
  <c r="E509" i="5"/>
  <c r="O508" i="5"/>
  <c r="O25" i="5" s="1"/>
  <c r="N508" i="5"/>
  <c r="N25" i="5" s="1"/>
  <c r="M508" i="5"/>
  <c r="M25" i="5" s="1"/>
  <c r="L508" i="5"/>
  <c r="L25" i="5" s="1"/>
  <c r="K508" i="5"/>
  <c r="K25" i="5" s="1"/>
  <c r="J508" i="5"/>
  <c r="J25" i="5" s="1"/>
  <c r="I508" i="5"/>
  <c r="I25" i="5" s="1"/>
  <c r="H508" i="5"/>
  <c r="H25" i="5" s="1"/>
  <c r="G508" i="5"/>
  <c r="G25" i="5" s="1"/>
  <c r="F508" i="5"/>
  <c r="F25" i="5" s="1"/>
  <c r="E508" i="5"/>
  <c r="E25" i="5" s="1"/>
  <c r="O507" i="5"/>
  <c r="O24" i="5" s="1"/>
  <c r="N507" i="5"/>
  <c r="N24" i="5" s="1"/>
  <c r="M507" i="5"/>
  <c r="M24" i="5" s="1"/>
  <c r="L507" i="5"/>
  <c r="L24" i="5" s="1"/>
  <c r="K507" i="5"/>
  <c r="K24" i="5" s="1"/>
  <c r="J507" i="5"/>
  <c r="J24" i="5" s="1"/>
  <c r="I507" i="5"/>
  <c r="I24" i="5" s="1"/>
  <c r="H507" i="5"/>
  <c r="G507" i="5"/>
  <c r="G24" i="5" s="1"/>
  <c r="F507" i="5"/>
  <c r="F24" i="5" s="1"/>
  <c r="E507" i="5"/>
  <c r="O506" i="5"/>
  <c r="O23" i="5" s="1"/>
  <c r="N506" i="5"/>
  <c r="N23" i="5" s="1"/>
  <c r="M506" i="5"/>
  <c r="M23" i="5" s="1"/>
  <c r="L506" i="5"/>
  <c r="L23" i="5" s="1"/>
  <c r="K506" i="5"/>
  <c r="K23" i="5" s="1"/>
  <c r="J506" i="5"/>
  <c r="J23" i="5" s="1"/>
  <c r="I506" i="5"/>
  <c r="I23" i="5" s="1"/>
  <c r="H506" i="5"/>
  <c r="H23" i="5" s="1"/>
  <c r="G506" i="5"/>
  <c r="G23" i="5" s="1"/>
  <c r="F506" i="5"/>
  <c r="F23" i="5" s="1"/>
  <c r="E506" i="5"/>
  <c r="E23" i="5" s="1"/>
  <c r="O505" i="5"/>
  <c r="O22" i="5" s="1"/>
  <c r="N505" i="5"/>
  <c r="N22" i="5" s="1"/>
  <c r="M505" i="5"/>
  <c r="M22" i="5" s="1"/>
  <c r="L505" i="5"/>
  <c r="L22" i="5" s="1"/>
  <c r="K505" i="5"/>
  <c r="K22" i="5" s="1"/>
  <c r="J505" i="5"/>
  <c r="J22" i="5" s="1"/>
  <c r="I505" i="5"/>
  <c r="I22" i="5" s="1"/>
  <c r="H505" i="5"/>
  <c r="H22" i="5" s="1"/>
  <c r="G505" i="5"/>
  <c r="G22" i="5" s="1"/>
  <c r="F505" i="5"/>
  <c r="F22" i="5" s="1"/>
  <c r="E505" i="5"/>
  <c r="I503" i="5"/>
  <c r="L502" i="5"/>
  <c r="O501" i="5"/>
  <c r="G501" i="5"/>
  <c r="J500" i="5"/>
  <c r="P497" i="5"/>
  <c r="P490" i="5"/>
  <c r="D490" i="5"/>
  <c r="P489" i="5"/>
  <c r="D489" i="5"/>
  <c r="P488" i="5"/>
  <c r="D488" i="5"/>
  <c r="P487" i="5"/>
  <c r="D487" i="5"/>
  <c r="P486" i="5"/>
  <c r="D486" i="5"/>
  <c r="P485" i="5"/>
  <c r="D485" i="5"/>
  <c r="P484" i="5"/>
  <c r="D484" i="5"/>
  <c r="P483" i="5"/>
  <c r="D483" i="5"/>
  <c r="P482" i="5"/>
  <c r="D482" i="5"/>
  <c r="P481" i="5"/>
  <c r="D481" i="5"/>
  <c r="O479" i="5"/>
  <c r="N479" i="5"/>
  <c r="M479" i="5"/>
  <c r="K479" i="5"/>
  <c r="J479" i="5"/>
  <c r="I479" i="5"/>
  <c r="H479" i="5"/>
  <c r="G479" i="5"/>
  <c r="F479" i="5"/>
  <c r="E479" i="5"/>
  <c r="P478" i="5"/>
  <c r="D478" i="5"/>
  <c r="P477" i="5"/>
  <c r="D477" i="5"/>
  <c r="P476" i="5"/>
  <c r="D476" i="5"/>
  <c r="P475" i="5"/>
  <c r="D475" i="5"/>
  <c r="D474" i="5"/>
  <c r="O473" i="5"/>
  <c r="N473" i="5"/>
  <c r="M473" i="5"/>
  <c r="L473" i="5"/>
  <c r="K473" i="5"/>
  <c r="J473" i="5"/>
  <c r="I473" i="5"/>
  <c r="H473" i="5"/>
  <c r="G473" i="5"/>
  <c r="F473" i="5"/>
  <c r="E473" i="5"/>
  <c r="P472" i="5"/>
  <c r="D472" i="5"/>
  <c r="P471" i="5"/>
  <c r="D471" i="5"/>
  <c r="P470" i="5"/>
  <c r="D470" i="5"/>
  <c r="P469" i="5"/>
  <c r="D469" i="5"/>
  <c r="P468" i="5"/>
  <c r="D468" i="5"/>
  <c r="P467" i="5"/>
  <c r="D467" i="5"/>
  <c r="O466" i="5"/>
  <c r="N466" i="5"/>
  <c r="M466" i="5"/>
  <c r="L466" i="5"/>
  <c r="K466" i="5"/>
  <c r="J466" i="5"/>
  <c r="I466" i="5"/>
  <c r="H466" i="5"/>
  <c r="G466" i="5"/>
  <c r="F466" i="5"/>
  <c r="E466" i="5"/>
  <c r="O465" i="5"/>
  <c r="N465" i="5"/>
  <c r="M465" i="5"/>
  <c r="L465" i="5"/>
  <c r="K465" i="5"/>
  <c r="J465" i="5"/>
  <c r="I465" i="5"/>
  <c r="H465" i="5"/>
  <c r="G465" i="5"/>
  <c r="F465" i="5"/>
  <c r="E465" i="5"/>
  <c r="O464" i="5"/>
  <c r="N464" i="5"/>
  <c r="M464" i="5"/>
  <c r="L464" i="5"/>
  <c r="K464" i="5"/>
  <c r="J464" i="5"/>
  <c r="I464" i="5"/>
  <c r="H464" i="5"/>
  <c r="G464" i="5"/>
  <c r="F464" i="5"/>
  <c r="E464" i="5"/>
  <c r="O463" i="5"/>
  <c r="N463" i="5"/>
  <c r="M463" i="5"/>
  <c r="L463" i="5"/>
  <c r="K463" i="5"/>
  <c r="J463" i="5"/>
  <c r="I463" i="5"/>
  <c r="H463" i="5"/>
  <c r="G463" i="5"/>
  <c r="F463" i="5"/>
  <c r="E463" i="5"/>
  <c r="O462" i="5"/>
  <c r="N462" i="5"/>
  <c r="M462" i="5"/>
  <c r="K462" i="5"/>
  <c r="J462" i="5"/>
  <c r="I462" i="5"/>
  <c r="H462" i="5"/>
  <c r="G462" i="5"/>
  <c r="F462" i="5"/>
  <c r="E462" i="5"/>
  <c r="P460" i="5"/>
  <c r="D460" i="5"/>
  <c r="P459" i="5"/>
  <c r="D459" i="5"/>
  <c r="P458" i="5"/>
  <c r="D458" i="5"/>
  <c r="P457" i="5"/>
  <c r="D457" i="5"/>
  <c r="P456" i="5"/>
  <c r="D456" i="5"/>
  <c r="P455" i="5"/>
  <c r="D455" i="5"/>
  <c r="P454" i="5"/>
  <c r="D454" i="5"/>
  <c r="P453" i="5"/>
  <c r="D453" i="5"/>
  <c r="P452" i="5"/>
  <c r="D452" i="5"/>
  <c r="P451" i="5"/>
  <c r="D451" i="5"/>
  <c r="P450" i="5"/>
  <c r="D450" i="5"/>
  <c r="P449" i="5"/>
  <c r="D449" i="5"/>
  <c r="P448" i="5"/>
  <c r="D448" i="5"/>
  <c r="P447" i="5"/>
  <c r="D447" i="5"/>
  <c r="P446" i="5"/>
  <c r="D446" i="5"/>
  <c r="P445" i="5"/>
  <c r="D445" i="5"/>
  <c r="P444" i="5"/>
  <c r="D444" i="5"/>
  <c r="P443" i="5"/>
  <c r="D443" i="5"/>
  <c r="O442" i="5"/>
  <c r="N442" i="5"/>
  <c r="M442" i="5"/>
  <c r="L442" i="5"/>
  <c r="K442" i="5"/>
  <c r="J442" i="5"/>
  <c r="I442" i="5"/>
  <c r="H442" i="5"/>
  <c r="G442" i="5"/>
  <c r="F442" i="5"/>
  <c r="E442" i="5"/>
  <c r="O441" i="5"/>
  <c r="N441" i="5"/>
  <c r="M441" i="5"/>
  <c r="L441" i="5"/>
  <c r="K441" i="5"/>
  <c r="J441" i="5"/>
  <c r="I441" i="5"/>
  <c r="H441" i="5"/>
  <c r="G441" i="5"/>
  <c r="F441" i="5"/>
  <c r="E441" i="5"/>
  <c r="O440" i="5"/>
  <c r="N440" i="5"/>
  <c r="M440" i="5"/>
  <c r="L440" i="5"/>
  <c r="K440" i="5"/>
  <c r="J440" i="5"/>
  <c r="I440" i="5"/>
  <c r="H440" i="5"/>
  <c r="G440" i="5"/>
  <c r="F440" i="5"/>
  <c r="E440" i="5"/>
  <c r="O439" i="5"/>
  <c r="N439" i="5"/>
  <c r="M439" i="5"/>
  <c r="L439" i="5"/>
  <c r="K439" i="5"/>
  <c r="J439" i="5"/>
  <c r="I439" i="5"/>
  <c r="H439" i="5"/>
  <c r="G439" i="5"/>
  <c r="F439" i="5"/>
  <c r="E439" i="5"/>
  <c r="O438" i="5"/>
  <c r="N438" i="5"/>
  <c r="M438" i="5"/>
  <c r="L438" i="5"/>
  <c r="K438" i="5"/>
  <c r="J438" i="5"/>
  <c r="I438" i="5"/>
  <c r="H438" i="5"/>
  <c r="G438" i="5"/>
  <c r="F438" i="5"/>
  <c r="E438" i="5"/>
  <c r="O437" i="5"/>
  <c r="N437" i="5"/>
  <c r="M437" i="5"/>
  <c r="L437" i="5"/>
  <c r="K437" i="5"/>
  <c r="J437" i="5"/>
  <c r="I437" i="5"/>
  <c r="H437" i="5"/>
  <c r="G437" i="5"/>
  <c r="F437" i="5"/>
  <c r="E437" i="5"/>
  <c r="P436" i="5"/>
  <c r="P435" i="5"/>
  <c r="D435" i="5"/>
  <c r="P434" i="5"/>
  <c r="D434" i="5"/>
  <c r="P433" i="5"/>
  <c r="D433" i="5"/>
  <c r="P432" i="5"/>
  <c r="D432" i="5"/>
  <c r="O431" i="5"/>
  <c r="O304" i="5" s="1"/>
  <c r="N431" i="5"/>
  <c r="N304" i="5" s="1"/>
  <c r="M431" i="5"/>
  <c r="M304" i="5" s="1"/>
  <c r="L431" i="5"/>
  <c r="P431" i="5" s="1"/>
  <c r="P430" i="5"/>
  <c r="P429" i="5"/>
  <c r="D429" i="5"/>
  <c r="P428" i="5"/>
  <c r="D428" i="5"/>
  <c r="P427" i="5"/>
  <c r="D427" i="5"/>
  <c r="P426" i="5"/>
  <c r="D426" i="5"/>
  <c r="P425" i="5"/>
  <c r="D425" i="5"/>
  <c r="P424" i="5"/>
  <c r="D424" i="5"/>
  <c r="P423" i="5"/>
  <c r="D423" i="5"/>
  <c r="P422" i="5"/>
  <c r="D422" i="5"/>
  <c r="P421" i="5"/>
  <c r="D421" i="5"/>
  <c r="P420" i="5"/>
  <c r="D420" i="5"/>
  <c r="P419" i="5"/>
  <c r="D419" i="5"/>
  <c r="P418" i="5"/>
  <c r="O416" i="5"/>
  <c r="N416" i="5"/>
  <c r="M416" i="5"/>
  <c r="L416" i="5"/>
  <c r="K416" i="5"/>
  <c r="J416" i="5"/>
  <c r="I416" i="5"/>
  <c r="H416" i="5"/>
  <c r="G416" i="5"/>
  <c r="F416" i="5"/>
  <c r="E416" i="5"/>
  <c r="O415" i="5"/>
  <c r="N415" i="5"/>
  <c r="M415" i="5"/>
  <c r="L415" i="5"/>
  <c r="K415" i="5"/>
  <c r="J415" i="5"/>
  <c r="I415" i="5"/>
  <c r="H415" i="5"/>
  <c r="G415" i="5"/>
  <c r="F415" i="5"/>
  <c r="E415" i="5"/>
  <c r="O414" i="5"/>
  <c r="N414" i="5"/>
  <c r="M414" i="5"/>
  <c r="L414" i="5"/>
  <c r="K414" i="5"/>
  <c r="J414" i="5"/>
  <c r="I414" i="5"/>
  <c r="H414" i="5"/>
  <c r="G414" i="5"/>
  <c r="F414" i="5"/>
  <c r="E414" i="5"/>
  <c r="O413" i="5"/>
  <c r="N413" i="5"/>
  <c r="M413" i="5"/>
  <c r="L413" i="5"/>
  <c r="K413" i="5"/>
  <c r="J413" i="5"/>
  <c r="I413" i="5"/>
  <c r="H413" i="5"/>
  <c r="G413" i="5"/>
  <c r="F413" i="5"/>
  <c r="E413" i="5"/>
  <c r="O412" i="5"/>
  <c r="N412" i="5"/>
  <c r="M412" i="5"/>
  <c r="L412" i="5"/>
  <c r="K412" i="5"/>
  <c r="J412" i="5"/>
  <c r="I412" i="5"/>
  <c r="H412" i="5"/>
  <c r="G412" i="5"/>
  <c r="F412" i="5"/>
  <c r="E412" i="5"/>
  <c r="P411" i="5"/>
  <c r="D411" i="5"/>
  <c r="P410" i="5"/>
  <c r="D410" i="5"/>
  <c r="P409" i="5"/>
  <c r="D409" i="5"/>
  <c r="P408" i="5"/>
  <c r="D408" i="5"/>
  <c r="P407" i="5"/>
  <c r="D407" i="5"/>
  <c r="P406" i="5"/>
  <c r="D406" i="5"/>
  <c r="P405" i="5"/>
  <c r="D405" i="5"/>
  <c r="P404" i="5"/>
  <c r="D404" i="5"/>
  <c r="P403" i="5"/>
  <c r="D403" i="5"/>
  <c r="P402" i="5"/>
  <c r="D402" i="5"/>
  <c r="P401" i="5"/>
  <c r="D401" i="5"/>
  <c r="P400" i="5"/>
  <c r="D400" i="5"/>
  <c r="P399" i="5"/>
  <c r="D399" i="5"/>
  <c r="P398" i="5"/>
  <c r="O397" i="5"/>
  <c r="N397" i="5"/>
  <c r="M397" i="5"/>
  <c r="L397" i="5"/>
  <c r="K397" i="5"/>
  <c r="J397" i="5"/>
  <c r="I397" i="5"/>
  <c r="H397" i="5"/>
  <c r="G397" i="5"/>
  <c r="F397" i="5"/>
  <c r="E397" i="5"/>
  <c r="O396" i="5"/>
  <c r="N396" i="5"/>
  <c r="M396" i="5"/>
  <c r="L396" i="5"/>
  <c r="K396" i="5"/>
  <c r="J396" i="5"/>
  <c r="I396" i="5"/>
  <c r="H396" i="5"/>
  <c r="G396" i="5"/>
  <c r="F396" i="5"/>
  <c r="E396" i="5"/>
  <c r="O395" i="5"/>
  <c r="N395" i="5"/>
  <c r="M395" i="5"/>
  <c r="L395" i="5"/>
  <c r="K395" i="5"/>
  <c r="J395" i="5"/>
  <c r="I395" i="5"/>
  <c r="H395" i="5"/>
  <c r="G395" i="5"/>
  <c r="F395" i="5"/>
  <c r="E395" i="5"/>
  <c r="O394" i="5"/>
  <c r="N394" i="5"/>
  <c r="M394" i="5"/>
  <c r="L394" i="5"/>
  <c r="K394" i="5"/>
  <c r="J394" i="5"/>
  <c r="I394" i="5"/>
  <c r="H394" i="5"/>
  <c r="G394" i="5"/>
  <c r="F394" i="5"/>
  <c r="E394" i="5"/>
  <c r="O393" i="5"/>
  <c r="N393" i="5"/>
  <c r="M393" i="5"/>
  <c r="L393" i="5"/>
  <c r="K393" i="5"/>
  <c r="J393" i="5"/>
  <c r="I393" i="5"/>
  <c r="H393" i="5"/>
  <c r="G393" i="5"/>
  <c r="F393" i="5"/>
  <c r="E393" i="5"/>
  <c r="O392" i="5"/>
  <c r="N392" i="5"/>
  <c r="M392" i="5"/>
  <c r="L392" i="5"/>
  <c r="K392" i="5"/>
  <c r="J392" i="5"/>
  <c r="I392" i="5"/>
  <c r="H392" i="5"/>
  <c r="G392" i="5"/>
  <c r="F392" i="5"/>
  <c r="E392" i="5"/>
  <c r="P391" i="5"/>
  <c r="D391" i="5"/>
  <c r="P390" i="5"/>
  <c r="D390" i="5"/>
  <c r="P389" i="5"/>
  <c r="D389" i="5"/>
  <c r="P388" i="5"/>
  <c r="D388" i="5"/>
  <c r="P387" i="5"/>
  <c r="D387" i="5"/>
  <c r="P386" i="5"/>
  <c r="D386" i="5"/>
  <c r="P385" i="5"/>
  <c r="D385" i="5"/>
  <c r="P384" i="5"/>
  <c r="D384" i="5"/>
  <c r="P383" i="5"/>
  <c r="D383" i="5"/>
  <c r="P382" i="5"/>
  <c r="D382" i="5"/>
  <c r="P381" i="5"/>
  <c r="D381" i="5"/>
  <c r="P380" i="5"/>
  <c r="D380" i="5"/>
  <c r="P379" i="5"/>
  <c r="O378" i="5"/>
  <c r="N378" i="5"/>
  <c r="M378" i="5"/>
  <c r="L378" i="5"/>
  <c r="K378" i="5"/>
  <c r="J378" i="5"/>
  <c r="I378" i="5"/>
  <c r="H378" i="5"/>
  <c r="G378" i="5"/>
  <c r="F378" i="5"/>
  <c r="E378" i="5"/>
  <c r="O377" i="5"/>
  <c r="N377" i="5"/>
  <c r="M377" i="5"/>
  <c r="L377" i="5"/>
  <c r="K377" i="5"/>
  <c r="J377" i="5"/>
  <c r="I377" i="5"/>
  <c r="H377" i="5"/>
  <c r="G377" i="5"/>
  <c r="F377" i="5"/>
  <c r="E377" i="5"/>
  <c r="O376" i="5"/>
  <c r="N376" i="5"/>
  <c r="M376" i="5"/>
  <c r="L376" i="5"/>
  <c r="K376" i="5"/>
  <c r="J376" i="5"/>
  <c r="I376" i="5"/>
  <c r="H376" i="5"/>
  <c r="G376" i="5"/>
  <c r="F376" i="5"/>
  <c r="E376" i="5"/>
  <c r="O375" i="5"/>
  <c r="N375" i="5"/>
  <c r="M375" i="5"/>
  <c r="L375" i="5"/>
  <c r="K375" i="5"/>
  <c r="J375" i="5"/>
  <c r="I375" i="5"/>
  <c r="H375" i="5"/>
  <c r="G375" i="5"/>
  <c r="F375" i="5"/>
  <c r="E375" i="5"/>
  <c r="O374" i="5"/>
  <c r="N374" i="5"/>
  <c r="M374" i="5"/>
  <c r="L374" i="5"/>
  <c r="K374" i="5"/>
  <c r="J374" i="5"/>
  <c r="I374" i="5"/>
  <c r="H374" i="5"/>
  <c r="G374" i="5"/>
  <c r="F374" i="5"/>
  <c r="E374" i="5"/>
  <c r="O373" i="5"/>
  <c r="N373" i="5"/>
  <c r="M373" i="5"/>
  <c r="L373" i="5"/>
  <c r="K373" i="5"/>
  <c r="J373" i="5"/>
  <c r="I373" i="5"/>
  <c r="H373" i="5"/>
  <c r="G373" i="5"/>
  <c r="F373" i="5"/>
  <c r="E373" i="5"/>
  <c r="P372" i="5"/>
  <c r="D372" i="5"/>
  <c r="P371" i="5"/>
  <c r="D371" i="5"/>
  <c r="P370" i="5"/>
  <c r="D370" i="5"/>
  <c r="P369" i="5"/>
  <c r="D369" i="5"/>
  <c r="P368" i="5"/>
  <c r="D368" i="5"/>
  <c r="P367" i="5"/>
  <c r="D367" i="5"/>
  <c r="P366" i="5"/>
  <c r="D366" i="5"/>
  <c r="P365" i="5"/>
  <c r="D365" i="5"/>
  <c r="P364" i="5"/>
  <c r="D364" i="5"/>
  <c r="P363" i="5"/>
  <c r="D363" i="5"/>
  <c r="P362" i="5"/>
  <c r="D362" i="5"/>
  <c r="P361" i="5"/>
  <c r="D361" i="5"/>
  <c r="P360" i="5"/>
  <c r="O359" i="5"/>
  <c r="N359" i="5"/>
  <c r="M359" i="5"/>
  <c r="L359" i="5"/>
  <c r="K359" i="5"/>
  <c r="J359" i="5"/>
  <c r="I359" i="5"/>
  <c r="H359" i="5"/>
  <c r="G359" i="5"/>
  <c r="F359" i="5"/>
  <c r="E359" i="5"/>
  <c r="O358" i="5"/>
  <c r="N358" i="5"/>
  <c r="M358" i="5"/>
  <c r="L358" i="5"/>
  <c r="K358" i="5"/>
  <c r="J358" i="5"/>
  <c r="I358" i="5"/>
  <c r="H358" i="5"/>
  <c r="G358" i="5"/>
  <c r="F358" i="5"/>
  <c r="E358" i="5"/>
  <c r="O357" i="5"/>
  <c r="N357" i="5"/>
  <c r="M357" i="5"/>
  <c r="L357" i="5"/>
  <c r="K357" i="5"/>
  <c r="J357" i="5"/>
  <c r="I357" i="5"/>
  <c r="H357" i="5"/>
  <c r="G357" i="5"/>
  <c r="F357" i="5"/>
  <c r="E357" i="5"/>
  <c r="O356" i="5"/>
  <c r="N356" i="5"/>
  <c r="M356" i="5"/>
  <c r="L356" i="5"/>
  <c r="K356" i="5"/>
  <c r="J356" i="5"/>
  <c r="I356" i="5"/>
  <c r="H356" i="5"/>
  <c r="G356" i="5"/>
  <c r="F356" i="5"/>
  <c r="E356" i="5"/>
  <c r="O355" i="5"/>
  <c r="N355" i="5"/>
  <c r="M355" i="5"/>
  <c r="L355" i="5"/>
  <c r="K355" i="5"/>
  <c r="J355" i="5"/>
  <c r="I355" i="5"/>
  <c r="H355" i="5"/>
  <c r="G355" i="5"/>
  <c r="F355" i="5"/>
  <c r="E355" i="5"/>
  <c r="O354" i="5"/>
  <c r="N354" i="5"/>
  <c r="M354" i="5"/>
  <c r="L354" i="5"/>
  <c r="K354" i="5"/>
  <c r="J354" i="5"/>
  <c r="I354" i="5"/>
  <c r="H354" i="5"/>
  <c r="G354" i="5"/>
  <c r="F354" i="5"/>
  <c r="E354" i="5"/>
  <c r="P353" i="5"/>
  <c r="D353" i="5"/>
  <c r="P352" i="5"/>
  <c r="D352" i="5"/>
  <c r="P351" i="5"/>
  <c r="D351" i="5"/>
  <c r="P350" i="5"/>
  <c r="D350" i="5"/>
  <c r="P349" i="5"/>
  <c r="D349" i="5"/>
  <c r="O348" i="5"/>
  <c r="N348" i="5"/>
  <c r="M348" i="5"/>
  <c r="L348" i="5"/>
  <c r="K348" i="5"/>
  <c r="J348" i="5"/>
  <c r="I348" i="5"/>
  <c r="H348" i="5"/>
  <c r="G348" i="5"/>
  <c r="F348" i="5"/>
  <c r="E348" i="5"/>
  <c r="P347" i="5"/>
  <c r="D347" i="5"/>
  <c r="P346" i="5"/>
  <c r="D346" i="5"/>
  <c r="P345" i="5"/>
  <c r="D345" i="5"/>
  <c r="P344" i="5"/>
  <c r="D344" i="5"/>
  <c r="P343" i="5"/>
  <c r="D343" i="5"/>
  <c r="O342" i="5"/>
  <c r="N342" i="5"/>
  <c r="M342" i="5"/>
  <c r="L342" i="5"/>
  <c r="K342" i="5"/>
  <c r="J342" i="5"/>
  <c r="I342" i="5"/>
  <c r="H342" i="5"/>
  <c r="G342" i="5"/>
  <c r="F342" i="5"/>
  <c r="E342" i="5"/>
  <c r="P341" i="5"/>
  <c r="D341" i="5"/>
  <c r="P340" i="5"/>
  <c r="D340" i="5"/>
  <c r="P339" i="5"/>
  <c r="D339" i="5"/>
  <c r="P338" i="5"/>
  <c r="D338" i="5"/>
  <c r="P337" i="5"/>
  <c r="D337" i="5"/>
  <c r="O336" i="5"/>
  <c r="N336" i="5"/>
  <c r="M336" i="5"/>
  <c r="L336" i="5"/>
  <c r="K336" i="5"/>
  <c r="J336" i="5"/>
  <c r="I336" i="5"/>
  <c r="H336" i="5"/>
  <c r="G336" i="5"/>
  <c r="F336" i="5"/>
  <c r="E336" i="5"/>
  <c r="P335" i="5"/>
  <c r="O334" i="5"/>
  <c r="N334" i="5"/>
  <c r="M334" i="5"/>
  <c r="L334" i="5"/>
  <c r="K334" i="5"/>
  <c r="J334" i="5"/>
  <c r="I334" i="5"/>
  <c r="H334" i="5"/>
  <c r="G334" i="5"/>
  <c r="F334" i="5"/>
  <c r="E334" i="5"/>
  <c r="O333" i="5"/>
  <c r="N333" i="5"/>
  <c r="M333" i="5"/>
  <c r="L333" i="5"/>
  <c r="K333" i="5"/>
  <c r="J333" i="5"/>
  <c r="I333" i="5"/>
  <c r="H333" i="5"/>
  <c r="G333" i="5"/>
  <c r="F333" i="5"/>
  <c r="E333" i="5"/>
  <c r="O332" i="5"/>
  <c r="N332" i="5"/>
  <c r="M332" i="5"/>
  <c r="L332" i="5"/>
  <c r="K332" i="5"/>
  <c r="J332" i="5"/>
  <c r="I332" i="5"/>
  <c r="H332" i="5"/>
  <c r="G332" i="5"/>
  <c r="F332" i="5"/>
  <c r="E332" i="5"/>
  <c r="O331" i="5"/>
  <c r="N331" i="5"/>
  <c r="M331" i="5"/>
  <c r="L331" i="5"/>
  <c r="K331" i="5"/>
  <c r="J331" i="5"/>
  <c r="I331" i="5"/>
  <c r="H331" i="5"/>
  <c r="G331" i="5"/>
  <c r="F331" i="5"/>
  <c r="E331" i="5"/>
  <c r="O330" i="5"/>
  <c r="N330" i="5"/>
  <c r="M330" i="5"/>
  <c r="L330" i="5"/>
  <c r="K330" i="5"/>
  <c r="J330" i="5"/>
  <c r="I330" i="5"/>
  <c r="H330" i="5"/>
  <c r="G330" i="5"/>
  <c r="F330" i="5"/>
  <c r="E330" i="5"/>
  <c r="P328" i="5"/>
  <c r="D328" i="5"/>
  <c r="P327" i="5"/>
  <c r="D327" i="5"/>
  <c r="P326" i="5"/>
  <c r="D326" i="5"/>
  <c r="P325" i="5"/>
  <c r="D325" i="5"/>
  <c r="P324" i="5"/>
  <c r="D324" i="5"/>
  <c r="O323" i="5"/>
  <c r="N323" i="5"/>
  <c r="M323" i="5"/>
  <c r="L323" i="5"/>
  <c r="K323" i="5"/>
  <c r="J323" i="5"/>
  <c r="I323" i="5"/>
  <c r="H323" i="5"/>
  <c r="G323" i="5"/>
  <c r="F323" i="5"/>
  <c r="E323" i="5"/>
  <c r="P322" i="5"/>
  <c r="D322" i="5"/>
  <c r="P321" i="5"/>
  <c r="D321" i="5"/>
  <c r="P320" i="5"/>
  <c r="D320" i="5"/>
  <c r="P319" i="5"/>
  <c r="D319" i="5"/>
  <c r="P318" i="5"/>
  <c r="D318" i="5"/>
  <c r="O317" i="5"/>
  <c r="N317" i="5"/>
  <c r="M317" i="5"/>
  <c r="L317" i="5"/>
  <c r="K317" i="5"/>
  <c r="J317" i="5"/>
  <c r="I317" i="5"/>
  <c r="H317" i="5"/>
  <c r="G317" i="5"/>
  <c r="F317" i="5"/>
  <c r="E317" i="5"/>
  <c r="P316" i="5"/>
  <c r="O315" i="5"/>
  <c r="N315" i="5"/>
  <c r="M315" i="5"/>
  <c r="L315" i="5"/>
  <c r="K315" i="5"/>
  <c r="J315" i="5"/>
  <c r="I315" i="5"/>
  <c r="H315" i="5"/>
  <c r="G315" i="5"/>
  <c r="F315" i="5"/>
  <c r="E315" i="5"/>
  <c r="O314" i="5"/>
  <c r="N314" i="5"/>
  <c r="M314" i="5"/>
  <c r="L314" i="5"/>
  <c r="K314" i="5"/>
  <c r="J314" i="5"/>
  <c r="I314" i="5"/>
  <c r="H314" i="5"/>
  <c r="G314" i="5"/>
  <c r="F314" i="5"/>
  <c r="E314" i="5"/>
  <c r="O313" i="5"/>
  <c r="N313" i="5"/>
  <c r="M313" i="5"/>
  <c r="L313" i="5"/>
  <c r="K313" i="5"/>
  <c r="J313" i="5"/>
  <c r="I313" i="5"/>
  <c r="H313" i="5"/>
  <c r="G313" i="5"/>
  <c r="F313" i="5"/>
  <c r="E313" i="5"/>
  <c r="O312" i="5"/>
  <c r="N312" i="5"/>
  <c r="M312" i="5"/>
  <c r="L312" i="5"/>
  <c r="K312" i="5"/>
  <c r="J312" i="5"/>
  <c r="I312" i="5"/>
  <c r="H312" i="5"/>
  <c r="G312" i="5"/>
  <c r="F312" i="5"/>
  <c r="E312" i="5"/>
  <c r="O311" i="5"/>
  <c r="N311" i="5"/>
  <c r="M311" i="5"/>
  <c r="L311" i="5"/>
  <c r="L299" i="5" s="1"/>
  <c r="K311" i="5"/>
  <c r="J311" i="5"/>
  <c r="I311" i="5"/>
  <c r="H311" i="5"/>
  <c r="G311" i="5"/>
  <c r="F311" i="5"/>
  <c r="E311" i="5"/>
  <c r="P309" i="5"/>
  <c r="D309" i="5"/>
  <c r="O308" i="5"/>
  <c r="O289" i="5" s="1"/>
  <c r="N308" i="5"/>
  <c r="N289" i="5" s="1"/>
  <c r="M308" i="5"/>
  <c r="M289" i="5" s="1"/>
  <c r="L308" i="5"/>
  <c r="P308" i="5" s="1"/>
  <c r="O307" i="5"/>
  <c r="O288" i="5" s="1"/>
  <c r="N307" i="5"/>
  <c r="N288" i="5" s="1"/>
  <c r="M307" i="5"/>
  <c r="M288" i="5" s="1"/>
  <c r="L307" i="5"/>
  <c r="L288" i="5" s="1"/>
  <c r="O306" i="5"/>
  <c r="O287" i="5" s="1"/>
  <c r="N306" i="5"/>
  <c r="N287" i="5" s="1"/>
  <c r="M306" i="5"/>
  <c r="M287" i="5" s="1"/>
  <c r="L306" i="5"/>
  <c r="P306" i="5" s="1"/>
  <c r="O305" i="5"/>
  <c r="O286" i="5" s="1"/>
  <c r="N305" i="5"/>
  <c r="N286" i="5" s="1"/>
  <c r="M305" i="5"/>
  <c r="M286" i="5" s="1"/>
  <c r="L305" i="5"/>
  <c r="P305" i="5" s="1"/>
  <c r="K304" i="5"/>
  <c r="J304" i="5"/>
  <c r="I304" i="5"/>
  <c r="H304" i="5"/>
  <c r="G304" i="5"/>
  <c r="F304" i="5"/>
  <c r="E304" i="5"/>
  <c r="P303" i="5"/>
  <c r="D303" i="5"/>
  <c r="P302" i="5"/>
  <c r="D302" i="5"/>
  <c r="P301" i="5"/>
  <c r="D301" i="5"/>
  <c r="P300" i="5"/>
  <c r="D300" i="5"/>
  <c r="O298" i="5"/>
  <c r="O33" i="5" s="1"/>
  <c r="N298" i="5"/>
  <c r="N33" i="5" s="1"/>
  <c r="M298" i="5"/>
  <c r="M33" i="5" s="1"/>
  <c r="K298" i="5"/>
  <c r="K33" i="5" s="1"/>
  <c r="J298" i="5"/>
  <c r="J33" i="5" s="1"/>
  <c r="I298" i="5"/>
  <c r="I33" i="5" s="1"/>
  <c r="H298" i="5"/>
  <c r="H33" i="5" s="1"/>
  <c r="G298" i="5"/>
  <c r="G33" i="5" s="1"/>
  <c r="F298" i="5"/>
  <c r="F33" i="5" s="1"/>
  <c r="E298" i="5"/>
  <c r="E33" i="5" s="1"/>
  <c r="P297" i="5"/>
  <c r="D297" i="5"/>
  <c r="P296" i="5"/>
  <c r="D296" i="5"/>
  <c r="P295" i="5"/>
  <c r="D295" i="5"/>
  <c r="P294" i="5"/>
  <c r="D294" i="5"/>
  <c r="P293" i="5"/>
  <c r="D293" i="5"/>
  <c r="O292" i="5"/>
  <c r="N292" i="5"/>
  <c r="M292" i="5"/>
  <c r="L292" i="5"/>
  <c r="K292" i="5"/>
  <c r="J292" i="5"/>
  <c r="I292" i="5"/>
  <c r="H292" i="5"/>
  <c r="G292" i="5"/>
  <c r="F292" i="5"/>
  <c r="E292" i="5"/>
  <c r="P291" i="5"/>
  <c r="O290" i="5"/>
  <c r="N290" i="5"/>
  <c r="M290" i="5"/>
  <c r="L290" i="5"/>
  <c r="K290" i="5"/>
  <c r="J290" i="5"/>
  <c r="I290" i="5"/>
  <c r="H290" i="5"/>
  <c r="G290" i="5"/>
  <c r="F290" i="5"/>
  <c r="E290" i="5"/>
  <c r="K289" i="5"/>
  <c r="J289" i="5"/>
  <c r="I289" i="5"/>
  <c r="H289" i="5"/>
  <c r="G289" i="5"/>
  <c r="F289" i="5"/>
  <c r="E289" i="5"/>
  <c r="K288" i="5"/>
  <c r="J288" i="5"/>
  <c r="I288" i="5"/>
  <c r="H288" i="5"/>
  <c r="G288" i="5"/>
  <c r="F288" i="5"/>
  <c r="E288" i="5"/>
  <c r="K287" i="5"/>
  <c r="J287" i="5"/>
  <c r="I287" i="5"/>
  <c r="H287" i="5"/>
  <c r="G287" i="5"/>
  <c r="F287" i="5"/>
  <c r="E287" i="5"/>
  <c r="K286" i="5"/>
  <c r="J286" i="5"/>
  <c r="I286" i="5"/>
  <c r="H286" i="5"/>
  <c r="G286" i="5"/>
  <c r="F286" i="5"/>
  <c r="E286" i="5"/>
  <c r="P284" i="5"/>
  <c r="D284" i="5"/>
  <c r="P283" i="5"/>
  <c r="D283" i="5"/>
  <c r="P282" i="5"/>
  <c r="D282" i="5"/>
  <c r="P281" i="5"/>
  <c r="D281" i="5"/>
  <c r="O279" i="5"/>
  <c r="N279" i="5"/>
  <c r="M279" i="5"/>
  <c r="K279" i="5"/>
  <c r="P278" i="5"/>
  <c r="D278" i="5"/>
  <c r="P277" i="5"/>
  <c r="D277" i="5"/>
  <c r="P276" i="5"/>
  <c r="D276" i="5"/>
  <c r="P275" i="5"/>
  <c r="D275" i="5"/>
  <c r="P274" i="5"/>
  <c r="D274" i="5"/>
  <c r="O273" i="5"/>
  <c r="N273" i="5"/>
  <c r="M273" i="5"/>
  <c r="L273" i="5"/>
  <c r="K273" i="5"/>
  <c r="P272" i="5"/>
  <c r="D272" i="5"/>
  <c r="P271" i="5"/>
  <c r="D271" i="5"/>
  <c r="P270" i="5"/>
  <c r="D270" i="5"/>
  <c r="P269" i="5"/>
  <c r="D269" i="5"/>
  <c r="P268" i="5"/>
  <c r="D268" i="5"/>
  <c r="O267" i="5"/>
  <c r="N267" i="5"/>
  <c r="M267" i="5"/>
  <c r="L267" i="5"/>
  <c r="K267" i="5"/>
  <c r="P266" i="5"/>
  <c r="D266" i="5"/>
  <c r="P265" i="5"/>
  <c r="D265" i="5"/>
  <c r="P264" i="5"/>
  <c r="D264" i="5"/>
  <c r="P263" i="5"/>
  <c r="D263" i="5"/>
  <c r="O261" i="5"/>
  <c r="N261" i="5"/>
  <c r="M261" i="5"/>
  <c r="K261" i="5"/>
  <c r="P260" i="5"/>
  <c r="D260" i="5"/>
  <c r="P259" i="5"/>
  <c r="D259" i="5"/>
  <c r="P258" i="5"/>
  <c r="D258" i="5"/>
  <c r="P257" i="5"/>
  <c r="D257" i="5"/>
  <c r="O255" i="5"/>
  <c r="N255" i="5"/>
  <c r="M255" i="5"/>
  <c r="K255" i="5"/>
  <c r="P254" i="5"/>
  <c r="D254" i="5"/>
  <c r="P253" i="5"/>
  <c r="D253" i="5"/>
  <c r="P252" i="5"/>
  <c r="D252" i="5"/>
  <c r="P251" i="5"/>
  <c r="D251" i="5"/>
  <c r="O249" i="5"/>
  <c r="N249" i="5"/>
  <c r="M249" i="5"/>
  <c r="K249" i="5"/>
  <c r="O248" i="5"/>
  <c r="N248" i="5"/>
  <c r="M248" i="5"/>
  <c r="L248" i="5"/>
  <c r="K248" i="5"/>
  <c r="J248" i="5"/>
  <c r="I248" i="5"/>
  <c r="H248" i="5"/>
  <c r="G248" i="5"/>
  <c r="F248" i="5"/>
  <c r="E248" i="5"/>
  <c r="O247" i="5"/>
  <c r="N247" i="5"/>
  <c r="M247" i="5"/>
  <c r="L247" i="5"/>
  <c r="K247" i="5"/>
  <c r="J247" i="5"/>
  <c r="I247" i="5"/>
  <c r="H247" i="5"/>
  <c r="G247" i="5"/>
  <c r="F247" i="5"/>
  <c r="E247" i="5"/>
  <c r="O246" i="5"/>
  <c r="N246" i="5"/>
  <c r="M246" i="5"/>
  <c r="L246" i="5"/>
  <c r="K246" i="5"/>
  <c r="J246" i="5"/>
  <c r="I246" i="5"/>
  <c r="H246" i="5"/>
  <c r="G246" i="5"/>
  <c r="F246" i="5"/>
  <c r="E246" i="5"/>
  <c r="O245" i="5"/>
  <c r="N245" i="5"/>
  <c r="M245" i="5"/>
  <c r="L245" i="5"/>
  <c r="K245" i="5"/>
  <c r="J245" i="5"/>
  <c r="I245" i="5"/>
  <c r="H245" i="5"/>
  <c r="G245" i="5"/>
  <c r="F245" i="5"/>
  <c r="E245" i="5"/>
  <c r="O244" i="5"/>
  <c r="N244" i="5"/>
  <c r="M244" i="5"/>
  <c r="K244" i="5"/>
  <c r="J244" i="5"/>
  <c r="I244" i="5"/>
  <c r="H244" i="5"/>
  <c r="G244" i="5"/>
  <c r="F244" i="5"/>
  <c r="E244" i="5"/>
  <c r="J243" i="5"/>
  <c r="I243" i="5"/>
  <c r="H243" i="5"/>
  <c r="G243" i="5"/>
  <c r="F243" i="5"/>
  <c r="E243" i="5"/>
  <c r="P242" i="5"/>
  <c r="D242" i="5"/>
  <c r="P241" i="5"/>
  <c r="D241" i="5"/>
  <c r="P240" i="5"/>
  <c r="D240" i="5"/>
  <c r="P239" i="5"/>
  <c r="D239" i="5"/>
  <c r="P238" i="5"/>
  <c r="D238" i="5"/>
  <c r="O237" i="5"/>
  <c r="N237" i="5"/>
  <c r="M237" i="5"/>
  <c r="L237" i="5"/>
  <c r="K237" i="5"/>
  <c r="P236" i="5"/>
  <c r="D236" i="5"/>
  <c r="P235" i="5"/>
  <c r="D235" i="5"/>
  <c r="P234" i="5"/>
  <c r="D234" i="5"/>
  <c r="P233" i="5"/>
  <c r="D233" i="5"/>
  <c r="P232" i="5"/>
  <c r="D232" i="5"/>
  <c r="O231" i="5"/>
  <c r="N231" i="5"/>
  <c r="M231" i="5"/>
  <c r="L231" i="5"/>
  <c r="K231" i="5"/>
  <c r="P230" i="5"/>
  <c r="D230" i="5"/>
  <c r="P229" i="5"/>
  <c r="D229" i="5"/>
  <c r="P228" i="5"/>
  <c r="D228" i="5"/>
  <c r="P227" i="5"/>
  <c r="D227" i="5"/>
  <c r="P226" i="5"/>
  <c r="D226" i="5"/>
  <c r="O225" i="5"/>
  <c r="N225" i="5"/>
  <c r="M225" i="5"/>
  <c r="L225" i="5"/>
  <c r="K225" i="5"/>
  <c r="P224" i="5"/>
  <c r="D224" i="5"/>
  <c r="P223" i="5"/>
  <c r="D223" i="5"/>
  <c r="P222" i="5"/>
  <c r="D222" i="5"/>
  <c r="P221" i="5"/>
  <c r="D221" i="5"/>
  <c r="P220" i="5"/>
  <c r="D220" i="5"/>
  <c r="O219" i="5"/>
  <c r="N219" i="5"/>
  <c r="M219" i="5"/>
  <c r="L219" i="5"/>
  <c r="K219" i="5"/>
  <c r="P218" i="5"/>
  <c r="D218" i="5"/>
  <c r="P217" i="5"/>
  <c r="D217" i="5"/>
  <c r="P216" i="5"/>
  <c r="D216" i="5"/>
  <c r="P215" i="5"/>
  <c r="D215" i="5"/>
  <c r="O213" i="5"/>
  <c r="N213" i="5"/>
  <c r="M213" i="5"/>
  <c r="K213" i="5"/>
  <c r="O212" i="5"/>
  <c r="N212" i="5"/>
  <c r="M212" i="5"/>
  <c r="L212" i="5"/>
  <c r="K212" i="5"/>
  <c r="J212" i="5"/>
  <c r="I212" i="5"/>
  <c r="H212" i="5"/>
  <c r="G212" i="5"/>
  <c r="F212" i="5"/>
  <c r="E212" i="5"/>
  <c r="O211" i="5"/>
  <c r="N211" i="5"/>
  <c r="M211" i="5"/>
  <c r="L211" i="5"/>
  <c r="K211" i="5"/>
  <c r="J211" i="5"/>
  <c r="I211" i="5"/>
  <c r="H211" i="5"/>
  <c r="G211" i="5"/>
  <c r="F211" i="5"/>
  <c r="E211" i="5"/>
  <c r="O210" i="5"/>
  <c r="N210" i="5"/>
  <c r="M210" i="5"/>
  <c r="L210" i="5"/>
  <c r="K210" i="5"/>
  <c r="J210" i="5"/>
  <c r="I210" i="5"/>
  <c r="H210" i="5"/>
  <c r="G210" i="5"/>
  <c r="F210" i="5"/>
  <c r="E210" i="5"/>
  <c r="O209" i="5"/>
  <c r="N209" i="5"/>
  <c r="M209" i="5"/>
  <c r="L209" i="5"/>
  <c r="K209" i="5"/>
  <c r="J209" i="5"/>
  <c r="I209" i="5"/>
  <c r="H209" i="5"/>
  <c r="G209" i="5"/>
  <c r="F209" i="5"/>
  <c r="E209" i="5"/>
  <c r="O208" i="5"/>
  <c r="N208" i="5"/>
  <c r="M208" i="5"/>
  <c r="K208" i="5"/>
  <c r="J208" i="5"/>
  <c r="I208" i="5"/>
  <c r="H208" i="5"/>
  <c r="G208" i="5"/>
  <c r="F208" i="5"/>
  <c r="E208" i="5"/>
  <c r="J207" i="5"/>
  <c r="I207" i="5"/>
  <c r="H207" i="5"/>
  <c r="G207" i="5"/>
  <c r="F207" i="5"/>
  <c r="E207" i="5"/>
  <c r="P206" i="5"/>
  <c r="D206" i="5"/>
  <c r="P205" i="5"/>
  <c r="D205" i="5"/>
  <c r="P204" i="5"/>
  <c r="D204" i="5"/>
  <c r="P203" i="5"/>
  <c r="D203" i="5"/>
  <c r="P202" i="5"/>
  <c r="D202" i="5"/>
  <c r="O201" i="5"/>
  <c r="N201" i="5"/>
  <c r="M201" i="5"/>
  <c r="L201" i="5"/>
  <c r="K201" i="5"/>
  <c r="P200" i="5"/>
  <c r="D200" i="5"/>
  <c r="P199" i="5"/>
  <c r="D199" i="5"/>
  <c r="P198" i="5"/>
  <c r="D198" i="5"/>
  <c r="P197" i="5"/>
  <c r="D197" i="5"/>
  <c r="O195" i="5"/>
  <c r="N195" i="5"/>
  <c r="M195" i="5"/>
  <c r="K195" i="5"/>
  <c r="P194" i="5"/>
  <c r="D194" i="5"/>
  <c r="P193" i="5"/>
  <c r="D193" i="5"/>
  <c r="P192" i="5"/>
  <c r="D192" i="5"/>
  <c r="P191" i="5"/>
  <c r="D191" i="5"/>
  <c r="P190" i="5"/>
  <c r="D190" i="5"/>
  <c r="O189" i="5"/>
  <c r="N189" i="5"/>
  <c r="M189" i="5"/>
  <c r="L189" i="5"/>
  <c r="K189" i="5"/>
  <c r="P188" i="5"/>
  <c r="D188" i="5"/>
  <c r="P187" i="5"/>
  <c r="D187" i="5"/>
  <c r="P186" i="5"/>
  <c r="D186" i="5"/>
  <c r="P185" i="5"/>
  <c r="D185" i="5"/>
  <c r="O183" i="5"/>
  <c r="N183" i="5"/>
  <c r="M183" i="5"/>
  <c r="K183" i="5"/>
  <c r="P182" i="5"/>
  <c r="D182" i="5"/>
  <c r="P181" i="5"/>
  <c r="D181" i="5"/>
  <c r="P180" i="5"/>
  <c r="D180" i="5"/>
  <c r="P179" i="5"/>
  <c r="D179" i="5"/>
  <c r="O177" i="5"/>
  <c r="N177" i="5"/>
  <c r="M177" i="5"/>
  <c r="K177" i="5"/>
  <c r="O176" i="5"/>
  <c r="N176" i="5"/>
  <c r="M176" i="5"/>
  <c r="L176" i="5"/>
  <c r="K176" i="5"/>
  <c r="J176" i="5"/>
  <c r="I176" i="5"/>
  <c r="H176" i="5"/>
  <c r="G176" i="5"/>
  <c r="F176" i="5"/>
  <c r="E176" i="5"/>
  <c r="O175" i="5"/>
  <c r="N175" i="5"/>
  <c r="M175" i="5"/>
  <c r="L175" i="5"/>
  <c r="K175" i="5"/>
  <c r="J175" i="5"/>
  <c r="I175" i="5"/>
  <c r="H175" i="5"/>
  <c r="G175" i="5"/>
  <c r="F175" i="5"/>
  <c r="E175" i="5"/>
  <c r="O174" i="5"/>
  <c r="N174" i="5"/>
  <c r="M174" i="5"/>
  <c r="L174" i="5"/>
  <c r="K174" i="5"/>
  <c r="J174" i="5"/>
  <c r="I174" i="5"/>
  <c r="H174" i="5"/>
  <c r="G174" i="5"/>
  <c r="F174" i="5"/>
  <c r="E174" i="5"/>
  <c r="O173" i="5"/>
  <c r="N173" i="5"/>
  <c r="M173" i="5"/>
  <c r="L173" i="5"/>
  <c r="K173" i="5"/>
  <c r="J173" i="5"/>
  <c r="I173" i="5"/>
  <c r="H173" i="5"/>
  <c r="G173" i="5"/>
  <c r="F173" i="5"/>
  <c r="E173" i="5"/>
  <c r="O172" i="5"/>
  <c r="N172" i="5"/>
  <c r="M172" i="5"/>
  <c r="K172" i="5"/>
  <c r="J172" i="5"/>
  <c r="I172" i="5"/>
  <c r="H172" i="5"/>
  <c r="G172" i="5"/>
  <c r="F172" i="5"/>
  <c r="E172" i="5"/>
  <c r="J171" i="5"/>
  <c r="I171" i="5"/>
  <c r="H171" i="5"/>
  <c r="G171" i="5"/>
  <c r="F171" i="5"/>
  <c r="E171" i="5"/>
  <c r="P170" i="5"/>
  <c r="D170" i="5"/>
  <c r="P169" i="5"/>
  <c r="D169" i="5"/>
  <c r="P168" i="5"/>
  <c r="D168" i="5"/>
  <c r="P167" i="5"/>
  <c r="D167" i="5"/>
  <c r="P166" i="5"/>
  <c r="O165" i="5"/>
  <c r="N165" i="5"/>
  <c r="M165" i="5"/>
  <c r="K165" i="5"/>
  <c r="P164" i="5"/>
  <c r="D164" i="5"/>
  <c r="P163" i="5"/>
  <c r="D163" i="5"/>
  <c r="P162" i="5"/>
  <c r="D162" i="5"/>
  <c r="P161" i="5"/>
  <c r="D161" i="5"/>
  <c r="O159" i="5"/>
  <c r="N159" i="5"/>
  <c r="M159" i="5"/>
  <c r="K159" i="5"/>
  <c r="P158" i="5"/>
  <c r="D158" i="5"/>
  <c r="P157" i="5"/>
  <c r="D157" i="5"/>
  <c r="P156" i="5"/>
  <c r="D156" i="5"/>
  <c r="P155" i="5"/>
  <c r="D155" i="5"/>
  <c r="P154" i="5"/>
  <c r="O153" i="5"/>
  <c r="N153" i="5"/>
  <c r="M153" i="5"/>
  <c r="K153" i="5"/>
  <c r="P152" i="5"/>
  <c r="D152" i="5"/>
  <c r="P151" i="5"/>
  <c r="D151" i="5"/>
  <c r="P150" i="5"/>
  <c r="D150" i="5"/>
  <c r="P149" i="5"/>
  <c r="D149" i="5"/>
  <c r="O147" i="5"/>
  <c r="N147" i="5"/>
  <c r="M147" i="5"/>
  <c r="K147" i="5"/>
  <c r="P146" i="5"/>
  <c r="D146" i="5"/>
  <c r="P145" i="5"/>
  <c r="D145" i="5"/>
  <c r="P144" i="5"/>
  <c r="D144" i="5"/>
  <c r="P143" i="5"/>
  <c r="D143" i="5"/>
  <c r="P142" i="5"/>
  <c r="O141" i="5"/>
  <c r="N141" i="5"/>
  <c r="M141" i="5"/>
  <c r="K141" i="5"/>
  <c r="O140" i="5"/>
  <c r="N140" i="5"/>
  <c r="M140" i="5"/>
  <c r="L140" i="5"/>
  <c r="K140" i="5"/>
  <c r="J140" i="5"/>
  <c r="I140" i="5"/>
  <c r="H140" i="5"/>
  <c r="G140" i="5"/>
  <c r="F140" i="5"/>
  <c r="E140" i="5"/>
  <c r="O139" i="5"/>
  <c r="N139" i="5"/>
  <c r="M139" i="5"/>
  <c r="L139" i="5"/>
  <c r="K139" i="5"/>
  <c r="J139" i="5"/>
  <c r="I139" i="5"/>
  <c r="H139" i="5"/>
  <c r="G139" i="5"/>
  <c r="F139" i="5"/>
  <c r="E139" i="5"/>
  <c r="O138" i="5"/>
  <c r="N138" i="5"/>
  <c r="M138" i="5"/>
  <c r="L138" i="5"/>
  <c r="K138" i="5"/>
  <c r="J138" i="5"/>
  <c r="I138" i="5"/>
  <c r="H138" i="5"/>
  <c r="G138" i="5"/>
  <c r="F138" i="5"/>
  <c r="E138" i="5"/>
  <c r="O137" i="5"/>
  <c r="N137" i="5"/>
  <c r="M137" i="5"/>
  <c r="L137" i="5"/>
  <c r="K137" i="5"/>
  <c r="J137" i="5"/>
  <c r="I137" i="5"/>
  <c r="H137" i="5"/>
  <c r="G137" i="5"/>
  <c r="F137" i="5"/>
  <c r="E137" i="5"/>
  <c r="O136" i="5"/>
  <c r="N136" i="5"/>
  <c r="M136" i="5"/>
  <c r="K136" i="5"/>
  <c r="J136" i="5"/>
  <c r="I136" i="5"/>
  <c r="H136" i="5"/>
  <c r="G136" i="5"/>
  <c r="F136" i="5"/>
  <c r="E136" i="5"/>
  <c r="J135" i="5"/>
  <c r="I135" i="5"/>
  <c r="H135" i="5"/>
  <c r="G135" i="5"/>
  <c r="F135" i="5"/>
  <c r="E135" i="5"/>
  <c r="P134" i="5"/>
  <c r="D134" i="5"/>
  <c r="P133" i="5"/>
  <c r="D133" i="5"/>
  <c r="P132" i="5"/>
  <c r="D132" i="5"/>
  <c r="P131" i="5"/>
  <c r="D131" i="5"/>
  <c r="P130" i="5"/>
  <c r="D130" i="5"/>
  <c r="O129" i="5"/>
  <c r="N129" i="5"/>
  <c r="M129" i="5"/>
  <c r="L129" i="5"/>
  <c r="K129" i="5"/>
  <c r="P128" i="5"/>
  <c r="D128" i="5"/>
  <c r="P127" i="5"/>
  <c r="D127" i="5"/>
  <c r="P126" i="5"/>
  <c r="D126" i="5"/>
  <c r="P125" i="5"/>
  <c r="D125" i="5"/>
  <c r="P124" i="5"/>
  <c r="D124" i="5"/>
  <c r="O123" i="5"/>
  <c r="N123" i="5"/>
  <c r="M123" i="5"/>
  <c r="L123" i="5"/>
  <c r="K123" i="5"/>
  <c r="P122" i="5"/>
  <c r="D122" i="5"/>
  <c r="P121" i="5"/>
  <c r="D121" i="5"/>
  <c r="P120" i="5"/>
  <c r="D120" i="5"/>
  <c r="P119" i="5"/>
  <c r="D119" i="5"/>
  <c r="O117" i="5"/>
  <c r="N117" i="5"/>
  <c r="M117" i="5"/>
  <c r="K117" i="5"/>
  <c r="P116" i="5"/>
  <c r="D116" i="5"/>
  <c r="P115" i="5"/>
  <c r="D115" i="5"/>
  <c r="P114" i="5"/>
  <c r="D114" i="5"/>
  <c r="P113" i="5"/>
  <c r="D113" i="5"/>
  <c r="P112" i="5"/>
  <c r="O111" i="5"/>
  <c r="N111" i="5"/>
  <c r="M111" i="5"/>
  <c r="K111" i="5"/>
  <c r="P110" i="5"/>
  <c r="D110" i="5"/>
  <c r="P109" i="5"/>
  <c r="D109" i="5"/>
  <c r="P108" i="5"/>
  <c r="D108" i="5"/>
  <c r="P107" i="5"/>
  <c r="D107" i="5"/>
  <c r="O105" i="5"/>
  <c r="N105" i="5"/>
  <c r="M105" i="5"/>
  <c r="K105" i="5"/>
  <c r="P104" i="5"/>
  <c r="D104" i="5"/>
  <c r="P103" i="5"/>
  <c r="D103" i="5"/>
  <c r="P102" i="5"/>
  <c r="D102" i="5"/>
  <c r="P101" i="5"/>
  <c r="D101" i="5"/>
  <c r="P100" i="5"/>
  <c r="O99" i="5"/>
  <c r="N99" i="5"/>
  <c r="M99" i="5"/>
  <c r="K99" i="5"/>
  <c r="P98" i="5"/>
  <c r="D98" i="5"/>
  <c r="P97" i="5"/>
  <c r="D97" i="5"/>
  <c r="P96" i="5"/>
  <c r="D96" i="5"/>
  <c r="P95" i="5"/>
  <c r="D95" i="5"/>
  <c r="O93" i="5"/>
  <c r="N93" i="5"/>
  <c r="M93" i="5"/>
  <c r="K93" i="5"/>
  <c r="O92" i="5"/>
  <c r="N92" i="5"/>
  <c r="M92" i="5"/>
  <c r="L92" i="5"/>
  <c r="K92" i="5"/>
  <c r="J92" i="5"/>
  <c r="I92" i="5"/>
  <c r="H92" i="5"/>
  <c r="G92" i="5"/>
  <c r="F92" i="5"/>
  <c r="E92" i="5"/>
  <c r="O91" i="5"/>
  <c r="N91" i="5"/>
  <c r="M91" i="5"/>
  <c r="L91" i="5"/>
  <c r="K91" i="5"/>
  <c r="J91" i="5"/>
  <c r="I91" i="5"/>
  <c r="H91" i="5"/>
  <c r="G91" i="5"/>
  <c r="F91" i="5"/>
  <c r="E91" i="5"/>
  <c r="O90" i="5"/>
  <c r="N90" i="5"/>
  <c r="M90" i="5"/>
  <c r="L90" i="5"/>
  <c r="K90" i="5"/>
  <c r="J90" i="5"/>
  <c r="I90" i="5"/>
  <c r="H90" i="5"/>
  <c r="G90" i="5"/>
  <c r="F90" i="5"/>
  <c r="E90" i="5"/>
  <c r="O89" i="5"/>
  <c r="N89" i="5"/>
  <c r="M89" i="5"/>
  <c r="L89" i="5"/>
  <c r="K89" i="5"/>
  <c r="J89" i="5"/>
  <c r="I89" i="5"/>
  <c r="H89" i="5"/>
  <c r="G89" i="5"/>
  <c r="F89" i="5"/>
  <c r="E89" i="5"/>
  <c r="O88" i="5"/>
  <c r="N88" i="5"/>
  <c r="M88" i="5"/>
  <c r="K88" i="5"/>
  <c r="J88" i="5"/>
  <c r="I88" i="5"/>
  <c r="H88" i="5"/>
  <c r="G88" i="5"/>
  <c r="F88" i="5"/>
  <c r="E88" i="5"/>
  <c r="J87" i="5"/>
  <c r="I87" i="5"/>
  <c r="H87" i="5"/>
  <c r="G87" i="5"/>
  <c r="F87" i="5"/>
  <c r="E87" i="5"/>
  <c r="P86" i="5"/>
  <c r="D86" i="5"/>
  <c r="P85" i="5"/>
  <c r="D85" i="5"/>
  <c r="P84" i="5"/>
  <c r="D84" i="5"/>
  <c r="P83" i="5"/>
  <c r="D83" i="5"/>
  <c r="O81" i="5"/>
  <c r="N81" i="5"/>
  <c r="M81" i="5"/>
  <c r="K81" i="5"/>
  <c r="P80" i="5"/>
  <c r="D80" i="5"/>
  <c r="P79" i="5"/>
  <c r="D79" i="5"/>
  <c r="P78" i="5"/>
  <c r="D78" i="5"/>
  <c r="P77" i="5"/>
  <c r="D77" i="5"/>
  <c r="O75" i="5"/>
  <c r="N75" i="5"/>
  <c r="M75" i="5"/>
  <c r="K75" i="5"/>
  <c r="P74" i="5"/>
  <c r="D74" i="5"/>
  <c r="P73" i="5"/>
  <c r="D73" i="5"/>
  <c r="P72" i="5"/>
  <c r="D72" i="5"/>
  <c r="P71" i="5"/>
  <c r="D71" i="5"/>
  <c r="O69" i="5"/>
  <c r="N69" i="5"/>
  <c r="M69" i="5"/>
  <c r="K69" i="5"/>
  <c r="P68" i="5"/>
  <c r="D68" i="5"/>
  <c r="P67" i="5"/>
  <c r="D67" i="5"/>
  <c r="P66" i="5"/>
  <c r="D66" i="5"/>
  <c r="P65" i="5"/>
  <c r="D65" i="5"/>
  <c r="P64" i="5"/>
  <c r="O63" i="5"/>
  <c r="N63" i="5"/>
  <c r="M63" i="5"/>
  <c r="K63" i="5"/>
  <c r="P62" i="5"/>
  <c r="D62" i="5"/>
  <c r="P61" i="5"/>
  <c r="D61" i="5"/>
  <c r="P60" i="5"/>
  <c r="D60" i="5"/>
  <c r="P59" i="5"/>
  <c r="D59" i="5"/>
  <c r="P58" i="5"/>
  <c r="N58" i="5"/>
  <c r="N57" i="5" s="1"/>
  <c r="M58" i="5"/>
  <c r="M52" i="5" s="1"/>
  <c r="O57" i="5"/>
  <c r="L57" i="5"/>
  <c r="K57" i="5"/>
  <c r="O56" i="5"/>
  <c r="N56" i="5"/>
  <c r="M56" i="5"/>
  <c r="L56" i="5"/>
  <c r="K56" i="5"/>
  <c r="J56" i="5"/>
  <c r="I56" i="5"/>
  <c r="H56" i="5"/>
  <c r="G56" i="5"/>
  <c r="F56" i="5"/>
  <c r="E56" i="5"/>
  <c r="O55" i="5"/>
  <c r="N55" i="5"/>
  <c r="M55" i="5"/>
  <c r="L55" i="5"/>
  <c r="K55" i="5"/>
  <c r="J55" i="5"/>
  <c r="I55" i="5"/>
  <c r="H55" i="5"/>
  <c r="G55" i="5"/>
  <c r="F55" i="5"/>
  <c r="E55" i="5"/>
  <c r="O54" i="5"/>
  <c r="N54" i="5"/>
  <c r="M54" i="5"/>
  <c r="L54" i="5"/>
  <c r="K54" i="5"/>
  <c r="J54" i="5"/>
  <c r="I54" i="5"/>
  <c r="H54" i="5"/>
  <c r="G54" i="5"/>
  <c r="F54" i="5"/>
  <c r="E54" i="5"/>
  <c r="O53" i="5"/>
  <c r="N53" i="5"/>
  <c r="M53" i="5"/>
  <c r="L53" i="5"/>
  <c r="K53" i="5"/>
  <c r="J53" i="5"/>
  <c r="I53" i="5"/>
  <c r="H53" i="5"/>
  <c r="G53" i="5"/>
  <c r="F53" i="5"/>
  <c r="E53" i="5"/>
  <c r="O52" i="5"/>
  <c r="K52" i="5"/>
  <c r="J52" i="5"/>
  <c r="I52" i="5"/>
  <c r="H52" i="5"/>
  <c r="G52" i="5"/>
  <c r="F52" i="5"/>
  <c r="E52" i="5"/>
  <c r="J51" i="5"/>
  <c r="I51" i="5"/>
  <c r="H51" i="5"/>
  <c r="G51" i="5"/>
  <c r="F51" i="5"/>
  <c r="E51" i="5"/>
  <c r="O50" i="5"/>
  <c r="N50" i="5"/>
  <c r="M50" i="5"/>
  <c r="L50" i="5"/>
  <c r="O49" i="5"/>
  <c r="N49" i="5"/>
  <c r="M49" i="5"/>
  <c r="L49" i="5"/>
  <c r="O48" i="5"/>
  <c r="N48" i="5"/>
  <c r="M48" i="5"/>
  <c r="L48" i="5"/>
  <c r="O47" i="5"/>
  <c r="N47" i="5"/>
  <c r="M47" i="5"/>
  <c r="L47" i="5"/>
  <c r="O46" i="5"/>
  <c r="N46" i="5"/>
  <c r="M46" i="5"/>
  <c r="L46" i="5"/>
  <c r="O45" i="5"/>
  <c r="O38" i="5"/>
  <c r="N38" i="5"/>
  <c r="M38" i="5"/>
  <c r="L38" i="5"/>
  <c r="K38" i="5"/>
  <c r="J38" i="5"/>
  <c r="I38" i="5"/>
  <c r="H38" i="5"/>
  <c r="G38" i="5"/>
  <c r="F38" i="5"/>
  <c r="E38" i="5"/>
  <c r="O37" i="5"/>
  <c r="N37" i="5"/>
  <c r="M37" i="5"/>
  <c r="L37" i="5"/>
  <c r="K37" i="5"/>
  <c r="J37" i="5"/>
  <c r="I37" i="5"/>
  <c r="H37" i="5"/>
  <c r="G37" i="5"/>
  <c r="F37" i="5"/>
  <c r="E37" i="5"/>
  <c r="O36" i="5"/>
  <c r="N36" i="5"/>
  <c r="M36" i="5"/>
  <c r="L36" i="5"/>
  <c r="K36" i="5"/>
  <c r="J36" i="5"/>
  <c r="I36" i="5"/>
  <c r="H36" i="5"/>
  <c r="G36" i="5"/>
  <c r="F36" i="5"/>
  <c r="E36" i="5"/>
  <c r="O35" i="5"/>
  <c r="N35" i="5"/>
  <c r="M35" i="5"/>
  <c r="L35" i="5"/>
  <c r="K35" i="5"/>
  <c r="J35" i="5"/>
  <c r="I35" i="5"/>
  <c r="H35" i="5"/>
  <c r="G35" i="5"/>
  <c r="F35" i="5"/>
  <c r="E35" i="5"/>
  <c r="O34" i="5"/>
  <c r="N34" i="5"/>
  <c r="M34" i="5"/>
  <c r="K34" i="5"/>
  <c r="J34" i="5"/>
  <c r="I34" i="5"/>
  <c r="H34" i="5"/>
  <c r="G34" i="5"/>
  <c r="F34" i="5"/>
  <c r="E34" i="5"/>
  <c r="H24" i="5"/>
  <c r="P13" i="5"/>
  <c r="P12" i="5"/>
  <c r="L639" i="4"/>
  <c r="P639" i="4" s="1"/>
  <c r="F929" i="4"/>
  <c r="G929" i="4"/>
  <c r="H929" i="4"/>
  <c r="I929" i="4"/>
  <c r="J929" i="4"/>
  <c r="K929" i="4"/>
  <c r="M929" i="4"/>
  <c r="N929" i="4"/>
  <c r="O929" i="4"/>
  <c r="F930" i="4"/>
  <c r="G930" i="4"/>
  <c r="H930" i="4"/>
  <c r="I930" i="4"/>
  <c r="J930" i="4"/>
  <c r="K930" i="4"/>
  <c r="L930" i="4"/>
  <c r="P930" i="4" s="1"/>
  <c r="M930" i="4"/>
  <c r="N930" i="4"/>
  <c r="O930" i="4"/>
  <c r="F931" i="4"/>
  <c r="G931" i="4"/>
  <c r="H931" i="4"/>
  <c r="I931" i="4"/>
  <c r="J931" i="4"/>
  <c r="K931" i="4"/>
  <c r="L931" i="4"/>
  <c r="P931" i="4" s="1"/>
  <c r="M931" i="4"/>
  <c r="N931" i="4"/>
  <c r="O931" i="4"/>
  <c r="F932" i="4"/>
  <c r="G932" i="4"/>
  <c r="H932" i="4"/>
  <c r="I932" i="4"/>
  <c r="J932" i="4"/>
  <c r="K932" i="4"/>
  <c r="L932" i="4"/>
  <c r="P932" i="4" s="1"/>
  <c r="M932" i="4"/>
  <c r="N932" i="4"/>
  <c r="O932" i="4"/>
  <c r="E929" i="4"/>
  <c r="E930" i="4"/>
  <c r="E931" i="4"/>
  <c r="E932" i="4"/>
  <c r="F934" i="4"/>
  <c r="F928" i="4" s="1"/>
  <c r="G934" i="4"/>
  <c r="G928" i="4" s="1"/>
  <c r="H934" i="4"/>
  <c r="H928" i="4" s="1"/>
  <c r="I934" i="4"/>
  <c r="I928" i="4" s="1"/>
  <c r="J934" i="4"/>
  <c r="J928" i="4" s="1"/>
  <c r="K934" i="4"/>
  <c r="K928" i="4" s="1"/>
  <c r="M934" i="4"/>
  <c r="M928" i="4" s="1"/>
  <c r="N934" i="4"/>
  <c r="N928" i="4" s="1"/>
  <c r="O934" i="4"/>
  <c r="O928" i="4" s="1"/>
  <c r="E934" i="4"/>
  <c r="E928" i="4" s="1"/>
  <c r="L935" i="4"/>
  <c r="P935" i="4" s="1"/>
  <c r="L548" i="4"/>
  <c r="P548" i="4" s="1"/>
  <c r="L868" i="4"/>
  <c r="P868" i="4" s="1"/>
  <c r="F861" i="4"/>
  <c r="G861" i="4"/>
  <c r="H861" i="4"/>
  <c r="I861" i="4"/>
  <c r="J861" i="4"/>
  <c r="K861" i="4"/>
  <c r="M861" i="4"/>
  <c r="N861" i="4"/>
  <c r="O861" i="4"/>
  <c r="E861" i="4"/>
  <c r="L862" i="4"/>
  <c r="L861" i="4" s="1"/>
  <c r="P861" i="4" s="1"/>
  <c r="F849" i="4"/>
  <c r="G849" i="4"/>
  <c r="H849" i="4"/>
  <c r="I849" i="4"/>
  <c r="J849" i="4"/>
  <c r="K849" i="4"/>
  <c r="M849" i="4"/>
  <c r="N849" i="4"/>
  <c r="O849" i="4"/>
  <c r="E849" i="4"/>
  <c r="L850" i="4"/>
  <c r="L554" i="4"/>
  <c r="L542" i="4"/>
  <c r="P542" i="4" s="1"/>
  <c r="L524" i="4"/>
  <c r="P524" i="4" s="1"/>
  <c r="F479" i="4"/>
  <c r="G479" i="4"/>
  <c r="H479" i="4"/>
  <c r="I479" i="4"/>
  <c r="J479" i="4"/>
  <c r="K479" i="4"/>
  <c r="M479" i="4"/>
  <c r="N479" i="4"/>
  <c r="O479" i="4"/>
  <c r="E479" i="4"/>
  <c r="L480" i="4"/>
  <c r="F473" i="4"/>
  <c r="G473" i="4"/>
  <c r="H473" i="4"/>
  <c r="I473" i="4"/>
  <c r="J473" i="4"/>
  <c r="K473" i="4"/>
  <c r="M473" i="4"/>
  <c r="N473" i="4"/>
  <c r="O473" i="4"/>
  <c r="E473" i="4"/>
  <c r="L474" i="4"/>
  <c r="P474" i="4" s="1"/>
  <c r="L280" i="4"/>
  <c r="P280" i="4" s="1"/>
  <c r="L274" i="4"/>
  <c r="P274" i="4" s="1"/>
  <c r="L262" i="4"/>
  <c r="L256" i="4"/>
  <c r="P256" i="4" s="1"/>
  <c r="L250" i="4"/>
  <c r="L214" i="4"/>
  <c r="L208" i="4" s="1"/>
  <c r="L196" i="4"/>
  <c r="L184" i="4"/>
  <c r="P184" i="4" s="1"/>
  <c r="L178" i="4"/>
  <c r="L166" i="4"/>
  <c r="D166" i="4" s="1"/>
  <c r="L160" i="4"/>
  <c r="L154" i="4"/>
  <c r="P154" i="4" s="1"/>
  <c r="L148" i="4"/>
  <c r="P148" i="4" s="1"/>
  <c r="L142" i="4"/>
  <c r="D142" i="4" s="1"/>
  <c r="L118" i="4"/>
  <c r="L112" i="4"/>
  <c r="P112" i="4" s="1"/>
  <c r="L106" i="4"/>
  <c r="L100" i="4"/>
  <c r="D100" i="4" s="1"/>
  <c r="L94" i="4"/>
  <c r="L82" i="4"/>
  <c r="P82" i="4" s="1"/>
  <c r="L76" i="4"/>
  <c r="P76" i="4" s="1"/>
  <c r="L70" i="4"/>
  <c r="P70" i="4" s="1"/>
  <c r="L64" i="4"/>
  <c r="P1011" i="4"/>
  <c r="D1011" i="4"/>
  <c r="P1010" i="4"/>
  <c r="D1010" i="4"/>
  <c r="P1009" i="4"/>
  <c r="D1009" i="4"/>
  <c r="P1008" i="4"/>
  <c r="D1008" i="4"/>
  <c r="P1007" i="4"/>
  <c r="D1007" i="4"/>
  <c r="P1006" i="4"/>
  <c r="D1006" i="4"/>
  <c r="P1005" i="4"/>
  <c r="D1005" i="4"/>
  <c r="P1004" i="4"/>
  <c r="D1004" i="4"/>
  <c r="P1003" i="4"/>
  <c r="D1003" i="4"/>
  <c r="P1002" i="4"/>
  <c r="D1002" i="4"/>
  <c r="P1001" i="4"/>
  <c r="D1001" i="4"/>
  <c r="P1000" i="4"/>
  <c r="D1000" i="4"/>
  <c r="P999" i="4"/>
  <c r="D999" i="4"/>
  <c r="P998" i="4"/>
  <c r="D998" i="4"/>
  <c r="P997" i="4"/>
  <c r="D997" i="4"/>
  <c r="P996" i="4"/>
  <c r="D996" i="4"/>
  <c r="P995" i="4"/>
  <c r="D995" i="4"/>
  <c r="P994" i="4"/>
  <c r="D994" i="4"/>
  <c r="P993" i="4"/>
  <c r="D993" i="4"/>
  <c r="P992" i="4"/>
  <c r="D992" i="4"/>
  <c r="P991" i="4"/>
  <c r="D991" i="4"/>
  <c r="P990" i="4"/>
  <c r="D990" i="4"/>
  <c r="P989" i="4"/>
  <c r="D989" i="4"/>
  <c r="P988" i="4"/>
  <c r="D988" i="4"/>
  <c r="P987" i="4"/>
  <c r="D987" i="4"/>
  <c r="P986" i="4"/>
  <c r="D986" i="4"/>
  <c r="P985" i="4"/>
  <c r="D985" i="4"/>
  <c r="P984" i="4"/>
  <c r="D984" i="4"/>
  <c r="P983" i="4"/>
  <c r="D983" i="4"/>
  <c r="P982" i="4"/>
  <c r="D982" i="4"/>
  <c r="P981" i="4"/>
  <c r="D981" i="4"/>
  <c r="P980" i="4"/>
  <c r="D980" i="4"/>
  <c r="P979" i="4"/>
  <c r="D979" i="4"/>
  <c r="P978" i="4"/>
  <c r="D978" i="4"/>
  <c r="P977" i="4"/>
  <c r="D977" i="4"/>
  <c r="P976" i="4"/>
  <c r="D976" i="4"/>
  <c r="P975" i="4"/>
  <c r="D975" i="4"/>
  <c r="P974" i="4"/>
  <c r="D974" i="4"/>
  <c r="P973" i="4"/>
  <c r="D973" i="4"/>
  <c r="P972" i="4"/>
  <c r="D972" i="4"/>
  <c r="P971" i="4"/>
  <c r="D971" i="4"/>
  <c r="P970" i="4"/>
  <c r="D970" i="4"/>
  <c r="P969" i="4"/>
  <c r="D969" i="4"/>
  <c r="P968" i="4"/>
  <c r="D968" i="4"/>
  <c r="P967" i="4"/>
  <c r="D967" i="4"/>
  <c r="P966" i="4"/>
  <c r="D966" i="4"/>
  <c r="P965" i="4"/>
  <c r="D965" i="4"/>
  <c r="P964" i="4"/>
  <c r="D964" i="4"/>
  <c r="P963" i="4"/>
  <c r="D963" i="4"/>
  <c r="P962" i="4"/>
  <c r="D962" i="4"/>
  <c r="P961" i="4"/>
  <c r="D961" i="4"/>
  <c r="P960" i="4"/>
  <c r="D960" i="4"/>
  <c r="P959" i="4"/>
  <c r="D959" i="4"/>
  <c r="P958" i="4"/>
  <c r="D958" i="4"/>
  <c r="P957" i="4"/>
  <c r="D957" i="4"/>
  <c r="P956" i="4"/>
  <c r="D956" i="4"/>
  <c r="P955" i="4"/>
  <c r="D955" i="4"/>
  <c r="P954" i="4"/>
  <c r="D954" i="4"/>
  <c r="P953" i="4"/>
  <c r="D953" i="4"/>
  <c r="P952" i="4"/>
  <c r="D952" i="4"/>
  <c r="P951" i="4"/>
  <c r="D951" i="4"/>
  <c r="P950" i="4"/>
  <c r="D950" i="4"/>
  <c r="P949" i="4"/>
  <c r="D949" i="4"/>
  <c r="P948" i="4"/>
  <c r="D948" i="4"/>
  <c r="P947" i="4"/>
  <c r="D947" i="4"/>
  <c r="O946" i="4"/>
  <c r="N946" i="4"/>
  <c r="M946" i="4"/>
  <c r="L946" i="4"/>
  <c r="K946" i="4"/>
  <c r="J946" i="4"/>
  <c r="I946" i="4"/>
  <c r="H946" i="4"/>
  <c r="G946" i="4"/>
  <c r="F946" i="4"/>
  <c r="E946" i="4"/>
  <c r="P945" i="4"/>
  <c r="D945" i="4"/>
  <c r="P944" i="4"/>
  <c r="D944" i="4"/>
  <c r="P943" i="4"/>
  <c r="D943" i="4"/>
  <c r="P942" i="4"/>
  <c r="D942" i="4"/>
  <c r="P941" i="4"/>
  <c r="D941" i="4"/>
  <c r="O940" i="4"/>
  <c r="O45" i="4" s="1"/>
  <c r="N940" i="4"/>
  <c r="N45" i="4" s="1"/>
  <c r="M940" i="4"/>
  <c r="M45" i="4" s="1"/>
  <c r="L940" i="4"/>
  <c r="L45" i="4" s="1"/>
  <c r="K940" i="4"/>
  <c r="J940" i="4"/>
  <c r="I940" i="4"/>
  <c r="H940" i="4"/>
  <c r="G940" i="4"/>
  <c r="F940" i="4"/>
  <c r="E940" i="4"/>
  <c r="P939" i="4"/>
  <c r="D939" i="4"/>
  <c r="P938" i="4"/>
  <c r="D938" i="4"/>
  <c r="P937" i="4"/>
  <c r="D937" i="4"/>
  <c r="P936" i="4"/>
  <c r="D936" i="4"/>
  <c r="P933" i="4"/>
  <c r="D933" i="4"/>
  <c r="P927" i="4"/>
  <c r="D927" i="4"/>
  <c r="P926" i="4"/>
  <c r="D926" i="4"/>
  <c r="P925" i="4"/>
  <c r="D925" i="4"/>
  <c r="P924" i="4"/>
  <c r="D924" i="4"/>
  <c r="P923" i="4"/>
  <c r="D923" i="4"/>
  <c r="O922" i="4"/>
  <c r="N922" i="4"/>
  <c r="M922" i="4"/>
  <c r="L922" i="4"/>
  <c r="K922" i="4"/>
  <c r="J922" i="4"/>
  <c r="I922" i="4"/>
  <c r="H922" i="4"/>
  <c r="G922" i="4"/>
  <c r="F922" i="4"/>
  <c r="E922" i="4"/>
  <c r="P921" i="4"/>
  <c r="D921" i="4"/>
  <c r="P920" i="4"/>
  <c r="D920" i="4"/>
  <c r="P919" i="4"/>
  <c r="D919" i="4"/>
  <c r="P918" i="4"/>
  <c r="D918" i="4"/>
  <c r="P917" i="4"/>
  <c r="D917" i="4"/>
  <c r="O916" i="4"/>
  <c r="N916" i="4"/>
  <c r="M916" i="4"/>
  <c r="L916" i="4"/>
  <c r="K916" i="4"/>
  <c r="J916" i="4"/>
  <c r="I916" i="4"/>
  <c r="H916" i="4"/>
  <c r="G916" i="4"/>
  <c r="F916" i="4"/>
  <c r="E916" i="4"/>
  <c r="P915" i="4"/>
  <c r="D915" i="4"/>
  <c r="P914" i="4"/>
  <c r="D914" i="4"/>
  <c r="P913" i="4"/>
  <c r="D913" i="4"/>
  <c r="P912" i="4"/>
  <c r="D912" i="4"/>
  <c r="P911" i="4"/>
  <c r="D911" i="4"/>
  <c r="P910" i="4"/>
  <c r="D910" i="4"/>
  <c r="P909" i="4"/>
  <c r="D909" i="4"/>
  <c r="P908" i="4"/>
  <c r="D908" i="4"/>
  <c r="P907" i="4"/>
  <c r="D907" i="4"/>
  <c r="P906" i="4"/>
  <c r="D906" i="4"/>
  <c r="P905" i="4"/>
  <c r="D905" i="4"/>
  <c r="P904" i="4"/>
  <c r="D904" i="4"/>
  <c r="P903" i="4"/>
  <c r="D903" i="4"/>
  <c r="P902" i="4"/>
  <c r="D902" i="4"/>
  <c r="P901" i="4"/>
  <c r="D901" i="4"/>
  <c r="P900" i="4"/>
  <c r="D900" i="4"/>
  <c r="P899" i="4"/>
  <c r="D899" i="4"/>
  <c r="P898" i="4"/>
  <c r="D898" i="4"/>
  <c r="P897" i="4"/>
  <c r="D897" i="4"/>
  <c r="P896" i="4"/>
  <c r="D896" i="4"/>
  <c r="P895" i="4"/>
  <c r="D895" i="4"/>
  <c r="P894" i="4"/>
  <c r="D894" i="4"/>
  <c r="P893" i="4"/>
  <c r="D893" i="4"/>
  <c r="P892" i="4"/>
  <c r="D892" i="4"/>
  <c r="P891" i="4"/>
  <c r="D891" i="4"/>
  <c r="P890" i="4"/>
  <c r="D890" i="4"/>
  <c r="P889" i="4"/>
  <c r="D889" i="4"/>
  <c r="P888" i="4"/>
  <c r="D888" i="4"/>
  <c r="P887" i="4"/>
  <c r="D887" i="4"/>
  <c r="P886" i="4"/>
  <c r="D886" i="4"/>
  <c r="P885" i="4"/>
  <c r="D885" i="4"/>
  <c r="P884" i="4"/>
  <c r="D884" i="4"/>
  <c r="P883" i="4"/>
  <c r="D883" i="4"/>
  <c r="P882" i="4"/>
  <c r="D882" i="4"/>
  <c r="P881" i="4"/>
  <c r="D881" i="4"/>
  <c r="P880" i="4"/>
  <c r="D880" i="4"/>
  <c r="P879" i="4"/>
  <c r="O878" i="4"/>
  <c r="O841" i="4" s="1"/>
  <c r="O834" i="4" s="1"/>
  <c r="N878" i="4"/>
  <c r="N841" i="4" s="1"/>
  <c r="N834" i="4" s="1"/>
  <c r="M878" i="4"/>
  <c r="M841" i="4" s="1"/>
  <c r="M834" i="4" s="1"/>
  <c r="L878" i="4"/>
  <c r="O877" i="4"/>
  <c r="O840" i="4" s="1"/>
  <c r="O833" i="4" s="1"/>
  <c r="N877" i="4"/>
  <c r="N840" i="4" s="1"/>
  <c r="N833" i="4" s="1"/>
  <c r="M877" i="4"/>
  <c r="M840" i="4" s="1"/>
  <c r="M833" i="4" s="1"/>
  <c r="L877" i="4"/>
  <c r="O876" i="4"/>
  <c r="O839" i="4" s="1"/>
  <c r="O832" i="4" s="1"/>
  <c r="N876" i="4"/>
  <c r="N839" i="4" s="1"/>
  <c r="N832" i="4" s="1"/>
  <c r="M876" i="4"/>
  <c r="M839" i="4" s="1"/>
  <c r="M832" i="4" s="1"/>
  <c r="L876" i="4"/>
  <c r="O875" i="4"/>
  <c r="O838" i="4" s="1"/>
  <c r="O831" i="4" s="1"/>
  <c r="N875" i="4"/>
  <c r="N838" i="4" s="1"/>
  <c r="N831" i="4" s="1"/>
  <c r="M875" i="4"/>
  <c r="L875" i="4"/>
  <c r="L838" i="4" s="1"/>
  <c r="L831" i="4" s="1"/>
  <c r="O874" i="4"/>
  <c r="O837" i="4" s="1"/>
  <c r="O830" i="4" s="1"/>
  <c r="N874" i="4"/>
  <c r="N837" i="4" s="1"/>
  <c r="N830" i="4" s="1"/>
  <c r="M874" i="4"/>
  <c r="M837" i="4" s="1"/>
  <c r="M830" i="4" s="1"/>
  <c r="L874" i="4"/>
  <c r="P872" i="4"/>
  <c r="D872" i="4"/>
  <c r="P871" i="4"/>
  <c r="D871" i="4"/>
  <c r="P870" i="4"/>
  <c r="D870" i="4"/>
  <c r="P869" i="4"/>
  <c r="D869" i="4"/>
  <c r="O867" i="4"/>
  <c r="N867" i="4"/>
  <c r="M867" i="4"/>
  <c r="K867" i="4"/>
  <c r="J867" i="4"/>
  <c r="I867" i="4"/>
  <c r="H867" i="4"/>
  <c r="G867" i="4"/>
  <c r="F867" i="4"/>
  <c r="E867" i="4"/>
  <c r="P866" i="4"/>
  <c r="D866" i="4"/>
  <c r="P865" i="4"/>
  <c r="D865" i="4"/>
  <c r="P864" i="4"/>
  <c r="D864" i="4"/>
  <c r="P863" i="4"/>
  <c r="D863" i="4"/>
  <c r="P860" i="4"/>
  <c r="D860" i="4"/>
  <c r="P859" i="4"/>
  <c r="D859" i="4"/>
  <c r="P858" i="4"/>
  <c r="D858" i="4"/>
  <c r="P857" i="4"/>
  <c r="D857" i="4"/>
  <c r="P856" i="4"/>
  <c r="D856" i="4"/>
  <c r="P855" i="4"/>
  <c r="D855" i="4"/>
  <c r="P854" i="4"/>
  <c r="D854" i="4"/>
  <c r="P853" i="4"/>
  <c r="D853" i="4"/>
  <c r="P852" i="4"/>
  <c r="D852" i="4"/>
  <c r="P851" i="4"/>
  <c r="D851" i="4"/>
  <c r="P848" i="4"/>
  <c r="D848" i="4"/>
  <c r="P847" i="4"/>
  <c r="D847" i="4"/>
  <c r="P846" i="4"/>
  <c r="D846" i="4"/>
  <c r="P845" i="4"/>
  <c r="D845" i="4"/>
  <c r="P844" i="4"/>
  <c r="D844" i="4"/>
  <c r="P843" i="4"/>
  <c r="D843" i="4"/>
  <c r="P842" i="4"/>
  <c r="D842" i="4"/>
  <c r="K841" i="4"/>
  <c r="J841" i="4"/>
  <c r="J834" i="4" s="1"/>
  <c r="I841" i="4"/>
  <c r="I834" i="4" s="1"/>
  <c r="H841" i="4"/>
  <c r="H834" i="4" s="1"/>
  <c r="G841" i="4"/>
  <c r="G834" i="4" s="1"/>
  <c r="F841" i="4"/>
  <c r="F834" i="4" s="1"/>
  <c r="E841" i="4"/>
  <c r="E834" i="4" s="1"/>
  <c r="K840" i="4"/>
  <c r="K833" i="4" s="1"/>
  <c r="J840" i="4"/>
  <c r="J833" i="4" s="1"/>
  <c r="I840" i="4"/>
  <c r="I833" i="4" s="1"/>
  <c r="H840" i="4"/>
  <c r="H833" i="4" s="1"/>
  <c r="G840" i="4"/>
  <c r="G833" i="4" s="1"/>
  <c r="F840" i="4"/>
  <c r="F833" i="4" s="1"/>
  <c r="E840" i="4"/>
  <c r="E833" i="4" s="1"/>
  <c r="K839" i="4"/>
  <c r="K832" i="4" s="1"/>
  <c r="J839" i="4"/>
  <c r="J832" i="4" s="1"/>
  <c r="I839" i="4"/>
  <c r="I832" i="4" s="1"/>
  <c r="H839" i="4"/>
  <c r="H832" i="4" s="1"/>
  <c r="G839" i="4"/>
  <c r="G832" i="4" s="1"/>
  <c r="F839" i="4"/>
  <c r="E839" i="4"/>
  <c r="E832" i="4" s="1"/>
  <c r="K838" i="4"/>
  <c r="J838" i="4"/>
  <c r="J831" i="4" s="1"/>
  <c r="I838" i="4"/>
  <c r="I831" i="4" s="1"/>
  <c r="H838" i="4"/>
  <c r="H831" i="4" s="1"/>
  <c r="G838" i="4"/>
  <c r="G831" i="4" s="1"/>
  <c r="F838" i="4"/>
  <c r="F831" i="4" s="1"/>
  <c r="E838" i="4"/>
  <c r="E831" i="4" s="1"/>
  <c r="K837" i="4"/>
  <c r="K830" i="4" s="1"/>
  <c r="J837" i="4"/>
  <c r="J830" i="4" s="1"/>
  <c r="I837" i="4"/>
  <c r="I830" i="4" s="1"/>
  <c r="H837" i="4"/>
  <c r="H830" i="4" s="1"/>
  <c r="G837" i="4"/>
  <c r="G830" i="4" s="1"/>
  <c r="F837" i="4"/>
  <c r="F830" i="4" s="1"/>
  <c r="E837" i="4"/>
  <c r="P835" i="4"/>
  <c r="K834" i="4"/>
  <c r="K831" i="4"/>
  <c r="P828" i="4"/>
  <c r="D828" i="4"/>
  <c r="P827" i="4"/>
  <c r="D827" i="4"/>
  <c r="P826" i="4"/>
  <c r="D826" i="4"/>
  <c r="P825" i="4"/>
  <c r="D825" i="4"/>
  <c r="P824" i="4"/>
  <c r="D824" i="4"/>
  <c r="P823" i="4"/>
  <c r="D823" i="4"/>
  <c r="P822" i="4"/>
  <c r="D822" i="4"/>
  <c r="P821" i="4"/>
  <c r="D821" i="4"/>
  <c r="P820" i="4"/>
  <c r="D820" i="4"/>
  <c r="P819" i="4"/>
  <c r="D819" i="4"/>
  <c r="P818" i="4"/>
  <c r="D818" i="4"/>
  <c r="P817" i="4"/>
  <c r="D817" i="4"/>
  <c r="P816" i="4"/>
  <c r="D816" i="4"/>
  <c r="P815" i="4"/>
  <c r="D815" i="4"/>
  <c r="P814" i="4"/>
  <c r="D814" i="4"/>
  <c r="P813" i="4"/>
  <c r="D813" i="4"/>
  <c r="P812" i="4"/>
  <c r="D812" i="4"/>
  <c r="P811" i="4"/>
  <c r="D811" i="4"/>
  <c r="P810" i="4"/>
  <c r="D810" i="4"/>
  <c r="D803" i="4" s="1"/>
  <c r="P809" i="4"/>
  <c r="D809" i="4"/>
  <c r="P808" i="4"/>
  <c r="D808" i="4"/>
  <c r="P807" i="4"/>
  <c r="D807" i="4"/>
  <c r="P806" i="4"/>
  <c r="D806" i="4"/>
  <c r="P805" i="4"/>
  <c r="D805" i="4"/>
  <c r="P804" i="4"/>
  <c r="O803" i="4"/>
  <c r="N803" i="4"/>
  <c r="M803" i="4"/>
  <c r="L803" i="4"/>
  <c r="K803" i="4"/>
  <c r="J803" i="4"/>
  <c r="I803" i="4"/>
  <c r="H803" i="4"/>
  <c r="G803" i="4"/>
  <c r="F803" i="4"/>
  <c r="E803" i="4"/>
  <c r="O802" i="4"/>
  <c r="N802" i="4"/>
  <c r="M802" i="4"/>
  <c r="L802" i="4"/>
  <c r="K802" i="4"/>
  <c r="J802" i="4"/>
  <c r="I802" i="4"/>
  <c r="H802" i="4"/>
  <c r="G802" i="4"/>
  <c r="F802" i="4"/>
  <c r="E802" i="4"/>
  <c r="O801" i="4"/>
  <c r="N801" i="4"/>
  <c r="M801" i="4"/>
  <c r="L801" i="4"/>
  <c r="K801" i="4"/>
  <c r="J801" i="4"/>
  <c r="I801" i="4"/>
  <c r="H801" i="4"/>
  <c r="G801" i="4"/>
  <c r="F801" i="4"/>
  <c r="E801" i="4"/>
  <c r="O800" i="4"/>
  <c r="N800" i="4"/>
  <c r="M800" i="4"/>
  <c r="L800" i="4"/>
  <c r="K800" i="4"/>
  <c r="J800" i="4"/>
  <c r="I800" i="4"/>
  <c r="H800" i="4"/>
  <c r="G800" i="4"/>
  <c r="F800" i="4"/>
  <c r="E800" i="4"/>
  <c r="O799" i="4"/>
  <c r="N799" i="4"/>
  <c r="M799" i="4"/>
  <c r="L799" i="4"/>
  <c r="K799" i="4"/>
  <c r="J799" i="4"/>
  <c r="I799" i="4"/>
  <c r="H799" i="4"/>
  <c r="G799" i="4"/>
  <c r="F799" i="4"/>
  <c r="E799" i="4"/>
  <c r="O798" i="4"/>
  <c r="N798" i="4"/>
  <c r="M798" i="4"/>
  <c r="L798" i="4"/>
  <c r="K798" i="4"/>
  <c r="J798" i="4"/>
  <c r="I798" i="4"/>
  <c r="H798" i="4"/>
  <c r="G798" i="4"/>
  <c r="F798" i="4"/>
  <c r="E798" i="4"/>
  <c r="P797" i="4"/>
  <c r="D797" i="4"/>
  <c r="P796" i="4"/>
  <c r="D796" i="4"/>
  <c r="P795" i="4"/>
  <c r="D795" i="4"/>
  <c r="P794" i="4"/>
  <c r="D794" i="4"/>
  <c r="P793" i="4"/>
  <c r="D793" i="4"/>
  <c r="P792" i="4"/>
  <c r="D792" i="4"/>
  <c r="P791" i="4"/>
  <c r="D791" i="4"/>
  <c r="P790" i="4"/>
  <c r="D790" i="4"/>
  <c r="P789" i="4"/>
  <c r="D789" i="4"/>
  <c r="P788" i="4"/>
  <c r="D788" i="4"/>
  <c r="P787" i="4"/>
  <c r="D787" i="4"/>
  <c r="P786" i="4"/>
  <c r="D786" i="4"/>
  <c r="P785" i="4"/>
  <c r="D785" i="4"/>
  <c r="P784" i="4"/>
  <c r="D784" i="4"/>
  <c r="P783" i="4"/>
  <c r="D783" i="4"/>
  <c r="P782" i="4"/>
  <c r="D782" i="4"/>
  <c r="P781" i="4"/>
  <c r="D781" i="4"/>
  <c r="P780" i="4"/>
  <c r="D780" i="4"/>
  <c r="P779" i="4"/>
  <c r="D779" i="4"/>
  <c r="P778" i="4"/>
  <c r="D778" i="4"/>
  <c r="P777" i="4"/>
  <c r="D777" i="4"/>
  <c r="P776" i="4"/>
  <c r="D776" i="4"/>
  <c r="P775" i="4"/>
  <c r="D775" i="4"/>
  <c r="P774" i="4"/>
  <c r="D774" i="4"/>
  <c r="P773" i="4"/>
  <c r="D773" i="4"/>
  <c r="D759" i="4" s="1"/>
  <c r="P772" i="4"/>
  <c r="D772" i="4"/>
  <c r="P771" i="4"/>
  <c r="D771" i="4"/>
  <c r="P770" i="4"/>
  <c r="D770" i="4"/>
  <c r="P769" i="4"/>
  <c r="D769" i="4"/>
  <c r="P768" i="4"/>
  <c r="D768" i="4"/>
  <c r="P767" i="4"/>
  <c r="D767" i="4"/>
  <c r="P766" i="4"/>
  <c r="D766" i="4"/>
  <c r="P765" i="4"/>
  <c r="D765" i="4"/>
  <c r="P764" i="4"/>
  <c r="D764" i="4"/>
  <c r="P763" i="4"/>
  <c r="D763" i="4"/>
  <c r="P762" i="4"/>
  <c r="D762" i="4"/>
  <c r="P761" i="4"/>
  <c r="P760" i="4"/>
  <c r="O759" i="4"/>
  <c r="N759" i="4"/>
  <c r="M759" i="4"/>
  <c r="L759" i="4"/>
  <c r="K759" i="4"/>
  <c r="J759" i="4"/>
  <c r="I759" i="4"/>
  <c r="H759" i="4"/>
  <c r="G759" i="4"/>
  <c r="F759" i="4"/>
  <c r="E759" i="4"/>
  <c r="O758" i="4"/>
  <c r="N758" i="4"/>
  <c r="M758" i="4"/>
  <c r="L758" i="4"/>
  <c r="K758" i="4"/>
  <c r="J758" i="4"/>
  <c r="I758" i="4"/>
  <c r="H758" i="4"/>
  <c r="G758" i="4"/>
  <c r="F758" i="4"/>
  <c r="E758" i="4"/>
  <c r="O757" i="4"/>
  <c r="N757" i="4"/>
  <c r="M757" i="4"/>
  <c r="L757" i="4"/>
  <c r="K757" i="4"/>
  <c r="J757" i="4"/>
  <c r="I757" i="4"/>
  <c r="H757" i="4"/>
  <c r="G757" i="4"/>
  <c r="F757" i="4"/>
  <c r="E757" i="4"/>
  <c r="O756" i="4"/>
  <c r="N756" i="4"/>
  <c r="M756" i="4"/>
  <c r="L756" i="4"/>
  <c r="K756" i="4"/>
  <c r="J756" i="4"/>
  <c r="I756" i="4"/>
  <c r="H756" i="4"/>
  <c r="G756" i="4"/>
  <c r="F756" i="4"/>
  <c r="E756" i="4"/>
  <c r="O755" i="4"/>
  <c r="N755" i="4"/>
  <c r="M755" i="4"/>
  <c r="L755" i="4"/>
  <c r="K755" i="4"/>
  <c r="J755" i="4"/>
  <c r="I755" i="4"/>
  <c r="H755" i="4"/>
  <c r="G755" i="4"/>
  <c r="F755" i="4"/>
  <c r="E755" i="4"/>
  <c r="O754" i="4"/>
  <c r="N754" i="4"/>
  <c r="M754" i="4"/>
  <c r="L754" i="4"/>
  <c r="K754" i="4"/>
  <c r="J754" i="4"/>
  <c r="I754" i="4"/>
  <c r="H754" i="4"/>
  <c r="G754" i="4"/>
  <c r="F754" i="4"/>
  <c r="E754" i="4"/>
  <c r="P753" i="4"/>
  <c r="D753" i="4"/>
  <c r="P752" i="4"/>
  <c r="D752" i="4"/>
  <c r="P751" i="4"/>
  <c r="D751" i="4"/>
  <c r="P750" i="4"/>
  <c r="D750" i="4"/>
  <c r="P749" i="4"/>
  <c r="D749" i="4"/>
  <c r="P748" i="4"/>
  <c r="D748" i="4"/>
  <c r="P747" i="4"/>
  <c r="D747" i="4"/>
  <c r="P746" i="4"/>
  <c r="D746" i="4"/>
  <c r="P745" i="4"/>
  <c r="D745" i="4"/>
  <c r="P744" i="4"/>
  <c r="D744" i="4"/>
  <c r="P743" i="4"/>
  <c r="D743" i="4"/>
  <c r="P742" i="4"/>
  <c r="D742" i="4"/>
  <c r="P741" i="4"/>
  <c r="D741" i="4"/>
  <c r="P740" i="4"/>
  <c r="D740" i="4"/>
  <c r="P739" i="4"/>
  <c r="D739" i="4"/>
  <c r="P738" i="4"/>
  <c r="D738" i="4"/>
  <c r="P737" i="4"/>
  <c r="D737" i="4"/>
  <c r="P736" i="4"/>
  <c r="D736" i="4"/>
  <c r="P735" i="4"/>
  <c r="D735" i="4"/>
  <c r="P734" i="4"/>
  <c r="D734" i="4"/>
  <c r="P733" i="4"/>
  <c r="D733" i="4"/>
  <c r="P732" i="4"/>
  <c r="D732" i="4"/>
  <c r="P731" i="4"/>
  <c r="D731" i="4"/>
  <c r="P730" i="4"/>
  <c r="D730" i="4"/>
  <c r="O729" i="4"/>
  <c r="N729" i="4"/>
  <c r="N522" i="4" s="1"/>
  <c r="N44" i="4" s="1"/>
  <c r="M729" i="4"/>
  <c r="L729" i="4"/>
  <c r="K729" i="4"/>
  <c r="J729" i="4"/>
  <c r="J522" i="4" s="1"/>
  <c r="J44" i="4" s="1"/>
  <c r="I729" i="4"/>
  <c r="H729" i="4"/>
  <c r="H522" i="4" s="1"/>
  <c r="H44" i="4" s="1"/>
  <c r="G729" i="4"/>
  <c r="F729" i="4"/>
  <c r="F522" i="4" s="1"/>
  <c r="F44" i="4" s="1"/>
  <c r="E729" i="4"/>
  <c r="O728" i="4"/>
  <c r="O521" i="4" s="1"/>
  <c r="O43" i="4" s="1"/>
  <c r="N728" i="4"/>
  <c r="N521" i="4" s="1"/>
  <c r="N43" i="4" s="1"/>
  <c r="M728" i="4"/>
  <c r="M521" i="4" s="1"/>
  <c r="M43" i="4" s="1"/>
  <c r="L728" i="4"/>
  <c r="L521" i="4" s="1"/>
  <c r="L43" i="4" s="1"/>
  <c r="K728" i="4"/>
  <c r="K521" i="4" s="1"/>
  <c r="K43" i="4" s="1"/>
  <c r="J728" i="4"/>
  <c r="J521" i="4" s="1"/>
  <c r="J43" i="4" s="1"/>
  <c r="I728" i="4"/>
  <c r="I521" i="4" s="1"/>
  <c r="I43" i="4" s="1"/>
  <c r="H728" i="4"/>
  <c r="H521" i="4" s="1"/>
  <c r="H43" i="4" s="1"/>
  <c r="G728" i="4"/>
  <c r="G521" i="4" s="1"/>
  <c r="G43" i="4" s="1"/>
  <c r="F728" i="4"/>
  <c r="F521" i="4" s="1"/>
  <c r="F43" i="4" s="1"/>
  <c r="E728" i="4"/>
  <c r="E521" i="4" s="1"/>
  <c r="E43" i="4" s="1"/>
  <c r="O727" i="4"/>
  <c r="O520" i="4" s="1"/>
  <c r="O42" i="4" s="1"/>
  <c r="N727" i="4"/>
  <c r="N520" i="4" s="1"/>
  <c r="N42" i="4" s="1"/>
  <c r="M727" i="4"/>
  <c r="M520" i="4" s="1"/>
  <c r="M42" i="4" s="1"/>
  <c r="L727" i="4"/>
  <c r="L520" i="4" s="1"/>
  <c r="L42" i="4" s="1"/>
  <c r="K727" i="4"/>
  <c r="K520" i="4" s="1"/>
  <c r="K42" i="4" s="1"/>
  <c r="J727" i="4"/>
  <c r="J520" i="4" s="1"/>
  <c r="J42" i="4" s="1"/>
  <c r="I727" i="4"/>
  <c r="I520" i="4" s="1"/>
  <c r="I42" i="4" s="1"/>
  <c r="H727" i="4"/>
  <c r="H520" i="4" s="1"/>
  <c r="H42" i="4" s="1"/>
  <c r="G727" i="4"/>
  <c r="G520" i="4" s="1"/>
  <c r="G42" i="4" s="1"/>
  <c r="F727" i="4"/>
  <c r="F520" i="4" s="1"/>
  <c r="F42" i="4" s="1"/>
  <c r="E727" i="4"/>
  <c r="E520" i="4" s="1"/>
  <c r="E42" i="4" s="1"/>
  <c r="O726" i="4"/>
  <c r="O519" i="4" s="1"/>
  <c r="O41" i="4" s="1"/>
  <c r="N726" i="4"/>
  <c r="N519" i="4" s="1"/>
  <c r="N41" i="4" s="1"/>
  <c r="M726" i="4"/>
  <c r="M519" i="4" s="1"/>
  <c r="M41" i="4" s="1"/>
  <c r="L726" i="4"/>
  <c r="L519" i="4" s="1"/>
  <c r="L41" i="4" s="1"/>
  <c r="K726" i="4"/>
  <c r="K519" i="4" s="1"/>
  <c r="K41" i="4" s="1"/>
  <c r="J726" i="4"/>
  <c r="J519" i="4" s="1"/>
  <c r="J41" i="4" s="1"/>
  <c r="I726" i="4"/>
  <c r="I519" i="4" s="1"/>
  <c r="I41" i="4" s="1"/>
  <c r="H726" i="4"/>
  <c r="H519" i="4" s="1"/>
  <c r="H41" i="4" s="1"/>
  <c r="G726" i="4"/>
  <c r="G519" i="4" s="1"/>
  <c r="G41" i="4" s="1"/>
  <c r="F726" i="4"/>
  <c r="F519" i="4" s="1"/>
  <c r="F41" i="4" s="1"/>
  <c r="E726" i="4"/>
  <c r="E519" i="4" s="1"/>
  <c r="E41" i="4" s="1"/>
  <c r="O725" i="4"/>
  <c r="N725" i="4"/>
  <c r="N518" i="4" s="1"/>
  <c r="N40" i="4" s="1"/>
  <c r="M725" i="4"/>
  <c r="L725" i="4"/>
  <c r="K725" i="4"/>
  <c r="J725" i="4"/>
  <c r="J518" i="4" s="1"/>
  <c r="J40" i="4" s="1"/>
  <c r="I725" i="4"/>
  <c r="H725" i="4"/>
  <c r="H518" i="4" s="1"/>
  <c r="H40" i="4" s="1"/>
  <c r="G725" i="4"/>
  <c r="F725" i="4"/>
  <c r="F518" i="4" s="1"/>
  <c r="F40" i="4" s="1"/>
  <c r="E725" i="4"/>
  <c r="E518" i="4" s="1"/>
  <c r="E40" i="4" s="1"/>
  <c r="O724" i="4"/>
  <c r="N724" i="4"/>
  <c r="M724" i="4"/>
  <c r="L724" i="4"/>
  <c r="K724" i="4"/>
  <c r="J724" i="4"/>
  <c r="I724" i="4"/>
  <c r="I710" i="4" s="1"/>
  <c r="H724" i="4"/>
  <c r="G724" i="4"/>
  <c r="F724" i="4"/>
  <c r="E724" i="4"/>
  <c r="P723" i="4"/>
  <c r="D723" i="4"/>
  <c r="O722" i="4"/>
  <c r="O503" i="4" s="1"/>
  <c r="N722" i="4"/>
  <c r="M722" i="4"/>
  <c r="M503" i="4" s="1"/>
  <c r="L722" i="4"/>
  <c r="L715" i="4" s="1"/>
  <c r="K722" i="4"/>
  <c r="K503" i="4" s="1"/>
  <c r="J722" i="4"/>
  <c r="I722" i="4"/>
  <c r="I503" i="4" s="1"/>
  <c r="H722" i="4"/>
  <c r="H715" i="4" s="1"/>
  <c r="G722" i="4"/>
  <c r="G503" i="4" s="1"/>
  <c r="F722" i="4"/>
  <c r="E722" i="4"/>
  <c r="E503" i="4" s="1"/>
  <c r="O721" i="4"/>
  <c r="N721" i="4"/>
  <c r="M721" i="4"/>
  <c r="L721" i="4"/>
  <c r="L714" i="4" s="1"/>
  <c r="K721" i="4"/>
  <c r="K502" i="4" s="1"/>
  <c r="J721" i="4"/>
  <c r="J714" i="4" s="1"/>
  <c r="I721" i="4"/>
  <c r="H721" i="4"/>
  <c r="H714" i="4" s="1"/>
  <c r="G721" i="4"/>
  <c r="G714" i="4" s="1"/>
  <c r="F721" i="4"/>
  <c r="E721" i="4"/>
  <c r="O720" i="4"/>
  <c r="N720" i="4"/>
  <c r="N713" i="4" s="1"/>
  <c r="M720" i="4"/>
  <c r="M501" i="4" s="1"/>
  <c r="L720" i="4"/>
  <c r="K720" i="4"/>
  <c r="K713" i="4" s="1"/>
  <c r="J720" i="4"/>
  <c r="J713" i="4" s="1"/>
  <c r="I720" i="4"/>
  <c r="I501" i="4" s="1"/>
  <c r="H720" i="4"/>
  <c r="G720" i="4"/>
  <c r="G713" i="4" s="1"/>
  <c r="F720" i="4"/>
  <c r="F713" i="4" s="1"/>
  <c r="E720" i="4"/>
  <c r="E501" i="4" s="1"/>
  <c r="O719" i="4"/>
  <c r="N719" i="4"/>
  <c r="M719" i="4"/>
  <c r="L719" i="4"/>
  <c r="L500" i="4" s="1"/>
  <c r="K719" i="4"/>
  <c r="J719" i="4"/>
  <c r="I719" i="4"/>
  <c r="H719" i="4"/>
  <c r="H500" i="4" s="1"/>
  <c r="G719" i="4"/>
  <c r="F719" i="4"/>
  <c r="F712" i="4" s="1"/>
  <c r="E719" i="4"/>
  <c r="O718" i="4"/>
  <c r="O499" i="4" s="1"/>
  <c r="N718" i="4"/>
  <c r="M718" i="4"/>
  <c r="L718" i="4"/>
  <c r="L711" i="4" s="1"/>
  <c r="K718" i="4"/>
  <c r="K499" i="4" s="1"/>
  <c r="J718" i="4"/>
  <c r="I718" i="4"/>
  <c r="I499" i="4" s="1"/>
  <c r="H718" i="4"/>
  <c r="G718" i="4"/>
  <c r="G499" i="4" s="1"/>
  <c r="F718" i="4"/>
  <c r="F499" i="4" s="1"/>
  <c r="E718" i="4"/>
  <c r="E499" i="4" s="1"/>
  <c r="O717" i="4"/>
  <c r="O710" i="4" s="1"/>
  <c r="N717" i="4"/>
  <c r="N710" i="4" s="1"/>
  <c r="M717" i="4"/>
  <c r="M710" i="4" s="1"/>
  <c r="L717" i="4"/>
  <c r="L710" i="4" s="1"/>
  <c r="K717" i="4"/>
  <c r="K710" i="4" s="1"/>
  <c r="J717" i="4"/>
  <c r="I717" i="4"/>
  <c r="H717" i="4"/>
  <c r="H710" i="4" s="1"/>
  <c r="G717" i="4"/>
  <c r="G710" i="4" s="1"/>
  <c r="F717" i="4"/>
  <c r="F710" i="4" s="1"/>
  <c r="E717" i="4"/>
  <c r="E710" i="4" s="1"/>
  <c r="P716" i="4"/>
  <c r="K714" i="4"/>
  <c r="P709" i="4"/>
  <c r="D709" i="4"/>
  <c r="P708" i="4"/>
  <c r="D708" i="4"/>
  <c r="P707" i="4"/>
  <c r="D707" i="4"/>
  <c r="P706" i="4"/>
  <c r="D706" i="4"/>
  <c r="P705" i="4"/>
  <c r="D705" i="4"/>
  <c r="O704" i="4"/>
  <c r="N704" i="4"/>
  <c r="M704" i="4"/>
  <c r="L704" i="4"/>
  <c r="K704" i="4"/>
  <c r="J704" i="4"/>
  <c r="I704" i="4"/>
  <c r="H704" i="4"/>
  <c r="G704" i="4"/>
  <c r="F704" i="4"/>
  <c r="E704" i="4"/>
  <c r="P703" i="4"/>
  <c r="D703" i="4"/>
  <c r="P702" i="4"/>
  <c r="D702" i="4"/>
  <c r="P701" i="4"/>
  <c r="D701" i="4"/>
  <c r="P700" i="4"/>
  <c r="D700" i="4"/>
  <c r="P699" i="4"/>
  <c r="D699" i="4"/>
  <c r="P698" i="4"/>
  <c r="D698" i="4"/>
  <c r="P697" i="4"/>
  <c r="D697" i="4"/>
  <c r="P696" i="4"/>
  <c r="D696" i="4"/>
  <c r="P695" i="4"/>
  <c r="D695" i="4"/>
  <c r="P694" i="4"/>
  <c r="D694" i="4"/>
  <c r="P693" i="4"/>
  <c r="D693" i="4"/>
  <c r="P692" i="4"/>
  <c r="D692" i="4"/>
  <c r="P691" i="4"/>
  <c r="D691" i="4"/>
  <c r="P690" i="4"/>
  <c r="D690" i="4"/>
  <c r="P689" i="4"/>
  <c r="D689" i="4"/>
  <c r="P688" i="4"/>
  <c r="D688" i="4"/>
  <c r="P687" i="4"/>
  <c r="D687" i="4"/>
  <c r="P686" i="4"/>
  <c r="D686" i="4"/>
  <c r="P685" i="4"/>
  <c r="D685" i="4"/>
  <c r="P684" i="4"/>
  <c r="D684" i="4"/>
  <c r="P683" i="4"/>
  <c r="D683" i="4"/>
  <c r="P682" i="4"/>
  <c r="D682" i="4"/>
  <c r="P681" i="4"/>
  <c r="D681" i="4"/>
  <c r="O680" i="4"/>
  <c r="N680" i="4"/>
  <c r="M680" i="4"/>
  <c r="L680" i="4"/>
  <c r="K680" i="4"/>
  <c r="J680" i="4"/>
  <c r="I680" i="4"/>
  <c r="H680" i="4"/>
  <c r="G680" i="4"/>
  <c r="F680" i="4"/>
  <c r="E680" i="4"/>
  <c r="P679" i="4"/>
  <c r="D679" i="4"/>
  <c r="P678" i="4"/>
  <c r="D678" i="4"/>
  <c r="P677" i="4"/>
  <c r="D677" i="4"/>
  <c r="P676" i="4"/>
  <c r="D676" i="4"/>
  <c r="P675" i="4"/>
  <c r="D675" i="4"/>
  <c r="O674" i="4"/>
  <c r="O661" i="4" s="1"/>
  <c r="N674" i="4"/>
  <c r="N661" i="4" s="1"/>
  <c r="M674" i="4"/>
  <c r="M661" i="4" s="1"/>
  <c r="L674" i="4"/>
  <c r="L661" i="4" s="1"/>
  <c r="K674" i="4"/>
  <c r="K661" i="4" s="1"/>
  <c r="J674" i="4"/>
  <c r="J661" i="4" s="1"/>
  <c r="I674" i="4"/>
  <c r="I661" i="4" s="1"/>
  <c r="H674" i="4"/>
  <c r="H661" i="4" s="1"/>
  <c r="G674" i="4"/>
  <c r="G661" i="4" s="1"/>
  <c r="F674" i="4"/>
  <c r="F661" i="4" s="1"/>
  <c r="E674" i="4"/>
  <c r="E661" i="4" s="1"/>
  <c r="P673" i="4"/>
  <c r="D673" i="4"/>
  <c r="P672" i="4"/>
  <c r="D672" i="4"/>
  <c r="P671" i="4"/>
  <c r="D671" i="4"/>
  <c r="P670" i="4"/>
  <c r="D670" i="4"/>
  <c r="P669" i="4"/>
  <c r="D669" i="4"/>
  <c r="P668" i="4"/>
  <c r="D668" i="4"/>
  <c r="P667" i="4"/>
  <c r="O666" i="4"/>
  <c r="N666" i="4"/>
  <c r="M666" i="4"/>
  <c r="L666" i="4"/>
  <c r="K666" i="4"/>
  <c r="J666" i="4"/>
  <c r="I666" i="4"/>
  <c r="H666" i="4"/>
  <c r="G666" i="4"/>
  <c r="F666" i="4"/>
  <c r="E666" i="4"/>
  <c r="O665" i="4"/>
  <c r="N665" i="4"/>
  <c r="M665" i="4"/>
  <c r="L665" i="4"/>
  <c r="K665" i="4"/>
  <c r="J665" i="4"/>
  <c r="I665" i="4"/>
  <c r="H665" i="4"/>
  <c r="G665" i="4"/>
  <c r="F665" i="4"/>
  <c r="E665" i="4"/>
  <c r="O664" i="4"/>
  <c r="N664" i="4"/>
  <c r="M664" i="4"/>
  <c r="L664" i="4"/>
  <c r="K664" i="4"/>
  <c r="J664" i="4"/>
  <c r="I664" i="4"/>
  <c r="H664" i="4"/>
  <c r="G664" i="4"/>
  <c r="F664" i="4"/>
  <c r="E664" i="4"/>
  <c r="O663" i="4"/>
  <c r="N663" i="4"/>
  <c r="M663" i="4"/>
  <c r="L663" i="4"/>
  <c r="K663" i="4"/>
  <c r="J663" i="4"/>
  <c r="I663" i="4"/>
  <c r="H663" i="4"/>
  <c r="G663" i="4"/>
  <c r="F663" i="4"/>
  <c r="E663" i="4"/>
  <c r="O662" i="4"/>
  <c r="N662" i="4"/>
  <c r="M662" i="4"/>
  <c r="L662" i="4"/>
  <c r="K662" i="4"/>
  <c r="J662" i="4"/>
  <c r="I662" i="4"/>
  <c r="H662" i="4"/>
  <c r="G662" i="4"/>
  <c r="F662" i="4"/>
  <c r="E662" i="4"/>
  <c r="P660" i="4"/>
  <c r="D660" i="4"/>
  <c r="P659" i="4"/>
  <c r="D659" i="4"/>
  <c r="P658" i="4"/>
  <c r="D658" i="4"/>
  <c r="P657" i="4"/>
  <c r="D657" i="4"/>
  <c r="P656" i="4"/>
  <c r="D656" i="4"/>
  <c r="P655" i="4"/>
  <c r="D655" i="4"/>
  <c r="P654" i="4"/>
  <c r="D654" i="4"/>
  <c r="P653" i="4"/>
  <c r="D653" i="4"/>
  <c r="P652" i="4"/>
  <c r="D652" i="4"/>
  <c r="P651" i="4"/>
  <c r="D651" i="4"/>
  <c r="P650" i="4"/>
  <c r="D650" i="4"/>
  <c r="P649" i="4"/>
  <c r="D649" i="4"/>
  <c r="P648" i="4"/>
  <c r="P647" i="4"/>
  <c r="D647" i="4"/>
  <c r="P646" i="4"/>
  <c r="D646" i="4"/>
  <c r="P645" i="4"/>
  <c r="D645" i="4"/>
  <c r="P644" i="4"/>
  <c r="D644" i="4"/>
  <c r="O643" i="4"/>
  <c r="N643" i="4"/>
  <c r="M643" i="4"/>
  <c r="L643" i="4"/>
  <c r="P643" i="4" s="1"/>
  <c r="K643" i="4"/>
  <c r="J643" i="4"/>
  <c r="I643" i="4"/>
  <c r="H643" i="4"/>
  <c r="G643" i="4"/>
  <c r="F643" i="4"/>
  <c r="E643" i="4"/>
  <c r="P642" i="4"/>
  <c r="D642" i="4"/>
  <c r="P641" i="4"/>
  <c r="D641" i="4"/>
  <c r="P640" i="4"/>
  <c r="D640" i="4"/>
  <c r="O638" i="4"/>
  <c r="O625" i="4" s="1"/>
  <c r="N638" i="4"/>
  <c r="N625" i="4" s="1"/>
  <c r="M638" i="4"/>
  <c r="M625" i="4" s="1"/>
  <c r="K638" i="4"/>
  <c r="K625" i="4" s="1"/>
  <c r="J638" i="4"/>
  <c r="J625" i="4" s="1"/>
  <c r="I638" i="4"/>
  <c r="I625" i="4" s="1"/>
  <c r="H638" i="4"/>
  <c r="H625" i="4" s="1"/>
  <c r="G638" i="4"/>
  <c r="G625" i="4" s="1"/>
  <c r="F638" i="4"/>
  <c r="E638" i="4"/>
  <c r="E625" i="4" s="1"/>
  <c r="P637" i="4"/>
  <c r="D637" i="4"/>
  <c r="P636" i="4"/>
  <c r="D636" i="4"/>
  <c r="P635" i="4"/>
  <c r="D635" i="4"/>
  <c r="P634" i="4"/>
  <c r="D634" i="4"/>
  <c r="P633" i="4"/>
  <c r="D633" i="4"/>
  <c r="P632" i="4"/>
  <c r="D632" i="4"/>
  <c r="P631" i="4"/>
  <c r="O629" i="4"/>
  <c r="N629" i="4"/>
  <c r="M629" i="4"/>
  <c r="L629" i="4"/>
  <c r="K629" i="4"/>
  <c r="J629" i="4"/>
  <c r="I629" i="4"/>
  <c r="H629" i="4"/>
  <c r="G629" i="4"/>
  <c r="F629" i="4"/>
  <c r="E629" i="4"/>
  <c r="O628" i="4"/>
  <c r="N628" i="4"/>
  <c r="M628" i="4"/>
  <c r="L628" i="4"/>
  <c r="K628" i="4"/>
  <c r="J628" i="4"/>
  <c r="I628" i="4"/>
  <c r="H628" i="4"/>
  <c r="G628" i="4"/>
  <c r="F628" i="4"/>
  <c r="E628" i="4"/>
  <c r="O627" i="4"/>
  <c r="N627" i="4"/>
  <c r="M627" i="4"/>
  <c r="L627" i="4"/>
  <c r="K627" i="4"/>
  <c r="J627" i="4"/>
  <c r="I627" i="4"/>
  <c r="H627" i="4"/>
  <c r="G627" i="4"/>
  <c r="F627" i="4"/>
  <c r="E627" i="4"/>
  <c r="O626" i="4"/>
  <c r="N626" i="4"/>
  <c r="M626" i="4"/>
  <c r="K626" i="4"/>
  <c r="J626" i="4"/>
  <c r="I626" i="4"/>
  <c r="H626" i="4"/>
  <c r="G626" i="4"/>
  <c r="F626" i="4"/>
  <c r="E626" i="4"/>
  <c r="P624" i="4"/>
  <c r="D624" i="4"/>
  <c r="P623" i="4"/>
  <c r="D623" i="4"/>
  <c r="P622" i="4"/>
  <c r="D622" i="4"/>
  <c r="P621" i="4"/>
  <c r="D621" i="4"/>
  <c r="P620" i="4"/>
  <c r="D620" i="4"/>
  <c r="O619" i="4"/>
  <c r="N619" i="4"/>
  <c r="M619" i="4"/>
  <c r="L619" i="4"/>
  <c r="K619" i="4"/>
  <c r="J619" i="4"/>
  <c r="I619" i="4"/>
  <c r="H619" i="4"/>
  <c r="G619" i="4"/>
  <c r="F619" i="4"/>
  <c r="E619" i="4"/>
  <c r="P618" i="4"/>
  <c r="D618" i="4"/>
  <c r="P617" i="4"/>
  <c r="D617" i="4"/>
  <c r="P616" i="4"/>
  <c r="D616" i="4"/>
  <c r="P615" i="4"/>
  <c r="D615" i="4"/>
  <c r="P614" i="4"/>
  <c r="D614" i="4"/>
  <c r="O613" i="4"/>
  <c r="N613" i="4"/>
  <c r="M613" i="4"/>
  <c r="L613" i="4"/>
  <c r="K613" i="4"/>
  <c r="J613" i="4"/>
  <c r="I613" i="4"/>
  <c r="H613" i="4"/>
  <c r="G613" i="4"/>
  <c r="F613" i="4"/>
  <c r="E613" i="4"/>
  <c r="P612" i="4"/>
  <c r="D612" i="4"/>
  <c r="P611" i="4"/>
  <c r="D611" i="4"/>
  <c r="P610" i="4"/>
  <c r="D610" i="4"/>
  <c r="P609" i="4"/>
  <c r="D609" i="4"/>
  <c r="P608" i="4"/>
  <c r="D608" i="4"/>
  <c r="O607" i="4"/>
  <c r="N607" i="4"/>
  <c r="M607" i="4"/>
  <c r="L607" i="4"/>
  <c r="K607" i="4"/>
  <c r="J607" i="4"/>
  <c r="I607" i="4"/>
  <c r="H607" i="4"/>
  <c r="G607" i="4"/>
  <c r="F607" i="4"/>
  <c r="E607" i="4"/>
  <c r="P606" i="4"/>
  <c r="D606" i="4"/>
  <c r="P605" i="4"/>
  <c r="D605" i="4"/>
  <c r="P604" i="4"/>
  <c r="D604" i="4"/>
  <c r="P603" i="4"/>
  <c r="D603" i="4"/>
  <c r="P602" i="4"/>
  <c r="D602" i="4"/>
  <c r="O601" i="4"/>
  <c r="N601" i="4"/>
  <c r="M601" i="4"/>
  <c r="L601" i="4"/>
  <c r="K601" i="4"/>
  <c r="J601" i="4"/>
  <c r="I601" i="4"/>
  <c r="H601" i="4"/>
  <c r="G601" i="4"/>
  <c r="F601" i="4"/>
  <c r="E601" i="4"/>
  <c r="P600" i="4"/>
  <c r="D600" i="4"/>
  <c r="P599" i="4"/>
  <c r="D599" i="4"/>
  <c r="P598" i="4"/>
  <c r="D598" i="4"/>
  <c r="P597" i="4"/>
  <c r="D597" i="4"/>
  <c r="P596" i="4"/>
  <c r="D596" i="4"/>
  <c r="O595" i="4"/>
  <c r="N595" i="4"/>
  <c r="M595" i="4"/>
  <c r="L595" i="4"/>
  <c r="K595" i="4"/>
  <c r="J595" i="4"/>
  <c r="I595" i="4"/>
  <c r="H595" i="4"/>
  <c r="G595" i="4"/>
  <c r="F595" i="4"/>
  <c r="E595" i="4"/>
  <c r="P594" i="4"/>
  <c r="D594" i="4"/>
  <c r="P593" i="4"/>
  <c r="D593" i="4"/>
  <c r="P592" i="4"/>
  <c r="D592" i="4"/>
  <c r="P591" i="4"/>
  <c r="D591" i="4"/>
  <c r="P590" i="4"/>
  <c r="N590" i="4"/>
  <c r="M590" i="4"/>
  <c r="M589" i="4" s="1"/>
  <c r="O589" i="4"/>
  <c r="L589" i="4"/>
  <c r="K589" i="4"/>
  <c r="J589" i="4"/>
  <c r="I589" i="4"/>
  <c r="H589" i="4"/>
  <c r="G589" i="4"/>
  <c r="F589" i="4"/>
  <c r="E589" i="4"/>
  <c r="P588" i="4"/>
  <c r="D588" i="4"/>
  <c r="P587" i="4"/>
  <c r="D587" i="4"/>
  <c r="P586" i="4"/>
  <c r="D586" i="4"/>
  <c r="P585" i="4"/>
  <c r="D585" i="4"/>
  <c r="P584" i="4"/>
  <c r="D584" i="4"/>
  <c r="O583" i="4"/>
  <c r="N583" i="4"/>
  <c r="M583" i="4"/>
  <c r="L583" i="4"/>
  <c r="K583" i="4"/>
  <c r="J583" i="4"/>
  <c r="I583" i="4"/>
  <c r="H583" i="4"/>
  <c r="G583" i="4"/>
  <c r="F583" i="4"/>
  <c r="E583" i="4"/>
  <c r="P582" i="4"/>
  <c r="D582" i="4"/>
  <c r="P581" i="4"/>
  <c r="D581" i="4"/>
  <c r="P580" i="4"/>
  <c r="D580" i="4"/>
  <c r="P579" i="4"/>
  <c r="D579" i="4"/>
  <c r="P578" i="4"/>
  <c r="D578" i="4"/>
  <c r="O577" i="4"/>
  <c r="N577" i="4"/>
  <c r="M577" i="4"/>
  <c r="L577" i="4"/>
  <c r="K577" i="4"/>
  <c r="J577" i="4"/>
  <c r="I577" i="4"/>
  <c r="H577" i="4"/>
  <c r="G577" i="4"/>
  <c r="F577" i="4"/>
  <c r="E577" i="4"/>
  <c r="P576" i="4"/>
  <c r="D576" i="4"/>
  <c r="P575" i="4"/>
  <c r="D575" i="4"/>
  <c r="P574" i="4"/>
  <c r="D574" i="4"/>
  <c r="P573" i="4"/>
  <c r="D573" i="4"/>
  <c r="P572" i="4"/>
  <c r="D572" i="4"/>
  <c r="O571" i="4"/>
  <c r="N571" i="4"/>
  <c r="M571" i="4"/>
  <c r="L571" i="4"/>
  <c r="K571" i="4"/>
  <c r="J571" i="4"/>
  <c r="I571" i="4"/>
  <c r="H571" i="4"/>
  <c r="G571" i="4"/>
  <c r="F571" i="4"/>
  <c r="E571" i="4"/>
  <c r="P570" i="4"/>
  <c r="D570" i="4"/>
  <c r="P569" i="4"/>
  <c r="D569" i="4"/>
  <c r="P568" i="4"/>
  <c r="D568" i="4"/>
  <c r="P567" i="4"/>
  <c r="D567" i="4"/>
  <c r="P566" i="4"/>
  <c r="D566" i="4"/>
  <c r="O565" i="4"/>
  <c r="O504" i="4" s="1"/>
  <c r="O21" i="4" s="1"/>
  <c r="N565" i="4"/>
  <c r="N504" i="4" s="1"/>
  <c r="N21" i="4" s="1"/>
  <c r="M565" i="4"/>
  <c r="M504" i="4" s="1"/>
  <c r="M21" i="4" s="1"/>
  <c r="L565" i="4"/>
  <c r="L504" i="4" s="1"/>
  <c r="L21" i="4" s="1"/>
  <c r="K565" i="4"/>
  <c r="K504" i="4" s="1"/>
  <c r="J565" i="4"/>
  <c r="J504" i="4" s="1"/>
  <c r="I565" i="4"/>
  <c r="I504" i="4" s="1"/>
  <c r="H565" i="4"/>
  <c r="H504" i="4" s="1"/>
  <c r="G565" i="4"/>
  <c r="G504" i="4" s="1"/>
  <c r="F565" i="4"/>
  <c r="F504" i="4" s="1"/>
  <c r="E565" i="4"/>
  <c r="P564" i="4"/>
  <c r="D564" i="4"/>
  <c r="P563" i="4"/>
  <c r="D563" i="4"/>
  <c r="P562" i="4"/>
  <c r="D562" i="4"/>
  <c r="P561" i="4"/>
  <c r="D561" i="4"/>
  <c r="P560" i="4"/>
  <c r="D560" i="4"/>
  <c r="O559" i="4"/>
  <c r="N559" i="4"/>
  <c r="M559" i="4"/>
  <c r="L559" i="4"/>
  <c r="K559" i="4"/>
  <c r="J559" i="4"/>
  <c r="I559" i="4"/>
  <c r="H559" i="4"/>
  <c r="G559" i="4"/>
  <c r="F559" i="4"/>
  <c r="E559" i="4"/>
  <c r="P558" i="4"/>
  <c r="D558" i="4"/>
  <c r="P557" i="4"/>
  <c r="D557" i="4"/>
  <c r="P556" i="4"/>
  <c r="D556" i="4"/>
  <c r="P555" i="4"/>
  <c r="D555" i="4"/>
  <c r="O553" i="4"/>
  <c r="N553" i="4"/>
  <c r="M553" i="4"/>
  <c r="K553" i="4"/>
  <c r="J553" i="4"/>
  <c r="I553" i="4"/>
  <c r="H553" i="4"/>
  <c r="G553" i="4"/>
  <c r="F553" i="4"/>
  <c r="E553" i="4"/>
  <c r="P552" i="4"/>
  <c r="D552" i="4"/>
  <c r="P551" i="4"/>
  <c r="D551" i="4"/>
  <c r="P550" i="4"/>
  <c r="D550" i="4"/>
  <c r="P549" i="4"/>
  <c r="D549" i="4"/>
  <c r="O547" i="4"/>
  <c r="N547" i="4"/>
  <c r="M547" i="4"/>
  <c r="K547" i="4"/>
  <c r="J547" i="4"/>
  <c r="I547" i="4"/>
  <c r="H547" i="4"/>
  <c r="G547" i="4"/>
  <c r="F547" i="4"/>
  <c r="E547" i="4"/>
  <c r="P546" i="4"/>
  <c r="D546" i="4"/>
  <c r="P545" i="4"/>
  <c r="D545" i="4"/>
  <c r="P544" i="4"/>
  <c r="D544" i="4"/>
  <c r="P543" i="4"/>
  <c r="D543" i="4"/>
  <c r="O541" i="4"/>
  <c r="N541" i="4"/>
  <c r="M541" i="4"/>
  <c r="K541" i="4"/>
  <c r="J541" i="4"/>
  <c r="I541" i="4"/>
  <c r="H541" i="4"/>
  <c r="G541" i="4"/>
  <c r="F541" i="4"/>
  <c r="E541" i="4"/>
  <c r="P540" i="4"/>
  <c r="D540" i="4"/>
  <c r="P539" i="4"/>
  <c r="D539" i="4"/>
  <c r="P538" i="4"/>
  <c r="D538" i="4"/>
  <c r="P537" i="4"/>
  <c r="D537" i="4"/>
  <c r="P536" i="4"/>
  <c r="D536" i="4"/>
  <c r="O535" i="4"/>
  <c r="N535" i="4"/>
  <c r="M535" i="4"/>
  <c r="L535" i="4"/>
  <c r="K535" i="4"/>
  <c r="J535" i="4"/>
  <c r="I535" i="4"/>
  <c r="H535" i="4"/>
  <c r="G535" i="4"/>
  <c r="F535" i="4"/>
  <c r="E535" i="4"/>
  <c r="P534" i="4"/>
  <c r="D534" i="4"/>
  <c r="P533" i="4"/>
  <c r="D533" i="4"/>
  <c r="P532" i="4"/>
  <c r="D532" i="4"/>
  <c r="P531" i="4"/>
  <c r="D531" i="4"/>
  <c r="L530" i="4"/>
  <c r="O529" i="4"/>
  <c r="N529" i="4"/>
  <c r="M529" i="4"/>
  <c r="K529" i="4"/>
  <c r="J529" i="4"/>
  <c r="I529" i="4"/>
  <c r="H529" i="4"/>
  <c r="G529" i="4"/>
  <c r="F529" i="4"/>
  <c r="E529" i="4"/>
  <c r="P528" i="4"/>
  <c r="D528" i="4"/>
  <c r="P527" i="4"/>
  <c r="D527" i="4"/>
  <c r="P526" i="4"/>
  <c r="D526" i="4"/>
  <c r="P525" i="4"/>
  <c r="D525" i="4"/>
  <c r="M524" i="4"/>
  <c r="O523" i="4"/>
  <c r="N523" i="4"/>
  <c r="K523" i="4"/>
  <c r="J523" i="4"/>
  <c r="I523" i="4"/>
  <c r="H523" i="4"/>
  <c r="G523" i="4"/>
  <c r="F523" i="4"/>
  <c r="E523" i="4"/>
  <c r="L522" i="4"/>
  <c r="L44" i="4" s="1"/>
  <c r="P516" i="4"/>
  <c r="D516" i="4"/>
  <c r="O515" i="4"/>
  <c r="O32" i="4" s="1"/>
  <c r="N515" i="4"/>
  <c r="N32" i="4" s="1"/>
  <c r="M515" i="4"/>
  <c r="M32" i="4" s="1"/>
  <c r="L515" i="4"/>
  <c r="L32" i="4" s="1"/>
  <c r="K515" i="4"/>
  <c r="K32" i="4" s="1"/>
  <c r="J515" i="4"/>
  <c r="J32" i="4" s="1"/>
  <c r="I515" i="4"/>
  <c r="I32" i="4" s="1"/>
  <c r="H515" i="4"/>
  <c r="H32" i="4" s="1"/>
  <c r="G515" i="4"/>
  <c r="G32" i="4" s="1"/>
  <c r="F515" i="4"/>
  <c r="F32" i="4" s="1"/>
  <c r="E515" i="4"/>
  <c r="E32" i="4" s="1"/>
  <c r="O514" i="4"/>
  <c r="O31" i="4" s="1"/>
  <c r="N514" i="4"/>
  <c r="N31" i="4" s="1"/>
  <c r="M514" i="4"/>
  <c r="M31" i="4" s="1"/>
  <c r="L514" i="4"/>
  <c r="L31" i="4" s="1"/>
  <c r="K514" i="4"/>
  <c r="K31" i="4" s="1"/>
  <c r="J514" i="4"/>
  <c r="J31" i="4" s="1"/>
  <c r="I514" i="4"/>
  <c r="I31" i="4" s="1"/>
  <c r="H514" i="4"/>
  <c r="H31" i="4" s="1"/>
  <c r="G514" i="4"/>
  <c r="G31" i="4" s="1"/>
  <c r="F514" i="4"/>
  <c r="F31" i="4" s="1"/>
  <c r="E514" i="4"/>
  <c r="E31" i="4" s="1"/>
  <c r="O513" i="4"/>
  <c r="O30" i="4" s="1"/>
  <c r="N513" i="4"/>
  <c r="N30" i="4" s="1"/>
  <c r="M513" i="4"/>
  <c r="M30" i="4" s="1"/>
  <c r="L513" i="4"/>
  <c r="L30" i="4" s="1"/>
  <c r="K513" i="4"/>
  <c r="K30" i="4" s="1"/>
  <c r="J513" i="4"/>
  <c r="J30" i="4" s="1"/>
  <c r="I513" i="4"/>
  <c r="I30" i="4" s="1"/>
  <c r="H513" i="4"/>
  <c r="H30" i="4" s="1"/>
  <c r="G513" i="4"/>
  <c r="G30" i="4" s="1"/>
  <c r="F513" i="4"/>
  <c r="F30" i="4" s="1"/>
  <c r="E513" i="4"/>
  <c r="E30" i="4" s="1"/>
  <c r="O512" i="4"/>
  <c r="O29" i="4" s="1"/>
  <c r="N512" i="4"/>
  <c r="N29" i="4" s="1"/>
  <c r="M512" i="4"/>
  <c r="M29" i="4" s="1"/>
  <c r="L512" i="4"/>
  <c r="L29" i="4" s="1"/>
  <c r="K512" i="4"/>
  <c r="K29" i="4" s="1"/>
  <c r="J512" i="4"/>
  <c r="J29" i="4" s="1"/>
  <c r="I512" i="4"/>
  <c r="I29" i="4" s="1"/>
  <c r="H512" i="4"/>
  <c r="H29" i="4" s="1"/>
  <c r="G512" i="4"/>
  <c r="G29" i="4" s="1"/>
  <c r="F512" i="4"/>
  <c r="F29" i="4" s="1"/>
  <c r="E512" i="4"/>
  <c r="E29" i="4" s="1"/>
  <c r="O511" i="4"/>
  <c r="O28" i="4" s="1"/>
  <c r="N511" i="4"/>
  <c r="N28" i="4" s="1"/>
  <c r="M511" i="4"/>
  <c r="M28" i="4" s="1"/>
  <c r="L511" i="4"/>
  <c r="L28" i="4" s="1"/>
  <c r="K511" i="4"/>
  <c r="K28" i="4" s="1"/>
  <c r="J511" i="4"/>
  <c r="J28" i="4" s="1"/>
  <c r="I511" i="4"/>
  <c r="I28" i="4" s="1"/>
  <c r="H511" i="4"/>
  <c r="H28" i="4" s="1"/>
  <c r="G511" i="4"/>
  <c r="G28" i="4" s="1"/>
  <c r="F511" i="4"/>
  <c r="F28" i="4" s="1"/>
  <c r="E511" i="4"/>
  <c r="E28" i="4" s="1"/>
  <c r="O509" i="4"/>
  <c r="O26" i="4" s="1"/>
  <c r="N509" i="4"/>
  <c r="N26" i="4" s="1"/>
  <c r="M509" i="4"/>
  <c r="M26" i="4" s="1"/>
  <c r="L509" i="4"/>
  <c r="L26" i="4" s="1"/>
  <c r="K509" i="4"/>
  <c r="K26" i="4" s="1"/>
  <c r="J509" i="4"/>
  <c r="J26" i="4" s="1"/>
  <c r="I509" i="4"/>
  <c r="I26" i="4" s="1"/>
  <c r="H509" i="4"/>
  <c r="H26" i="4" s="1"/>
  <c r="G509" i="4"/>
  <c r="G26" i="4" s="1"/>
  <c r="F509" i="4"/>
  <c r="F26" i="4" s="1"/>
  <c r="E509" i="4"/>
  <c r="E26" i="4" s="1"/>
  <c r="O508" i="4"/>
  <c r="O25" i="4" s="1"/>
  <c r="N508" i="4"/>
  <c r="N25" i="4" s="1"/>
  <c r="M508" i="4"/>
  <c r="M25" i="4" s="1"/>
  <c r="L508" i="4"/>
  <c r="L25" i="4" s="1"/>
  <c r="K508" i="4"/>
  <c r="K25" i="4" s="1"/>
  <c r="J508" i="4"/>
  <c r="J25" i="4" s="1"/>
  <c r="I508" i="4"/>
  <c r="I25" i="4" s="1"/>
  <c r="H508" i="4"/>
  <c r="H25" i="4" s="1"/>
  <c r="G508" i="4"/>
  <c r="G25" i="4" s="1"/>
  <c r="F508" i="4"/>
  <c r="F25" i="4" s="1"/>
  <c r="E508" i="4"/>
  <c r="E25" i="4" s="1"/>
  <c r="O507" i="4"/>
  <c r="O24" i="4" s="1"/>
  <c r="N507" i="4"/>
  <c r="N24" i="4" s="1"/>
  <c r="M507" i="4"/>
  <c r="M24" i="4" s="1"/>
  <c r="L507" i="4"/>
  <c r="L24" i="4" s="1"/>
  <c r="K507" i="4"/>
  <c r="K24" i="4" s="1"/>
  <c r="J507" i="4"/>
  <c r="J24" i="4" s="1"/>
  <c r="I507" i="4"/>
  <c r="I24" i="4" s="1"/>
  <c r="H507" i="4"/>
  <c r="H24" i="4" s="1"/>
  <c r="G507" i="4"/>
  <c r="G24" i="4" s="1"/>
  <c r="F507" i="4"/>
  <c r="F24" i="4" s="1"/>
  <c r="E507" i="4"/>
  <c r="E24" i="4" s="1"/>
  <c r="O506" i="4"/>
  <c r="O23" i="4" s="1"/>
  <c r="N506" i="4"/>
  <c r="N23" i="4" s="1"/>
  <c r="M506" i="4"/>
  <c r="M23" i="4" s="1"/>
  <c r="L506" i="4"/>
  <c r="L23" i="4" s="1"/>
  <c r="K506" i="4"/>
  <c r="K23" i="4" s="1"/>
  <c r="J506" i="4"/>
  <c r="J23" i="4" s="1"/>
  <c r="I506" i="4"/>
  <c r="I23" i="4" s="1"/>
  <c r="H506" i="4"/>
  <c r="H23" i="4" s="1"/>
  <c r="G506" i="4"/>
  <c r="G23" i="4" s="1"/>
  <c r="F506" i="4"/>
  <c r="F23" i="4" s="1"/>
  <c r="E506" i="4"/>
  <c r="E23" i="4" s="1"/>
  <c r="O505" i="4"/>
  <c r="O22" i="4" s="1"/>
  <c r="N505" i="4"/>
  <c r="N22" i="4" s="1"/>
  <c r="M505" i="4"/>
  <c r="M22" i="4" s="1"/>
  <c r="L505" i="4"/>
  <c r="L22" i="4" s="1"/>
  <c r="K505" i="4"/>
  <c r="K22" i="4" s="1"/>
  <c r="J505" i="4"/>
  <c r="J22" i="4" s="1"/>
  <c r="I505" i="4"/>
  <c r="I22" i="4" s="1"/>
  <c r="H505" i="4"/>
  <c r="H22" i="4" s="1"/>
  <c r="G505" i="4"/>
  <c r="G22" i="4" s="1"/>
  <c r="F505" i="4"/>
  <c r="F22" i="4" s="1"/>
  <c r="E505" i="4"/>
  <c r="E22" i="4" s="1"/>
  <c r="P497" i="4"/>
  <c r="P490" i="4"/>
  <c r="D490" i="4"/>
  <c r="P489" i="4"/>
  <c r="D489" i="4"/>
  <c r="P488" i="4"/>
  <c r="D488" i="4"/>
  <c r="P487" i="4"/>
  <c r="D487" i="4"/>
  <c r="P486" i="4"/>
  <c r="D486" i="4"/>
  <c r="P485" i="4"/>
  <c r="D485" i="4"/>
  <c r="P484" i="4"/>
  <c r="D484" i="4"/>
  <c r="P483" i="4"/>
  <c r="D483" i="4"/>
  <c r="P482" i="4"/>
  <c r="D482" i="4"/>
  <c r="P481" i="4"/>
  <c r="D481" i="4"/>
  <c r="P478" i="4"/>
  <c r="D478" i="4"/>
  <c r="P477" i="4"/>
  <c r="D477" i="4"/>
  <c r="P476" i="4"/>
  <c r="D476" i="4"/>
  <c r="P475" i="4"/>
  <c r="D475" i="4"/>
  <c r="P472" i="4"/>
  <c r="D472" i="4"/>
  <c r="P471" i="4"/>
  <c r="D471" i="4"/>
  <c r="P470" i="4"/>
  <c r="D470" i="4"/>
  <c r="P469" i="4"/>
  <c r="D469" i="4"/>
  <c r="P468" i="4"/>
  <c r="D468" i="4"/>
  <c r="P467" i="4"/>
  <c r="D467" i="4"/>
  <c r="O466" i="4"/>
  <c r="N466" i="4"/>
  <c r="M466" i="4"/>
  <c r="L466" i="4"/>
  <c r="K466" i="4"/>
  <c r="J466" i="4"/>
  <c r="I466" i="4"/>
  <c r="H466" i="4"/>
  <c r="G466" i="4"/>
  <c r="F466" i="4"/>
  <c r="E466" i="4"/>
  <c r="O465" i="4"/>
  <c r="N465" i="4"/>
  <c r="M465" i="4"/>
  <c r="L465" i="4"/>
  <c r="K465" i="4"/>
  <c r="J465" i="4"/>
  <c r="I465" i="4"/>
  <c r="H465" i="4"/>
  <c r="G465" i="4"/>
  <c r="F465" i="4"/>
  <c r="E465" i="4"/>
  <c r="O464" i="4"/>
  <c r="N464" i="4"/>
  <c r="M464" i="4"/>
  <c r="L464" i="4"/>
  <c r="K464" i="4"/>
  <c r="J464" i="4"/>
  <c r="I464" i="4"/>
  <c r="H464" i="4"/>
  <c r="G464" i="4"/>
  <c r="F464" i="4"/>
  <c r="E464" i="4"/>
  <c r="O463" i="4"/>
  <c r="N463" i="4"/>
  <c r="M463" i="4"/>
  <c r="L463" i="4"/>
  <c r="K463" i="4"/>
  <c r="J463" i="4"/>
  <c r="I463" i="4"/>
  <c r="H463" i="4"/>
  <c r="G463" i="4"/>
  <c r="F463" i="4"/>
  <c r="E463" i="4"/>
  <c r="O462" i="4"/>
  <c r="N462" i="4"/>
  <c r="M462" i="4"/>
  <c r="K462" i="4"/>
  <c r="J462" i="4"/>
  <c r="I462" i="4"/>
  <c r="H462" i="4"/>
  <c r="G462" i="4"/>
  <c r="F462" i="4"/>
  <c r="E462" i="4"/>
  <c r="P460" i="4"/>
  <c r="D460" i="4"/>
  <c r="P459" i="4"/>
  <c r="D459" i="4"/>
  <c r="P458" i="4"/>
  <c r="D458" i="4"/>
  <c r="P457" i="4"/>
  <c r="D457" i="4"/>
  <c r="P456" i="4"/>
  <c r="D456" i="4"/>
  <c r="P455" i="4"/>
  <c r="D455" i="4"/>
  <c r="P454" i="4"/>
  <c r="D454" i="4"/>
  <c r="P453" i="4"/>
  <c r="D453" i="4"/>
  <c r="P452" i="4"/>
  <c r="D452" i="4"/>
  <c r="P451" i="4"/>
  <c r="D451" i="4"/>
  <c r="P450" i="4"/>
  <c r="D450" i="4"/>
  <c r="P449" i="4"/>
  <c r="D449" i="4"/>
  <c r="P448" i="4"/>
  <c r="D448" i="4"/>
  <c r="P447" i="4"/>
  <c r="D447" i="4"/>
  <c r="P446" i="4"/>
  <c r="D446" i="4"/>
  <c r="P445" i="4"/>
  <c r="D445" i="4"/>
  <c r="P444" i="4"/>
  <c r="D444" i="4"/>
  <c r="P443" i="4"/>
  <c r="D443" i="4"/>
  <c r="O442" i="4"/>
  <c r="N442" i="4"/>
  <c r="M442" i="4"/>
  <c r="L442" i="4"/>
  <c r="K442" i="4"/>
  <c r="J442" i="4"/>
  <c r="I442" i="4"/>
  <c r="H442" i="4"/>
  <c r="G442" i="4"/>
  <c r="F442" i="4"/>
  <c r="E442" i="4"/>
  <c r="O441" i="4"/>
  <c r="N441" i="4"/>
  <c r="M441" i="4"/>
  <c r="L441" i="4"/>
  <c r="K441" i="4"/>
  <c r="J441" i="4"/>
  <c r="I441" i="4"/>
  <c r="H441" i="4"/>
  <c r="G441" i="4"/>
  <c r="F441" i="4"/>
  <c r="E441" i="4"/>
  <c r="O440" i="4"/>
  <c r="N440" i="4"/>
  <c r="M440" i="4"/>
  <c r="L440" i="4"/>
  <c r="K440" i="4"/>
  <c r="J440" i="4"/>
  <c r="I440" i="4"/>
  <c r="H440" i="4"/>
  <c r="G440" i="4"/>
  <c r="F440" i="4"/>
  <c r="E440" i="4"/>
  <c r="O439" i="4"/>
  <c r="N439" i="4"/>
  <c r="M439" i="4"/>
  <c r="L439" i="4"/>
  <c r="K439" i="4"/>
  <c r="J439" i="4"/>
  <c r="I439" i="4"/>
  <c r="H439" i="4"/>
  <c r="G439" i="4"/>
  <c r="F439" i="4"/>
  <c r="E439" i="4"/>
  <c r="O438" i="4"/>
  <c r="N438" i="4"/>
  <c r="M438" i="4"/>
  <c r="L438" i="4"/>
  <c r="K438" i="4"/>
  <c r="J438" i="4"/>
  <c r="I438" i="4"/>
  <c r="H438" i="4"/>
  <c r="G438" i="4"/>
  <c r="F438" i="4"/>
  <c r="E438" i="4"/>
  <c r="O437" i="4"/>
  <c r="N437" i="4"/>
  <c r="M437" i="4"/>
  <c r="L437" i="4"/>
  <c r="K437" i="4"/>
  <c r="J437" i="4"/>
  <c r="I437" i="4"/>
  <c r="H437" i="4"/>
  <c r="G437" i="4"/>
  <c r="F437" i="4"/>
  <c r="E437" i="4"/>
  <c r="P436" i="4"/>
  <c r="P435" i="4"/>
  <c r="D435" i="4"/>
  <c r="P434" i="4"/>
  <c r="D434" i="4"/>
  <c r="P433" i="4"/>
  <c r="D433" i="4"/>
  <c r="P432" i="4"/>
  <c r="D432" i="4"/>
  <c r="O431" i="4"/>
  <c r="O304" i="4" s="1"/>
  <c r="N431" i="4"/>
  <c r="N304" i="4" s="1"/>
  <c r="M431" i="4"/>
  <c r="M304" i="4" s="1"/>
  <c r="L431" i="4"/>
  <c r="L304" i="4" s="1"/>
  <c r="P430" i="4"/>
  <c r="P429" i="4"/>
  <c r="D429" i="4"/>
  <c r="P428" i="4"/>
  <c r="D428" i="4"/>
  <c r="P427" i="4"/>
  <c r="D427" i="4"/>
  <c r="P426" i="4"/>
  <c r="D426" i="4"/>
  <c r="P425" i="4"/>
  <c r="D425" i="4"/>
  <c r="P424" i="4"/>
  <c r="D424" i="4"/>
  <c r="P423" i="4"/>
  <c r="D423" i="4"/>
  <c r="P422" i="4"/>
  <c r="D422" i="4"/>
  <c r="P421" i="4"/>
  <c r="D421" i="4"/>
  <c r="P420" i="4"/>
  <c r="D420" i="4"/>
  <c r="P419" i="4"/>
  <c r="D419" i="4"/>
  <c r="P418" i="4"/>
  <c r="O416" i="4"/>
  <c r="N416" i="4"/>
  <c r="M416" i="4"/>
  <c r="L416" i="4"/>
  <c r="K416" i="4"/>
  <c r="J416" i="4"/>
  <c r="I416" i="4"/>
  <c r="H416" i="4"/>
  <c r="G416" i="4"/>
  <c r="F416" i="4"/>
  <c r="E416" i="4"/>
  <c r="O415" i="4"/>
  <c r="N415" i="4"/>
  <c r="M415" i="4"/>
  <c r="L415" i="4"/>
  <c r="K415" i="4"/>
  <c r="J415" i="4"/>
  <c r="I415" i="4"/>
  <c r="H415" i="4"/>
  <c r="G415" i="4"/>
  <c r="F415" i="4"/>
  <c r="E415" i="4"/>
  <c r="O414" i="4"/>
  <c r="N414" i="4"/>
  <c r="M414" i="4"/>
  <c r="L414" i="4"/>
  <c r="K414" i="4"/>
  <c r="J414" i="4"/>
  <c r="I414" i="4"/>
  <c r="H414" i="4"/>
  <c r="G414" i="4"/>
  <c r="F414" i="4"/>
  <c r="E414" i="4"/>
  <c r="O413" i="4"/>
  <c r="N413" i="4"/>
  <c r="M413" i="4"/>
  <c r="L413" i="4"/>
  <c r="K413" i="4"/>
  <c r="J413" i="4"/>
  <c r="I413" i="4"/>
  <c r="H413" i="4"/>
  <c r="G413" i="4"/>
  <c r="F413" i="4"/>
  <c r="E413" i="4"/>
  <c r="O412" i="4"/>
  <c r="N412" i="4"/>
  <c r="M412" i="4"/>
  <c r="L412" i="4"/>
  <c r="K412" i="4"/>
  <c r="J412" i="4"/>
  <c r="I412" i="4"/>
  <c r="H412" i="4"/>
  <c r="G412" i="4"/>
  <c r="F412" i="4"/>
  <c r="E412" i="4"/>
  <c r="P411" i="4"/>
  <c r="D411" i="4"/>
  <c r="P410" i="4"/>
  <c r="D410" i="4"/>
  <c r="P409" i="4"/>
  <c r="D409" i="4"/>
  <c r="P408" i="4"/>
  <c r="D408" i="4"/>
  <c r="P407" i="4"/>
  <c r="D407" i="4"/>
  <c r="P406" i="4"/>
  <c r="D406" i="4"/>
  <c r="P405" i="4"/>
  <c r="D405" i="4"/>
  <c r="P404" i="4"/>
  <c r="D404" i="4"/>
  <c r="P403" i="4"/>
  <c r="D403" i="4"/>
  <c r="P402" i="4"/>
  <c r="D402" i="4"/>
  <c r="P401" i="4"/>
  <c r="D401" i="4"/>
  <c r="P400" i="4"/>
  <c r="D400" i="4"/>
  <c r="P399" i="4"/>
  <c r="D399" i="4"/>
  <c r="P398" i="4"/>
  <c r="O397" i="4"/>
  <c r="N397" i="4"/>
  <c r="M397" i="4"/>
  <c r="L397" i="4"/>
  <c r="K397" i="4"/>
  <c r="J397" i="4"/>
  <c r="I397" i="4"/>
  <c r="H397" i="4"/>
  <c r="G397" i="4"/>
  <c r="F397" i="4"/>
  <c r="E397" i="4"/>
  <c r="O396" i="4"/>
  <c r="N396" i="4"/>
  <c r="M396" i="4"/>
  <c r="L396" i="4"/>
  <c r="K396" i="4"/>
  <c r="J396" i="4"/>
  <c r="I396" i="4"/>
  <c r="H396" i="4"/>
  <c r="G396" i="4"/>
  <c r="F396" i="4"/>
  <c r="E396" i="4"/>
  <c r="O395" i="4"/>
  <c r="N395" i="4"/>
  <c r="M395" i="4"/>
  <c r="L395" i="4"/>
  <c r="K395" i="4"/>
  <c r="J395" i="4"/>
  <c r="I395" i="4"/>
  <c r="H395" i="4"/>
  <c r="G395" i="4"/>
  <c r="F395" i="4"/>
  <c r="E395" i="4"/>
  <c r="O394" i="4"/>
  <c r="N394" i="4"/>
  <c r="M394" i="4"/>
  <c r="L394" i="4"/>
  <c r="K394" i="4"/>
  <c r="J394" i="4"/>
  <c r="I394" i="4"/>
  <c r="H394" i="4"/>
  <c r="G394" i="4"/>
  <c r="F394" i="4"/>
  <c r="E394" i="4"/>
  <c r="O393" i="4"/>
  <c r="N393" i="4"/>
  <c r="M393" i="4"/>
  <c r="L393" i="4"/>
  <c r="K393" i="4"/>
  <c r="J393" i="4"/>
  <c r="I393" i="4"/>
  <c r="H393" i="4"/>
  <c r="G393" i="4"/>
  <c r="F393" i="4"/>
  <c r="E393" i="4"/>
  <c r="O392" i="4"/>
  <c r="N392" i="4"/>
  <c r="M392" i="4"/>
  <c r="L392" i="4"/>
  <c r="K392" i="4"/>
  <c r="J392" i="4"/>
  <c r="I392" i="4"/>
  <c r="H392" i="4"/>
  <c r="G392" i="4"/>
  <c r="F392" i="4"/>
  <c r="E392" i="4"/>
  <c r="P391" i="4"/>
  <c r="D391" i="4"/>
  <c r="P390" i="4"/>
  <c r="D390" i="4"/>
  <c r="P389" i="4"/>
  <c r="D389" i="4"/>
  <c r="P388" i="4"/>
  <c r="D388" i="4"/>
  <c r="P387" i="4"/>
  <c r="D387" i="4"/>
  <c r="P386" i="4"/>
  <c r="D386" i="4"/>
  <c r="P385" i="4"/>
  <c r="D385" i="4"/>
  <c r="P384" i="4"/>
  <c r="D384" i="4"/>
  <c r="P383" i="4"/>
  <c r="D383" i="4"/>
  <c r="P382" i="4"/>
  <c r="D382" i="4"/>
  <c r="P381" i="4"/>
  <c r="D381" i="4"/>
  <c r="P380" i="4"/>
  <c r="D380" i="4"/>
  <c r="P379" i="4"/>
  <c r="O378" i="4"/>
  <c r="N378" i="4"/>
  <c r="M378" i="4"/>
  <c r="L378" i="4"/>
  <c r="K378" i="4"/>
  <c r="J378" i="4"/>
  <c r="I378" i="4"/>
  <c r="H378" i="4"/>
  <c r="G378" i="4"/>
  <c r="F378" i="4"/>
  <c r="E378" i="4"/>
  <c r="O377" i="4"/>
  <c r="N377" i="4"/>
  <c r="M377" i="4"/>
  <c r="L377" i="4"/>
  <c r="K377" i="4"/>
  <c r="J377" i="4"/>
  <c r="I377" i="4"/>
  <c r="H377" i="4"/>
  <c r="G377" i="4"/>
  <c r="F377" i="4"/>
  <c r="E377" i="4"/>
  <c r="O376" i="4"/>
  <c r="N376" i="4"/>
  <c r="M376" i="4"/>
  <c r="L376" i="4"/>
  <c r="K376" i="4"/>
  <c r="J376" i="4"/>
  <c r="I376" i="4"/>
  <c r="H376" i="4"/>
  <c r="G376" i="4"/>
  <c r="F376" i="4"/>
  <c r="E376" i="4"/>
  <c r="O375" i="4"/>
  <c r="N375" i="4"/>
  <c r="M375" i="4"/>
  <c r="L375" i="4"/>
  <c r="K375" i="4"/>
  <c r="J375" i="4"/>
  <c r="I375" i="4"/>
  <c r="H375" i="4"/>
  <c r="G375" i="4"/>
  <c r="F375" i="4"/>
  <c r="E375" i="4"/>
  <c r="O374" i="4"/>
  <c r="N374" i="4"/>
  <c r="M374" i="4"/>
  <c r="L374" i="4"/>
  <c r="K374" i="4"/>
  <c r="J374" i="4"/>
  <c r="I374" i="4"/>
  <c r="H374" i="4"/>
  <c r="G374" i="4"/>
  <c r="F374" i="4"/>
  <c r="E374" i="4"/>
  <c r="O373" i="4"/>
  <c r="N373" i="4"/>
  <c r="M373" i="4"/>
  <c r="L373" i="4"/>
  <c r="K373" i="4"/>
  <c r="J373" i="4"/>
  <c r="I373" i="4"/>
  <c r="H373" i="4"/>
  <c r="G373" i="4"/>
  <c r="F373" i="4"/>
  <c r="E373" i="4"/>
  <c r="P372" i="4"/>
  <c r="D372" i="4"/>
  <c r="P371" i="4"/>
  <c r="D371" i="4"/>
  <c r="P370" i="4"/>
  <c r="D370" i="4"/>
  <c r="P369" i="4"/>
  <c r="D369" i="4"/>
  <c r="P368" i="4"/>
  <c r="D368" i="4"/>
  <c r="P367" i="4"/>
  <c r="D367" i="4"/>
  <c r="P366" i="4"/>
  <c r="D366" i="4"/>
  <c r="P365" i="4"/>
  <c r="D365" i="4"/>
  <c r="P364" i="4"/>
  <c r="D364" i="4"/>
  <c r="P363" i="4"/>
  <c r="D363" i="4"/>
  <c r="P362" i="4"/>
  <c r="D362" i="4"/>
  <c r="P361" i="4"/>
  <c r="D361" i="4"/>
  <c r="P360" i="4"/>
  <c r="O359" i="4"/>
  <c r="N359" i="4"/>
  <c r="M359" i="4"/>
  <c r="L359" i="4"/>
  <c r="K359" i="4"/>
  <c r="J359" i="4"/>
  <c r="I359" i="4"/>
  <c r="H359" i="4"/>
  <c r="G359" i="4"/>
  <c r="F359" i="4"/>
  <c r="E359" i="4"/>
  <c r="O358" i="4"/>
  <c r="N358" i="4"/>
  <c r="M358" i="4"/>
  <c r="L358" i="4"/>
  <c r="K358" i="4"/>
  <c r="J358" i="4"/>
  <c r="I358" i="4"/>
  <c r="H358" i="4"/>
  <c r="G358" i="4"/>
  <c r="F358" i="4"/>
  <c r="E358" i="4"/>
  <c r="O357" i="4"/>
  <c r="N357" i="4"/>
  <c r="M357" i="4"/>
  <c r="L357" i="4"/>
  <c r="K357" i="4"/>
  <c r="J357" i="4"/>
  <c r="I357" i="4"/>
  <c r="H357" i="4"/>
  <c r="G357" i="4"/>
  <c r="F357" i="4"/>
  <c r="E357" i="4"/>
  <c r="O356" i="4"/>
  <c r="N356" i="4"/>
  <c r="M356" i="4"/>
  <c r="L356" i="4"/>
  <c r="K356" i="4"/>
  <c r="J356" i="4"/>
  <c r="I356" i="4"/>
  <c r="H356" i="4"/>
  <c r="G356" i="4"/>
  <c r="F356" i="4"/>
  <c r="E356" i="4"/>
  <c r="O355" i="4"/>
  <c r="N355" i="4"/>
  <c r="M355" i="4"/>
  <c r="L355" i="4"/>
  <c r="K355" i="4"/>
  <c r="J355" i="4"/>
  <c r="I355" i="4"/>
  <c r="H355" i="4"/>
  <c r="G355" i="4"/>
  <c r="F355" i="4"/>
  <c r="E355" i="4"/>
  <c r="O354" i="4"/>
  <c r="N354" i="4"/>
  <c r="M354" i="4"/>
  <c r="L354" i="4"/>
  <c r="K354" i="4"/>
  <c r="J354" i="4"/>
  <c r="I354" i="4"/>
  <c r="H354" i="4"/>
  <c r="G354" i="4"/>
  <c r="F354" i="4"/>
  <c r="E354" i="4"/>
  <c r="P353" i="4"/>
  <c r="D353" i="4"/>
  <c r="P352" i="4"/>
  <c r="D352" i="4"/>
  <c r="P351" i="4"/>
  <c r="D351" i="4"/>
  <c r="P350" i="4"/>
  <c r="D350" i="4"/>
  <c r="P349" i="4"/>
  <c r="D349" i="4"/>
  <c r="O348" i="4"/>
  <c r="N348" i="4"/>
  <c r="M348" i="4"/>
  <c r="L348" i="4"/>
  <c r="K348" i="4"/>
  <c r="J348" i="4"/>
  <c r="I348" i="4"/>
  <c r="H348" i="4"/>
  <c r="G348" i="4"/>
  <c r="F348" i="4"/>
  <c r="E348" i="4"/>
  <c r="P347" i="4"/>
  <c r="D347" i="4"/>
  <c r="P346" i="4"/>
  <c r="D346" i="4"/>
  <c r="P345" i="4"/>
  <c r="D345" i="4"/>
  <c r="P344" i="4"/>
  <c r="D344" i="4"/>
  <c r="P343" i="4"/>
  <c r="D343" i="4"/>
  <c r="O342" i="4"/>
  <c r="N342" i="4"/>
  <c r="M342" i="4"/>
  <c r="L342" i="4"/>
  <c r="K342" i="4"/>
  <c r="J342" i="4"/>
  <c r="I342" i="4"/>
  <c r="H342" i="4"/>
  <c r="G342" i="4"/>
  <c r="F342" i="4"/>
  <c r="E342" i="4"/>
  <c r="P341" i="4"/>
  <c r="D341" i="4"/>
  <c r="P340" i="4"/>
  <c r="D340" i="4"/>
  <c r="P339" i="4"/>
  <c r="D339" i="4"/>
  <c r="P338" i="4"/>
  <c r="D338" i="4"/>
  <c r="P337" i="4"/>
  <c r="D337" i="4"/>
  <c r="O336" i="4"/>
  <c r="N336" i="4"/>
  <c r="M336" i="4"/>
  <c r="L336" i="4"/>
  <c r="K336" i="4"/>
  <c r="J336" i="4"/>
  <c r="I336" i="4"/>
  <c r="H336" i="4"/>
  <c r="G336" i="4"/>
  <c r="F336" i="4"/>
  <c r="E336" i="4"/>
  <c r="P335" i="4"/>
  <c r="O334" i="4"/>
  <c r="N334" i="4"/>
  <c r="M334" i="4"/>
  <c r="L334" i="4"/>
  <c r="K334" i="4"/>
  <c r="J334" i="4"/>
  <c r="I334" i="4"/>
  <c r="H334" i="4"/>
  <c r="G334" i="4"/>
  <c r="F334" i="4"/>
  <c r="E334" i="4"/>
  <c r="O333" i="4"/>
  <c r="N333" i="4"/>
  <c r="M333" i="4"/>
  <c r="L333" i="4"/>
  <c r="K333" i="4"/>
  <c r="J333" i="4"/>
  <c r="I333" i="4"/>
  <c r="H333" i="4"/>
  <c r="G333" i="4"/>
  <c r="F333" i="4"/>
  <c r="E333" i="4"/>
  <c r="O332" i="4"/>
  <c r="N332" i="4"/>
  <c r="M332" i="4"/>
  <c r="L332" i="4"/>
  <c r="K332" i="4"/>
  <c r="J332" i="4"/>
  <c r="I332" i="4"/>
  <c r="H332" i="4"/>
  <c r="G332" i="4"/>
  <c r="F332" i="4"/>
  <c r="E332" i="4"/>
  <c r="O331" i="4"/>
  <c r="N331" i="4"/>
  <c r="M331" i="4"/>
  <c r="L331" i="4"/>
  <c r="K331" i="4"/>
  <c r="J331" i="4"/>
  <c r="I331" i="4"/>
  <c r="H331" i="4"/>
  <c r="G331" i="4"/>
  <c r="F331" i="4"/>
  <c r="E331" i="4"/>
  <c r="O330" i="4"/>
  <c r="N330" i="4"/>
  <c r="M330" i="4"/>
  <c r="L330" i="4"/>
  <c r="K330" i="4"/>
  <c r="J330" i="4"/>
  <c r="I330" i="4"/>
  <c r="H330" i="4"/>
  <c r="G330" i="4"/>
  <c r="F330" i="4"/>
  <c r="E330" i="4"/>
  <c r="P328" i="4"/>
  <c r="D328" i="4"/>
  <c r="P327" i="4"/>
  <c r="D327" i="4"/>
  <c r="P326" i="4"/>
  <c r="D326" i="4"/>
  <c r="P325" i="4"/>
  <c r="D325" i="4"/>
  <c r="P324" i="4"/>
  <c r="D324" i="4"/>
  <c r="O323" i="4"/>
  <c r="N323" i="4"/>
  <c r="M323" i="4"/>
  <c r="L323" i="4"/>
  <c r="K323" i="4"/>
  <c r="J323" i="4"/>
  <c r="I323" i="4"/>
  <c r="H323" i="4"/>
  <c r="G323" i="4"/>
  <c r="F323" i="4"/>
  <c r="E323" i="4"/>
  <c r="P322" i="4"/>
  <c r="D322" i="4"/>
  <c r="P321" i="4"/>
  <c r="D321" i="4"/>
  <c r="P320" i="4"/>
  <c r="D320" i="4"/>
  <c r="P319" i="4"/>
  <c r="D319" i="4"/>
  <c r="P318" i="4"/>
  <c r="D318" i="4"/>
  <c r="O317" i="4"/>
  <c r="N317" i="4"/>
  <c r="M317" i="4"/>
  <c r="L317" i="4"/>
  <c r="K317" i="4"/>
  <c r="J317" i="4"/>
  <c r="I317" i="4"/>
  <c r="H317" i="4"/>
  <c r="G317" i="4"/>
  <c r="F317" i="4"/>
  <c r="E317" i="4"/>
  <c r="P316" i="4"/>
  <c r="O315" i="4"/>
  <c r="N315" i="4"/>
  <c r="M315" i="4"/>
  <c r="L315" i="4"/>
  <c r="K315" i="4"/>
  <c r="J315" i="4"/>
  <c r="I315" i="4"/>
  <c r="H315" i="4"/>
  <c r="G315" i="4"/>
  <c r="F315" i="4"/>
  <c r="E315" i="4"/>
  <c r="O314" i="4"/>
  <c r="N314" i="4"/>
  <c r="M314" i="4"/>
  <c r="L314" i="4"/>
  <c r="K314" i="4"/>
  <c r="J314" i="4"/>
  <c r="I314" i="4"/>
  <c r="H314" i="4"/>
  <c r="G314" i="4"/>
  <c r="F314" i="4"/>
  <c r="E314" i="4"/>
  <c r="O313" i="4"/>
  <c r="N313" i="4"/>
  <c r="M313" i="4"/>
  <c r="L313" i="4"/>
  <c r="K313" i="4"/>
  <c r="J313" i="4"/>
  <c r="I313" i="4"/>
  <c r="H313" i="4"/>
  <c r="G313" i="4"/>
  <c r="F313" i="4"/>
  <c r="E313" i="4"/>
  <c r="O312" i="4"/>
  <c r="N312" i="4"/>
  <c r="M312" i="4"/>
  <c r="L312" i="4"/>
  <c r="K312" i="4"/>
  <c r="J312" i="4"/>
  <c r="I312" i="4"/>
  <c r="H312" i="4"/>
  <c r="G312" i="4"/>
  <c r="F312" i="4"/>
  <c r="E312" i="4"/>
  <c r="O311" i="4"/>
  <c r="N311" i="4"/>
  <c r="M311" i="4"/>
  <c r="L311" i="4"/>
  <c r="L299" i="4" s="1"/>
  <c r="D299" i="4" s="1"/>
  <c r="K311" i="4"/>
  <c r="J311" i="4"/>
  <c r="I311" i="4"/>
  <c r="H311" i="4"/>
  <c r="G311" i="4"/>
  <c r="F311" i="4"/>
  <c r="E311" i="4"/>
  <c r="P309" i="4"/>
  <c r="D309" i="4"/>
  <c r="O308" i="4"/>
  <c r="O289" i="4" s="1"/>
  <c r="N308" i="4"/>
  <c r="N289" i="4" s="1"/>
  <c r="M308" i="4"/>
  <c r="M289" i="4" s="1"/>
  <c r="L308" i="4"/>
  <c r="L289" i="4" s="1"/>
  <c r="O307" i="4"/>
  <c r="O288" i="4" s="1"/>
  <c r="N307" i="4"/>
  <c r="N288" i="4" s="1"/>
  <c r="M307" i="4"/>
  <c r="M288" i="4" s="1"/>
  <c r="L307" i="4"/>
  <c r="O306" i="4"/>
  <c r="O287" i="4" s="1"/>
  <c r="N306" i="4"/>
  <c r="N287" i="4" s="1"/>
  <c r="M306" i="4"/>
  <c r="M287" i="4" s="1"/>
  <c r="L306" i="4"/>
  <c r="P306" i="4" s="1"/>
  <c r="O305" i="4"/>
  <c r="O286" i="4" s="1"/>
  <c r="N305" i="4"/>
  <c r="N286" i="4" s="1"/>
  <c r="M305" i="4"/>
  <c r="M286" i="4" s="1"/>
  <c r="L305" i="4"/>
  <c r="P305" i="4" s="1"/>
  <c r="K304" i="4"/>
  <c r="J304" i="4"/>
  <c r="I304" i="4"/>
  <c r="H304" i="4"/>
  <c r="G304" i="4"/>
  <c r="F304" i="4"/>
  <c r="E304" i="4"/>
  <c r="P303" i="4"/>
  <c r="D303" i="4"/>
  <c r="P302" i="4"/>
  <c r="D302" i="4"/>
  <c r="P301" i="4"/>
  <c r="D301" i="4"/>
  <c r="P300" i="4"/>
  <c r="D300" i="4"/>
  <c r="O298" i="4"/>
  <c r="O33" i="4" s="1"/>
  <c r="N298" i="4"/>
  <c r="N33" i="4" s="1"/>
  <c r="M298" i="4"/>
  <c r="M33" i="4" s="1"/>
  <c r="K298" i="4"/>
  <c r="K33" i="4" s="1"/>
  <c r="J298" i="4"/>
  <c r="I298" i="4"/>
  <c r="H298" i="4"/>
  <c r="H33" i="4" s="1"/>
  <c r="G298" i="4"/>
  <c r="G33" i="4" s="1"/>
  <c r="F298" i="4"/>
  <c r="F33" i="4" s="1"/>
  <c r="E298" i="4"/>
  <c r="E33" i="4" s="1"/>
  <c r="P297" i="4"/>
  <c r="D297" i="4"/>
  <c r="P296" i="4"/>
  <c r="D296" i="4"/>
  <c r="P295" i="4"/>
  <c r="D295" i="4"/>
  <c r="P294" i="4"/>
  <c r="D294" i="4"/>
  <c r="P293" i="4"/>
  <c r="D293" i="4"/>
  <c r="O292" i="4"/>
  <c r="N292" i="4"/>
  <c r="M292" i="4"/>
  <c r="L292" i="4"/>
  <c r="K292" i="4"/>
  <c r="J292" i="4"/>
  <c r="I292" i="4"/>
  <c r="H292" i="4"/>
  <c r="G292" i="4"/>
  <c r="F292" i="4"/>
  <c r="E292" i="4"/>
  <c r="P291" i="4"/>
  <c r="O290" i="4"/>
  <c r="N290" i="4"/>
  <c r="M290" i="4"/>
  <c r="L290" i="4"/>
  <c r="K290" i="4"/>
  <c r="J290" i="4"/>
  <c r="I290" i="4"/>
  <c r="H290" i="4"/>
  <c r="G290" i="4"/>
  <c r="F290" i="4"/>
  <c r="E290" i="4"/>
  <c r="K289" i="4"/>
  <c r="J289" i="4"/>
  <c r="I289" i="4"/>
  <c r="H289" i="4"/>
  <c r="G289" i="4"/>
  <c r="F289" i="4"/>
  <c r="E289" i="4"/>
  <c r="K288" i="4"/>
  <c r="J288" i="4"/>
  <c r="I288" i="4"/>
  <c r="H288" i="4"/>
  <c r="G288" i="4"/>
  <c r="F288" i="4"/>
  <c r="E288" i="4"/>
  <c r="K287" i="4"/>
  <c r="J287" i="4"/>
  <c r="I287" i="4"/>
  <c r="H287" i="4"/>
  <c r="G287" i="4"/>
  <c r="F287" i="4"/>
  <c r="E287" i="4"/>
  <c r="K286" i="4"/>
  <c r="J286" i="4"/>
  <c r="I286" i="4"/>
  <c r="H286" i="4"/>
  <c r="G286" i="4"/>
  <c r="F286" i="4"/>
  <c r="E286" i="4"/>
  <c r="P284" i="4"/>
  <c r="D284" i="4"/>
  <c r="P283" i="4"/>
  <c r="D283" i="4"/>
  <c r="P282" i="4"/>
  <c r="D282" i="4"/>
  <c r="P281" i="4"/>
  <c r="D281" i="4"/>
  <c r="O279" i="4"/>
  <c r="N279" i="4"/>
  <c r="M279" i="4"/>
  <c r="K279" i="4"/>
  <c r="P278" i="4"/>
  <c r="D278" i="4"/>
  <c r="P277" i="4"/>
  <c r="D277" i="4"/>
  <c r="P276" i="4"/>
  <c r="D276" i="4"/>
  <c r="P275" i="4"/>
  <c r="D275" i="4"/>
  <c r="O273" i="4"/>
  <c r="N273" i="4"/>
  <c r="M273" i="4"/>
  <c r="K273" i="4"/>
  <c r="P272" i="4"/>
  <c r="D272" i="4"/>
  <c r="P271" i="4"/>
  <c r="D271" i="4"/>
  <c r="P270" i="4"/>
  <c r="D270" i="4"/>
  <c r="P269" i="4"/>
  <c r="D269" i="4"/>
  <c r="P268" i="4"/>
  <c r="D268" i="4"/>
  <c r="O267" i="4"/>
  <c r="N267" i="4"/>
  <c r="M267" i="4"/>
  <c r="L267" i="4"/>
  <c r="K267" i="4"/>
  <c r="P266" i="4"/>
  <c r="D266" i="4"/>
  <c r="P265" i="4"/>
  <c r="D265" i="4"/>
  <c r="P264" i="4"/>
  <c r="D264" i="4"/>
  <c r="P263" i="4"/>
  <c r="D263" i="4"/>
  <c r="O261" i="4"/>
  <c r="N261" i="4"/>
  <c r="M261" i="4"/>
  <c r="K261" i="4"/>
  <c r="P260" i="4"/>
  <c r="D260" i="4"/>
  <c r="P259" i="4"/>
  <c r="D259" i="4"/>
  <c r="P258" i="4"/>
  <c r="D258" i="4"/>
  <c r="P257" i="4"/>
  <c r="D257" i="4"/>
  <c r="O255" i="4"/>
  <c r="N255" i="4"/>
  <c r="M255" i="4"/>
  <c r="K255" i="4"/>
  <c r="P254" i="4"/>
  <c r="D254" i="4"/>
  <c r="P253" i="4"/>
  <c r="D253" i="4"/>
  <c r="P252" i="4"/>
  <c r="D252" i="4"/>
  <c r="P251" i="4"/>
  <c r="D251" i="4"/>
  <c r="O249" i="4"/>
  <c r="N249" i="4"/>
  <c r="M249" i="4"/>
  <c r="K249" i="4"/>
  <c r="O248" i="4"/>
  <c r="N248" i="4"/>
  <c r="M248" i="4"/>
  <c r="L248" i="4"/>
  <c r="K248" i="4"/>
  <c r="J248" i="4"/>
  <c r="I248" i="4"/>
  <c r="H248" i="4"/>
  <c r="G248" i="4"/>
  <c r="F248" i="4"/>
  <c r="E248" i="4"/>
  <c r="O247" i="4"/>
  <c r="N247" i="4"/>
  <c r="M247" i="4"/>
  <c r="L247" i="4"/>
  <c r="K247" i="4"/>
  <c r="J247" i="4"/>
  <c r="I247" i="4"/>
  <c r="H247" i="4"/>
  <c r="G247" i="4"/>
  <c r="F247" i="4"/>
  <c r="E247" i="4"/>
  <c r="O246" i="4"/>
  <c r="N246" i="4"/>
  <c r="M246" i="4"/>
  <c r="L246" i="4"/>
  <c r="K246" i="4"/>
  <c r="J246" i="4"/>
  <c r="I246" i="4"/>
  <c r="H246" i="4"/>
  <c r="G246" i="4"/>
  <c r="F246" i="4"/>
  <c r="E246" i="4"/>
  <c r="O245" i="4"/>
  <c r="N245" i="4"/>
  <c r="M245" i="4"/>
  <c r="L245" i="4"/>
  <c r="K245" i="4"/>
  <c r="J245" i="4"/>
  <c r="I245" i="4"/>
  <c r="H245" i="4"/>
  <c r="G245" i="4"/>
  <c r="F245" i="4"/>
  <c r="E245" i="4"/>
  <c r="O244" i="4"/>
  <c r="N244" i="4"/>
  <c r="M244" i="4"/>
  <c r="K244" i="4"/>
  <c r="J244" i="4"/>
  <c r="I244" i="4"/>
  <c r="H244" i="4"/>
  <c r="G244" i="4"/>
  <c r="F244" i="4"/>
  <c r="E244" i="4"/>
  <c r="J243" i="4"/>
  <c r="I243" i="4"/>
  <c r="H243" i="4"/>
  <c r="G243" i="4"/>
  <c r="F243" i="4"/>
  <c r="E243" i="4"/>
  <c r="P242" i="4"/>
  <c r="D242" i="4"/>
  <c r="P241" i="4"/>
  <c r="D241" i="4"/>
  <c r="P240" i="4"/>
  <c r="D240" i="4"/>
  <c r="P239" i="4"/>
  <c r="D239" i="4"/>
  <c r="P238" i="4"/>
  <c r="D238" i="4"/>
  <c r="O237" i="4"/>
  <c r="N237" i="4"/>
  <c r="M237" i="4"/>
  <c r="L237" i="4"/>
  <c r="K237" i="4"/>
  <c r="P236" i="4"/>
  <c r="D236" i="4"/>
  <c r="P235" i="4"/>
  <c r="D235" i="4"/>
  <c r="P234" i="4"/>
  <c r="D234" i="4"/>
  <c r="P233" i="4"/>
  <c r="D233" i="4"/>
  <c r="P232" i="4"/>
  <c r="D232" i="4"/>
  <c r="O231" i="4"/>
  <c r="N231" i="4"/>
  <c r="M231" i="4"/>
  <c r="L231" i="4"/>
  <c r="K231" i="4"/>
  <c r="P230" i="4"/>
  <c r="D230" i="4"/>
  <c r="P229" i="4"/>
  <c r="D229" i="4"/>
  <c r="P228" i="4"/>
  <c r="D228" i="4"/>
  <c r="P227" i="4"/>
  <c r="D227" i="4"/>
  <c r="P226" i="4"/>
  <c r="D226" i="4"/>
  <c r="O225" i="4"/>
  <c r="N225" i="4"/>
  <c r="M225" i="4"/>
  <c r="L225" i="4"/>
  <c r="K225" i="4"/>
  <c r="P224" i="4"/>
  <c r="D224" i="4"/>
  <c r="P223" i="4"/>
  <c r="D223" i="4"/>
  <c r="P222" i="4"/>
  <c r="D222" i="4"/>
  <c r="P221" i="4"/>
  <c r="D221" i="4"/>
  <c r="P220" i="4"/>
  <c r="D220" i="4"/>
  <c r="O219" i="4"/>
  <c r="N219" i="4"/>
  <c r="M219" i="4"/>
  <c r="L219" i="4"/>
  <c r="K219" i="4"/>
  <c r="P218" i="4"/>
  <c r="D218" i="4"/>
  <c r="P217" i="4"/>
  <c r="D217" i="4"/>
  <c r="P216" i="4"/>
  <c r="D216" i="4"/>
  <c r="P215" i="4"/>
  <c r="D215" i="4"/>
  <c r="O213" i="4"/>
  <c r="N213" i="4"/>
  <c r="M213" i="4"/>
  <c r="K213" i="4"/>
  <c r="O212" i="4"/>
  <c r="N212" i="4"/>
  <c r="M212" i="4"/>
  <c r="L212" i="4"/>
  <c r="K212" i="4"/>
  <c r="J212" i="4"/>
  <c r="I212" i="4"/>
  <c r="H212" i="4"/>
  <c r="G212" i="4"/>
  <c r="F212" i="4"/>
  <c r="E212" i="4"/>
  <c r="O211" i="4"/>
  <c r="N211" i="4"/>
  <c r="M211" i="4"/>
  <c r="L211" i="4"/>
  <c r="K211" i="4"/>
  <c r="J211" i="4"/>
  <c r="I211" i="4"/>
  <c r="H211" i="4"/>
  <c r="G211" i="4"/>
  <c r="F211" i="4"/>
  <c r="E211" i="4"/>
  <c r="O210" i="4"/>
  <c r="N210" i="4"/>
  <c r="M210" i="4"/>
  <c r="L210" i="4"/>
  <c r="K210" i="4"/>
  <c r="J210" i="4"/>
  <c r="I210" i="4"/>
  <c r="H210" i="4"/>
  <c r="G210" i="4"/>
  <c r="F210" i="4"/>
  <c r="E210" i="4"/>
  <c r="O209" i="4"/>
  <c r="N209" i="4"/>
  <c r="M209" i="4"/>
  <c r="L209" i="4"/>
  <c r="K209" i="4"/>
  <c r="J209" i="4"/>
  <c r="I209" i="4"/>
  <c r="H209" i="4"/>
  <c r="G209" i="4"/>
  <c r="F209" i="4"/>
  <c r="E209" i="4"/>
  <c r="O208" i="4"/>
  <c r="N208" i="4"/>
  <c r="M208" i="4"/>
  <c r="K208" i="4"/>
  <c r="J208" i="4"/>
  <c r="I208" i="4"/>
  <c r="H208" i="4"/>
  <c r="G208" i="4"/>
  <c r="F208" i="4"/>
  <c r="E208" i="4"/>
  <c r="J207" i="4"/>
  <c r="I207" i="4"/>
  <c r="H207" i="4"/>
  <c r="G207" i="4"/>
  <c r="F207" i="4"/>
  <c r="E207" i="4"/>
  <c r="P206" i="4"/>
  <c r="D206" i="4"/>
  <c r="P205" i="4"/>
  <c r="D205" i="4"/>
  <c r="P204" i="4"/>
  <c r="D204" i="4"/>
  <c r="P203" i="4"/>
  <c r="D203" i="4"/>
  <c r="P202" i="4"/>
  <c r="D202" i="4"/>
  <c r="O201" i="4"/>
  <c r="N201" i="4"/>
  <c r="M201" i="4"/>
  <c r="L201" i="4"/>
  <c r="K201" i="4"/>
  <c r="P200" i="4"/>
  <c r="D200" i="4"/>
  <c r="P199" i="4"/>
  <c r="D199" i="4"/>
  <c r="P198" i="4"/>
  <c r="D198" i="4"/>
  <c r="P197" i="4"/>
  <c r="D197" i="4"/>
  <c r="O195" i="4"/>
  <c r="N195" i="4"/>
  <c r="M195" i="4"/>
  <c r="K195" i="4"/>
  <c r="P194" i="4"/>
  <c r="D194" i="4"/>
  <c r="P193" i="4"/>
  <c r="D193" i="4"/>
  <c r="P192" i="4"/>
  <c r="D192" i="4"/>
  <c r="P191" i="4"/>
  <c r="D191" i="4"/>
  <c r="P190" i="4"/>
  <c r="D190" i="4"/>
  <c r="O189" i="4"/>
  <c r="N189" i="4"/>
  <c r="M189" i="4"/>
  <c r="L189" i="4"/>
  <c r="K189" i="4"/>
  <c r="P188" i="4"/>
  <c r="D188" i="4"/>
  <c r="P187" i="4"/>
  <c r="D187" i="4"/>
  <c r="P186" i="4"/>
  <c r="D186" i="4"/>
  <c r="P185" i="4"/>
  <c r="D185" i="4"/>
  <c r="D184" i="4"/>
  <c r="O183" i="4"/>
  <c r="N183" i="4"/>
  <c r="M183" i="4"/>
  <c r="L183" i="4"/>
  <c r="K183" i="4"/>
  <c r="P182" i="4"/>
  <c r="D182" i="4"/>
  <c r="P181" i="4"/>
  <c r="D181" i="4"/>
  <c r="P180" i="4"/>
  <c r="D180" i="4"/>
  <c r="P179" i="4"/>
  <c r="D179" i="4"/>
  <c r="O177" i="4"/>
  <c r="N177" i="4"/>
  <c r="M177" i="4"/>
  <c r="K177" i="4"/>
  <c r="O176" i="4"/>
  <c r="N176" i="4"/>
  <c r="M176" i="4"/>
  <c r="L176" i="4"/>
  <c r="K176" i="4"/>
  <c r="J176" i="4"/>
  <c r="I176" i="4"/>
  <c r="H176" i="4"/>
  <c r="G176" i="4"/>
  <c r="F176" i="4"/>
  <c r="E176" i="4"/>
  <c r="O175" i="4"/>
  <c r="N175" i="4"/>
  <c r="M175" i="4"/>
  <c r="L175" i="4"/>
  <c r="K175" i="4"/>
  <c r="J175" i="4"/>
  <c r="I175" i="4"/>
  <c r="H175" i="4"/>
  <c r="G175" i="4"/>
  <c r="F175" i="4"/>
  <c r="E175" i="4"/>
  <c r="O174" i="4"/>
  <c r="N174" i="4"/>
  <c r="M174" i="4"/>
  <c r="L174" i="4"/>
  <c r="K174" i="4"/>
  <c r="J174" i="4"/>
  <c r="I174" i="4"/>
  <c r="H174" i="4"/>
  <c r="G174" i="4"/>
  <c r="F174" i="4"/>
  <c r="E174" i="4"/>
  <c r="O173" i="4"/>
  <c r="N173" i="4"/>
  <c r="M173" i="4"/>
  <c r="L173" i="4"/>
  <c r="K173" i="4"/>
  <c r="J173" i="4"/>
  <c r="I173" i="4"/>
  <c r="H173" i="4"/>
  <c r="G173" i="4"/>
  <c r="F173" i="4"/>
  <c r="E173" i="4"/>
  <c r="O172" i="4"/>
  <c r="N172" i="4"/>
  <c r="M172" i="4"/>
  <c r="K172" i="4"/>
  <c r="J172" i="4"/>
  <c r="I172" i="4"/>
  <c r="H172" i="4"/>
  <c r="G172" i="4"/>
  <c r="F172" i="4"/>
  <c r="E172" i="4"/>
  <c r="J171" i="4"/>
  <c r="I171" i="4"/>
  <c r="H171" i="4"/>
  <c r="G171" i="4"/>
  <c r="F171" i="4"/>
  <c r="E171" i="4"/>
  <c r="P170" i="4"/>
  <c r="D170" i="4"/>
  <c r="P169" i="4"/>
  <c r="D169" i="4"/>
  <c r="P168" i="4"/>
  <c r="D168" i="4"/>
  <c r="P167" i="4"/>
  <c r="D167" i="4"/>
  <c r="O165" i="4"/>
  <c r="N165" i="4"/>
  <c r="M165" i="4"/>
  <c r="K165" i="4"/>
  <c r="P164" i="4"/>
  <c r="D164" i="4"/>
  <c r="P163" i="4"/>
  <c r="D163" i="4"/>
  <c r="P162" i="4"/>
  <c r="D162" i="4"/>
  <c r="P161" i="4"/>
  <c r="D161" i="4"/>
  <c r="O159" i="4"/>
  <c r="N159" i="4"/>
  <c r="M159" i="4"/>
  <c r="K159" i="4"/>
  <c r="P158" i="4"/>
  <c r="D158" i="4"/>
  <c r="P157" i="4"/>
  <c r="D157" i="4"/>
  <c r="P156" i="4"/>
  <c r="D156" i="4"/>
  <c r="P155" i="4"/>
  <c r="D155" i="4"/>
  <c r="O153" i="4"/>
  <c r="N153" i="4"/>
  <c r="M153" i="4"/>
  <c r="K153" i="4"/>
  <c r="P152" i="4"/>
  <c r="D152" i="4"/>
  <c r="P151" i="4"/>
  <c r="D151" i="4"/>
  <c r="P150" i="4"/>
  <c r="D150" i="4"/>
  <c r="P149" i="4"/>
  <c r="D149" i="4"/>
  <c r="O147" i="4"/>
  <c r="N147" i="4"/>
  <c r="M147" i="4"/>
  <c r="K147" i="4"/>
  <c r="P146" i="4"/>
  <c r="D146" i="4"/>
  <c r="P145" i="4"/>
  <c r="D145" i="4"/>
  <c r="P144" i="4"/>
  <c r="D144" i="4"/>
  <c r="P143" i="4"/>
  <c r="D143" i="4"/>
  <c r="O141" i="4"/>
  <c r="N141" i="4"/>
  <c r="M141" i="4"/>
  <c r="K141" i="4"/>
  <c r="O140" i="4"/>
  <c r="N140" i="4"/>
  <c r="M140" i="4"/>
  <c r="L140" i="4"/>
  <c r="K140" i="4"/>
  <c r="J140" i="4"/>
  <c r="I140" i="4"/>
  <c r="H140" i="4"/>
  <c r="G140" i="4"/>
  <c r="F140" i="4"/>
  <c r="E140" i="4"/>
  <c r="O139" i="4"/>
  <c r="N139" i="4"/>
  <c r="M139" i="4"/>
  <c r="L139" i="4"/>
  <c r="K139" i="4"/>
  <c r="J139" i="4"/>
  <c r="I139" i="4"/>
  <c r="H139" i="4"/>
  <c r="G139" i="4"/>
  <c r="F139" i="4"/>
  <c r="E139" i="4"/>
  <c r="O138" i="4"/>
  <c r="N138" i="4"/>
  <c r="M138" i="4"/>
  <c r="L138" i="4"/>
  <c r="K138" i="4"/>
  <c r="J138" i="4"/>
  <c r="I138" i="4"/>
  <c r="H138" i="4"/>
  <c r="G138" i="4"/>
  <c r="F138" i="4"/>
  <c r="E138" i="4"/>
  <c r="O137" i="4"/>
  <c r="N137" i="4"/>
  <c r="M137" i="4"/>
  <c r="L137" i="4"/>
  <c r="K137" i="4"/>
  <c r="J137" i="4"/>
  <c r="I137" i="4"/>
  <c r="H137" i="4"/>
  <c r="G137" i="4"/>
  <c r="F137" i="4"/>
  <c r="E137" i="4"/>
  <c r="O136" i="4"/>
  <c r="N136" i="4"/>
  <c r="M136" i="4"/>
  <c r="K136" i="4"/>
  <c r="J136" i="4"/>
  <c r="I136" i="4"/>
  <c r="H136" i="4"/>
  <c r="G136" i="4"/>
  <c r="F136" i="4"/>
  <c r="E136" i="4"/>
  <c r="J135" i="4"/>
  <c r="I135" i="4"/>
  <c r="H135" i="4"/>
  <c r="G135" i="4"/>
  <c r="F135" i="4"/>
  <c r="E135" i="4"/>
  <c r="P134" i="4"/>
  <c r="D134" i="4"/>
  <c r="P133" i="4"/>
  <c r="D133" i="4"/>
  <c r="P132" i="4"/>
  <c r="D132" i="4"/>
  <c r="P131" i="4"/>
  <c r="D131" i="4"/>
  <c r="P130" i="4"/>
  <c r="D130" i="4"/>
  <c r="O129" i="4"/>
  <c r="N129" i="4"/>
  <c r="M129" i="4"/>
  <c r="L129" i="4"/>
  <c r="K129" i="4"/>
  <c r="P128" i="4"/>
  <c r="D128" i="4"/>
  <c r="P127" i="4"/>
  <c r="D127" i="4"/>
  <c r="P126" i="4"/>
  <c r="D126" i="4"/>
  <c r="P125" i="4"/>
  <c r="D125" i="4"/>
  <c r="P124" i="4"/>
  <c r="D124" i="4"/>
  <c r="O123" i="4"/>
  <c r="N123" i="4"/>
  <c r="M123" i="4"/>
  <c r="L123" i="4"/>
  <c r="K123" i="4"/>
  <c r="P122" i="4"/>
  <c r="D122" i="4"/>
  <c r="P121" i="4"/>
  <c r="D121" i="4"/>
  <c r="P120" i="4"/>
  <c r="D120" i="4"/>
  <c r="P119" i="4"/>
  <c r="D119" i="4"/>
  <c r="O117" i="4"/>
  <c r="N117" i="4"/>
  <c r="M117" i="4"/>
  <c r="K117" i="4"/>
  <c r="P116" i="4"/>
  <c r="D116" i="4"/>
  <c r="P115" i="4"/>
  <c r="D115" i="4"/>
  <c r="P114" i="4"/>
  <c r="D114" i="4"/>
  <c r="P113" i="4"/>
  <c r="D113" i="4"/>
  <c r="O111" i="4"/>
  <c r="N111" i="4"/>
  <c r="M111" i="4"/>
  <c r="K111" i="4"/>
  <c r="P110" i="4"/>
  <c r="D110" i="4"/>
  <c r="P109" i="4"/>
  <c r="D109" i="4"/>
  <c r="P108" i="4"/>
  <c r="D108" i="4"/>
  <c r="P107" i="4"/>
  <c r="D107" i="4"/>
  <c r="O105" i="4"/>
  <c r="N105" i="4"/>
  <c r="M105" i="4"/>
  <c r="K105" i="4"/>
  <c r="P104" i="4"/>
  <c r="D104" i="4"/>
  <c r="P103" i="4"/>
  <c r="D103" i="4"/>
  <c r="P102" i="4"/>
  <c r="D102" i="4"/>
  <c r="P101" i="4"/>
  <c r="D101" i="4"/>
  <c r="O99" i="4"/>
  <c r="N99" i="4"/>
  <c r="M99" i="4"/>
  <c r="K99" i="4"/>
  <c r="P98" i="4"/>
  <c r="D98" i="4"/>
  <c r="P97" i="4"/>
  <c r="D97" i="4"/>
  <c r="P96" i="4"/>
  <c r="D96" i="4"/>
  <c r="P95" i="4"/>
  <c r="D95" i="4"/>
  <c r="O93" i="4"/>
  <c r="N93" i="4"/>
  <c r="M93" i="4"/>
  <c r="K93" i="4"/>
  <c r="O92" i="4"/>
  <c r="N92" i="4"/>
  <c r="M92" i="4"/>
  <c r="L92" i="4"/>
  <c r="K92" i="4"/>
  <c r="J92" i="4"/>
  <c r="I92" i="4"/>
  <c r="H92" i="4"/>
  <c r="G92" i="4"/>
  <c r="F92" i="4"/>
  <c r="E92" i="4"/>
  <c r="O91" i="4"/>
  <c r="N91" i="4"/>
  <c r="M91" i="4"/>
  <c r="L91" i="4"/>
  <c r="K91" i="4"/>
  <c r="J91" i="4"/>
  <c r="I91" i="4"/>
  <c r="H91" i="4"/>
  <c r="G91" i="4"/>
  <c r="F91" i="4"/>
  <c r="E91" i="4"/>
  <c r="O90" i="4"/>
  <c r="N90" i="4"/>
  <c r="M90" i="4"/>
  <c r="L90" i="4"/>
  <c r="K90" i="4"/>
  <c r="J90" i="4"/>
  <c r="I90" i="4"/>
  <c r="H90" i="4"/>
  <c r="G90" i="4"/>
  <c r="F90" i="4"/>
  <c r="E90" i="4"/>
  <c r="O89" i="4"/>
  <c r="N89" i="4"/>
  <c r="M89" i="4"/>
  <c r="L89" i="4"/>
  <c r="K89" i="4"/>
  <c r="J89" i="4"/>
  <c r="I89" i="4"/>
  <c r="H89" i="4"/>
  <c r="G89" i="4"/>
  <c r="F89" i="4"/>
  <c r="E89" i="4"/>
  <c r="O88" i="4"/>
  <c r="N88" i="4"/>
  <c r="M88" i="4"/>
  <c r="K88" i="4"/>
  <c r="J88" i="4"/>
  <c r="I88" i="4"/>
  <c r="H88" i="4"/>
  <c r="G88" i="4"/>
  <c r="F88" i="4"/>
  <c r="E88" i="4"/>
  <c r="J87" i="4"/>
  <c r="I87" i="4"/>
  <c r="H87" i="4"/>
  <c r="G87" i="4"/>
  <c r="F87" i="4"/>
  <c r="E87" i="4"/>
  <c r="P86" i="4"/>
  <c r="D86" i="4"/>
  <c r="P85" i="4"/>
  <c r="D85" i="4"/>
  <c r="P84" i="4"/>
  <c r="D84" i="4"/>
  <c r="P83" i="4"/>
  <c r="D83" i="4"/>
  <c r="O81" i="4"/>
  <c r="N81" i="4"/>
  <c r="M81" i="4"/>
  <c r="K81" i="4"/>
  <c r="P80" i="4"/>
  <c r="D80" i="4"/>
  <c r="P79" i="4"/>
  <c r="D79" i="4"/>
  <c r="P78" i="4"/>
  <c r="D78" i="4"/>
  <c r="P77" i="4"/>
  <c r="D77" i="4"/>
  <c r="O75" i="4"/>
  <c r="N75" i="4"/>
  <c r="M75" i="4"/>
  <c r="K75" i="4"/>
  <c r="P74" i="4"/>
  <c r="D74" i="4"/>
  <c r="P73" i="4"/>
  <c r="D73" i="4"/>
  <c r="P72" i="4"/>
  <c r="D72" i="4"/>
  <c r="P71" i="4"/>
  <c r="D71" i="4"/>
  <c r="O69" i="4"/>
  <c r="N69" i="4"/>
  <c r="M69" i="4"/>
  <c r="K69" i="4"/>
  <c r="P68" i="4"/>
  <c r="D68" i="4"/>
  <c r="P67" i="4"/>
  <c r="D67" i="4"/>
  <c r="P66" i="4"/>
  <c r="D66" i="4"/>
  <c r="P65" i="4"/>
  <c r="D65" i="4"/>
  <c r="O63" i="4"/>
  <c r="N63" i="4"/>
  <c r="M63" i="4"/>
  <c r="K63" i="4"/>
  <c r="P62" i="4"/>
  <c r="D62" i="4"/>
  <c r="P61" i="4"/>
  <c r="D61" i="4"/>
  <c r="P60" i="4"/>
  <c r="D60" i="4"/>
  <c r="P59" i="4"/>
  <c r="D59" i="4"/>
  <c r="P58" i="4"/>
  <c r="N58" i="4"/>
  <c r="N57" i="4" s="1"/>
  <c r="M58" i="4"/>
  <c r="O57" i="4"/>
  <c r="L57" i="4"/>
  <c r="K57" i="4"/>
  <c r="O56" i="4"/>
  <c r="N56" i="4"/>
  <c r="M56" i="4"/>
  <c r="L56" i="4"/>
  <c r="K56" i="4"/>
  <c r="J56" i="4"/>
  <c r="I56" i="4"/>
  <c r="H56" i="4"/>
  <c r="G56" i="4"/>
  <c r="F56" i="4"/>
  <c r="E56" i="4"/>
  <c r="O55" i="4"/>
  <c r="N55" i="4"/>
  <c r="M55" i="4"/>
  <c r="L55" i="4"/>
  <c r="K55" i="4"/>
  <c r="J55" i="4"/>
  <c r="I55" i="4"/>
  <c r="H55" i="4"/>
  <c r="G55" i="4"/>
  <c r="F55" i="4"/>
  <c r="E55" i="4"/>
  <c r="O54" i="4"/>
  <c r="N54" i="4"/>
  <c r="M54" i="4"/>
  <c r="L54" i="4"/>
  <c r="K54" i="4"/>
  <c r="J54" i="4"/>
  <c r="I54" i="4"/>
  <c r="H54" i="4"/>
  <c r="G54" i="4"/>
  <c r="F54" i="4"/>
  <c r="E54" i="4"/>
  <c r="O53" i="4"/>
  <c r="N53" i="4"/>
  <c r="M53" i="4"/>
  <c r="L53" i="4"/>
  <c r="K53" i="4"/>
  <c r="J53" i="4"/>
  <c r="I53" i="4"/>
  <c r="H53" i="4"/>
  <c r="G53" i="4"/>
  <c r="F53" i="4"/>
  <c r="E53" i="4"/>
  <c r="O52" i="4"/>
  <c r="K52" i="4"/>
  <c r="J52" i="4"/>
  <c r="I52" i="4"/>
  <c r="H52" i="4"/>
  <c r="G52" i="4"/>
  <c r="F52" i="4"/>
  <c r="E52" i="4"/>
  <c r="J51" i="4"/>
  <c r="I51" i="4"/>
  <c r="H51" i="4"/>
  <c r="G51" i="4"/>
  <c r="F51" i="4"/>
  <c r="E51" i="4"/>
  <c r="O50" i="4"/>
  <c r="N50" i="4"/>
  <c r="M50" i="4"/>
  <c r="L50" i="4"/>
  <c r="O49" i="4"/>
  <c r="N49" i="4"/>
  <c r="M49" i="4"/>
  <c r="L49" i="4"/>
  <c r="O48" i="4"/>
  <c r="N48" i="4"/>
  <c r="M48" i="4"/>
  <c r="L48" i="4"/>
  <c r="O47" i="4"/>
  <c r="N47" i="4"/>
  <c r="M47" i="4"/>
  <c r="L47" i="4"/>
  <c r="O46" i="4"/>
  <c r="N46" i="4"/>
  <c r="M46" i="4"/>
  <c r="L46" i="4"/>
  <c r="O38" i="4"/>
  <c r="N38" i="4"/>
  <c r="M38" i="4"/>
  <c r="L38" i="4"/>
  <c r="K38" i="4"/>
  <c r="J38" i="4"/>
  <c r="I38" i="4"/>
  <c r="H38" i="4"/>
  <c r="G38" i="4"/>
  <c r="F38" i="4"/>
  <c r="E38" i="4"/>
  <c r="O37" i="4"/>
  <c r="N37" i="4"/>
  <c r="M37" i="4"/>
  <c r="L37" i="4"/>
  <c r="K37" i="4"/>
  <c r="J37" i="4"/>
  <c r="I37" i="4"/>
  <c r="H37" i="4"/>
  <c r="G37" i="4"/>
  <c r="F37" i="4"/>
  <c r="E37" i="4"/>
  <c r="O36" i="4"/>
  <c r="N36" i="4"/>
  <c r="M36" i="4"/>
  <c r="L36" i="4"/>
  <c r="K36" i="4"/>
  <c r="J36" i="4"/>
  <c r="I36" i="4"/>
  <c r="H36" i="4"/>
  <c r="G36" i="4"/>
  <c r="F36" i="4"/>
  <c r="E36" i="4"/>
  <c r="O35" i="4"/>
  <c r="N35" i="4"/>
  <c r="M35" i="4"/>
  <c r="L35" i="4"/>
  <c r="K35" i="4"/>
  <c r="J35" i="4"/>
  <c r="I35" i="4"/>
  <c r="H35" i="4"/>
  <c r="G35" i="4"/>
  <c r="F35" i="4"/>
  <c r="E35" i="4"/>
  <c r="O34" i="4"/>
  <c r="N34" i="4"/>
  <c r="M34" i="4"/>
  <c r="K34" i="4"/>
  <c r="J34" i="4"/>
  <c r="I34" i="4"/>
  <c r="H34" i="4"/>
  <c r="G34" i="4"/>
  <c r="F34" i="4"/>
  <c r="E34" i="4"/>
  <c r="P13" i="4"/>
  <c r="P12" i="4"/>
  <c r="F638" i="3"/>
  <c r="F625" i="3" s="1"/>
  <c r="G638" i="3"/>
  <c r="G625" i="3" s="1"/>
  <c r="H638" i="3"/>
  <c r="H625" i="3" s="1"/>
  <c r="I638" i="3"/>
  <c r="I625" i="3" s="1"/>
  <c r="J638" i="3"/>
  <c r="J625" i="3" s="1"/>
  <c r="K638" i="3"/>
  <c r="K625" i="3" s="1"/>
  <c r="L638" i="3"/>
  <c r="M638" i="3"/>
  <c r="M625" i="3" s="1"/>
  <c r="N638" i="3"/>
  <c r="N625" i="3" s="1"/>
  <c r="O638" i="3"/>
  <c r="O625" i="3" s="1"/>
  <c r="E638" i="3"/>
  <c r="E625" i="3" s="1"/>
  <c r="L626" i="3"/>
  <c r="L627" i="3"/>
  <c r="L628" i="3"/>
  <c r="L629" i="3"/>
  <c r="F643" i="3"/>
  <c r="G643" i="3"/>
  <c r="H643" i="3"/>
  <c r="I643" i="3"/>
  <c r="J643" i="3"/>
  <c r="K643" i="3"/>
  <c r="L643" i="3"/>
  <c r="M643" i="3"/>
  <c r="N643" i="3"/>
  <c r="O643" i="3"/>
  <c r="E643" i="3"/>
  <c r="P12" i="3"/>
  <c r="P13" i="3"/>
  <c r="P58" i="3"/>
  <c r="P59" i="3"/>
  <c r="P60" i="3"/>
  <c r="P61" i="3"/>
  <c r="P62" i="3"/>
  <c r="P64" i="3"/>
  <c r="P65" i="3"/>
  <c r="P66" i="3"/>
  <c r="P67" i="3"/>
  <c r="P68" i="3"/>
  <c r="P70" i="3"/>
  <c r="P71" i="3"/>
  <c r="P72" i="3"/>
  <c r="P73" i="3"/>
  <c r="P74" i="3"/>
  <c r="P76" i="3"/>
  <c r="P77" i="3"/>
  <c r="P78" i="3"/>
  <c r="P79" i="3"/>
  <c r="P80" i="3"/>
  <c r="P82" i="3"/>
  <c r="P83" i="3"/>
  <c r="P84" i="3"/>
  <c r="P85" i="3"/>
  <c r="P86" i="3"/>
  <c r="P95" i="3"/>
  <c r="P96" i="3"/>
  <c r="P97" i="3"/>
  <c r="P98" i="3"/>
  <c r="P100" i="3"/>
  <c r="P101" i="3"/>
  <c r="P102" i="3"/>
  <c r="P103" i="3"/>
  <c r="P104" i="3"/>
  <c r="P106" i="3"/>
  <c r="P107" i="3"/>
  <c r="P108" i="3"/>
  <c r="P109" i="3"/>
  <c r="P110" i="3"/>
  <c r="P112" i="3"/>
  <c r="P113" i="3"/>
  <c r="P114" i="3"/>
  <c r="P115" i="3"/>
  <c r="P116" i="3"/>
  <c r="P118" i="3"/>
  <c r="P119" i="3"/>
  <c r="P120" i="3"/>
  <c r="P121" i="3"/>
  <c r="P122" i="3"/>
  <c r="P124" i="3"/>
  <c r="P125" i="3"/>
  <c r="P126" i="3"/>
  <c r="P127" i="3"/>
  <c r="P128" i="3"/>
  <c r="P130" i="3"/>
  <c r="P131" i="3"/>
  <c r="P132" i="3"/>
  <c r="Q132" i="5" s="1"/>
  <c r="P133" i="3"/>
  <c r="P134" i="3"/>
  <c r="P142" i="3"/>
  <c r="P143" i="3"/>
  <c r="P144" i="3"/>
  <c r="P145" i="3"/>
  <c r="P146" i="3"/>
  <c r="P148" i="3"/>
  <c r="P149" i="3"/>
  <c r="P150" i="3"/>
  <c r="P151" i="3"/>
  <c r="P152" i="3"/>
  <c r="P154" i="3"/>
  <c r="P155" i="3"/>
  <c r="P156" i="3"/>
  <c r="P157" i="3"/>
  <c r="P158" i="3"/>
  <c r="P160" i="3"/>
  <c r="P161" i="3"/>
  <c r="P162" i="3"/>
  <c r="P163" i="3"/>
  <c r="P164" i="3"/>
  <c r="P166" i="3"/>
  <c r="P167" i="3"/>
  <c r="P168" i="3"/>
  <c r="P169" i="3"/>
  <c r="P170" i="3"/>
  <c r="P179" i="3"/>
  <c r="P180" i="3"/>
  <c r="P181" i="3"/>
  <c r="P182" i="3"/>
  <c r="P184" i="3"/>
  <c r="P185" i="3"/>
  <c r="P186" i="3"/>
  <c r="P187" i="3"/>
  <c r="P188" i="3"/>
  <c r="P190" i="3"/>
  <c r="P191" i="3"/>
  <c r="P192" i="3"/>
  <c r="P193" i="3"/>
  <c r="P194" i="3"/>
  <c r="P196" i="3"/>
  <c r="P197" i="3"/>
  <c r="P198" i="3"/>
  <c r="P199" i="3"/>
  <c r="P200" i="3"/>
  <c r="P202" i="3"/>
  <c r="P203" i="3"/>
  <c r="P204" i="3"/>
  <c r="P205" i="3"/>
  <c r="P206" i="3"/>
  <c r="P215" i="3"/>
  <c r="P216" i="3"/>
  <c r="P217" i="3"/>
  <c r="P218" i="3"/>
  <c r="P220" i="3"/>
  <c r="P221" i="3"/>
  <c r="P222" i="3"/>
  <c r="P223" i="3"/>
  <c r="P224" i="3"/>
  <c r="P226" i="3"/>
  <c r="P227" i="3"/>
  <c r="P228" i="3"/>
  <c r="P229" i="3"/>
  <c r="P230" i="3"/>
  <c r="P232" i="3"/>
  <c r="P233" i="3"/>
  <c r="P234" i="3"/>
  <c r="P235" i="3"/>
  <c r="P236" i="3"/>
  <c r="P238" i="3"/>
  <c r="P239" i="3"/>
  <c r="P240" i="3"/>
  <c r="P241" i="3"/>
  <c r="P242" i="3"/>
  <c r="P250" i="3"/>
  <c r="P251" i="3"/>
  <c r="P252" i="3"/>
  <c r="P253" i="3"/>
  <c r="P254" i="3"/>
  <c r="P256" i="3"/>
  <c r="P257" i="3"/>
  <c r="P258" i="3"/>
  <c r="P259" i="3"/>
  <c r="P260" i="3"/>
  <c r="P262" i="3"/>
  <c r="P263" i="3"/>
  <c r="P264" i="3"/>
  <c r="P265" i="3"/>
  <c r="P266" i="3"/>
  <c r="P268" i="3"/>
  <c r="P269" i="3"/>
  <c r="P270" i="3"/>
  <c r="P271" i="3"/>
  <c r="P272" i="3"/>
  <c r="P274" i="3"/>
  <c r="P275" i="3"/>
  <c r="P276" i="3"/>
  <c r="P277" i="3"/>
  <c r="P278" i="3"/>
  <c r="P280" i="3"/>
  <c r="P281" i="3"/>
  <c r="P282" i="3"/>
  <c r="P283" i="3"/>
  <c r="P284" i="3"/>
  <c r="P291" i="3"/>
  <c r="P293" i="3"/>
  <c r="P294" i="3"/>
  <c r="P295" i="3"/>
  <c r="P296" i="3"/>
  <c r="P297" i="3"/>
  <c r="P300" i="3"/>
  <c r="P301" i="3"/>
  <c r="P302" i="3"/>
  <c r="P303" i="3"/>
  <c r="P309" i="3"/>
  <c r="P316" i="3"/>
  <c r="P318" i="3"/>
  <c r="P319" i="3"/>
  <c r="P320" i="3"/>
  <c r="P321" i="3"/>
  <c r="P322" i="3"/>
  <c r="P324" i="3"/>
  <c r="P325" i="3"/>
  <c r="P326" i="3"/>
  <c r="P327" i="3"/>
  <c r="P328" i="3"/>
  <c r="P335" i="3"/>
  <c r="P337" i="3"/>
  <c r="P338" i="3"/>
  <c r="P339" i="3"/>
  <c r="P340" i="3"/>
  <c r="P341" i="3"/>
  <c r="P343" i="3"/>
  <c r="P344" i="3"/>
  <c r="P345" i="3"/>
  <c r="P346" i="3"/>
  <c r="P347" i="3"/>
  <c r="P349" i="3"/>
  <c r="P350" i="3"/>
  <c r="P351" i="3"/>
  <c r="P352" i="3"/>
  <c r="P353" i="3"/>
  <c r="P360" i="3"/>
  <c r="P361" i="3"/>
  <c r="P362" i="3"/>
  <c r="P363" i="3"/>
  <c r="P364" i="3"/>
  <c r="P365" i="3"/>
  <c r="P366" i="3"/>
  <c r="P367" i="3"/>
  <c r="P368" i="3"/>
  <c r="P369" i="3"/>
  <c r="P370" i="3"/>
  <c r="P371" i="3"/>
  <c r="P372" i="3"/>
  <c r="P379" i="3"/>
  <c r="P380" i="3"/>
  <c r="P381" i="3"/>
  <c r="P382" i="3"/>
  <c r="P383" i="3"/>
  <c r="P384" i="3"/>
  <c r="P385" i="3"/>
  <c r="P386" i="3"/>
  <c r="P387" i="3"/>
  <c r="P388" i="3"/>
  <c r="P389" i="3"/>
  <c r="P390" i="3"/>
  <c r="P391" i="3"/>
  <c r="P398" i="3"/>
  <c r="P399" i="3"/>
  <c r="P400" i="3"/>
  <c r="P401" i="3"/>
  <c r="P402" i="3"/>
  <c r="P403" i="3"/>
  <c r="P404" i="3"/>
  <c r="P405" i="3"/>
  <c r="P406" i="3"/>
  <c r="P407" i="3"/>
  <c r="P408" i="3"/>
  <c r="P409" i="3"/>
  <c r="P410" i="3"/>
  <c r="P411" i="3"/>
  <c r="P418" i="3"/>
  <c r="P419" i="3"/>
  <c r="P420" i="3"/>
  <c r="P421" i="3"/>
  <c r="P422" i="3"/>
  <c r="P423" i="3"/>
  <c r="P424" i="3"/>
  <c r="P425" i="3"/>
  <c r="P426" i="3"/>
  <c r="P427" i="3"/>
  <c r="P428" i="3"/>
  <c r="P429" i="3"/>
  <c r="P430" i="3"/>
  <c r="P432" i="3"/>
  <c r="P433" i="3"/>
  <c r="P434" i="3"/>
  <c r="P435" i="3"/>
  <c r="P436" i="3"/>
  <c r="P443" i="3"/>
  <c r="P444" i="3"/>
  <c r="P445" i="3"/>
  <c r="P446" i="3"/>
  <c r="P447" i="3"/>
  <c r="P448" i="3"/>
  <c r="P449" i="3"/>
  <c r="P450" i="3"/>
  <c r="P451" i="3"/>
  <c r="P452" i="3"/>
  <c r="P453" i="3"/>
  <c r="P454" i="3"/>
  <c r="P455" i="3"/>
  <c r="P456" i="3"/>
  <c r="P457" i="3"/>
  <c r="P458" i="3"/>
  <c r="P459" i="3"/>
  <c r="P460" i="3"/>
  <c r="P467" i="3"/>
  <c r="P468" i="3"/>
  <c r="P469" i="3"/>
  <c r="P470" i="3"/>
  <c r="P471" i="3"/>
  <c r="P472" i="3"/>
  <c r="P473" i="3"/>
  <c r="P474" i="3"/>
  <c r="P475" i="3"/>
  <c r="P476" i="3"/>
  <c r="P477" i="3"/>
  <c r="P478" i="3"/>
  <c r="P479" i="3"/>
  <c r="P480" i="3"/>
  <c r="P481" i="3"/>
  <c r="Q481" i="5" s="1"/>
  <c r="P482" i="3"/>
  <c r="P483" i="3"/>
  <c r="P484" i="3"/>
  <c r="P485" i="3"/>
  <c r="Q485" i="5" s="1"/>
  <c r="P486" i="3"/>
  <c r="P487" i="3"/>
  <c r="P488" i="3"/>
  <c r="P489" i="3"/>
  <c r="Q489" i="5" s="1"/>
  <c r="P490" i="3"/>
  <c r="P497" i="3"/>
  <c r="P516" i="3"/>
  <c r="P524" i="3"/>
  <c r="P525" i="3"/>
  <c r="P526" i="3"/>
  <c r="P527" i="3"/>
  <c r="P528" i="3"/>
  <c r="P531" i="3"/>
  <c r="P532" i="3"/>
  <c r="P533" i="3"/>
  <c r="P534" i="3"/>
  <c r="P536" i="3"/>
  <c r="P537" i="3"/>
  <c r="P538" i="3"/>
  <c r="P539" i="3"/>
  <c r="P540" i="3"/>
  <c r="P542" i="3"/>
  <c r="P543" i="3"/>
  <c r="P544" i="3"/>
  <c r="Q544" i="5" s="1"/>
  <c r="P545" i="3"/>
  <c r="P546" i="3"/>
  <c r="P548" i="3"/>
  <c r="P549" i="3"/>
  <c r="P550" i="3"/>
  <c r="P551" i="3"/>
  <c r="P552" i="3"/>
  <c r="P554" i="3"/>
  <c r="P555" i="3"/>
  <c r="P556" i="3"/>
  <c r="P557" i="3"/>
  <c r="P558" i="3"/>
  <c r="P560" i="3"/>
  <c r="P561" i="3"/>
  <c r="Q561" i="5" s="1"/>
  <c r="P562" i="3"/>
  <c r="P563" i="3"/>
  <c r="P564" i="3"/>
  <c r="P566" i="3"/>
  <c r="P567" i="3"/>
  <c r="P568" i="3"/>
  <c r="P569" i="3"/>
  <c r="P570" i="3"/>
  <c r="P572" i="3"/>
  <c r="P573" i="3"/>
  <c r="Q573" i="5" s="1"/>
  <c r="P574" i="3"/>
  <c r="P575" i="3"/>
  <c r="P576" i="3"/>
  <c r="P578" i="3"/>
  <c r="Q578" i="5" s="1"/>
  <c r="P579" i="3"/>
  <c r="P580" i="3"/>
  <c r="P581" i="3"/>
  <c r="P582" i="3"/>
  <c r="P584" i="3"/>
  <c r="P585" i="3"/>
  <c r="P586" i="3"/>
  <c r="P587" i="3"/>
  <c r="P588" i="3"/>
  <c r="P590" i="3"/>
  <c r="P591" i="3"/>
  <c r="P592" i="3"/>
  <c r="P593" i="3"/>
  <c r="P594" i="3"/>
  <c r="P596" i="3"/>
  <c r="P597" i="3"/>
  <c r="Q597" i="5" s="1"/>
  <c r="P598" i="3"/>
  <c r="P599" i="3"/>
  <c r="P600" i="3"/>
  <c r="P602" i="3"/>
  <c r="Q602" i="5" s="1"/>
  <c r="P603" i="3"/>
  <c r="P604" i="3"/>
  <c r="P605" i="3"/>
  <c r="P606" i="3"/>
  <c r="Q606" i="5" s="1"/>
  <c r="P608" i="3"/>
  <c r="P609" i="3"/>
  <c r="P610" i="3"/>
  <c r="P611" i="3"/>
  <c r="P612" i="3"/>
  <c r="P614" i="3"/>
  <c r="Q614" i="5" s="1"/>
  <c r="P615" i="3"/>
  <c r="P616" i="3"/>
  <c r="P617" i="3"/>
  <c r="P618" i="3"/>
  <c r="Q618" i="5" s="1"/>
  <c r="P620" i="3"/>
  <c r="P621" i="3"/>
  <c r="Q621" i="5" s="1"/>
  <c r="P622" i="3"/>
  <c r="P623" i="3"/>
  <c r="P624" i="3"/>
  <c r="P631" i="3"/>
  <c r="P632" i="3"/>
  <c r="P633" i="3"/>
  <c r="P634" i="3"/>
  <c r="P635" i="3"/>
  <c r="P636" i="3"/>
  <c r="P637" i="3"/>
  <c r="P639" i="3"/>
  <c r="P640" i="3"/>
  <c r="P641" i="3"/>
  <c r="P642" i="3"/>
  <c r="P644" i="3"/>
  <c r="P645" i="3"/>
  <c r="Q645" i="5" s="1"/>
  <c r="P646" i="3"/>
  <c r="P647" i="3"/>
  <c r="P648" i="3"/>
  <c r="P649" i="3"/>
  <c r="P650" i="3"/>
  <c r="P651" i="3"/>
  <c r="P652" i="3"/>
  <c r="P653" i="3"/>
  <c r="P654" i="3"/>
  <c r="P655" i="3"/>
  <c r="P656" i="3"/>
  <c r="P657" i="3"/>
  <c r="P658" i="3"/>
  <c r="P659" i="3"/>
  <c r="P660" i="3"/>
  <c r="P667" i="3"/>
  <c r="Q667" i="5" s="1"/>
  <c r="P668" i="3"/>
  <c r="P669" i="3"/>
  <c r="P670" i="3"/>
  <c r="P671" i="3"/>
  <c r="Q671" i="5" s="1"/>
  <c r="P672" i="3"/>
  <c r="P673" i="3"/>
  <c r="P675" i="3"/>
  <c r="P676" i="3"/>
  <c r="P677" i="3"/>
  <c r="P678" i="3"/>
  <c r="Q678" i="5" s="1"/>
  <c r="P679" i="3"/>
  <c r="P681" i="3"/>
  <c r="P682" i="3"/>
  <c r="P683" i="3"/>
  <c r="P684" i="3"/>
  <c r="P685" i="3"/>
  <c r="P686" i="3"/>
  <c r="P687" i="3"/>
  <c r="P688" i="3"/>
  <c r="P689" i="3"/>
  <c r="P690" i="3"/>
  <c r="P691" i="3"/>
  <c r="P692" i="3"/>
  <c r="P693" i="3"/>
  <c r="P694" i="3"/>
  <c r="P695" i="3"/>
  <c r="P696" i="3"/>
  <c r="P697" i="3"/>
  <c r="P698" i="3"/>
  <c r="P699" i="3"/>
  <c r="P700" i="3"/>
  <c r="P701" i="3"/>
  <c r="P702" i="3"/>
  <c r="P703" i="3"/>
  <c r="P705" i="3"/>
  <c r="P706" i="3"/>
  <c r="Q706" i="5" s="1"/>
  <c r="P707" i="3"/>
  <c r="P708" i="3"/>
  <c r="P709" i="3"/>
  <c r="P716" i="3"/>
  <c r="P723" i="3"/>
  <c r="P730" i="3"/>
  <c r="P731" i="3"/>
  <c r="P732" i="3"/>
  <c r="P733" i="3"/>
  <c r="P734" i="3"/>
  <c r="P735" i="3"/>
  <c r="P736" i="3"/>
  <c r="P737" i="3"/>
  <c r="P738" i="3"/>
  <c r="P739" i="3"/>
  <c r="P740" i="3"/>
  <c r="P741" i="3"/>
  <c r="P742" i="3"/>
  <c r="P743" i="3"/>
  <c r="P744" i="3"/>
  <c r="P745" i="3"/>
  <c r="P746" i="3"/>
  <c r="P747" i="3"/>
  <c r="P748" i="3"/>
  <c r="P749" i="3"/>
  <c r="P750" i="3"/>
  <c r="P751" i="3"/>
  <c r="P752" i="3"/>
  <c r="P753" i="3"/>
  <c r="P760" i="3"/>
  <c r="P761" i="3"/>
  <c r="P762" i="3"/>
  <c r="P763" i="3"/>
  <c r="P764" i="3"/>
  <c r="P765" i="3"/>
  <c r="P766" i="3"/>
  <c r="P767" i="3"/>
  <c r="P768" i="3"/>
  <c r="P769" i="3"/>
  <c r="P770" i="3"/>
  <c r="P771" i="3"/>
  <c r="P772" i="3"/>
  <c r="P773" i="3"/>
  <c r="P774" i="3"/>
  <c r="P775" i="3"/>
  <c r="P776" i="3"/>
  <c r="P777" i="3"/>
  <c r="P778" i="3"/>
  <c r="P779" i="3"/>
  <c r="P780" i="3"/>
  <c r="P781" i="3"/>
  <c r="P782" i="3"/>
  <c r="P783" i="3"/>
  <c r="P784" i="3"/>
  <c r="P785" i="3"/>
  <c r="P786" i="3"/>
  <c r="P787" i="3"/>
  <c r="P788" i="3"/>
  <c r="P789" i="3"/>
  <c r="P790" i="3"/>
  <c r="P791" i="3"/>
  <c r="P792" i="3"/>
  <c r="P793" i="3"/>
  <c r="P794" i="3"/>
  <c r="P795" i="3"/>
  <c r="P796" i="3"/>
  <c r="P797" i="3"/>
  <c r="P804" i="3"/>
  <c r="P805" i="3"/>
  <c r="P806" i="3"/>
  <c r="P807" i="3"/>
  <c r="P808" i="3"/>
  <c r="P809" i="3"/>
  <c r="P810" i="3"/>
  <c r="P811" i="3"/>
  <c r="P812" i="3"/>
  <c r="P813" i="3"/>
  <c r="P814" i="3"/>
  <c r="P815" i="3"/>
  <c r="P816" i="3"/>
  <c r="P817" i="3"/>
  <c r="P818" i="3"/>
  <c r="P819" i="3"/>
  <c r="P820" i="3"/>
  <c r="P821" i="3"/>
  <c r="P822" i="3"/>
  <c r="P823" i="3"/>
  <c r="P824" i="3"/>
  <c r="P825" i="3"/>
  <c r="P826" i="3"/>
  <c r="P827" i="3"/>
  <c r="P828" i="3"/>
  <c r="P835" i="3"/>
  <c r="P842" i="3"/>
  <c r="P843" i="3"/>
  <c r="P844" i="3"/>
  <c r="P845" i="3"/>
  <c r="P846" i="3"/>
  <c r="P847" i="3"/>
  <c r="P848" i="3"/>
  <c r="P849" i="3"/>
  <c r="P850" i="3"/>
  <c r="P851" i="3"/>
  <c r="P852" i="3"/>
  <c r="P853" i="3"/>
  <c r="P854" i="3"/>
  <c r="P855" i="3"/>
  <c r="P856" i="3"/>
  <c r="P857" i="3"/>
  <c r="P858" i="3"/>
  <c r="P859" i="3"/>
  <c r="P860" i="3"/>
  <c r="P861" i="3"/>
  <c r="P862" i="3"/>
  <c r="P863" i="3"/>
  <c r="P864" i="3"/>
  <c r="P865" i="3"/>
  <c r="Q865" i="5" s="1"/>
  <c r="P866" i="3"/>
  <c r="P868" i="3"/>
  <c r="P869" i="3"/>
  <c r="P870" i="3"/>
  <c r="P871" i="3"/>
  <c r="P872" i="3"/>
  <c r="P879" i="3"/>
  <c r="P880" i="3"/>
  <c r="P881" i="3"/>
  <c r="P882" i="3"/>
  <c r="P883" i="3"/>
  <c r="P884" i="3"/>
  <c r="P885" i="3"/>
  <c r="P886" i="3"/>
  <c r="P887" i="3"/>
  <c r="P888" i="3"/>
  <c r="P889" i="3"/>
  <c r="P890" i="3"/>
  <c r="P891" i="3"/>
  <c r="P892" i="3"/>
  <c r="P893" i="3"/>
  <c r="P894" i="3"/>
  <c r="P895" i="3"/>
  <c r="P896" i="3"/>
  <c r="P897" i="3"/>
  <c r="P898" i="3"/>
  <c r="P899" i="3"/>
  <c r="P900" i="3"/>
  <c r="P901" i="3"/>
  <c r="P902" i="3"/>
  <c r="P903" i="3"/>
  <c r="P904" i="3"/>
  <c r="P905" i="3"/>
  <c r="P906" i="3"/>
  <c r="P907" i="3"/>
  <c r="P908" i="3"/>
  <c r="P909" i="3"/>
  <c r="P910" i="3"/>
  <c r="P911" i="3"/>
  <c r="P912" i="3"/>
  <c r="P913" i="3"/>
  <c r="P914" i="3"/>
  <c r="P915" i="3"/>
  <c r="P917" i="3"/>
  <c r="P918" i="3"/>
  <c r="P919" i="3"/>
  <c r="P920" i="3"/>
  <c r="P921" i="3"/>
  <c r="P923" i="3"/>
  <c r="P924" i="3"/>
  <c r="P925" i="3"/>
  <c r="P926" i="3"/>
  <c r="P927" i="3"/>
  <c r="P928" i="3"/>
  <c r="P929" i="3"/>
  <c r="P930" i="3"/>
  <c r="P931" i="3"/>
  <c r="P932" i="3"/>
  <c r="P933" i="3"/>
  <c r="Q933" i="5" s="1"/>
  <c r="P934" i="3"/>
  <c r="P935" i="3"/>
  <c r="P936" i="3"/>
  <c r="P937" i="3"/>
  <c r="P938" i="3"/>
  <c r="P939" i="3"/>
  <c r="P941" i="3"/>
  <c r="P942" i="3"/>
  <c r="Q942" i="5" s="1"/>
  <c r="P943" i="3"/>
  <c r="P944" i="3"/>
  <c r="P945" i="3"/>
  <c r="P947" i="3"/>
  <c r="Q947" i="5" s="1"/>
  <c r="P948" i="3"/>
  <c r="P949" i="3"/>
  <c r="P950" i="3"/>
  <c r="P951" i="3"/>
  <c r="Q951" i="5" s="1"/>
  <c r="P952" i="3"/>
  <c r="P953" i="3"/>
  <c r="P954" i="3"/>
  <c r="P955" i="3"/>
  <c r="Q955" i="5" s="1"/>
  <c r="P956" i="3"/>
  <c r="P957" i="3"/>
  <c r="P958" i="3"/>
  <c r="P959" i="3"/>
  <c r="Q959" i="5" s="1"/>
  <c r="P960" i="3"/>
  <c r="P961" i="3"/>
  <c r="P962" i="3"/>
  <c r="P963" i="3"/>
  <c r="Q963" i="5" s="1"/>
  <c r="P964" i="3"/>
  <c r="P965" i="3"/>
  <c r="P966" i="3"/>
  <c r="P967" i="3"/>
  <c r="Q967" i="5" s="1"/>
  <c r="P968" i="3"/>
  <c r="P969" i="3"/>
  <c r="P970" i="3"/>
  <c r="P971" i="3"/>
  <c r="Q971" i="5" s="1"/>
  <c r="P972" i="3"/>
  <c r="P973" i="3"/>
  <c r="P974" i="3"/>
  <c r="P975" i="3"/>
  <c r="Q975" i="5" s="1"/>
  <c r="P976" i="3"/>
  <c r="P977" i="3"/>
  <c r="P978" i="3"/>
  <c r="P979" i="3"/>
  <c r="P980" i="3"/>
  <c r="P981" i="3"/>
  <c r="P982" i="3"/>
  <c r="P983" i="3"/>
  <c r="P984" i="3"/>
  <c r="P985" i="3"/>
  <c r="P986" i="3"/>
  <c r="P987" i="3"/>
  <c r="P988" i="3"/>
  <c r="P989" i="3"/>
  <c r="P990" i="3"/>
  <c r="P991" i="3"/>
  <c r="P992" i="3"/>
  <c r="P993" i="3"/>
  <c r="P994" i="3"/>
  <c r="P995" i="3"/>
  <c r="P996" i="3"/>
  <c r="P997" i="3"/>
  <c r="P998" i="3"/>
  <c r="P999" i="3"/>
  <c r="P1000" i="3"/>
  <c r="P1001" i="3"/>
  <c r="P1002" i="3"/>
  <c r="P1003" i="3"/>
  <c r="P1004" i="3"/>
  <c r="P1005" i="3"/>
  <c r="P1006" i="3"/>
  <c r="P1007" i="3"/>
  <c r="P1008" i="3"/>
  <c r="P1009" i="3"/>
  <c r="P1010" i="3"/>
  <c r="P1011" i="3"/>
  <c r="D647" i="3"/>
  <c r="D646" i="3"/>
  <c r="D645" i="3"/>
  <c r="D644" i="3"/>
  <c r="M431" i="3"/>
  <c r="M304" i="3" s="1"/>
  <c r="N431" i="3"/>
  <c r="N304" i="3" s="1"/>
  <c r="O431" i="3"/>
  <c r="O304" i="3" s="1"/>
  <c r="M305" i="3"/>
  <c r="M286" i="3" s="1"/>
  <c r="N305" i="3"/>
  <c r="N286" i="3" s="1"/>
  <c r="O305" i="3"/>
  <c r="O286" i="3" s="1"/>
  <c r="M306" i="3"/>
  <c r="M287" i="3" s="1"/>
  <c r="N306" i="3"/>
  <c r="N287" i="3" s="1"/>
  <c r="O306" i="3"/>
  <c r="O287" i="3" s="1"/>
  <c r="M307" i="3"/>
  <c r="M288" i="3" s="1"/>
  <c r="N307" i="3"/>
  <c r="N288" i="3" s="1"/>
  <c r="O307" i="3"/>
  <c r="O288" i="3" s="1"/>
  <c r="M308" i="3"/>
  <c r="M289" i="3" s="1"/>
  <c r="N308" i="3"/>
  <c r="N289" i="3" s="1"/>
  <c r="O308" i="3"/>
  <c r="O289" i="3" s="1"/>
  <c r="L305" i="3"/>
  <c r="P305" i="3" s="1"/>
  <c r="L306" i="3"/>
  <c r="P306" i="3" s="1"/>
  <c r="L307" i="3"/>
  <c r="L308" i="3"/>
  <c r="P308" i="3" s="1"/>
  <c r="L431" i="3"/>
  <c r="L304" i="3" s="1"/>
  <c r="D432" i="3"/>
  <c r="D433" i="3"/>
  <c r="D434" i="3"/>
  <c r="D435" i="3"/>
  <c r="D429" i="3"/>
  <c r="D1011" i="3"/>
  <c r="D1010" i="3"/>
  <c r="D1009" i="3"/>
  <c r="D1008" i="3"/>
  <c r="D1007" i="3"/>
  <c r="D1006" i="3"/>
  <c r="D1005" i="3"/>
  <c r="D1004" i="3"/>
  <c r="D1003" i="3"/>
  <c r="D1002" i="3"/>
  <c r="D1001" i="3"/>
  <c r="D1000" i="3"/>
  <c r="D999" i="3"/>
  <c r="D998" i="3"/>
  <c r="D997" i="3"/>
  <c r="D996" i="3"/>
  <c r="D995" i="3"/>
  <c r="D994" i="3"/>
  <c r="D993" i="3"/>
  <c r="D992" i="3"/>
  <c r="D991" i="3"/>
  <c r="D990" i="3"/>
  <c r="D989" i="3"/>
  <c r="D988" i="3"/>
  <c r="D987" i="3"/>
  <c r="D986" i="3"/>
  <c r="D985" i="3"/>
  <c r="D984" i="3"/>
  <c r="D983" i="3"/>
  <c r="D982" i="3"/>
  <c r="D981" i="3"/>
  <c r="D980" i="3"/>
  <c r="D979" i="3"/>
  <c r="D978" i="3"/>
  <c r="D977" i="3"/>
  <c r="D976" i="3"/>
  <c r="D975" i="3"/>
  <c r="D974" i="3"/>
  <c r="D973" i="3"/>
  <c r="D972" i="3"/>
  <c r="D971" i="3"/>
  <c r="D970" i="3"/>
  <c r="D969" i="3"/>
  <c r="D968" i="3"/>
  <c r="D967" i="3"/>
  <c r="D966" i="3"/>
  <c r="D965" i="3"/>
  <c r="D964" i="3"/>
  <c r="D963" i="3"/>
  <c r="D962" i="3"/>
  <c r="D961" i="3"/>
  <c r="D960" i="3"/>
  <c r="D959" i="3"/>
  <c r="D958" i="3"/>
  <c r="D957" i="3"/>
  <c r="D956" i="3"/>
  <c r="D955" i="3"/>
  <c r="D954" i="3"/>
  <c r="D953" i="3"/>
  <c r="D952" i="3"/>
  <c r="D951" i="3"/>
  <c r="D950" i="3"/>
  <c r="D949" i="3"/>
  <c r="D948" i="3"/>
  <c r="D947" i="3"/>
  <c r="O946" i="3"/>
  <c r="N946" i="3"/>
  <c r="M946" i="3"/>
  <c r="L946" i="3"/>
  <c r="K946" i="3"/>
  <c r="J946" i="3"/>
  <c r="I946" i="3"/>
  <c r="H946" i="3"/>
  <c r="G946" i="3"/>
  <c r="F946" i="3"/>
  <c r="E946" i="3"/>
  <c r="D945" i="3"/>
  <c r="D944" i="3"/>
  <c r="D943" i="3"/>
  <c r="D942" i="3"/>
  <c r="D941" i="3"/>
  <c r="O940" i="3"/>
  <c r="O45" i="3" s="1"/>
  <c r="N940" i="3"/>
  <c r="N45" i="3" s="1"/>
  <c r="M940" i="3"/>
  <c r="M45" i="3" s="1"/>
  <c r="L940" i="3"/>
  <c r="L45" i="3" s="1"/>
  <c r="K940" i="3"/>
  <c r="J940" i="3"/>
  <c r="I940" i="3"/>
  <c r="H940" i="3"/>
  <c r="G940" i="3"/>
  <c r="F940" i="3"/>
  <c r="E940" i="3"/>
  <c r="D939" i="3"/>
  <c r="D938" i="3"/>
  <c r="D937" i="3"/>
  <c r="D936" i="3"/>
  <c r="D935" i="3"/>
  <c r="D934" i="3"/>
  <c r="D933" i="3"/>
  <c r="D932" i="3"/>
  <c r="D931" i="3"/>
  <c r="D930" i="3"/>
  <c r="D929" i="3"/>
  <c r="D928" i="3"/>
  <c r="D927" i="3"/>
  <c r="D926" i="3"/>
  <c r="D925" i="3"/>
  <c r="D924" i="3"/>
  <c r="D923" i="3"/>
  <c r="O922" i="3"/>
  <c r="N922" i="3"/>
  <c r="M922" i="3"/>
  <c r="L922" i="3"/>
  <c r="K922" i="3"/>
  <c r="J922" i="3"/>
  <c r="I922" i="3"/>
  <c r="H922" i="3"/>
  <c r="G922" i="3"/>
  <c r="F922" i="3"/>
  <c r="E922" i="3"/>
  <c r="D921" i="3"/>
  <c r="D920" i="3"/>
  <c r="D919" i="3"/>
  <c r="D918" i="3"/>
  <c r="D917" i="3"/>
  <c r="O916" i="3"/>
  <c r="O873" i="3" s="1"/>
  <c r="N916" i="3"/>
  <c r="N873" i="3" s="1"/>
  <c r="M916" i="3"/>
  <c r="M873" i="3" s="1"/>
  <c r="L916" i="3"/>
  <c r="L873" i="3" s="1"/>
  <c r="K916" i="3"/>
  <c r="J916" i="3"/>
  <c r="I916" i="3"/>
  <c r="H916" i="3"/>
  <c r="G916" i="3"/>
  <c r="F916" i="3"/>
  <c r="E916" i="3"/>
  <c r="D915" i="3"/>
  <c r="D914" i="3"/>
  <c r="D913" i="3"/>
  <c r="D912" i="3"/>
  <c r="D911" i="3"/>
  <c r="D910" i="3"/>
  <c r="D909" i="3"/>
  <c r="D908" i="3"/>
  <c r="D907" i="3"/>
  <c r="D906" i="3"/>
  <c r="D905" i="3"/>
  <c r="D904" i="3"/>
  <c r="D903" i="3"/>
  <c r="D902" i="3"/>
  <c r="D901" i="3"/>
  <c r="D900" i="3"/>
  <c r="D899" i="3"/>
  <c r="D898" i="3"/>
  <c r="D897" i="3"/>
  <c r="D896" i="3"/>
  <c r="D895" i="3"/>
  <c r="D894" i="3"/>
  <c r="D893" i="3"/>
  <c r="D892" i="3"/>
  <c r="D891" i="3"/>
  <c r="D890" i="3"/>
  <c r="D889" i="3"/>
  <c r="D888" i="3"/>
  <c r="D887" i="3"/>
  <c r="D886" i="3"/>
  <c r="D885" i="3"/>
  <c r="D884" i="3"/>
  <c r="D883" i="3"/>
  <c r="D882" i="3"/>
  <c r="D881" i="3"/>
  <c r="D880" i="3"/>
  <c r="O878" i="3"/>
  <c r="O841" i="3" s="1"/>
  <c r="O834" i="3" s="1"/>
  <c r="N878" i="3"/>
  <c r="N841" i="3" s="1"/>
  <c r="N834" i="3" s="1"/>
  <c r="M878" i="3"/>
  <c r="M841" i="3" s="1"/>
  <c r="M834" i="3" s="1"/>
  <c r="L878" i="3"/>
  <c r="L841" i="3" s="1"/>
  <c r="O877" i="3"/>
  <c r="O840" i="3" s="1"/>
  <c r="O833" i="3" s="1"/>
  <c r="N877" i="3"/>
  <c r="M877" i="3"/>
  <c r="M840" i="3" s="1"/>
  <c r="M833" i="3" s="1"/>
  <c r="L877" i="3"/>
  <c r="L840" i="3" s="1"/>
  <c r="L833" i="3" s="1"/>
  <c r="O876" i="3"/>
  <c r="O839" i="3" s="1"/>
  <c r="O832" i="3" s="1"/>
  <c r="N876" i="3"/>
  <c r="N839" i="3" s="1"/>
  <c r="N832" i="3" s="1"/>
  <c r="M876" i="3"/>
  <c r="M839" i="3" s="1"/>
  <c r="M832" i="3" s="1"/>
  <c r="L876" i="3"/>
  <c r="L839" i="3" s="1"/>
  <c r="O875" i="3"/>
  <c r="O838" i="3" s="1"/>
  <c r="O831" i="3" s="1"/>
  <c r="N875" i="3"/>
  <c r="N838" i="3" s="1"/>
  <c r="N831" i="3" s="1"/>
  <c r="M875" i="3"/>
  <c r="M838" i="3" s="1"/>
  <c r="M831" i="3" s="1"/>
  <c r="L875" i="3"/>
  <c r="L838" i="3" s="1"/>
  <c r="O874" i="3"/>
  <c r="O837" i="3" s="1"/>
  <c r="O830" i="3" s="1"/>
  <c r="N874" i="3"/>
  <c r="N837" i="3" s="1"/>
  <c r="N830" i="3" s="1"/>
  <c r="M874" i="3"/>
  <c r="M837" i="3" s="1"/>
  <c r="M830" i="3" s="1"/>
  <c r="L874" i="3"/>
  <c r="L837" i="3" s="1"/>
  <c r="D872" i="3"/>
  <c r="D871" i="3"/>
  <c r="D870" i="3"/>
  <c r="D869" i="3"/>
  <c r="D868" i="3"/>
  <c r="O867" i="3"/>
  <c r="N867" i="3"/>
  <c r="M867" i="3"/>
  <c r="L867" i="3"/>
  <c r="K867" i="3"/>
  <c r="K836" i="3" s="1"/>
  <c r="K829" i="3" s="1"/>
  <c r="J867" i="3"/>
  <c r="J836" i="3" s="1"/>
  <c r="J829" i="3" s="1"/>
  <c r="I867" i="3"/>
  <c r="I836" i="3" s="1"/>
  <c r="I829" i="3" s="1"/>
  <c r="H867" i="3"/>
  <c r="H836" i="3" s="1"/>
  <c r="H829" i="3" s="1"/>
  <c r="G867" i="3"/>
  <c r="G836" i="3" s="1"/>
  <c r="G829" i="3" s="1"/>
  <c r="F867" i="3"/>
  <c r="F836" i="3" s="1"/>
  <c r="F829" i="3" s="1"/>
  <c r="E867" i="3"/>
  <c r="E836" i="3" s="1"/>
  <c r="D866" i="3"/>
  <c r="D865" i="3"/>
  <c r="D864" i="3"/>
  <c r="D863" i="3"/>
  <c r="D862" i="3"/>
  <c r="D861" i="3"/>
  <c r="D860" i="3"/>
  <c r="D859" i="3"/>
  <c r="D858" i="3"/>
  <c r="D857" i="3"/>
  <c r="D856" i="3"/>
  <c r="D855" i="3"/>
  <c r="D854" i="3"/>
  <c r="D853" i="3"/>
  <c r="D852" i="3"/>
  <c r="D851" i="3"/>
  <c r="D850" i="3"/>
  <c r="D849" i="3"/>
  <c r="D848" i="3"/>
  <c r="D847" i="3"/>
  <c r="D846" i="3"/>
  <c r="D845" i="3"/>
  <c r="D844" i="3"/>
  <c r="D843" i="3"/>
  <c r="D842" i="3"/>
  <c r="K841" i="3"/>
  <c r="K834" i="3" s="1"/>
  <c r="J841" i="3"/>
  <c r="J834" i="3" s="1"/>
  <c r="I841" i="3"/>
  <c r="I834" i="3" s="1"/>
  <c r="H841" i="3"/>
  <c r="H834" i="3" s="1"/>
  <c r="G841" i="3"/>
  <c r="G834" i="3" s="1"/>
  <c r="F841" i="3"/>
  <c r="F834" i="3" s="1"/>
  <c r="E841" i="3"/>
  <c r="E834" i="3" s="1"/>
  <c r="N840" i="3"/>
  <c r="N833" i="3" s="1"/>
  <c r="K840" i="3"/>
  <c r="K833" i="3" s="1"/>
  <c r="J840" i="3"/>
  <c r="J833" i="3" s="1"/>
  <c r="I840" i="3"/>
  <c r="I833" i="3" s="1"/>
  <c r="H840" i="3"/>
  <c r="H833" i="3" s="1"/>
  <c r="G840" i="3"/>
  <c r="G833" i="3" s="1"/>
  <c r="F840" i="3"/>
  <c r="F833" i="3" s="1"/>
  <c r="E840" i="3"/>
  <c r="E833" i="3" s="1"/>
  <c r="K839" i="3"/>
  <c r="K832" i="3" s="1"/>
  <c r="J839" i="3"/>
  <c r="J832" i="3" s="1"/>
  <c r="I839" i="3"/>
  <c r="I832" i="3" s="1"/>
  <c r="H839" i="3"/>
  <c r="H832" i="3" s="1"/>
  <c r="G839" i="3"/>
  <c r="G832" i="3" s="1"/>
  <c r="F839" i="3"/>
  <c r="F832" i="3" s="1"/>
  <c r="E839" i="3"/>
  <c r="E832" i="3" s="1"/>
  <c r="K838" i="3"/>
  <c r="K831" i="3" s="1"/>
  <c r="J838" i="3"/>
  <c r="J831" i="3" s="1"/>
  <c r="I838" i="3"/>
  <c r="I831" i="3" s="1"/>
  <c r="H838" i="3"/>
  <c r="H831" i="3" s="1"/>
  <c r="G838" i="3"/>
  <c r="G831" i="3" s="1"/>
  <c r="F838" i="3"/>
  <c r="F831" i="3" s="1"/>
  <c r="E838" i="3"/>
  <c r="E831" i="3" s="1"/>
  <c r="K837" i="3"/>
  <c r="K830" i="3" s="1"/>
  <c r="J837" i="3"/>
  <c r="J830" i="3" s="1"/>
  <c r="I837" i="3"/>
  <c r="I830" i="3" s="1"/>
  <c r="H837" i="3"/>
  <c r="H830" i="3" s="1"/>
  <c r="G837" i="3"/>
  <c r="G830" i="3" s="1"/>
  <c r="F837" i="3"/>
  <c r="F830" i="3" s="1"/>
  <c r="E837" i="3"/>
  <c r="D828" i="3"/>
  <c r="D827" i="3"/>
  <c r="D826" i="3"/>
  <c r="D825" i="3"/>
  <c r="D824" i="3"/>
  <c r="D823" i="3"/>
  <c r="D822" i="3"/>
  <c r="D821" i="3"/>
  <c r="D820" i="3"/>
  <c r="D819" i="3"/>
  <c r="D818" i="3"/>
  <c r="D817" i="3"/>
  <c r="D816" i="3"/>
  <c r="D815" i="3"/>
  <c r="D814" i="3"/>
  <c r="D813" i="3"/>
  <c r="D812" i="3"/>
  <c r="D811" i="3"/>
  <c r="D810" i="3"/>
  <c r="D809" i="3"/>
  <c r="D808" i="3"/>
  <c r="D807" i="3"/>
  <c r="D806" i="3"/>
  <c r="D805" i="3"/>
  <c r="O803" i="3"/>
  <c r="N803" i="3"/>
  <c r="M803" i="3"/>
  <c r="L803" i="3"/>
  <c r="K803" i="3"/>
  <c r="J803" i="3"/>
  <c r="I803" i="3"/>
  <c r="H803" i="3"/>
  <c r="G803" i="3"/>
  <c r="F803" i="3"/>
  <c r="E803" i="3"/>
  <c r="O802" i="3"/>
  <c r="N802" i="3"/>
  <c r="M802" i="3"/>
  <c r="L802" i="3"/>
  <c r="K802" i="3"/>
  <c r="J802" i="3"/>
  <c r="I802" i="3"/>
  <c r="H802" i="3"/>
  <c r="G802" i="3"/>
  <c r="F802" i="3"/>
  <c r="E802" i="3"/>
  <c r="O801" i="3"/>
  <c r="N801" i="3"/>
  <c r="M801" i="3"/>
  <c r="L801" i="3"/>
  <c r="K801" i="3"/>
  <c r="J801" i="3"/>
  <c r="I801" i="3"/>
  <c r="H801" i="3"/>
  <c r="G801" i="3"/>
  <c r="F801" i="3"/>
  <c r="E801" i="3"/>
  <c r="O800" i="3"/>
  <c r="N800" i="3"/>
  <c r="M800" i="3"/>
  <c r="L800" i="3"/>
  <c r="K800" i="3"/>
  <c r="J800" i="3"/>
  <c r="I800" i="3"/>
  <c r="H800" i="3"/>
  <c r="G800" i="3"/>
  <c r="F800" i="3"/>
  <c r="E800" i="3"/>
  <c r="O799" i="3"/>
  <c r="N799" i="3"/>
  <c r="M799" i="3"/>
  <c r="L799" i="3"/>
  <c r="K799" i="3"/>
  <c r="J799" i="3"/>
  <c r="I799" i="3"/>
  <c r="H799" i="3"/>
  <c r="G799" i="3"/>
  <c r="F799" i="3"/>
  <c r="E799" i="3"/>
  <c r="O798" i="3"/>
  <c r="N798" i="3"/>
  <c r="M798" i="3"/>
  <c r="L798" i="3"/>
  <c r="K798" i="3"/>
  <c r="J798" i="3"/>
  <c r="I798" i="3"/>
  <c r="H798" i="3"/>
  <c r="G798" i="3"/>
  <c r="F798" i="3"/>
  <c r="E798" i="3"/>
  <c r="D797" i="3"/>
  <c r="D796" i="3"/>
  <c r="D795" i="3"/>
  <c r="D794" i="3"/>
  <c r="D793" i="3"/>
  <c r="D792" i="3"/>
  <c r="D791" i="3"/>
  <c r="D790" i="3"/>
  <c r="D789" i="3"/>
  <c r="D788" i="3"/>
  <c r="D787" i="3"/>
  <c r="D786" i="3"/>
  <c r="D785" i="3"/>
  <c r="D784" i="3"/>
  <c r="D783" i="3"/>
  <c r="D782" i="3"/>
  <c r="D781" i="3"/>
  <c r="D780" i="3"/>
  <c r="D779" i="3"/>
  <c r="D778" i="3"/>
  <c r="D777" i="3"/>
  <c r="D776" i="3"/>
  <c r="D775" i="3"/>
  <c r="D774" i="3"/>
  <c r="D773" i="3"/>
  <c r="D772" i="3"/>
  <c r="D771" i="3"/>
  <c r="D770" i="3"/>
  <c r="D769" i="3"/>
  <c r="D768" i="3"/>
  <c r="D767" i="3"/>
  <c r="D766" i="3"/>
  <c r="D765" i="3"/>
  <c r="D764" i="3"/>
  <c r="D763" i="3"/>
  <c r="D762" i="3"/>
  <c r="O759" i="3"/>
  <c r="N759" i="3"/>
  <c r="M759" i="3"/>
  <c r="L759" i="3"/>
  <c r="K759" i="3"/>
  <c r="J759" i="3"/>
  <c r="I759" i="3"/>
  <c r="H759" i="3"/>
  <c r="G759" i="3"/>
  <c r="F759" i="3"/>
  <c r="E759" i="3"/>
  <c r="O758" i="3"/>
  <c r="N758" i="3"/>
  <c r="M758" i="3"/>
  <c r="L758" i="3"/>
  <c r="K758" i="3"/>
  <c r="J758" i="3"/>
  <c r="I758" i="3"/>
  <c r="H758" i="3"/>
  <c r="G758" i="3"/>
  <c r="F758" i="3"/>
  <c r="E758" i="3"/>
  <c r="O757" i="3"/>
  <c r="N757" i="3"/>
  <c r="M757" i="3"/>
  <c r="L757" i="3"/>
  <c r="K757" i="3"/>
  <c r="J757" i="3"/>
  <c r="I757" i="3"/>
  <c r="H757" i="3"/>
  <c r="G757" i="3"/>
  <c r="F757" i="3"/>
  <c r="E757" i="3"/>
  <c r="O756" i="3"/>
  <c r="N756" i="3"/>
  <c r="M756" i="3"/>
  <c r="L756" i="3"/>
  <c r="K756" i="3"/>
  <c r="J756" i="3"/>
  <c r="I756" i="3"/>
  <c r="H756" i="3"/>
  <c r="G756" i="3"/>
  <c r="F756" i="3"/>
  <c r="E756" i="3"/>
  <c r="O755" i="3"/>
  <c r="N755" i="3"/>
  <c r="M755" i="3"/>
  <c r="L755" i="3"/>
  <c r="K755" i="3"/>
  <c r="J755" i="3"/>
  <c r="I755" i="3"/>
  <c r="H755" i="3"/>
  <c r="G755" i="3"/>
  <c r="F755" i="3"/>
  <c r="E755" i="3"/>
  <c r="O754" i="3"/>
  <c r="N754" i="3"/>
  <c r="M754" i="3"/>
  <c r="L754" i="3"/>
  <c r="K754" i="3"/>
  <c r="J754" i="3"/>
  <c r="I754" i="3"/>
  <c r="H754" i="3"/>
  <c r="G754" i="3"/>
  <c r="F754" i="3"/>
  <c r="E754" i="3"/>
  <c r="D753" i="3"/>
  <c r="D752" i="3"/>
  <c r="D751" i="3"/>
  <c r="D750" i="3"/>
  <c r="D749" i="3"/>
  <c r="D748" i="3"/>
  <c r="D747" i="3"/>
  <c r="D746" i="3"/>
  <c r="D745" i="3"/>
  <c r="D744" i="3"/>
  <c r="D743" i="3"/>
  <c r="D742" i="3"/>
  <c r="D741" i="3"/>
  <c r="D740" i="3"/>
  <c r="D739" i="3"/>
  <c r="D738" i="3"/>
  <c r="D737" i="3"/>
  <c r="D736" i="3"/>
  <c r="D735" i="3"/>
  <c r="D734" i="3"/>
  <c r="D733" i="3"/>
  <c r="D732" i="3"/>
  <c r="D731" i="3"/>
  <c r="D730" i="3"/>
  <c r="O729" i="3"/>
  <c r="N729" i="3"/>
  <c r="N522" i="3" s="1"/>
  <c r="N44" i="3" s="1"/>
  <c r="M729" i="3"/>
  <c r="M522" i="3" s="1"/>
  <c r="M44" i="3" s="1"/>
  <c r="L729" i="3"/>
  <c r="L522" i="3" s="1"/>
  <c r="L44" i="3" s="1"/>
  <c r="K729" i="3"/>
  <c r="K522" i="3" s="1"/>
  <c r="K44" i="3" s="1"/>
  <c r="J729" i="3"/>
  <c r="J522" i="3" s="1"/>
  <c r="J44" i="3" s="1"/>
  <c r="I729" i="3"/>
  <c r="I522" i="3" s="1"/>
  <c r="I44" i="3" s="1"/>
  <c r="H729" i="3"/>
  <c r="H522" i="3" s="1"/>
  <c r="H44" i="3" s="1"/>
  <c r="G729" i="3"/>
  <c r="F729" i="3"/>
  <c r="F522" i="3" s="1"/>
  <c r="F44" i="3" s="1"/>
  <c r="E729" i="3"/>
  <c r="E522" i="3" s="1"/>
  <c r="E44" i="3" s="1"/>
  <c r="O728" i="3"/>
  <c r="O521" i="3" s="1"/>
  <c r="O43" i="3" s="1"/>
  <c r="N728" i="3"/>
  <c r="M728" i="3"/>
  <c r="M521" i="3" s="1"/>
  <c r="M43" i="3" s="1"/>
  <c r="L728" i="3"/>
  <c r="L521" i="3" s="1"/>
  <c r="L43" i="3" s="1"/>
  <c r="K728" i="3"/>
  <c r="K521" i="3" s="1"/>
  <c r="K43" i="3" s="1"/>
  <c r="J728" i="3"/>
  <c r="J521" i="3" s="1"/>
  <c r="J43" i="3" s="1"/>
  <c r="I728" i="3"/>
  <c r="I521" i="3" s="1"/>
  <c r="I43" i="3" s="1"/>
  <c r="H728" i="3"/>
  <c r="H521" i="3" s="1"/>
  <c r="H43" i="3" s="1"/>
  <c r="G728" i="3"/>
  <c r="G521" i="3" s="1"/>
  <c r="G43" i="3" s="1"/>
  <c r="F728" i="3"/>
  <c r="E728" i="3"/>
  <c r="E521" i="3" s="1"/>
  <c r="E43" i="3" s="1"/>
  <c r="O727" i="3"/>
  <c r="O520" i="3" s="1"/>
  <c r="O42" i="3" s="1"/>
  <c r="N727" i="3"/>
  <c r="N520" i="3" s="1"/>
  <c r="N42" i="3" s="1"/>
  <c r="M727" i="3"/>
  <c r="L727" i="3"/>
  <c r="L520" i="3" s="1"/>
  <c r="K727" i="3"/>
  <c r="K520" i="3" s="1"/>
  <c r="K42" i="3" s="1"/>
  <c r="J727" i="3"/>
  <c r="J520" i="3" s="1"/>
  <c r="J42" i="3" s="1"/>
  <c r="I727" i="3"/>
  <c r="H727" i="3"/>
  <c r="H520" i="3" s="1"/>
  <c r="H42" i="3" s="1"/>
  <c r="G727" i="3"/>
  <c r="G520" i="3" s="1"/>
  <c r="G42" i="3" s="1"/>
  <c r="F727" i="3"/>
  <c r="F520" i="3" s="1"/>
  <c r="F42" i="3" s="1"/>
  <c r="E727" i="3"/>
  <c r="E520" i="3" s="1"/>
  <c r="E42" i="3" s="1"/>
  <c r="O726" i="3"/>
  <c r="O519" i="3" s="1"/>
  <c r="O41" i="3" s="1"/>
  <c r="N726" i="3"/>
  <c r="N519" i="3" s="1"/>
  <c r="N41" i="3" s="1"/>
  <c r="M726" i="3"/>
  <c r="M519" i="3" s="1"/>
  <c r="M41" i="3" s="1"/>
  <c r="L726" i="3"/>
  <c r="L519" i="3" s="1"/>
  <c r="L41" i="3" s="1"/>
  <c r="K726" i="3"/>
  <c r="K519" i="3" s="1"/>
  <c r="K41" i="3" s="1"/>
  <c r="J726" i="3"/>
  <c r="J519" i="3" s="1"/>
  <c r="J41" i="3" s="1"/>
  <c r="I726" i="3"/>
  <c r="I519" i="3" s="1"/>
  <c r="I41" i="3" s="1"/>
  <c r="H726" i="3"/>
  <c r="G726" i="3"/>
  <c r="G519" i="3" s="1"/>
  <c r="G41" i="3" s="1"/>
  <c r="F726" i="3"/>
  <c r="F519" i="3" s="1"/>
  <c r="F41" i="3" s="1"/>
  <c r="E726" i="3"/>
  <c r="E519" i="3" s="1"/>
  <c r="O725" i="3"/>
  <c r="N725" i="3"/>
  <c r="M725" i="3"/>
  <c r="M518" i="3" s="1"/>
  <c r="M40" i="3" s="1"/>
  <c r="L725" i="3"/>
  <c r="K725" i="3"/>
  <c r="K518" i="3" s="1"/>
  <c r="K40" i="3" s="1"/>
  <c r="J725" i="3"/>
  <c r="I725" i="3"/>
  <c r="I518" i="3" s="1"/>
  <c r="I40" i="3" s="1"/>
  <c r="H725" i="3"/>
  <c r="G725" i="3"/>
  <c r="G518" i="3" s="1"/>
  <c r="G40" i="3" s="1"/>
  <c r="F725" i="3"/>
  <c r="E725" i="3"/>
  <c r="E518" i="3" s="1"/>
  <c r="E40" i="3" s="1"/>
  <c r="O724" i="3"/>
  <c r="N724" i="3"/>
  <c r="M724" i="3"/>
  <c r="L724" i="3"/>
  <c r="K724" i="3"/>
  <c r="J724" i="3"/>
  <c r="I724" i="3"/>
  <c r="H724" i="3"/>
  <c r="G724" i="3"/>
  <c r="F724" i="3"/>
  <c r="E724" i="3"/>
  <c r="D723" i="3"/>
  <c r="O722" i="3"/>
  <c r="O503" i="3" s="1"/>
  <c r="N722" i="3"/>
  <c r="N503" i="3" s="1"/>
  <c r="M722" i="3"/>
  <c r="L722" i="3"/>
  <c r="L503" i="3" s="1"/>
  <c r="K722" i="3"/>
  <c r="K503" i="3" s="1"/>
  <c r="J722" i="3"/>
  <c r="J503" i="3" s="1"/>
  <c r="I722" i="3"/>
  <c r="H722" i="3"/>
  <c r="H503" i="3" s="1"/>
  <c r="G722" i="3"/>
  <c r="G503" i="3" s="1"/>
  <c r="F722" i="3"/>
  <c r="F503" i="3" s="1"/>
  <c r="E722" i="3"/>
  <c r="O721" i="3"/>
  <c r="O502" i="3" s="1"/>
  <c r="N721" i="3"/>
  <c r="N502" i="3" s="1"/>
  <c r="M721" i="3"/>
  <c r="M502" i="3" s="1"/>
  <c r="L721" i="3"/>
  <c r="K721" i="3"/>
  <c r="K502" i="3" s="1"/>
  <c r="J721" i="3"/>
  <c r="J502" i="3" s="1"/>
  <c r="I721" i="3"/>
  <c r="I502" i="3" s="1"/>
  <c r="H721" i="3"/>
  <c r="G721" i="3"/>
  <c r="G502" i="3" s="1"/>
  <c r="F721" i="3"/>
  <c r="F502" i="3" s="1"/>
  <c r="E721" i="3"/>
  <c r="E502" i="3" s="1"/>
  <c r="O720" i="3"/>
  <c r="N720" i="3"/>
  <c r="N501" i="3" s="1"/>
  <c r="M720" i="3"/>
  <c r="M501" i="3" s="1"/>
  <c r="L720" i="3"/>
  <c r="L501" i="3" s="1"/>
  <c r="K720" i="3"/>
  <c r="J720" i="3"/>
  <c r="J501" i="3" s="1"/>
  <c r="I720" i="3"/>
  <c r="I501" i="3" s="1"/>
  <c r="H720" i="3"/>
  <c r="H501" i="3" s="1"/>
  <c r="G720" i="3"/>
  <c r="F720" i="3"/>
  <c r="F501" i="3" s="1"/>
  <c r="E720" i="3"/>
  <c r="E501" i="3" s="1"/>
  <c r="O719" i="3"/>
  <c r="O500" i="3" s="1"/>
  <c r="N719" i="3"/>
  <c r="M719" i="3"/>
  <c r="M500" i="3" s="1"/>
  <c r="L719" i="3"/>
  <c r="K719" i="3"/>
  <c r="K500" i="3" s="1"/>
  <c r="J719" i="3"/>
  <c r="I719" i="3"/>
  <c r="I500" i="3" s="1"/>
  <c r="H719" i="3"/>
  <c r="H500" i="3" s="1"/>
  <c r="G719" i="3"/>
  <c r="G500" i="3" s="1"/>
  <c r="F719" i="3"/>
  <c r="E719" i="3"/>
  <c r="E500" i="3" s="1"/>
  <c r="O718" i="3"/>
  <c r="O499" i="3" s="1"/>
  <c r="N718" i="3"/>
  <c r="M718" i="3"/>
  <c r="L718" i="3"/>
  <c r="K718" i="3"/>
  <c r="K499" i="3" s="1"/>
  <c r="J718" i="3"/>
  <c r="J499" i="3" s="1"/>
  <c r="I718" i="3"/>
  <c r="H718" i="3"/>
  <c r="H499" i="3" s="1"/>
  <c r="G718" i="3"/>
  <c r="G499" i="3" s="1"/>
  <c r="F718" i="3"/>
  <c r="F499" i="3" s="1"/>
  <c r="E718" i="3"/>
  <c r="O717" i="3"/>
  <c r="N717" i="3"/>
  <c r="M717" i="3"/>
  <c r="L717" i="3"/>
  <c r="K717" i="3"/>
  <c r="J717" i="3"/>
  <c r="I717" i="3"/>
  <c r="H717" i="3"/>
  <c r="G717" i="3"/>
  <c r="F717" i="3"/>
  <c r="E717" i="3"/>
  <c r="D709" i="3"/>
  <c r="D708" i="3"/>
  <c r="D707" i="3"/>
  <c r="D706" i="3"/>
  <c r="D705" i="3"/>
  <c r="O704" i="3"/>
  <c r="N704" i="3"/>
  <c r="M704" i="3"/>
  <c r="L704" i="3"/>
  <c r="K704" i="3"/>
  <c r="J704" i="3"/>
  <c r="I704" i="3"/>
  <c r="H704" i="3"/>
  <c r="G704" i="3"/>
  <c r="F704" i="3"/>
  <c r="E704" i="3"/>
  <c r="D703" i="3"/>
  <c r="D702" i="3"/>
  <c r="D701" i="3"/>
  <c r="D700" i="3"/>
  <c r="D699" i="3"/>
  <c r="D698" i="3"/>
  <c r="D697" i="3"/>
  <c r="D696" i="3"/>
  <c r="D695" i="3"/>
  <c r="D694" i="3"/>
  <c r="D693" i="3"/>
  <c r="D692" i="3"/>
  <c r="D691" i="3"/>
  <c r="D690" i="3"/>
  <c r="D689" i="3"/>
  <c r="D688" i="3"/>
  <c r="D687" i="3"/>
  <c r="D686" i="3"/>
  <c r="D685" i="3"/>
  <c r="D684" i="3"/>
  <c r="D683" i="3"/>
  <c r="D682" i="3"/>
  <c r="D681" i="3"/>
  <c r="O680" i="3"/>
  <c r="N680" i="3"/>
  <c r="M680" i="3"/>
  <c r="L680" i="3"/>
  <c r="K680" i="3"/>
  <c r="J680" i="3"/>
  <c r="I680" i="3"/>
  <c r="H680" i="3"/>
  <c r="G680" i="3"/>
  <c r="F680" i="3"/>
  <c r="E680" i="3"/>
  <c r="D679" i="3"/>
  <c r="D678" i="3"/>
  <c r="D677" i="3"/>
  <c r="D676" i="3"/>
  <c r="D675" i="3"/>
  <c r="O674" i="3"/>
  <c r="N674" i="3"/>
  <c r="M674" i="3"/>
  <c r="L674" i="3"/>
  <c r="K674" i="3"/>
  <c r="J674" i="3"/>
  <c r="I674" i="3"/>
  <c r="H674" i="3"/>
  <c r="G674" i="3"/>
  <c r="F674" i="3"/>
  <c r="E674" i="3"/>
  <c r="D673" i="3"/>
  <c r="D672" i="3"/>
  <c r="D671" i="3"/>
  <c r="D670" i="3"/>
  <c r="D669" i="3"/>
  <c r="D668" i="3"/>
  <c r="O666" i="3"/>
  <c r="N666" i="3"/>
  <c r="M666" i="3"/>
  <c r="L666" i="3"/>
  <c r="K666" i="3"/>
  <c r="J666" i="3"/>
  <c r="I666" i="3"/>
  <c r="H666" i="3"/>
  <c r="G666" i="3"/>
  <c r="F666" i="3"/>
  <c r="E666" i="3"/>
  <c r="O665" i="3"/>
  <c r="N665" i="3"/>
  <c r="M665" i="3"/>
  <c r="L665" i="3"/>
  <c r="K665" i="3"/>
  <c r="J665" i="3"/>
  <c r="I665" i="3"/>
  <c r="H665" i="3"/>
  <c r="G665" i="3"/>
  <c r="F665" i="3"/>
  <c r="E665" i="3"/>
  <c r="O664" i="3"/>
  <c r="N664" i="3"/>
  <c r="M664" i="3"/>
  <c r="L664" i="3"/>
  <c r="K664" i="3"/>
  <c r="J664" i="3"/>
  <c r="I664" i="3"/>
  <c r="H664" i="3"/>
  <c r="G664" i="3"/>
  <c r="F664" i="3"/>
  <c r="E664" i="3"/>
  <c r="O663" i="3"/>
  <c r="N663" i="3"/>
  <c r="M663" i="3"/>
  <c r="L663" i="3"/>
  <c r="K663" i="3"/>
  <c r="J663" i="3"/>
  <c r="I663" i="3"/>
  <c r="H663" i="3"/>
  <c r="G663" i="3"/>
  <c r="F663" i="3"/>
  <c r="E663" i="3"/>
  <c r="O662" i="3"/>
  <c r="N662" i="3"/>
  <c r="M662" i="3"/>
  <c r="L662" i="3"/>
  <c r="K662" i="3"/>
  <c r="J662" i="3"/>
  <c r="I662" i="3"/>
  <c r="H662" i="3"/>
  <c r="G662" i="3"/>
  <c r="F662" i="3"/>
  <c r="E662" i="3"/>
  <c r="O661" i="3"/>
  <c r="N661" i="3"/>
  <c r="M661" i="3"/>
  <c r="L661" i="3"/>
  <c r="K661" i="3"/>
  <c r="J661" i="3"/>
  <c r="I661" i="3"/>
  <c r="H661" i="3"/>
  <c r="G661" i="3"/>
  <c r="F661" i="3"/>
  <c r="E661" i="3"/>
  <c r="D660" i="3"/>
  <c r="D659" i="3"/>
  <c r="D658" i="3"/>
  <c r="D657" i="3"/>
  <c r="D656" i="3"/>
  <c r="D655" i="3"/>
  <c r="D654" i="3"/>
  <c r="D653" i="3"/>
  <c r="D652" i="3"/>
  <c r="D651" i="3"/>
  <c r="D650" i="3"/>
  <c r="D649" i="3"/>
  <c r="D642" i="3"/>
  <c r="D641" i="3"/>
  <c r="D640" i="3"/>
  <c r="D639" i="3"/>
  <c r="D637" i="3"/>
  <c r="D636" i="3"/>
  <c r="D635" i="3"/>
  <c r="D634" i="3"/>
  <c r="D633" i="3"/>
  <c r="D632" i="3"/>
  <c r="O629" i="3"/>
  <c r="N629" i="3"/>
  <c r="M629" i="3"/>
  <c r="K629" i="3"/>
  <c r="J629" i="3"/>
  <c r="I629" i="3"/>
  <c r="H629" i="3"/>
  <c r="G629" i="3"/>
  <c r="F629" i="3"/>
  <c r="E629" i="3"/>
  <c r="O628" i="3"/>
  <c r="N628" i="3"/>
  <c r="M628" i="3"/>
  <c r="K628" i="3"/>
  <c r="J628" i="3"/>
  <c r="I628" i="3"/>
  <c r="H628" i="3"/>
  <c r="G628" i="3"/>
  <c r="F628" i="3"/>
  <c r="E628" i="3"/>
  <c r="O627" i="3"/>
  <c r="N627" i="3"/>
  <c r="M627" i="3"/>
  <c r="K627" i="3"/>
  <c r="J627" i="3"/>
  <c r="I627" i="3"/>
  <c r="H627" i="3"/>
  <c r="G627" i="3"/>
  <c r="F627" i="3"/>
  <c r="E627" i="3"/>
  <c r="O626" i="3"/>
  <c r="N626" i="3"/>
  <c r="M626" i="3"/>
  <c r="K626" i="3"/>
  <c r="J626" i="3"/>
  <c r="I626" i="3"/>
  <c r="H626" i="3"/>
  <c r="G626" i="3"/>
  <c r="F626" i="3"/>
  <c r="E626" i="3"/>
  <c r="D624" i="3"/>
  <c r="D623" i="3"/>
  <c r="D622" i="3"/>
  <c r="D621" i="3"/>
  <c r="D620" i="3"/>
  <c r="O619" i="3"/>
  <c r="N619" i="3"/>
  <c r="M619" i="3"/>
  <c r="L619" i="3"/>
  <c r="K619" i="3"/>
  <c r="J619" i="3"/>
  <c r="I619" i="3"/>
  <c r="H619" i="3"/>
  <c r="G619" i="3"/>
  <c r="F619" i="3"/>
  <c r="E619" i="3"/>
  <c r="D618" i="3"/>
  <c r="D617" i="3"/>
  <c r="D616" i="3"/>
  <c r="D615" i="3"/>
  <c r="D614" i="3"/>
  <c r="O613" i="3"/>
  <c r="N613" i="3"/>
  <c r="M613" i="3"/>
  <c r="L613" i="3"/>
  <c r="K613" i="3"/>
  <c r="J613" i="3"/>
  <c r="I613" i="3"/>
  <c r="H613" i="3"/>
  <c r="G613" i="3"/>
  <c r="F613" i="3"/>
  <c r="E613" i="3"/>
  <c r="D612" i="3"/>
  <c r="D611" i="3"/>
  <c r="D610" i="3"/>
  <c r="D609" i="3"/>
  <c r="D608" i="3"/>
  <c r="O607" i="3"/>
  <c r="N607" i="3"/>
  <c r="M607" i="3"/>
  <c r="L607" i="3"/>
  <c r="K607" i="3"/>
  <c r="J607" i="3"/>
  <c r="I607" i="3"/>
  <c r="H607" i="3"/>
  <c r="G607" i="3"/>
  <c r="F607" i="3"/>
  <c r="E607" i="3"/>
  <c r="D606" i="3"/>
  <c r="D605" i="3"/>
  <c r="D604" i="3"/>
  <c r="D603" i="3"/>
  <c r="D602" i="3"/>
  <c r="O601" i="3"/>
  <c r="N601" i="3"/>
  <c r="M601" i="3"/>
  <c r="L601" i="3"/>
  <c r="K601" i="3"/>
  <c r="J601" i="3"/>
  <c r="I601" i="3"/>
  <c r="H601" i="3"/>
  <c r="G601" i="3"/>
  <c r="F601" i="3"/>
  <c r="E601" i="3"/>
  <c r="D600" i="3"/>
  <c r="D599" i="3"/>
  <c r="D598" i="3"/>
  <c r="D597" i="3"/>
  <c r="D596" i="3"/>
  <c r="O595" i="3"/>
  <c r="N595" i="3"/>
  <c r="M595" i="3"/>
  <c r="L595" i="3"/>
  <c r="K595" i="3"/>
  <c r="J595" i="3"/>
  <c r="I595" i="3"/>
  <c r="H595" i="3"/>
  <c r="G595" i="3"/>
  <c r="F595" i="3"/>
  <c r="E595" i="3"/>
  <c r="D594" i="3"/>
  <c r="D593" i="3"/>
  <c r="D592" i="3"/>
  <c r="D591" i="3"/>
  <c r="N590" i="3"/>
  <c r="M590" i="3"/>
  <c r="O589" i="3"/>
  <c r="L589" i="3"/>
  <c r="K589" i="3"/>
  <c r="J589" i="3"/>
  <c r="I589" i="3"/>
  <c r="H589" i="3"/>
  <c r="G589" i="3"/>
  <c r="F589" i="3"/>
  <c r="E589" i="3"/>
  <c r="D588" i="3"/>
  <c r="D587" i="3"/>
  <c r="D586" i="3"/>
  <c r="D585" i="3"/>
  <c r="D584" i="3"/>
  <c r="O583" i="3"/>
  <c r="N583" i="3"/>
  <c r="M583" i="3"/>
  <c r="L583" i="3"/>
  <c r="K583" i="3"/>
  <c r="J583" i="3"/>
  <c r="I583" i="3"/>
  <c r="H583" i="3"/>
  <c r="G583" i="3"/>
  <c r="F583" i="3"/>
  <c r="E583" i="3"/>
  <c r="D582" i="3"/>
  <c r="D581" i="3"/>
  <c r="D580" i="3"/>
  <c r="D579" i="3"/>
  <c r="D578" i="3"/>
  <c r="O577" i="3"/>
  <c r="N577" i="3"/>
  <c r="M577" i="3"/>
  <c r="L577" i="3"/>
  <c r="K577" i="3"/>
  <c r="J577" i="3"/>
  <c r="I577" i="3"/>
  <c r="H577" i="3"/>
  <c r="G577" i="3"/>
  <c r="F577" i="3"/>
  <c r="E577" i="3"/>
  <c r="D576" i="3"/>
  <c r="D575" i="3"/>
  <c r="D574" i="3"/>
  <c r="D573" i="3"/>
  <c r="D572" i="3"/>
  <c r="O571" i="3"/>
  <c r="N571" i="3"/>
  <c r="M571" i="3"/>
  <c r="L571" i="3"/>
  <c r="K571" i="3"/>
  <c r="J571" i="3"/>
  <c r="I571" i="3"/>
  <c r="H571" i="3"/>
  <c r="G571" i="3"/>
  <c r="F571" i="3"/>
  <c r="E571" i="3"/>
  <c r="D570" i="3"/>
  <c r="D569" i="3"/>
  <c r="D568" i="3"/>
  <c r="D567" i="3"/>
  <c r="D566" i="3"/>
  <c r="O565" i="3"/>
  <c r="O504" i="3" s="1"/>
  <c r="O21" i="3" s="1"/>
  <c r="N565" i="3"/>
  <c r="N504" i="3" s="1"/>
  <c r="N21" i="3" s="1"/>
  <c r="M565" i="3"/>
  <c r="M504" i="3" s="1"/>
  <c r="M21" i="3" s="1"/>
  <c r="L565" i="3"/>
  <c r="L504" i="3" s="1"/>
  <c r="L21" i="3" s="1"/>
  <c r="K565" i="3"/>
  <c r="K504" i="3" s="1"/>
  <c r="J565" i="3"/>
  <c r="J504" i="3" s="1"/>
  <c r="I565" i="3"/>
  <c r="I504" i="3" s="1"/>
  <c r="H565" i="3"/>
  <c r="H504" i="3" s="1"/>
  <c r="G565" i="3"/>
  <c r="G504" i="3" s="1"/>
  <c r="F565" i="3"/>
  <c r="F504" i="3" s="1"/>
  <c r="E565" i="3"/>
  <c r="E504" i="3" s="1"/>
  <c r="D564" i="3"/>
  <c r="D563" i="3"/>
  <c r="D562" i="3"/>
  <c r="D561" i="3"/>
  <c r="D560" i="3"/>
  <c r="O559" i="3"/>
  <c r="N559" i="3"/>
  <c r="M559" i="3"/>
  <c r="L559" i="3"/>
  <c r="K559" i="3"/>
  <c r="J559" i="3"/>
  <c r="I559" i="3"/>
  <c r="H559" i="3"/>
  <c r="G559" i="3"/>
  <c r="F559" i="3"/>
  <c r="E559" i="3"/>
  <c r="D558" i="3"/>
  <c r="D557" i="3"/>
  <c r="D556" i="3"/>
  <c r="D555" i="3"/>
  <c r="D554" i="3"/>
  <c r="O553" i="3"/>
  <c r="N553" i="3"/>
  <c r="M553" i="3"/>
  <c r="L553" i="3"/>
  <c r="K553" i="3"/>
  <c r="J553" i="3"/>
  <c r="I553" i="3"/>
  <c r="H553" i="3"/>
  <c r="G553" i="3"/>
  <c r="F553" i="3"/>
  <c r="E553" i="3"/>
  <c r="D552" i="3"/>
  <c r="D551" i="3"/>
  <c r="D550" i="3"/>
  <c r="D549" i="3"/>
  <c r="D548" i="3"/>
  <c r="O547" i="3"/>
  <c r="N547" i="3"/>
  <c r="M547" i="3"/>
  <c r="L547" i="3"/>
  <c r="K547" i="3"/>
  <c r="J547" i="3"/>
  <c r="I547" i="3"/>
  <c r="H547" i="3"/>
  <c r="G547" i="3"/>
  <c r="F547" i="3"/>
  <c r="E547" i="3"/>
  <c r="D546" i="3"/>
  <c r="D545" i="3"/>
  <c r="D544" i="3"/>
  <c r="D543" i="3"/>
  <c r="D542" i="3"/>
  <c r="O541" i="3"/>
  <c r="N541" i="3"/>
  <c r="M541" i="3"/>
  <c r="L541" i="3"/>
  <c r="K541" i="3"/>
  <c r="J541" i="3"/>
  <c r="I541" i="3"/>
  <c r="H541" i="3"/>
  <c r="G541" i="3"/>
  <c r="F541" i="3"/>
  <c r="E541" i="3"/>
  <c r="D540" i="3"/>
  <c r="D539" i="3"/>
  <c r="D538" i="3"/>
  <c r="D537" i="3"/>
  <c r="D536" i="3"/>
  <c r="O535" i="3"/>
  <c r="N535" i="3"/>
  <c r="M535" i="3"/>
  <c r="L535" i="3"/>
  <c r="K535" i="3"/>
  <c r="J535" i="3"/>
  <c r="I535" i="3"/>
  <c r="H535" i="3"/>
  <c r="G535" i="3"/>
  <c r="F535" i="3"/>
  <c r="E535" i="3"/>
  <c r="D534" i="3"/>
  <c r="D533" i="3"/>
  <c r="D532" i="3"/>
  <c r="D531" i="3"/>
  <c r="L530" i="3"/>
  <c r="L529" i="3" s="1"/>
  <c r="O529" i="3"/>
  <c r="N529" i="3"/>
  <c r="M529" i="3"/>
  <c r="K529" i="3"/>
  <c r="J529" i="3"/>
  <c r="I529" i="3"/>
  <c r="H529" i="3"/>
  <c r="G529" i="3"/>
  <c r="F529" i="3"/>
  <c r="E529" i="3"/>
  <c r="D528" i="3"/>
  <c r="D527" i="3"/>
  <c r="D526" i="3"/>
  <c r="D525" i="3"/>
  <c r="M524" i="3"/>
  <c r="O523" i="3"/>
  <c r="N523" i="3"/>
  <c r="L523" i="3"/>
  <c r="K523" i="3"/>
  <c r="J523" i="3"/>
  <c r="I523" i="3"/>
  <c r="H523" i="3"/>
  <c r="G523" i="3"/>
  <c r="F523" i="3"/>
  <c r="E523" i="3"/>
  <c r="D516" i="3"/>
  <c r="O515" i="3"/>
  <c r="O32" i="3" s="1"/>
  <c r="N515" i="3"/>
  <c r="M515" i="3"/>
  <c r="M32" i="3" s="1"/>
  <c r="L515" i="3"/>
  <c r="K515" i="3"/>
  <c r="K32" i="3" s="1"/>
  <c r="J515" i="3"/>
  <c r="I515" i="3"/>
  <c r="I32" i="3" s="1"/>
  <c r="H515" i="3"/>
  <c r="H32" i="3" s="1"/>
  <c r="G515" i="3"/>
  <c r="G32" i="3" s="1"/>
  <c r="F515" i="3"/>
  <c r="F32" i="3" s="1"/>
  <c r="E515" i="3"/>
  <c r="E32" i="3" s="1"/>
  <c r="O514" i="3"/>
  <c r="N514" i="3"/>
  <c r="N31" i="3" s="1"/>
  <c r="M514" i="3"/>
  <c r="L514" i="3"/>
  <c r="K514" i="3"/>
  <c r="J514" i="3"/>
  <c r="J31" i="3" s="1"/>
  <c r="I514" i="3"/>
  <c r="H514" i="3"/>
  <c r="H31" i="3" s="1"/>
  <c r="G514" i="3"/>
  <c r="G31" i="3" s="1"/>
  <c r="F514" i="3"/>
  <c r="F31" i="3" s="1"/>
  <c r="E514" i="3"/>
  <c r="O513" i="3"/>
  <c r="O30" i="3" s="1"/>
  <c r="N513" i="3"/>
  <c r="M513" i="3"/>
  <c r="M30" i="3" s="1"/>
  <c r="L513" i="3"/>
  <c r="K513" i="3"/>
  <c r="K30" i="3" s="1"/>
  <c r="J513" i="3"/>
  <c r="I513" i="3"/>
  <c r="I30" i="3" s="1"/>
  <c r="H513" i="3"/>
  <c r="G513" i="3"/>
  <c r="G30" i="3" s="1"/>
  <c r="F513" i="3"/>
  <c r="F30" i="3" s="1"/>
  <c r="E513" i="3"/>
  <c r="E30" i="3" s="1"/>
  <c r="O512" i="3"/>
  <c r="N512" i="3"/>
  <c r="N29" i="3" s="1"/>
  <c r="M512" i="3"/>
  <c r="L512" i="3"/>
  <c r="K512" i="3"/>
  <c r="J512" i="3"/>
  <c r="J29" i="3" s="1"/>
  <c r="I512" i="3"/>
  <c r="H512" i="3"/>
  <c r="H29" i="3" s="1"/>
  <c r="G512" i="3"/>
  <c r="F512" i="3"/>
  <c r="F29" i="3" s="1"/>
  <c r="E512" i="3"/>
  <c r="E29" i="3" s="1"/>
  <c r="O511" i="3"/>
  <c r="O28" i="3" s="1"/>
  <c r="N511" i="3"/>
  <c r="N28" i="3" s="1"/>
  <c r="M511" i="3"/>
  <c r="M28" i="3" s="1"/>
  <c r="L511" i="3"/>
  <c r="K511" i="3"/>
  <c r="K28" i="3" s="1"/>
  <c r="J511" i="3"/>
  <c r="J28" i="3" s="1"/>
  <c r="I511" i="3"/>
  <c r="I28" i="3" s="1"/>
  <c r="H511" i="3"/>
  <c r="H28" i="3" s="1"/>
  <c r="G511" i="3"/>
  <c r="G28" i="3" s="1"/>
  <c r="F511" i="3"/>
  <c r="F28" i="3" s="1"/>
  <c r="E511" i="3"/>
  <c r="E28" i="3" s="1"/>
  <c r="O509" i="3"/>
  <c r="O26" i="3" s="1"/>
  <c r="N509" i="3"/>
  <c r="N26" i="3" s="1"/>
  <c r="M509" i="3"/>
  <c r="M26" i="3" s="1"/>
  <c r="L509" i="3"/>
  <c r="L26" i="3" s="1"/>
  <c r="K509" i="3"/>
  <c r="K26" i="3" s="1"/>
  <c r="J509" i="3"/>
  <c r="J26" i="3" s="1"/>
  <c r="I509" i="3"/>
  <c r="I26" i="3" s="1"/>
  <c r="H509" i="3"/>
  <c r="H26" i="3" s="1"/>
  <c r="G509" i="3"/>
  <c r="G26" i="3" s="1"/>
  <c r="F509" i="3"/>
  <c r="F26" i="3" s="1"/>
  <c r="E509" i="3"/>
  <c r="E26" i="3" s="1"/>
  <c r="O508" i="3"/>
  <c r="O25" i="3" s="1"/>
  <c r="N508" i="3"/>
  <c r="N25" i="3" s="1"/>
  <c r="M508" i="3"/>
  <c r="M25" i="3" s="1"/>
  <c r="L508" i="3"/>
  <c r="L25" i="3" s="1"/>
  <c r="K508" i="3"/>
  <c r="K25" i="3" s="1"/>
  <c r="J508" i="3"/>
  <c r="J25" i="3" s="1"/>
  <c r="I508" i="3"/>
  <c r="I25" i="3" s="1"/>
  <c r="H508" i="3"/>
  <c r="H25" i="3" s="1"/>
  <c r="G508" i="3"/>
  <c r="G25" i="3" s="1"/>
  <c r="F508" i="3"/>
  <c r="F25" i="3" s="1"/>
  <c r="E508" i="3"/>
  <c r="E25" i="3" s="1"/>
  <c r="O507" i="3"/>
  <c r="O24" i="3" s="1"/>
  <c r="N507" i="3"/>
  <c r="N24" i="3" s="1"/>
  <c r="M507" i="3"/>
  <c r="M24" i="3" s="1"/>
  <c r="L507" i="3"/>
  <c r="L24" i="3" s="1"/>
  <c r="K507" i="3"/>
  <c r="K24" i="3" s="1"/>
  <c r="J507" i="3"/>
  <c r="J24" i="3" s="1"/>
  <c r="I507" i="3"/>
  <c r="I24" i="3" s="1"/>
  <c r="H507" i="3"/>
  <c r="H24" i="3" s="1"/>
  <c r="G507" i="3"/>
  <c r="G24" i="3" s="1"/>
  <c r="F507" i="3"/>
  <c r="F24" i="3" s="1"/>
  <c r="E507" i="3"/>
  <c r="E24" i="3" s="1"/>
  <c r="O506" i="3"/>
  <c r="O23" i="3" s="1"/>
  <c r="N506" i="3"/>
  <c r="N23" i="3" s="1"/>
  <c r="M506" i="3"/>
  <c r="M23" i="3" s="1"/>
  <c r="L506" i="3"/>
  <c r="L23" i="3" s="1"/>
  <c r="K506" i="3"/>
  <c r="K23" i="3" s="1"/>
  <c r="J506" i="3"/>
  <c r="J23" i="3" s="1"/>
  <c r="I506" i="3"/>
  <c r="I23" i="3" s="1"/>
  <c r="H506" i="3"/>
  <c r="H23" i="3" s="1"/>
  <c r="G506" i="3"/>
  <c r="G23" i="3" s="1"/>
  <c r="F506" i="3"/>
  <c r="F23" i="3" s="1"/>
  <c r="E506" i="3"/>
  <c r="E23" i="3" s="1"/>
  <c r="O505" i="3"/>
  <c r="O22" i="3" s="1"/>
  <c r="N505" i="3"/>
  <c r="N22" i="3" s="1"/>
  <c r="M505" i="3"/>
  <c r="M22" i="3" s="1"/>
  <c r="L505" i="3"/>
  <c r="L22" i="3" s="1"/>
  <c r="K505" i="3"/>
  <c r="K22" i="3" s="1"/>
  <c r="J505" i="3"/>
  <c r="J22" i="3" s="1"/>
  <c r="I505" i="3"/>
  <c r="I22" i="3" s="1"/>
  <c r="H505" i="3"/>
  <c r="H22" i="3" s="1"/>
  <c r="G505" i="3"/>
  <c r="G22" i="3" s="1"/>
  <c r="F505" i="3"/>
  <c r="F22" i="3" s="1"/>
  <c r="E505" i="3"/>
  <c r="E22" i="3" s="1"/>
  <c r="D490" i="3"/>
  <c r="D489" i="3"/>
  <c r="D488" i="3"/>
  <c r="D487" i="3"/>
  <c r="D486" i="3"/>
  <c r="D485" i="3"/>
  <c r="D484" i="3"/>
  <c r="D483" i="3"/>
  <c r="D482" i="3"/>
  <c r="D481" i="3"/>
  <c r="D480" i="3"/>
  <c r="D479" i="3"/>
  <c r="D478" i="3"/>
  <c r="D477" i="3"/>
  <c r="D476" i="3"/>
  <c r="D475" i="3"/>
  <c r="D474" i="3"/>
  <c r="D473" i="3"/>
  <c r="D472" i="3"/>
  <c r="D471" i="3"/>
  <c r="D470" i="3"/>
  <c r="D469" i="3"/>
  <c r="D468" i="3"/>
  <c r="D467" i="3"/>
  <c r="O466" i="3"/>
  <c r="N466" i="3"/>
  <c r="M466" i="3"/>
  <c r="L466" i="3"/>
  <c r="K466" i="3"/>
  <c r="J466" i="3"/>
  <c r="I466" i="3"/>
  <c r="H466" i="3"/>
  <c r="G466" i="3"/>
  <c r="F466" i="3"/>
  <c r="E466" i="3"/>
  <c r="O465" i="3"/>
  <c r="N465" i="3"/>
  <c r="M465" i="3"/>
  <c r="L465" i="3"/>
  <c r="K465" i="3"/>
  <c r="J465" i="3"/>
  <c r="I465" i="3"/>
  <c r="H465" i="3"/>
  <c r="G465" i="3"/>
  <c r="F465" i="3"/>
  <c r="E465" i="3"/>
  <c r="O464" i="3"/>
  <c r="N464" i="3"/>
  <c r="M464" i="3"/>
  <c r="L464" i="3"/>
  <c r="K464" i="3"/>
  <c r="J464" i="3"/>
  <c r="I464" i="3"/>
  <c r="H464" i="3"/>
  <c r="G464" i="3"/>
  <c r="F464" i="3"/>
  <c r="E464" i="3"/>
  <c r="O463" i="3"/>
  <c r="N463" i="3"/>
  <c r="M463" i="3"/>
  <c r="L463" i="3"/>
  <c r="K463" i="3"/>
  <c r="J463" i="3"/>
  <c r="I463" i="3"/>
  <c r="H463" i="3"/>
  <c r="G463" i="3"/>
  <c r="F463" i="3"/>
  <c r="E463" i="3"/>
  <c r="O462" i="3"/>
  <c r="N462" i="3"/>
  <c r="M462" i="3"/>
  <c r="L462" i="3"/>
  <c r="K462" i="3"/>
  <c r="J462" i="3"/>
  <c r="I462" i="3"/>
  <c r="H462" i="3"/>
  <c r="G462" i="3"/>
  <c r="F462" i="3"/>
  <c r="E462" i="3"/>
  <c r="O461" i="3"/>
  <c r="N461" i="3"/>
  <c r="M461" i="3"/>
  <c r="L461" i="3"/>
  <c r="K461" i="3"/>
  <c r="J461" i="3"/>
  <c r="I461" i="3"/>
  <c r="H461" i="3"/>
  <c r="G461" i="3"/>
  <c r="F461" i="3"/>
  <c r="E461" i="3"/>
  <c r="D460" i="3"/>
  <c r="D459" i="3"/>
  <c r="D458" i="3"/>
  <c r="D457" i="3"/>
  <c r="D456" i="3"/>
  <c r="D455" i="3"/>
  <c r="D454" i="3"/>
  <c r="D453" i="3"/>
  <c r="D452" i="3"/>
  <c r="D451" i="3"/>
  <c r="D450" i="3"/>
  <c r="D449" i="3"/>
  <c r="D448" i="3"/>
  <c r="D447" i="3"/>
  <c r="D446" i="3"/>
  <c r="D445" i="3"/>
  <c r="D444" i="3"/>
  <c r="D443" i="3"/>
  <c r="O442" i="3"/>
  <c r="N442" i="3"/>
  <c r="M442" i="3"/>
  <c r="L442" i="3"/>
  <c r="K442" i="3"/>
  <c r="J442" i="3"/>
  <c r="I442" i="3"/>
  <c r="H442" i="3"/>
  <c r="G442" i="3"/>
  <c r="F442" i="3"/>
  <c r="E442" i="3"/>
  <c r="O441" i="3"/>
  <c r="N441" i="3"/>
  <c r="M441" i="3"/>
  <c r="L441" i="3"/>
  <c r="K441" i="3"/>
  <c r="J441" i="3"/>
  <c r="I441" i="3"/>
  <c r="H441" i="3"/>
  <c r="G441" i="3"/>
  <c r="F441" i="3"/>
  <c r="E441" i="3"/>
  <c r="O440" i="3"/>
  <c r="N440" i="3"/>
  <c r="M440" i="3"/>
  <c r="L440" i="3"/>
  <c r="K440" i="3"/>
  <c r="J440" i="3"/>
  <c r="I440" i="3"/>
  <c r="H440" i="3"/>
  <c r="G440" i="3"/>
  <c r="F440" i="3"/>
  <c r="E440" i="3"/>
  <c r="O439" i="3"/>
  <c r="N439" i="3"/>
  <c r="M439" i="3"/>
  <c r="L439" i="3"/>
  <c r="K439" i="3"/>
  <c r="J439" i="3"/>
  <c r="I439" i="3"/>
  <c r="H439" i="3"/>
  <c r="G439" i="3"/>
  <c r="F439" i="3"/>
  <c r="E439" i="3"/>
  <c r="O438" i="3"/>
  <c r="N438" i="3"/>
  <c r="M438" i="3"/>
  <c r="L438" i="3"/>
  <c r="K438" i="3"/>
  <c r="J438" i="3"/>
  <c r="I438" i="3"/>
  <c r="H438" i="3"/>
  <c r="G438" i="3"/>
  <c r="F438" i="3"/>
  <c r="E438" i="3"/>
  <c r="O437" i="3"/>
  <c r="N437" i="3"/>
  <c r="M437" i="3"/>
  <c r="L437" i="3"/>
  <c r="K437" i="3"/>
  <c r="J437" i="3"/>
  <c r="I437" i="3"/>
  <c r="H437" i="3"/>
  <c r="G437" i="3"/>
  <c r="F437" i="3"/>
  <c r="E437" i="3"/>
  <c r="D428" i="3"/>
  <c r="D427" i="3"/>
  <c r="D426" i="3"/>
  <c r="D425" i="3"/>
  <c r="D424" i="3"/>
  <c r="D423" i="3"/>
  <c r="D422" i="3"/>
  <c r="D421" i="3"/>
  <c r="D420" i="3"/>
  <c r="D419" i="3"/>
  <c r="O416" i="3"/>
  <c r="N416" i="3"/>
  <c r="M416" i="3"/>
  <c r="L416" i="3"/>
  <c r="K416" i="3"/>
  <c r="J416" i="3"/>
  <c r="I416" i="3"/>
  <c r="H416" i="3"/>
  <c r="G416" i="3"/>
  <c r="F416" i="3"/>
  <c r="E416" i="3"/>
  <c r="O415" i="3"/>
  <c r="N415" i="3"/>
  <c r="M415" i="3"/>
  <c r="L415" i="3"/>
  <c r="K415" i="3"/>
  <c r="J415" i="3"/>
  <c r="I415" i="3"/>
  <c r="H415" i="3"/>
  <c r="G415" i="3"/>
  <c r="F415" i="3"/>
  <c r="E415" i="3"/>
  <c r="O414" i="3"/>
  <c r="N414" i="3"/>
  <c r="M414" i="3"/>
  <c r="L414" i="3"/>
  <c r="K414" i="3"/>
  <c r="J414" i="3"/>
  <c r="I414" i="3"/>
  <c r="H414" i="3"/>
  <c r="G414" i="3"/>
  <c r="F414" i="3"/>
  <c r="E414" i="3"/>
  <c r="O413" i="3"/>
  <c r="N413" i="3"/>
  <c r="M413" i="3"/>
  <c r="L413" i="3"/>
  <c r="K413" i="3"/>
  <c r="J413" i="3"/>
  <c r="I413" i="3"/>
  <c r="H413" i="3"/>
  <c r="G413" i="3"/>
  <c r="F413" i="3"/>
  <c r="E413" i="3"/>
  <c r="O412" i="3"/>
  <c r="N412" i="3"/>
  <c r="M412" i="3"/>
  <c r="L412" i="3"/>
  <c r="K412" i="3"/>
  <c r="J412" i="3"/>
  <c r="I412" i="3"/>
  <c r="H412" i="3"/>
  <c r="G412" i="3"/>
  <c r="F412" i="3"/>
  <c r="E412" i="3"/>
  <c r="D411" i="3"/>
  <c r="D410" i="3"/>
  <c r="D409" i="3"/>
  <c r="D408" i="3"/>
  <c r="D407" i="3"/>
  <c r="D406" i="3"/>
  <c r="D405" i="3"/>
  <c r="D404" i="3"/>
  <c r="D403" i="3"/>
  <c r="D402" i="3"/>
  <c r="D401" i="3"/>
  <c r="D400" i="3"/>
  <c r="D399" i="3"/>
  <c r="O397" i="3"/>
  <c r="N397" i="3"/>
  <c r="M397" i="3"/>
  <c r="L397" i="3"/>
  <c r="K397" i="3"/>
  <c r="J397" i="3"/>
  <c r="I397" i="3"/>
  <c r="H397" i="3"/>
  <c r="G397" i="3"/>
  <c r="F397" i="3"/>
  <c r="E397" i="3"/>
  <c r="O396" i="3"/>
  <c r="N396" i="3"/>
  <c r="M396" i="3"/>
  <c r="L396" i="3"/>
  <c r="K396" i="3"/>
  <c r="J396" i="3"/>
  <c r="I396" i="3"/>
  <c r="H396" i="3"/>
  <c r="G396" i="3"/>
  <c r="F396" i="3"/>
  <c r="E396" i="3"/>
  <c r="O395" i="3"/>
  <c r="N395" i="3"/>
  <c r="M395" i="3"/>
  <c r="L395" i="3"/>
  <c r="K395" i="3"/>
  <c r="J395" i="3"/>
  <c r="I395" i="3"/>
  <c r="H395" i="3"/>
  <c r="G395" i="3"/>
  <c r="F395" i="3"/>
  <c r="E395" i="3"/>
  <c r="O394" i="3"/>
  <c r="N394" i="3"/>
  <c r="M394" i="3"/>
  <c r="L394" i="3"/>
  <c r="K394" i="3"/>
  <c r="J394" i="3"/>
  <c r="I394" i="3"/>
  <c r="H394" i="3"/>
  <c r="G394" i="3"/>
  <c r="F394" i="3"/>
  <c r="E394" i="3"/>
  <c r="O393" i="3"/>
  <c r="N393" i="3"/>
  <c r="M393" i="3"/>
  <c r="L393" i="3"/>
  <c r="K393" i="3"/>
  <c r="J393" i="3"/>
  <c r="I393" i="3"/>
  <c r="H393" i="3"/>
  <c r="G393" i="3"/>
  <c r="F393" i="3"/>
  <c r="E393" i="3"/>
  <c r="O392" i="3"/>
  <c r="N392" i="3"/>
  <c r="M392" i="3"/>
  <c r="L392" i="3"/>
  <c r="K392" i="3"/>
  <c r="J392" i="3"/>
  <c r="I392" i="3"/>
  <c r="H392" i="3"/>
  <c r="G392" i="3"/>
  <c r="F392" i="3"/>
  <c r="E392" i="3"/>
  <c r="D391" i="3"/>
  <c r="D390" i="3"/>
  <c r="D389" i="3"/>
  <c r="D388" i="3"/>
  <c r="D387" i="3"/>
  <c r="D386" i="3"/>
  <c r="D385" i="3"/>
  <c r="D384" i="3"/>
  <c r="D383" i="3"/>
  <c r="D382" i="3"/>
  <c r="D381" i="3"/>
  <c r="D380" i="3"/>
  <c r="O378" i="3"/>
  <c r="N378" i="3"/>
  <c r="M378" i="3"/>
  <c r="L378" i="3"/>
  <c r="K378" i="3"/>
  <c r="J378" i="3"/>
  <c r="I378" i="3"/>
  <c r="H378" i="3"/>
  <c r="G378" i="3"/>
  <c r="F378" i="3"/>
  <c r="E378" i="3"/>
  <c r="O377" i="3"/>
  <c r="N377" i="3"/>
  <c r="M377" i="3"/>
  <c r="L377" i="3"/>
  <c r="K377" i="3"/>
  <c r="J377" i="3"/>
  <c r="I377" i="3"/>
  <c r="H377" i="3"/>
  <c r="G377" i="3"/>
  <c r="F377" i="3"/>
  <c r="E377" i="3"/>
  <c r="O376" i="3"/>
  <c r="N376" i="3"/>
  <c r="M376" i="3"/>
  <c r="L376" i="3"/>
  <c r="K376" i="3"/>
  <c r="J376" i="3"/>
  <c r="I376" i="3"/>
  <c r="H376" i="3"/>
  <c r="G376" i="3"/>
  <c r="F376" i="3"/>
  <c r="E376" i="3"/>
  <c r="O375" i="3"/>
  <c r="N375" i="3"/>
  <c r="M375" i="3"/>
  <c r="L375" i="3"/>
  <c r="K375" i="3"/>
  <c r="J375" i="3"/>
  <c r="I375" i="3"/>
  <c r="H375" i="3"/>
  <c r="G375" i="3"/>
  <c r="F375" i="3"/>
  <c r="E375" i="3"/>
  <c r="O374" i="3"/>
  <c r="N374" i="3"/>
  <c r="M374" i="3"/>
  <c r="L374" i="3"/>
  <c r="K374" i="3"/>
  <c r="J374" i="3"/>
  <c r="I374" i="3"/>
  <c r="H374" i="3"/>
  <c r="G374" i="3"/>
  <c r="F374" i="3"/>
  <c r="E374" i="3"/>
  <c r="O373" i="3"/>
  <c r="N373" i="3"/>
  <c r="M373" i="3"/>
  <c r="L373" i="3"/>
  <c r="K373" i="3"/>
  <c r="J373" i="3"/>
  <c r="I373" i="3"/>
  <c r="H373" i="3"/>
  <c r="G373" i="3"/>
  <c r="F373" i="3"/>
  <c r="E373" i="3"/>
  <c r="D372" i="3"/>
  <c r="D371" i="3"/>
  <c r="D370" i="3"/>
  <c r="D369" i="3"/>
  <c r="D368" i="3"/>
  <c r="D367" i="3"/>
  <c r="D366" i="3"/>
  <c r="D365" i="3"/>
  <c r="D364" i="3"/>
  <c r="D363" i="3"/>
  <c r="D362" i="3"/>
  <c r="D361" i="3"/>
  <c r="O359" i="3"/>
  <c r="N359" i="3"/>
  <c r="M359" i="3"/>
  <c r="L359" i="3"/>
  <c r="K359" i="3"/>
  <c r="J359" i="3"/>
  <c r="I359" i="3"/>
  <c r="H359" i="3"/>
  <c r="G359" i="3"/>
  <c r="F359" i="3"/>
  <c r="E359" i="3"/>
  <c r="O358" i="3"/>
  <c r="N358" i="3"/>
  <c r="M358" i="3"/>
  <c r="L358" i="3"/>
  <c r="K358" i="3"/>
  <c r="J358" i="3"/>
  <c r="I358" i="3"/>
  <c r="H358" i="3"/>
  <c r="G358" i="3"/>
  <c r="F358" i="3"/>
  <c r="E358" i="3"/>
  <c r="O357" i="3"/>
  <c r="N357" i="3"/>
  <c r="M357" i="3"/>
  <c r="L357" i="3"/>
  <c r="K357" i="3"/>
  <c r="J357" i="3"/>
  <c r="I357" i="3"/>
  <c r="H357" i="3"/>
  <c r="G357" i="3"/>
  <c r="F357" i="3"/>
  <c r="E357" i="3"/>
  <c r="O356" i="3"/>
  <c r="N356" i="3"/>
  <c r="M356" i="3"/>
  <c r="L356" i="3"/>
  <c r="K356" i="3"/>
  <c r="J356" i="3"/>
  <c r="I356" i="3"/>
  <c r="H356" i="3"/>
  <c r="G356" i="3"/>
  <c r="F356" i="3"/>
  <c r="E356" i="3"/>
  <c r="O355" i="3"/>
  <c r="N355" i="3"/>
  <c r="M355" i="3"/>
  <c r="L355" i="3"/>
  <c r="K355" i="3"/>
  <c r="J355" i="3"/>
  <c r="I355" i="3"/>
  <c r="H355" i="3"/>
  <c r="G355" i="3"/>
  <c r="F355" i="3"/>
  <c r="E355" i="3"/>
  <c r="O354" i="3"/>
  <c r="N354" i="3"/>
  <c r="M354" i="3"/>
  <c r="L354" i="3"/>
  <c r="K354" i="3"/>
  <c r="J354" i="3"/>
  <c r="I354" i="3"/>
  <c r="H354" i="3"/>
  <c r="G354" i="3"/>
  <c r="F354" i="3"/>
  <c r="E354" i="3"/>
  <c r="D353" i="3"/>
  <c r="D352" i="3"/>
  <c r="D351" i="3"/>
  <c r="D350" i="3"/>
  <c r="D349" i="3"/>
  <c r="O348" i="3"/>
  <c r="N348" i="3"/>
  <c r="M348" i="3"/>
  <c r="L348" i="3"/>
  <c r="K348" i="3"/>
  <c r="J348" i="3"/>
  <c r="I348" i="3"/>
  <c r="H348" i="3"/>
  <c r="G348" i="3"/>
  <c r="F348" i="3"/>
  <c r="E348" i="3"/>
  <c r="D347" i="3"/>
  <c r="D346" i="3"/>
  <c r="D345" i="3"/>
  <c r="D344" i="3"/>
  <c r="D343" i="3"/>
  <c r="O342" i="3"/>
  <c r="N342" i="3"/>
  <c r="M342" i="3"/>
  <c r="L342" i="3"/>
  <c r="K342" i="3"/>
  <c r="J342" i="3"/>
  <c r="I342" i="3"/>
  <c r="H342" i="3"/>
  <c r="G342" i="3"/>
  <c r="F342" i="3"/>
  <c r="E342" i="3"/>
  <c r="D341" i="3"/>
  <c r="D340" i="3"/>
  <c r="D339" i="3"/>
  <c r="D338" i="3"/>
  <c r="D337" i="3"/>
  <c r="O336" i="3"/>
  <c r="O329" i="3" s="1"/>
  <c r="N336" i="3"/>
  <c r="N329" i="3" s="1"/>
  <c r="M336" i="3"/>
  <c r="L336" i="3"/>
  <c r="K336" i="3"/>
  <c r="K329" i="3" s="1"/>
  <c r="J336" i="3"/>
  <c r="J329" i="3" s="1"/>
  <c r="I336" i="3"/>
  <c r="I329" i="3" s="1"/>
  <c r="H336" i="3"/>
  <c r="H329" i="3" s="1"/>
  <c r="G336" i="3"/>
  <c r="G329" i="3" s="1"/>
  <c r="F336" i="3"/>
  <c r="F329" i="3" s="1"/>
  <c r="E336" i="3"/>
  <c r="E329" i="3" s="1"/>
  <c r="O334" i="3"/>
  <c r="N334" i="3"/>
  <c r="M334" i="3"/>
  <c r="L334" i="3"/>
  <c r="K334" i="3"/>
  <c r="J334" i="3"/>
  <c r="I334" i="3"/>
  <c r="H334" i="3"/>
  <c r="G334" i="3"/>
  <c r="F334" i="3"/>
  <c r="E334" i="3"/>
  <c r="O333" i="3"/>
  <c r="N333" i="3"/>
  <c r="M333" i="3"/>
  <c r="L333" i="3"/>
  <c r="K333" i="3"/>
  <c r="J333" i="3"/>
  <c r="I333" i="3"/>
  <c r="H333" i="3"/>
  <c r="G333" i="3"/>
  <c r="F333" i="3"/>
  <c r="E333" i="3"/>
  <c r="O332" i="3"/>
  <c r="N332" i="3"/>
  <c r="M332" i="3"/>
  <c r="L332" i="3"/>
  <c r="K332" i="3"/>
  <c r="J332" i="3"/>
  <c r="I332" i="3"/>
  <c r="H332" i="3"/>
  <c r="G332" i="3"/>
  <c r="F332" i="3"/>
  <c r="E332" i="3"/>
  <c r="O331" i="3"/>
  <c r="N331" i="3"/>
  <c r="M331" i="3"/>
  <c r="L331" i="3"/>
  <c r="K331" i="3"/>
  <c r="J331" i="3"/>
  <c r="I331" i="3"/>
  <c r="H331" i="3"/>
  <c r="G331" i="3"/>
  <c r="F331" i="3"/>
  <c r="E331" i="3"/>
  <c r="O330" i="3"/>
  <c r="N330" i="3"/>
  <c r="M330" i="3"/>
  <c r="L330" i="3"/>
  <c r="K330" i="3"/>
  <c r="J330" i="3"/>
  <c r="I330" i="3"/>
  <c r="H330" i="3"/>
  <c r="G330" i="3"/>
  <c r="F330" i="3"/>
  <c r="E330" i="3"/>
  <c r="M329" i="3"/>
  <c r="D328" i="3"/>
  <c r="D327" i="3"/>
  <c r="D326" i="3"/>
  <c r="D325" i="3"/>
  <c r="D324" i="3"/>
  <c r="O323" i="3"/>
  <c r="N323" i="3"/>
  <c r="M323" i="3"/>
  <c r="L323" i="3"/>
  <c r="K323" i="3"/>
  <c r="J323" i="3"/>
  <c r="I323" i="3"/>
  <c r="H323" i="3"/>
  <c r="G323" i="3"/>
  <c r="F323" i="3"/>
  <c r="E323" i="3"/>
  <c r="D322" i="3"/>
  <c r="D321" i="3"/>
  <c r="D320" i="3"/>
  <c r="D319" i="3"/>
  <c r="D318" i="3"/>
  <c r="O317" i="3"/>
  <c r="O310" i="3" s="1"/>
  <c r="N317" i="3"/>
  <c r="N310" i="3" s="1"/>
  <c r="M317" i="3"/>
  <c r="M310" i="3" s="1"/>
  <c r="L317" i="3"/>
  <c r="K317" i="3"/>
  <c r="K310" i="3" s="1"/>
  <c r="J317" i="3"/>
  <c r="J310" i="3" s="1"/>
  <c r="I317" i="3"/>
  <c r="I310" i="3" s="1"/>
  <c r="H317" i="3"/>
  <c r="H310" i="3" s="1"/>
  <c r="G317" i="3"/>
  <c r="G310" i="3" s="1"/>
  <c r="F317" i="3"/>
  <c r="F310" i="3" s="1"/>
  <c r="E317" i="3"/>
  <c r="O315" i="3"/>
  <c r="N315" i="3"/>
  <c r="M315" i="3"/>
  <c r="L315" i="3"/>
  <c r="K315" i="3"/>
  <c r="J315" i="3"/>
  <c r="I315" i="3"/>
  <c r="H315" i="3"/>
  <c r="G315" i="3"/>
  <c r="F315" i="3"/>
  <c r="E315" i="3"/>
  <c r="O314" i="3"/>
  <c r="N314" i="3"/>
  <c r="M314" i="3"/>
  <c r="L314" i="3"/>
  <c r="K314" i="3"/>
  <c r="J314" i="3"/>
  <c r="I314" i="3"/>
  <c r="H314" i="3"/>
  <c r="G314" i="3"/>
  <c r="F314" i="3"/>
  <c r="E314" i="3"/>
  <c r="O313" i="3"/>
  <c r="N313" i="3"/>
  <c r="M313" i="3"/>
  <c r="L313" i="3"/>
  <c r="K313" i="3"/>
  <c r="J313" i="3"/>
  <c r="I313" i="3"/>
  <c r="H313" i="3"/>
  <c r="G313" i="3"/>
  <c r="F313" i="3"/>
  <c r="E313" i="3"/>
  <c r="O312" i="3"/>
  <c r="N312" i="3"/>
  <c r="M312" i="3"/>
  <c r="L312" i="3"/>
  <c r="K312" i="3"/>
  <c r="J312" i="3"/>
  <c r="I312" i="3"/>
  <c r="H312" i="3"/>
  <c r="G312" i="3"/>
  <c r="F312" i="3"/>
  <c r="E312" i="3"/>
  <c r="O311" i="3"/>
  <c r="N311" i="3"/>
  <c r="M311" i="3"/>
  <c r="L311" i="3"/>
  <c r="K311" i="3"/>
  <c r="J311" i="3"/>
  <c r="I311" i="3"/>
  <c r="H311" i="3"/>
  <c r="G311" i="3"/>
  <c r="F311" i="3"/>
  <c r="E311" i="3"/>
  <c r="D309" i="3"/>
  <c r="K304" i="3"/>
  <c r="J304" i="3"/>
  <c r="I304" i="3"/>
  <c r="H304" i="3"/>
  <c r="G304" i="3"/>
  <c r="F304" i="3"/>
  <c r="E304" i="3"/>
  <c r="D303" i="3"/>
  <c r="D302" i="3"/>
  <c r="D301" i="3"/>
  <c r="D300" i="3"/>
  <c r="L299" i="3"/>
  <c r="L34" i="3" s="1"/>
  <c r="O298" i="3"/>
  <c r="O33" i="3" s="1"/>
  <c r="N298" i="3"/>
  <c r="N33" i="3" s="1"/>
  <c r="M298" i="3"/>
  <c r="M33" i="3" s="1"/>
  <c r="K298" i="3"/>
  <c r="K33" i="3" s="1"/>
  <c r="J298" i="3"/>
  <c r="J33" i="3" s="1"/>
  <c r="I298" i="3"/>
  <c r="I33" i="3" s="1"/>
  <c r="H298" i="3"/>
  <c r="H33" i="3" s="1"/>
  <c r="G298" i="3"/>
  <c r="G33" i="3" s="1"/>
  <c r="F298" i="3"/>
  <c r="F33" i="3" s="1"/>
  <c r="E298" i="3"/>
  <c r="E33" i="3" s="1"/>
  <c r="D297" i="3"/>
  <c r="D296" i="3"/>
  <c r="D295" i="3"/>
  <c r="D294" i="3"/>
  <c r="D293" i="3"/>
  <c r="O292" i="3"/>
  <c r="N292" i="3"/>
  <c r="M292" i="3"/>
  <c r="L292" i="3"/>
  <c r="K292" i="3"/>
  <c r="J292" i="3"/>
  <c r="I292" i="3"/>
  <c r="H292" i="3"/>
  <c r="G292" i="3"/>
  <c r="F292" i="3"/>
  <c r="E292" i="3"/>
  <c r="O290" i="3"/>
  <c r="N290" i="3"/>
  <c r="M290" i="3"/>
  <c r="L290" i="3"/>
  <c r="K290" i="3"/>
  <c r="J290" i="3"/>
  <c r="I290" i="3"/>
  <c r="H290" i="3"/>
  <c r="G290" i="3"/>
  <c r="F290" i="3"/>
  <c r="E290" i="3"/>
  <c r="K289" i="3"/>
  <c r="J289" i="3"/>
  <c r="I289" i="3"/>
  <c r="H289" i="3"/>
  <c r="G289" i="3"/>
  <c r="F289" i="3"/>
  <c r="E289" i="3"/>
  <c r="K288" i="3"/>
  <c r="J288" i="3"/>
  <c r="I288" i="3"/>
  <c r="H288" i="3"/>
  <c r="G288" i="3"/>
  <c r="F288" i="3"/>
  <c r="E288" i="3"/>
  <c r="K287" i="3"/>
  <c r="J287" i="3"/>
  <c r="I287" i="3"/>
  <c r="H287" i="3"/>
  <c r="G287" i="3"/>
  <c r="F287" i="3"/>
  <c r="E287" i="3"/>
  <c r="K286" i="3"/>
  <c r="J286" i="3"/>
  <c r="I286" i="3"/>
  <c r="H286" i="3"/>
  <c r="G286" i="3"/>
  <c r="F286" i="3"/>
  <c r="E286" i="3"/>
  <c r="D284" i="3"/>
  <c r="D283" i="3"/>
  <c r="D282" i="3"/>
  <c r="D281" i="3"/>
  <c r="D280" i="3"/>
  <c r="O279" i="3"/>
  <c r="N279" i="3"/>
  <c r="M279" i="3"/>
  <c r="L279" i="3"/>
  <c r="K279" i="3"/>
  <c r="D278" i="3"/>
  <c r="D277" i="3"/>
  <c r="D276" i="3"/>
  <c r="D275" i="3"/>
  <c r="D274" i="3"/>
  <c r="O273" i="3"/>
  <c r="N273" i="3"/>
  <c r="M273" i="3"/>
  <c r="L273" i="3"/>
  <c r="K273" i="3"/>
  <c r="D272" i="3"/>
  <c r="D271" i="3"/>
  <c r="D270" i="3"/>
  <c r="D269" i="3"/>
  <c r="D268" i="3"/>
  <c r="O267" i="3"/>
  <c r="N267" i="3"/>
  <c r="M267" i="3"/>
  <c r="L267" i="3"/>
  <c r="K267" i="3"/>
  <c r="D266" i="3"/>
  <c r="D265" i="3"/>
  <c r="D264" i="3"/>
  <c r="D263" i="3"/>
  <c r="D262" i="3"/>
  <c r="O261" i="3"/>
  <c r="N261" i="3"/>
  <c r="M261" i="3"/>
  <c r="L261" i="3"/>
  <c r="K261" i="3"/>
  <c r="D260" i="3"/>
  <c r="D259" i="3"/>
  <c r="D258" i="3"/>
  <c r="D257" i="3"/>
  <c r="D256" i="3"/>
  <c r="O255" i="3"/>
  <c r="N255" i="3"/>
  <c r="M255" i="3"/>
  <c r="L255" i="3"/>
  <c r="K255" i="3"/>
  <c r="D254" i="3"/>
  <c r="D253" i="3"/>
  <c r="D252" i="3"/>
  <c r="D251" i="3"/>
  <c r="D250" i="3"/>
  <c r="O249" i="3"/>
  <c r="N249" i="3"/>
  <c r="M249" i="3"/>
  <c r="L249" i="3"/>
  <c r="K249" i="3"/>
  <c r="O248" i="3"/>
  <c r="N248" i="3"/>
  <c r="M248" i="3"/>
  <c r="L248" i="3"/>
  <c r="K248" i="3"/>
  <c r="J248" i="3"/>
  <c r="I248" i="3"/>
  <c r="H248" i="3"/>
  <c r="G248" i="3"/>
  <c r="F248" i="3"/>
  <c r="E248" i="3"/>
  <c r="O247" i="3"/>
  <c r="N247" i="3"/>
  <c r="M247" i="3"/>
  <c r="L247" i="3"/>
  <c r="K247" i="3"/>
  <c r="J247" i="3"/>
  <c r="I247" i="3"/>
  <c r="H247" i="3"/>
  <c r="G247" i="3"/>
  <c r="F247" i="3"/>
  <c r="E247" i="3"/>
  <c r="O246" i="3"/>
  <c r="N246" i="3"/>
  <c r="M246" i="3"/>
  <c r="L246" i="3"/>
  <c r="K246" i="3"/>
  <c r="J246" i="3"/>
  <c r="I246" i="3"/>
  <c r="H246" i="3"/>
  <c r="G246" i="3"/>
  <c r="F246" i="3"/>
  <c r="E246" i="3"/>
  <c r="O245" i="3"/>
  <c r="N245" i="3"/>
  <c r="M245" i="3"/>
  <c r="L245" i="3"/>
  <c r="K245" i="3"/>
  <c r="J245" i="3"/>
  <c r="I245" i="3"/>
  <c r="H245" i="3"/>
  <c r="G245" i="3"/>
  <c r="F245" i="3"/>
  <c r="E245" i="3"/>
  <c r="O244" i="3"/>
  <c r="N244" i="3"/>
  <c r="M244" i="3"/>
  <c r="L244" i="3"/>
  <c r="K244" i="3"/>
  <c r="J244" i="3"/>
  <c r="I244" i="3"/>
  <c r="H244" i="3"/>
  <c r="G244" i="3"/>
  <c r="F244" i="3"/>
  <c r="E244" i="3"/>
  <c r="J243" i="3"/>
  <c r="I243" i="3"/>
  <c r="H243" i="3"/>
  <c r="G243" i="3"/>
  <c r="F243" i="3"/>
  <c r="E243" i="3"/>
  <c r="D242" i="3"/>
  <c r="D241" i="3"/>
  <c r="D240" i="3"/>
  <c r="D239" i="3"/>
  <c r="D238" i="3"/>
  <c r="O237" i="3"/>
  <c r="N237" i="3"/>
  <c r="M237" i="3"/>
  <c r="L237" i="3"/>
  <c r="K237" i="3"/>
  <c r="D236" i="3"/>
  <c r="D235" i="3"/>
  <c r="D234" i="3"/>
  <c r="D233" i="3"/>
  <c r="D232" i="3"/>
  <c r="O231" i="3"/>
  <c r="N231" i="3"/>
  <c r="M231" i="3"/>
  <c r="L231" i="3"/>
  <c r="K231" i="3"/>
  <c r="D230" i="3"/>
  <c r="D229" i="3"/>
  <c r="D228" i="3"/>
  <c r="D227" i="3"/>
  <c r="D226" i="3"/>
  <c r="O225" i="3"/>
  <c r="N225" i="3"/>
  <c r="M225" i="3"/>
  <c r="L225" i="3"/>
  <c r="K225" i="3"/>
  <c r="D224" i="3"/>
  <c r="D223" i="3"/>
  <c r="D222" i="3"/>
  <c r="D221" i="3"/>
  <c r="D220" i="3"/>
  <c r="O219" i="3"/>
  <c r="N219" i="3"/>
  <c r="M219" i="3"/>
  <c r="L219" i="3"/>
  <c r="K219" i="3"/>
  <c r="D218" i="3"/>
  <c r="D217" i="3"/>
  <c r="D216" i="3"/>
  <c r="D215" i="3"/>
  <c r="L214" i="3"/>
  <c r="O213" i="3"/>
  <c r="N213" i="3"/>
  <c r="M213" i="3"/>
  <c r="K213" i="3"/>
  <c r="O212" i="3"/>
  <c r="N212" i="3"/>
  <c r="M212" i="3"/>
  <c r="L212" i="3"/>
  <c r="K212" i="3"/>
  <c r="J212" i="3"/>
  <c r="I212" i="3"/>
  <c r="H212" i="3"/>
  <c r="G212" i="3"/>
  <c r="F212" i="3"/>
  <c r="E212" i="3"/>
  <c r="O211" i="3"/>
  <c r="N211" i="3"/>
  <c r="M211" i="3"/>
  <c r="L211" i="3"/>
  <c r="K211" i="3"/>
  <c r="J211" i="3"/>
  <c r="I211" i="3"/>
  <c r="H211" i="3"/>
  <c r="G211" i="3"/>
  <c r="F211" i="3"/>
  <c r="E211" i="3"/>
  <c r="O210" i="3"/>
  <c r="N210" i="3"/>
  <c r="M210" i="3"/>
  <c r="L210" i="3"/>
  <c r="K210" i="3"/>
  <c r="J210" i="3"/>
  <c r="I210" i="3"/>
  <c r="H210" i="3"/>
  <c r="G210" i="3"/>
  <c r="F210" i="3"/>
  <c r="E210" i="3"/>
  <c r="O209" i="3"/>
  <c r="N209" i="3"/>
  <c r="M209" i="3"/>
  <c r="L209" i="3"/>
  <c r="K209" i="3"/>
  <c r="J209" i="3"/>
  <c r="I209" i="3"/>
  <c r="H209" i="3"/>
  <c r="G209" i="3"/>
  <c r="F209" i="3"/>
  <c r="E209" i="3"/>
  <c r="O208" i="3"/>
  <c r="N208" i="3"/>
  <c r="M208" i="3"/>
  <c r="L208" i="3"/>
  <c r="K208" i="3"/>
  <c r="J208" i="3"/>
  <c r="I208" i="3"/>
  <c r="H208" i="3"/>
  <c r="G208" i="3"/>
  <c r="F208" i="3"/>
  <c r="E208" i="3"/>
  <c r="J207" i="3"/>
  <c r="I207" i="3"/>
  <c r="H207" i="3"/>
  <c r="G207" i="3"/>
  <c r="F207" i="3"/>
  <c r="E207" i="3"/>
  <c r="D206" i="3"/>
  <c r="D205" i="3"/>
  <c r="D204" i="3"/>
  <c r="D203" i="3"/>
  <c r="D202" i="3"/>
  <c r="O201" i="3"/>
  <c r="N201" i="3"/>
  <c r="M201" i="3"/>
  <c r="L201" i="3"/>
  <c r="K201" i="3"/>
  <c r="D200" i="3"/>
  <c r="D199" i="3"/>
  <c r="D198" i="3"/>
  <c r="D197" i="3"/>
  <c r="D196" i="3"/>
  <c r="O195" i="3"/>
  <c r="N195" i="3"/>
  <c r="M195" i="3"/>
  <c r="L195" i="3"/>
  <c r="K195" i="3"/>
  <c r="D194" i="3"/>
  <c r="D193" i="3"/>
  <c r="D192" i="3"/>
  <c r="D191" i="3"/>
  <c r="D190" i="3"/>
  <c r="O189" i="3"/>
  <c r="N189" i="3"/>
  <c r="M189" i="3"/>
  <c r="L189" i="3"/>
  <c r="K189" i="3"/>
  <c r="D188" i="3"/>
  <c r="D187" i="3"/>
  <c r="D186" i="3"/>
  <c r="D185" i="3"/>
  <c r="D184" i="3"/>
  <c r="O183" i="3"/>
  <c r="N183" i="3"/>
  <c r="M183" i="3"/>
  <c r="L183" i="3"/>
  <c r="K183" i="3"/>
  <c r="D182" i="3"/>
  <c r="D181" i="3"/>
  <c r="D180" i="3"/>
  <c r="D179" i="3"/>
  <c r="L178" i="3"/>
  <c r="L177" i="3" s="1"/>
  <c r="O177" i="3"/>
  <c r="N177" i="3"/>
  <c r="M177" i="3"/>
  <c r="K177" i="3"/>
  <c r="O176" i="3"/>
  <c r="N176" i="3"/>
  <c r="M176" i="3"/>
  <c r="L176" i="3"/>
  <c r="K176" i="3"/>
  <c r="J176" i="3"/>
  <c r="I176" i="3"/>
  <c r="H176" i="3"/>
  <c r="G176" i="3"/>
  <c r="F176" i="3"/>
  <c r="E176" i="3"/>
  <c r="O175" i="3"/>
  <c r="N175" i="3"/>
  <c r="M175" i="3"/>
  <c r="L175" i="3"/>
  <c r="K175" i="3"/>
  <c r="J175" i="3"/>
  <c r="I175" i="3"/>
  <c r="H175" i="3"/>
  <c r="G175" i="3"/>
  <c r="F175" i="3"/>
  <c r="E175" i="3"/>
  <c r="O174" i="3"/>
  <c r="N174" i="3"/>
  <c r="M174" i="3"/>
  <c r="L174" i="3"/>
  <c r="K174" i="3"/>
  <c r="J174" i="3"/>
  <c r="I174" i="3"/>
  <c r="H174" i="3"/>
  <c r="G174" i="3"/>
  <c r="F174" i="3"/>
  <c r="E174" i="3"/>
  <c r="O173" i="3"/>
  <c r="N173" i="3"/>
  <c r="M173" i="3"/>
  <c r="L173" i="3"/>
  <c r="K173" i="3"/>
  <c r="J173" i="3"/>
  <c r="I173" i="3"/>
  <c r="H173" i="3"/>
  <c r="G173" i="3"/>
  <c r="F173" i="3"/>
  <c r="E173" i="3"/>
  <c r="O172" i="3"/>
  <c r="N172" i="3"/>
  <c r="M172" i="3"/>
  <c r="K172" i="3"/>
  <c r="J172" i="3"/>
  <c r="I172" i="3"/>
  <c r="H172" i="3"/>
  <c r="G172" i="3"/>
  <c r="F172" i="3"/>
  <c r="E172" i="3"/>
  <c r="J171" i="3"/>
  <c r="I171" i="3"/>
  <c r="H171" i="3"/>
  <c r="G171" i="3"/>
  <c r="F171" i="3"/>
  <c r="E171" i="3"/>
  <c r="D170" i="3"/>
  <c r="D169" i="3"/>
  <c r="D168" i="3"/>
  <c r="D167" i="3"/>
  <c r="D166" i="3"/>
  <c r="O165" i="3"/>
  <c r="N165" i="3"/>
  <c r="M165" i="3"/>
  <c r="L165" i="3"/>
  <c r="K165" i="3"/>
  <c r="D164" i="3"/>
  <c r="D163" i="3"/>
  <c r="D162" i="3"/>
  <c r="D161" i="3"/>
  <c r="D160" i="3"/>
  <c r="O159" i="3"/>
  <c r="N159" i="3"/>
  <c r="M159" i="3"/>
  <c r="L159" i="3"/>
  <c r="K159" i="3"/>
  <c r="D158" i="3"/>
  <c r="D157" i="3"/>
  <c r="D156" i="3"/>
  <c r="D155" i="3"/>
  <c r="D154" i="3"/>
  <c r="O153" i="3"/>
  <c r="N153" i="3"/>
  <c r="M153" i="3"/>
  <c r="L153" i="3"/>
  <c r="K153" i="3"/>
  <c r="D152" i="3"/>
  <c r="D151" i="3"/>
  <c r="D150" i="3"/>
  <c r="D149" i="3"/>
  <c r="D148" i="3"/>
  <c r="O147" i="3"/>
  <c r="N147" i="3"/>
  <c r="M147" i="3"/>
  <c r="L147" i="3"/>
  <c r="K147" i="3"/>
  <c r="D146" i="3"/>
  <c r="D145" i="3"/>
  <c r="D144" i="3"/>
  <c r="D143" i="3"/>
  <c r="D142" i="3"/>
  <c r="O141" i="3"/>
  <c r="N141" i="3"/>
  <c r="M141" i="3"/>
  <c r="L141" i="3"/>
  <c r="K141" i="3"/>
  <c r="O140" i="3"/>
  <c r="N140" i="3"/>
  <c r="M140" i="3"/>
  <c r="L140" i="3"/>
  <c r="K140" i="3"/>
  <c r="J140" i="3"/>
  <c r="I140" i="3"/>
  <c r="H140" i="3"/>
  <c r="G140" i="3"/>
  <c r="F140" i="3"/>
  <c r="E140" i="3"/>
  <c r="O139" i="3"/>
  <c r="N139" i="3"/>
  <c r="M139" i="3"/>
  <c r="L139" i="3"/>
  <c r="K139" i="3"/>
  <c r="J139" i="3"/>
  <c r="I139" i="3"/>
  <c r="H139" i="3"/>
  <c r="G139" i="3"/>
  <c r="F139" i="3"/>
  <c r="E139" i="3"/>
  <c r="O138" i="3"/>
  <c r="N138" i="3"/>
  <c r="M138" i="3"/>
  <c r="L138" i="3"/>
  <c r="K138" i="3"/>
  <c r="J138" i="3"/>
  <c r="I138" i="3"/>
  <c r="H138" i="3"/>
  <c r="G138" i="3"/>
  <c r="F138" i="3"/>
  <c r="E138" i="3"/>
  <c r="O137" i="3"/>
  <c r="N137" i="3"/>
  <c r="M137" i="3"/>
  <c r="L137" i="3"/>
  <c r="K137" i="3"/>
  <c r="J137" i="3"/>
  <c r="I137" i="3"/>
  <c r="H137" i="3"/>
  <c r="G137" i="3"/>
  <c r="F137" i="3"/>
  <c r="E137" i="3"/>
  <c r="O136" i="3"/>
  <c r="N136" i="3"/>
  <c r="M136" i="3"/>
  <c r="L136" i="3"/>
  <c r="K136" i="3"/>
  <c r="J136" i="3"/>
  <c r="I136" i="3"/>
  <c r="H136" i="3"/>
  <c r="G136" i="3"/>
  <c r="F136" i="3"/>
  <c r="E136" i="3"/>
  <c r="J135" i="3"/>
  <c r="I135" i="3"/>
  <c r="H135" i="3"/>
  <c r="G135" i="3"/>
  <c r="F135" i="3"/>
  <c r="E135" i="3"/>
  <c r="D134" i="3"/>
  <c r="D133" i="3"/>
  <c r="D132" i="3"/>
  <c r="D131" i="3"/>
  <c r="D130" i="3"/>
  <c r="O129" i="3"/>
  <c r="N129" i="3"/>
  <c r="M129" i="3"/>
  <c r="L129" i="3"/>
  <c r="K129" i="3"/>
  <c r="D128" i="3"/>
  <c r="D127" i="3"/>
  <c r="D126" i="3"/>
  <c r="D125" i="3"/>
  <c r="D124" i="3"/>
  <c r="O123" i="3"/>
  <c r="N123" i="3"/>
  <c r="M123" i="3"/>
  <c r="L123" i="3"/>
  <c r="K123" i="3"/>
  <c r="D122" i="3"/>
  <c r="D121" i="3"/>
  <c r="D120" i="3"/>
  <c r="D119" i="3"/>
  <c r="D118" i="3"/>
  <c r="O117" i="3"/>
  <c r="N117" i="3"/>
  <c r="M117" i="3"/>
  <c r="L117" i="3"/>
  <c r="K117" i="3"/>
  <c r="D116" i="3"/>
  <c r="D115" i="3"/>
  <c r="D114" i="3"/>
  <c r="D113" i="3"/>
  <c r="D112" i="3"/>
  <c r="O111" i="3"/>
  <c r="N111" i="3"/>
  <c r="M111" i="3"/>
  <c r="L111" i="3"/>
  <c r="K111" i="3"/>
  <c r="D110" i="3"/>
  <c r="D109" i="3"/>
  <c r="D108" i="3"/>
  <c r="D107" i="3"/>
  <c r="D106" i="3"/>
  <c r="O105" i="3"/>
  <c r="N105" i="3"/>
  <c r="M105" i="3"/>
  <c r="L105" i="3"/>
  <c r="K105" i="3"/>
  <c r="D104" i="3"/>
  <c r="D103" i="3"/>
  <c r="D102" i="3"/>
  <c r="D101" i="3"/>
  <c r="D100" i="3"/>
  <c r="O99" i="3"/>
  <c r="N99" i="3"/>
  <c r="M99" i="3"/>
  <c r="L99" i="3"/>
  <c r="K99" i="3"/>
  <c r="D98" i="3"/>
  <c r="D97" i="3"/>
  <c r="D96" i="3"/>
  <c r="D95" i="3"/>
  <c r="O93" i="3"/>
  <c r="N93" i="3"/>
  <c r="M93" i="3"/>
  <c r="L93" i="3"/>
  <c r="K93" i="3"/>
  <c r="O92" i="3"/>
  <c r="N92" i="3"/>
  <c r="M92" i="3"/>
  <c r="L92" i="3"/>
  <c r="K92" i="3"/>
  <c r="J92" i="3"/>
  <c r="I92" i="3"/>
  <c r="H92" i="3"/>
  <c r="G92" i="3"/>
  <c r="F92" i="3"/>
  <c r="E92" i="3"/>
  <c r="O91" i="3"/>
  <c r="N91" i="3"/>
  <c r="M91" i="3"/>
  <c r="L91" i="3"/>
  <c r="K91" i="3"/>
  <c r="J91" i="3"/>
  <c r="I91" i="3"/>
  <c r="H91" i="3"/>
  <c r="G91" i="3"/>
  <c r="F91" i="3"/>
  <c r="E91" i="3"/>
  <c r="O90" i="3"/>
  <c r="N90" i="3"/>
  <c r="M90" i="3"/>
  <c r="L90" i="3"/>
  <c r="K90" i="3"/>
  <c r="J90" i="3"/>
  <c r="I90" i="3"/>
  <c r="H90" i="3"/>
  <c r="G90" i="3"/>
  <c r="F90" i="3"/>
  <c r="E90" i="3"/>
  <c r="O89" i="3"/>
  <c r="N89" i="3"/>
  <c r="M89" i="3"/>
  <c r="L89" i="3"/>
  <c r="K89" i="3"/>
  <c r="J89" i="3"/>
  <c r="I89" i="3"/>
  <c r="H89" i="3"/>
  <c r="G89" i="3"/>
  <c r="F89" i="3"/>
  <c r="E89" i="3"/>
  <c r="O88" i="3"/>
  <c r="N88" i="3"/>
  <c r="M88" i="3"/>
  <c r="K88" i="3"/>
  <c r="J88" i="3"/>
  <c r="I88" i="3"/>
  <c r="H88" i="3"/>
  <c r="G88" i="3"/>
  <c r="F88" i="3"/>
  <c r="E88" i="3"/>
  <c r="J87" i="3"/>
  <c r="I87" i="3"/>
  <c r="H87" i="3"/>
  <c r="G87" i="3"/>
  <c r="F87" i="3"/>
  <c r="E87" i="3"/>
  <c r="D86" i="3"/>
  <c r="D85" i="3"/>
  <c r="D84" i="3"/>
  <c r="D83" i="3"/>
  <c r="D82" i="3"/>
  <c r="O81" i="3"/>
  <c r="N81" i="3"/>
  <c r="M81" i="3"/>
  <c r="L81" i="3"/>
  <c r="K81" i="3"/>
  <c r="D80" i="3"/>
  <c r="D79" i="3"/>
  <c r="D78" i="3"/>
  <c r="D77" i="3"/>
  <c r="D76" i="3"/>
  <c r="O75" i="3"/>
  <c r="N75" i="3"/>
  <c r="M75" i="3"/>
  <c r="L75" i="3"/>
  <c r="K75" i="3"/>
  <c r="D74" i="3"/>
  <c r="D73" i="3"/>
  <c r="D72" i="3"/>
  <c r="D71" i="3"/>
  <c r="D70" i="3"/>
  <c r="O69" i="3"/>
  <c r="N69" i="3"/>
  <c r="M69" i="3"/>
  <c r="L69" i="3"/>
  <c r="K69" i="3"/>
  <c r="D68" i="3"/>
  <c r="D67" i="3"/>
  <c r="D66" i="3"/>
  <c r="D65" i="3"/>
  <c r="D64" i="3"/>
  <c r="O63" i="3"/>
  <c r="N63" i="3"/>
  <c r="M63" i="3"/>
  <c r="L63" i="3"/>
  <c r="K63" i="3"/>
  <c r="D62" i="3"/>
  <c r="D61" i="3"/>
  <c r="D60" i="3"/>
  <c r="D59" i="3"/>
  <c r="N58" i="3"/>
  <c r="N57" i="3" s="1"/>
  <c r="M58" i="3"/>
  <c r="M52" i="3" s="1"/>
  <c r="O57" i="3"/>
  <c r="L57" i="3"/>
  <c r="K57" i="3"/>
  <c r="O56" i="3"/>
  <c r="N56" i="3"/>
  <c r="M56" i="3"/>
  <c r="L56" i="3"/>
  <c r="K56" i="3"/>
  <c r="J56" i="3"/>
  <c r="I56" i="3"/>
  <c r="H56" i="3"/>
  <c r="G56" i="3"/>
  <c r="F56" i="3"/>
  <c r="E56" i="3"/>
  <c r="O55" i="3"/>
  <c r="N55" i="3"/>
  <c r="M55" i="3"/>
  <c r="L55" i="3"/>
  <c r="K55" i="3"/>
  <c r="J55" i="3"/>
  <c r="I55" i="3"/>
  <c r="H55" i="3"/>
  <c r="G55" i="3"/>
  <c r="F55" i="3"/>
  <c r="E55" i="3"/>
  <c r="O54" i="3"/>
  <c r="N54" i="3"/>
  <c r="M54" i="3"/>
  <c r="L54" i="3"/>
  <c r="K54" i="3"/>
  <c r="J54" i="3"/>
  <c r="I54" i="3"/>
  <c r="H54" i="3"/>
  <c r="G54" i="3"/>
  <c r="F54" i="3"/>
  <c r="E54" i="3"/>
  <c r="O53" i="3"/>
  <c r="N53" i="3"/>
  <c r="M53" i="3"/>
  <c r="L53" i="3"/>
  <c r="K53" i="3"/>
  <c r="J53" i="3"/>
  <c r="I53" i="3"/>
  <c r="H53" i="3"/>
  <c r="G53" i="3"/>
  <c r="F53" i="3"/>
  <c r="E53" i="3"/>
  <c r="O52" i="3"/>
  <c r="L52" i="3"/>
  <c r="K52" i="3"/>
  <c r="J52" i="3"/>
  <c r="I52" i="3"/>
  <c r="H52" i="3"/>
  <c r="G52" i="3"/>
  <c r="F52" i="3"/>
  <c r="E52" i="3"/>
  <c r="J51" i="3"/>
  <c r="I51" i="3"/>
  <c r="H51" i="3"/>
  <c r="G51" i="3"/>
  <c r="F51" i="3"/>
  <c r="E51" i="3"/>
  <c r="O50" i="3"/>
  <c r="N50" i="3"/>
  <c r="M50" i="3"/>
  <c r="L50" i="3"/>
  <c r="O49" i="3"/>
  <c r="N49" i="3"/>
  <c r="M49" i="3"/>
  <c r="L49" i="3"/>
  <c r="O48" i="3"/>
  <c r="N48" i="3"/>
  <c r="M48" i="3"/>
  <c r="L48" i="3"/>
  <c r="O47" i="3"/>
  <c r="N47" i="3"/>
  <c r="M47" i="3"/>
  <c r="L47" i="3"/>
  <c r="O46" i="3"/>
  <c r="N46" i="3"/>
  <c r="M46" i="3"/>
  <c r="L46" i="3"/>
  <c r="O38" i="3"/>
  <c r="N38" i="3"/>
  <c r="M38" i="3"/>
  <c r="L38" i="3"/>
  <c r="K38" i="3"/>
  <c r="J38" i="3"/>
  <c r="I38" i="3"/>
  <c r="H38" i="3"/>
  <c r="G38" i="3"/>
  <c r="F38" i="3"/>
  <c r="E38" i="3"/>
  <c r="O37" i="3"/>
  <c r="N37" i="3"/>
  <c r="M37" i="3"/>
  <c r="L37" i="3"/>
  <c r="K37" i="3"/>
  <c r="J37" i="3"/>
  <c r="I37" i="3"/>
  <c r="H37" i="3"/>
  <c r="G37" i="3"/>
  <c r="F37" i="3"/>
  <c r="E37" i="3"/>
  <c r="O36" i="3"/>
  <c r="N36" i="3"/>
  <c r="M36" i="3"/>
  <c r="L36" i="3"/>
  <c r="K36" i="3"/>
  <c r="J36" i="3"/>
  <c r="I36" i="3"/>
  <c r="H36" i="3"/>
  <c r="G36" i="3"/>
  <c r="F36" i="3"/>
  <c r="E36" i="3"/>
  <c r="O35" i="3"/>
  <c r="N35" i="3"/>
  <c r="M35" i="3"/>
  <c r="L35" i="3"/>
  <c r="K35" i="3"/>
  <c r="J35" i="3"/>
  <c r="I35" i="3"/>
  <c r="H35" i="3"/>
  <c r="G35" i="3"/>
  <c r="F35" i="3"/>
  <c r="E35" i="3"/>
  <c r="O34" i="3"/>
  <c r="N34" i="3"/>
  <c r="M34" i="3"/>
  <c r="K34" i="3"/>
  <c r="J34" i="3"/>
  <c r="I34" i="3"/>
  <c r="H34" i="3"/>
  <c r="G34" i="3"/>
  <c r="F34" i="3"/>
  <c r="E34" i="3"/>
  <c r="K503" i="5" l="1"/>
  <c r="I711" i="5"/>
  <c r="K713" i="5"/>
  <c r="M715" i="5"/>
  <c r="Q582" i="5"/>
  <c r="D524" i="4"/>
  <c r="N711" i="4"/>
  <c r="E714" i="4"/>
  <c r="E710" i="5"/>
  <c r="M710" i="5"/>
  <c r="J711" i="5"/>
  <c r="O712" i="5"/>
  <c r="L713" i="5"/>
  <c r="I714" i="5"/>
  <c r="F715" i="5"/>
  <c r="D803" i="5"/>
  <c r="E713" i="4"/>
  <c r="J710" i="4"/>
  <c r="F714" i="4"/>
  <c r="N714" i="4"/>
  <c r="K711" i="5"/>
  <c r="E713" i="5"/>
  <c r="M713" i="5"/>
  <c r="D713" i="5" s="1"/>
  <c r="G715" i="5"/>
  <c r="O715" i="5"/>
  <c r="P100" i="4"/>
  <c r="N461" i="5"/>
  <c r="L213" i="4"/>
  <c r="D214" i="4"/>
  <c r="P166" i="4"/>
  <c r="Q252" i="5"/>
  <c r="E461" i="4"/>
  <c r="O499" i="5"/>
  <c r="O492" i="5" s="1"/>
  <c r="I501" i="5"/>
  <c r="I494" i="5" s="1"/>
  <c r="H285" i="3"/>
  <c r="F285" i="3"/>
  <c r="J285" i="3"/>
  <c r="E285" i="3"/>
  <c r="I285" i="3"/>
  <c r="I21" i="3"/>
  <c r="Q221" i="5"/>
  <c r="Q180" i="5"/>
  <c r="E21" i="3"/>
  <c r="G285" i="3"/>
  <c r="K285" i="3"/>
  <c r="Q283" i="5"/>
  <c r="L298" i="3"/>
  <c r="L33" i="3" s="1"/>
  <c r="D33" i="3" s="1"/>
  <c r="L304" i="5"/>
  <c r="D304" i="5" s="1"/>
  <c r="N715" i="5"/>
  <c r="P280" i="5"/>
  <c r="I21" i="5"/>
  <c r="L861" i="5"/>
  <c r="P861" i="5" s="1"/>
  <c r="D862" i="5"/>
  <c r="K21" i="3"/>
  <c r="L287" i="3"/>
  <c r="P287" i="3" s="1"/>
  <c r="G712" i="5"/>
  <c r="E714" i="5"/>
  <c r="Q70" i="5"/>
  <c r="Q60" i="5"/>
  <c r="L69" i="4"/>
  <c r="D70" i="4"/>
  <c r="P142" i="4"/>
  <c r="L934" i="5"/>
  <c r="L928" i="5" s="1"/>
  <c r="P928" i="5" s="1"/>
  <c r="Q928" i="5" s="1"/>
  <c r="P935" i="5"/>
  <c r="L52" i="5"/>
  <c r="L273" i="4"/>
  <c r="D274" i="4"/>
  <c r="J499" i="5"/>
  <c r="K500" i="5"/>
  <c r="O500" i="5"/>
  <c r="H501" i="5"/>
  <c r="H17" i="5" s="1"/>
  <c r="H9" i="5" s="1"/>
  <c r="L501" i="5"/>
  <c r="L494" i="5" s="1"/>
  <c r="I502" i="5"/>
  <c r="M502" i="5"/>
  <c r="F503" i="5"/>
  <c r="F496" i="5" s="1"/>
  <c r="J503" i="5"/>
  <c r="J496" i="5" s="1"/>
  <c r="D58" i="4"/>
  <c r="F21" i="4"/>
  <c r="Q871" i="5"/>
  <c r="Q826" i="5"/>
  <c r="Q822" i="5"/>
  <c r="Q818" i="5"/>
  <c r="Q814" i="5"/>
  <c r="Q810" i="5"/>
  <c r="Q806" i="5"/>
  <c r="Q471" i="5"/>
  <c r="Q467" i="5"/>
  <c r="L849" i="5"/>
  <c r="P849" i="5" s="1"/>
  <c r="Q849" i="5" s="1"/>
  <c r="D850" i="5"/>
  <c r="Q845" i="5"/>
  <c r="L279" i="5"/>
  <c r="D279" i="5" s="1"/>
  <c r="F21" i="5"/>
  <c r="J21" i="5"/>
  <c r="L99" i="4"/>
  <c r="D99" i="4" s="1"/>
  <c r="L141" i="4"/>
  <c r="D141" i="4" s="1"/>
  <c r="L165" i="4"/>
  <c r="D165" i="4" s="1"/>
  <c r="L503" i="4"/>
  <c r="L496" i="4" s="1"/>
  <c r="H21" i="4"/>
  <c r="J21" i="4"/>
  <c r="F499" i="5"/>
  <c r="Q457" i="5"/>
  <c r="Q453" i="5"/>
  <c r="Q449" i="5"/>
  <c r="Q445" i="5"/>
  <c r="Q372" i="5"/>
  <c r="Q368" i="5"/>
  <c r="Q364" i="5"/>
  <c r="Q360" i="5"/>
  <c r="Q302" i="5"/>
  <c r="Q266" i="5"/>
  <c r="Q162" i="5"/>
  <c r="Q127" i="5"/>
  <c r="Q86" i="5"/>
  <c r="Q74" i="5"/>
  <c r="K501" i="4"/>
  <c r="K17" i="4" s="1"/>
  <c r="K9" i="4" s="1"/>
  <c r="O461" i="4"/>
  <c r="E501" i="5"/>
  <c r="K501" i="5"/>
  <c r="M501" i="5"/>
  <c r="M494" i="5" s="1"/>
  <c r="G503" i="5"/>
  <c r="G19" i="5" s="1"/>
  <c r="G11" i="5" s="1"/>
  <c r="M503" i="5"/>
  <c r="O503" i="5"/>
  <c r="O19" i="5" s="1"/>
  <c r="O11" i="5" s="1"/>
  <c r="L502" i="4"/>
  <c r="L523" i="4"/>
  <c r="L547" i="4"/>
  <c r="D548" i="4"/>
  <c r="P862" i="4"/>
  <c r="Q862" i="4" s="1"/>
  <c r="M873" i="4"/>
  <c r="M836" i="4" s="1"/>
  <c r="M829" i="4" s="1"/>
  <c r="N461" i="4"/>
  <c r="M285" i="4"/>
  <c r="G493" i="3"/>
  <c r="M495" i="3"/>
  <c r="F461" i="4"/>
  <c r="H503" i="4"/>
  <c r="H496" i="4" s="1"/>
  <c r="F461" i="5"/>
  <c r="H461" i="5"/>
  <c r="J461" i="5"/>
  <c r="N496" i="5"/>
  <c r="D590" i="5"/>
  <c r="N52" i="4"/>
  <c r="I21" i="4"/>
  <c r="F510" i="3"/>
  <c r="F27" i="3" s="1"/>
  <c r="F285" i="4"/>
  <c r="D666" i="5"/>
  <c r="M873" i="5"/>
  <c r="D930" i="5"/>
  <c r="D932" i="5"/>
  <c r="L88" i="5"/>
  <c r="G836" i="5"/>
  <c r="G829" i="5" s="1"/>
  <c r="K836" i="5"/>
  <c r="K829" i="5" s="1"/>
  <c r="Q475" i="5"/>
  <c r="Q408" i="5"/>
  <c r="Q400" i="5"/>
  <c r="Q294" i="5"/>
  <c r="Q921" i="5"/>
  <c r="Q353" i="5"/>
  <c r="Q102" i="5"/>
  <c r="Q404" i="5"/>
  <c r="Q924" i="5"/>
  <c r="Q914" i="5"/>
  <c r="Q910" i="5"/>
  <c r="Q906" i="5"/>
  <c r="Q902" i="5"/>
  <c r="Q898" i="5"/>
  <c r="Q894" i="5"/>
  <c r="Q890" i="5"/>
  <c r="Q886" i="5"/>
  <c r="Q882" i="5"/>
  <c r="Q859" i="5"/>
  <c r="Q855" i="5"/>
  <c r="Q851" i="5"/>
  <c r="Q767" i="5"/>
  <c r="Q763" i="5"/>
  <c r="Q636" i="5"/>
  <c r="Q632" i="5"/>
  <c r="Q552" i="5"/>
  <c r="Q540" i="5"/>
  <c r="Q536" i="5"/>
  <c r="Q527" i="5"/>
  <c r="Q427" i="5"/>
  <c r="Q423" i="5"/>
  <c r="Q419" i="5"/>
  <c r="Q344" i="5"/>
  <c r="Q328" i="5"/>
  <c r="Q324" i="5"/>
  <c r="Q316" i="5"/>
  <c r="Q277" i="5"/>
  <c r="Q275" i="5"/>
  <c r="Q258" i="5"/>
  <c r="Q242" i="5"/>
  <c r="Q238" i="5"/>
  <c r="Q230" i="5"/>
  <c r="Q226" i="5"/>
  <c r="Q206" i="5"/>
  <c r="Q202" i="5"/>
  <c r="Q66" i="5"/>
  <c r="D76" i="4"/>
  <c r="L75" i="4"/>
  <c r="D75" i="4" s="1"/>
  <c r="P106" i="4"/>
  <c r="Q106" i="4" s="1"/>
  <c r="D106" i="4"/>
  <c r="L105" i="4"/>
  <c r="D148" i="4"/>
  <c r="L147" i="4"/>
  <c r="D147" i="4" s="1"/>
  <c r="D178" i="4"/>
  <c r="L177" i="4"/>
  <c r="L172" i="4"/>
  <c r="D172" i="4" s="1"/>
  <c r="P250" i="4"/>
  <c r="Q250" i="4" s="1"/>
  <c r="D250" i="4"/>
  <c r="L249" i="4"/>
  <c r="D249" i="4" s="1"/>
  <c r="D280" i="4"/>
  <c r="L279" i="4"/>
  <c r="P279" i="4" s="1"/>
  <c r="P480" i="4"/>
  <c r="L462" i="4"/>
  <c r="D462" i="4" s="1"/>
  <c r="Q269" i="5"/>
  <c r="E502" i="4"/>
  <c r="J711" i="4"/>
  <c r="J499" i="4"/>
  <c r="J492" i="4" s="1"/>
  <c r="I714" i="4"/>
  <c r="I502" i="4"/>
  <c r="I495" i="4" s="1"/>
  <c r="M502" i="4"/>
  <c r="M18" i="4" s="1"/>
  <c r="M10" i="4" s="1"/>
  <c r="M714" i="4"/>
  <c r="F503" i="4"/>
  <c r="F19" i="4" s="1"/>
  <c r="F11" i="4" s="1"/>
  <c r="F715" i="4"/>
  <c r="J715" i="4"/>
  <c r="J503" i="4"/>
  <c r="J19" i="4" s="1"/>
  <c r="J11" i="4" s="1"/>
  <c r="N715" i="4"/>
  <c r="N503" i="4"/>
  <c r="H21" i="3"/>
  <c r="Q531" i="5"/>
  <c r="Q389" i="5"/>
  <c r="Q385" i="5"/>
  <c r="Q381" i="5"/>
  <c r="Q339" i="5"/>
  <c r="Q197" i="5"/>
  <c r="J285" i="4"/>
  <c r="E310" i="4"/>
  <c r="I310" i="4"/>
  <c r="M310" i="4"/>
  <c r="G502" i="4"/>
  <c r="Q271" i="5"/>
  <c r="Q191" i="5"/>
  <c r="Q150" i="5"/>
  <c r="N19" i="4"/>
  <c r="N11" i="4" s="1"/>
  <c r="E285" i="4"/>
  <c r="Q383" i="5"/>
  <c r="Q379" i="5"/>
  <c r="Q114" i="5"/>
  <c r="O873" i="4"/>
  <c r="O836" i="4" s="1"/>
  <c r="D273" i="5"/>
  <c r="F836" i="5"/>
  <c r="F829" i="5" s="1"/>
  <c r="J836" i="5"/>
  <c r="J829" i="5" s="1"/>
  <c r="G29" i="3"/>
  <c r="K135" i="3"/>
  <c r="M171" i="4"/>
  <c r="G501" i="4"/>
  <c r="G494" i="4" s="1"/>
  <c r="H502" i="4"/>
  <c r="H495" i="4" s="1"/>
  <c r="K329" i="5"/>
  <c r="D348" i="5"/>
  <c r="F510" i="5"/>
  <c r="F27" i="5" s="1"/>
  <c r="J510" i="5"/>
  <c r="J27" i="5" s="1"/>
  <c r="N510" i="5"/>
  <c r="N27" i="5" s="1"/>
  <c r="D577" i="5"/>
  <c r="E500" i="5"/>
  <c r="E16" i="5" s="1"/>
  <c r="I500" i="5"/>
  <c r="M500" i="5"/>
  <c r="M493" i="5" s="1"/>
  <c r="F501" i="5"/>
  <c r="F17" i="5" s="1"/>
  <c r="F9" i="5" s="1"/>
  <c r="J501" i="5"/>
  <c r="J494" i="5" s="1"/>
  <c r="N501" i="5"/>
  <c r="G502" i="5"/>
  <c r="K502" i="5"/>
  <c r="K18" i="5" s="1"/>
  <c r="K10" i="5" s="1"/>
  <c r="O502" i="5"/>
  <c r="O495" i="5" s="1"/>
  <c r="H503" i="5"/>
  <c r="L503" i="5"/>
  <c r="L496" i="5" s="1"/>
  <c r="G510" i="5"/>
  <c r="G27" i="5" s="1"/>
  <c r="K510" i="5"/>
  <c r="K27" i="5" s="1"/>
  <c r="O510" i="5"/>
  <c r="O27" i="5" s="1"/>
  <c r="K493" i="3"/>
  <c r="O493" i="3"/>
  <c r="H494" i="3"/>
  <c r="E495" i="3"/>
  <c r="I495" i="3"/>
  <c r="H285" i="4"/>
  <c r="E836" i="5"/>
  <c r="E829" i="5" s="1"/>
  <c r="O285" i="3"/>
  <c r="E329" i="4"/>
  <c r="I329" i="4"/>
  <c r="G329" i="4"/>
  <c r="F500" i="4"/>
  <c r="F493" i="4" s="1"/>
  <c r="K498" i="4"/>
  <c r="M461" i="4"/>
  <c r="H461" i="4"/>
  <c r="G461" i="5"/>
  <c r="K461" i="5"/>
  <c r="D601" i="5"/>
  <c r="H517" i="3"/>
  <c r="H39" i="3" s="1"/>
  <c r="D803" i="3"/>
  <c r="D38" i="4"/>
  <c r="D246" i="4"/>
  <c r="H310" i="4"/>
  <c r="D342" i="4"/>
  <c r="D357" i="4"/>
  <c r="D799" i="4"/>
  <c r="D922" i="4"/>
  <c r="G21" i="4"/>
  <c r="K21" i="4"/>
  <c r="K461" i="4"/>
  <c r="G461" i="4"/>
  <c r="J461" i="4"/>
  <c r="E836" i="4"/>
  <c r="E829" i="4" s="1"/>
  <c r="M171" i="5"/>
  <c r="D247" i="5"/>
  <c r="M243" i="5"/>
  <c r="H285" i="5"/>
  <c r="F15" i="3"/>
  <c r="J15" i="3"/>
  <c r="K51" i="3"/>
  <c r="N51" i="3"/>
  <c r="O207" i="3"/>
  <c r="M207" i="3"/>
  <c r="J33" i="4"/>
  <c r="D37" i="4"/>
  <c r="N51" i="4"/>
  <c r="K135" i="4"/>
  <c r="M523" i="4"/>
  <c r="M498" i="4" s="1"/>
  <c r="D666" i="4"/>
  <c r="L873" i="4"/>
  <c r="O461" i="5"/>
  <c r="D626" i="5"/>
  <c r="L873" i="5"/>
  <c r="G310" i="4"/>
  <c r="K310" i="4"/>
  <c r="O310" i="4"/>
  <c r="O171" i="5"/>
  <c r="H510" i="3"/>
  <c r="H27" i="3" s="1"/>
  <c r="L510" i="3"/>
  <c r="P510" i="3" s="1"/>
  <c r="F710" i="3"/>
  <c r="G21" i="3"/>
  <c r="F510" i="4"/>
  <c r="F27" i="4" s="1"/>
  <c r="J510" i="4"/>
  <c r="J27" i="4" s="1"/>
  <c r="N510" i="4"/>
  <c r="N27" i="4" s="1"/>
  <c r="E510" i="4"/>
  <c r="E27" i="4" s="1"/>
  <c r="F625" i="4"/>
  <c r="F517" i="4"/>
  <c r="F39" i="4" s="1"/>
  <c r="D29" i="4"/>
  <c r="D30" i="5"/>
  <c r="P473" i="5"/>
  <c r="D23" i="5"/>
  <c r="D28" i="5"/>
  <c r="P196" i="5"/>
  <c r="Q196" i="5" s="1"/>
  <c r="D196" i="5"/>
  <c r="L195" i="5"/>
  <c r="D195" i="5" s="1"/>
  <c r="P480" i="5"/>
  <c r="Q480" i="5" s="1"/>
  <c r="D480" i="5"/>
  <c r="L479" i="5"/>
  <c r="P479" i="5" s="1"/>
  <c r="Q479" i="5" s="1"/>
  <c r="L462" i="5"/>
  <c r="D462" i="5" s="1"/>
  <c r="D91" i="4"/>
  <c r="N135" i="4"/>
  <c r="M207" i="4"/>
  <c r="D219" i="4"/>
  <c r="M329" i="4"/>
  <c r="D374" i="4"/>
  <c r="P64" i="4"/>
  <c r="L52" i="4"/>
  <c r="P52" i="4" s="1"/>
  <c r="D94" i="4"/>
  <c r="L93" i="4"/>
  <c r="D93" i="4" s="1"/>
  <c r="L88" i="4"/>
  <c r="P88" i="4" s="1"/>
  <c r="P118" i="4"/>
  <c r="Q118" i="4" s="1"/>
  <c r="D118" i="4"/>
  <c r="L117" i="4"/>
  <c r="P117" i="4" s="1"/>
  <c r="P160" i="4"/>
  <c r="Q160" i="4" s="1"/>
  <c r="D160" i="4"/>
  <c r="L159" i="4"/>
  <c r="P159" i="4" s="1"/>
  <c r="L136" i="4"/>
  <c r="P136" i="4" s="1"/>
  <c r="P196" i="4"/>
  <c r="Q196" i="4" s="1"/>
  <c r="D196" i="4"/>
  <c r="L195" i="4"/>
  <c r="P195" i="4" s="1"/>
  <c r="P262" i="4"/>
  <c r="D262" i="4"/>
  <c r="L261" i="4"/>
  <c r="D261" i="4" s="1"/>
  <c r="L849" i="4"/>
  <c r="P849" i="4" s="1"/>
  <c r="Q849" i="4" s="1"/>
  <c r="P850" i="4"/>
  <c r="Q850" i="4" s="1"/>
  <c r="H836" i="4"/>
  <c r="H829" i="4" s="1"/>
  <c r="H499" i="5"/>
  <c r="H492" i="5" s="1"/>
  <c r="L837" i="5"/>
  <c r="D837" i="5" s="1"/>
  <c r="L867" i="5"/>
  <c r="P867" i="5" s="1"/>
  <c r="D868" i="5"/>
  <c r="Q1004" i="5"/>
  <c r="Q1000" i="5"/>
  <c r="Q996" i="5"/>
  <c r="F15" i="4"/>
  <c r="F7" i="4" s="1"/>
  <c r="K18" i="4"/>
  <c r="K10" i="4" s="1"/>
  <c r="L63" i="4"/>
  <c r="D63" i="4" s="1"/>
  <c r="D64" i="4"/>
  <c r="N171" i="4"/>
  <c r="D530" i="4"/>
  <c r="L529" i="4"/>
  <c r="D529" i="4" s="1"/>
  <c r="D878" i="4"/>
  <c r="L329" i="3"/>
  <c r="D329" i="3" s="1"/>
  <c r="F498" i="3"/>
  <c r="J498" i="3"/>
  <c r="J14" i="3" s="1"/>
  <c r="F21" i="3"/>
  <c r="J21" i="3"/>
  <c r="J510" i="3"/>
  <c r="J27" i="3" s="1"/>
  <c r="N510" i="3"/>
  <c r="N27" i="3" s="1"/>
  <c r="Q1010" i="5"/>
  <c r="Q516" i="5"/>
  <c r="Q351" i="5"/>
  <c r="L625" i="3"/>
  <c r="D47" i="4"/>
  <c r="D48" i="4"/>
  <c r="D50" i="4"/>
  <c r="I285" i="4"/>
  <c r="I33" i="4"/>
  <c r="L310" i="4"/>
  <c r="L495" i="4"/>
  <c r="H711" i="4"/>
  <c r="H499" i="4"/>
  <c r="H15" i="4" s="1"/>
  <c r="H7" i="4" s="1"/>
  <c r="O714" i="4"/>
  <c r="O502" i="4"/>
  <c r="O18" i="4" s="1"/>
  <c r="O10" i="4" s="1"/>
  <c r="D639" i="4"/>
  <c r="L638" i="4"/>
  <c r="D638" i="4" s="1"/>
  <c r="L626" i="4"/>
  <c r="D626" i="4" s="1"/>
  <c r="L518" i="4"/>
  <c r="F498" i="5"/>
  <c r="D875" i="5"/>
  <c r="L838" i="5"/>
  <c r="M285" i="3"/>
  <c r="D437" i="3"/>
  <c r="M836" i="3"/>
  <c r="M829" i="3" s="1"/>
  <c r="Q939" i="5"/>
  <c r="Q703" i="5"/>
  <c r="Q699" i="5"/>
  <c r="Q695" i="5"/>
  <c r="Q691" i="5"/>
  <c r="Q687" i="5"/>
  <c r="Q683" i="5"/>
  <c r="Q556" i="5"/>
  <c r="Q188" i="5"/>
  <c r="D30" i="4"/>
  <c r="D137" i="4"/>
  <c r="O135" i="4"/>
  <c r="K171" i="4"/>
  <c r="O285" i="4"/>
  <c r="D311" i="4"/>
  <c r="D315" i="4"/>
  <c r="D331" i="4"/>
  <c r="O329" i="4"/>
  <c r="D465" i="4"/>
  <c r="O498" i="4"/>
  <c r="G510" i="4"/>
  <c r="G27" i="4" s="1"/>
  <c r="K510" i="4"/>
  <c r="K27" i="4" s="1"/>
  <c r="O510" i="4"/>
  <c r="O27" i="4" s="1"/>
  <c r="D590" i="4"/>
  <c r="N589" i="4"/>
  <c r="J712" i="4"/>
  <c r="J500" i="4"/>
  <c r="J493" i="4" s="1"/>
  <c r="N712" i="4"/>
  <c r="N500" i="4"/>
  <c r="N493" i="4" s="1"/>
  <c r="O713" i="4"/>
  <c r="O501" i="4"/>
  <c r="O494" i="4" s="1"/>
  <c r="D82" i="4"/>
  <c r="L81" i="4"/>
  <c r="D112" i="4"/>
  <c r="L111" i="4"/>
  <c r="D111" i="4" s="1"/>
  <c r="D154" i="4"/>
  <c r="L153" i="4"/>
  <c r="P153" i="4" s="1"/>
  <c r="D256" i="4"/>
  <c r="L255" i="4"/>
  <c r="D255" i="4" s="1"/>
  <c r="L244" i="4"/>
  <c r="D244" i="4" s="1"/>
  <c r="P554" i="4"/>
  <c r="Q554" i="4" s="1"/>
  <c r="D554" i="4"/>
  <c r="L553" i="4"/>
  <c r="I329" i="5"/>
  <c r="D440" i="5"/>
  <c r="J498" i="5"/>
  <c r="O498" i="5"/>
  <c r="D559" i="5"/>
  <c r="H21" i="5"/>
  <c r="D680" i="5"/>
  <c r="D704" i="5"/>
  <c r="D718" i="5"/>
  <c r="D725" i="5"/>
  <c r="D729" i="5"/>
  <c r="D757" i="5"/>
  <c r="D798" i="5"/>
  <c r="D802" i="5"/>
  <c r="D929" i="5"/>
  <c r="D45" i="4"/>
  <c r="D56" i="4"/>
  <c r="O171" i="4"/>
  <c r="D211" i="4"/>
  <c r="K243" i="4"/>
  <c r="O243" i="4"/>
  <c r="M243" i="4"/>
  <c r="L329" i="4"/>
  <c r="D332" i="4"/>
  <c r="K329" i="4"/>
  <c r="D441" i="4"/>
  <c r="D466" i="4"/>
  <c r="D514" i="4"/>
  <c r="H498" i="4"/>
  <c r="E498" i="4"/>
  <c r="G498" i="4"/>
  <c r="I510" i="4"/>
  <c r="I27" i="4" s="1"/>
  <c r="M510" i="4"/>
  <c r="M27" i="4" s="1"/>
  <c r="H510" i="4"/>
  <c r="H27" i="4" s="1"/>
  <c r="L510" i="4"/>
  <c r="L27" i="4" s="1"/>
  <c r="D663" i="4"/>
  <c r="H517" i="4"/>
  <c r="H39" i="4" s="1"/>
  <c r="D756" i="4"/>
  <c r="L499" i="4"/>
  <c r="D25" i="5"/>
  <c r="D38" i="5"/>
  <c r="O15" i="5"/>
  <c r="O7" i="5" s="1"/>
  <c r="H16" i="5"/>
  <c r="I17" i="5"/>
  <c r="I9" i="5" s="1"/>
  <c r="K19" i="5"/>
  <c r="K11" i="5" s="1"/>
  <c r="D466" i="5"/>
  <c r="I461" i="5"/>
  <c r="N499" i="5"/>
  <c r="N492" i="5" s="1"/>
  <c r="H510" i="5"/>
  <c r="H27" i="5" s="1"/>
  <c r="L510" i="5"/>
  <c r="L27" i="5" s="1"/>
  <c r="D628" i="5"/>
  <c r="D946" i="5"/>
  <c r="H329" i="4"/>
  <c r="D376" i="4"/>
  <c r="D395" i="4"/>
  <c r="N285" i="4"/>
  <c r="D437" i="4"/>
  <c r="M499" i="4"/>
  <c r="D643" i="4"/>
  <c r="D661" i="4"/>
  <c r="H493" i="4"/>
  <c r="L493" i="4"/>
  <c r="J517" i="4"/>
  <c r="J39" i="4" s="1"/>
  <c r="N517" i="4"/>
  <c r="N39" i="4" s="1"/>
  <c r="D43" i="4"/>
  <c r="I285" i="5"/>
  <c r="D332" i="5"/>
  <c r="G329" i="5"/>
  <c r="D356" i="5"/>
  <c r="D374" i="5"/>
  <c r="D392" i="5"/>
  <c r="D507" i="5"/>
  <c r="D874" i="5"/>
  <c r="O873" i="5"/>
  <c r="O836" i="5" s="1"/>
  <c r="O829" i="5" s="1"/>
  <c r="F17" i="3"/>
  <c r="F9" i="3" s="1"/>
  <c r="J17" i="3"/>
  <c r="N17" i="3"/>
  <c r="G18" i="3"/>
  <c r="G10" i="3" s="1"/>
  <c r="K18" i="3"/>
  <c r="O18" i="3"/>
  <c r="G19" i="4"/>
  <c r="K19" i="4"/>
  <c r="O19" i="4"/>
  <c r="I494" i="4"/>
  <c r="M494" i="4"/>
  <c r="G711" i="4"/>
  <c r="G518" i="4"/>
  <c r="G40" i="4" s="1"/>
  <c r="K711" i="4"/>
  <c r="K518" i="4"/>
  <c r="K40" i="4" s="1"/>
  <c r="O711" i="4"/>
  <c r="O518" i="4"/>
  <c r="H30" i="3"/>
  <c r="D136" i="3"/>
  <c r="N171" i="3"/>
  <c r="D396" i="3"/>
  <c r="D438" i="3"/>
  <c r="E713" i="3"/>
  <c r="D25" i="4"/>
  <c r="D41" i="4"/>
  <c r="D49" i="4"/>
  <c r="G15" i="4"/>
  <c r="K15" i="4"/>
  <c r="O15" i="4"/>
  <c r="D54" i="4"/>
  <c r="M57" i="4"/>
  <c r="M51" i="4" s="1"/>
  <c r="K87" i="4"/>
  <c r="D89" i="4"/>
  <c r="O87" i="4"/>
  <c r="D123" i="4"/>
  <c r="H16" i="4"/>
  <c r="H8" i="4" s="1"/>
  <c r="L16" i="4"/>
  <c r="L8" i="4" s="1"/>
  <c r="D138" i="4"/>
  <c r="I17" i="4"/>
  <c r="I9" i="4" s="1"/>
  <c r="M17" i="4"/>
  <c r="M9" i="4" s="1"/>
  <c r="D174" i="4"/>
  <c r="D209" i="4"/>
  <c r="D248" i="4"/>
  <c r="D305" i="4"/>
  <c r="F310" i="4"/>
  <c r="D333" i="4"/>
  <c r="F329" i="4"/>
  <c r="J329" i="4"/>
  <c r="N329" i="4"/>
  <c r="D393" i="4"/>
  <c r="I461" i="4"/>
  <c r="I498" i="4"/>
  <c r="D664" i="4"/>
  <c r="G517" i="4"/>
  <c r="G39" i="4" s="1"/>
  <c r="K517" i="4"/>
  <c r="K39" i="4" s="1"/>
  <c r="O517" i="4"/>
  <c r="O39" i="4" s="1"/>
  <c r="D704" i="4"/>
  <c r="I713" i="4"/>
  <c r="L479" i="4"/>
  <c r="P479" i="4" s="1"/>
  <c r="Q479" i="4" s="1"/>
  <c r="D480" i="4"/>
  <c r="E31" i="3"/>
  <c r="D45" i="3"/>
  <c r="H15" i="3"/>
  <c r="M135" i="3"/>
  <c r="O135" i="3"/>
  <c r="H498" i="3"/>
  <c r="L498" i="3"/>
  <c r="J710" i="3"/>
  <c r="N710" i="3"/>
  <c r="D759" i="3"/>
  <c r="P431" i="3"/>
  <c r="Q431" i="5" s="1"/>
  <c r="D24" i="4"/>
  <c r="L34" i="4"/>
  <c r="D34" i="4" s="1"/>
  <c r="D35" i="4"/>
  <c r="D53" i="4"/>
  <c r="M135" i="4"/>
  <c r="D176" i="4"/>
  <c r="D208" i="4"/>
  <c r="D231" i="4"/>
  <c r="L207" i="4"/>
  <c r="D247" i="4"/>
  <c r="D290" i="4"/>
  <c r="D304" i="4"/>
  <c r="D313" i="4"/>
  <c r="D378" i="4"/>
  <c r="D392" i="4"/>
  <c r="D413" i="4"/>
  <c r="D463" i="4"/>
  <c r="F492" i="4"/>
  <c r="N499" i="4"/>
  <c r="N492" i="4" s="1"/>
  <c r="F502" i="4"/>
  <c r="F495" i="4" s="1"/>
  <c r="J502" i="4"/>
  <c r="J495" i="4" s="1"/>
  <c r="N502" i="4"/>
  <c r="N495" i="4" s="1"/>
  <c r="D508" i="4"/>
  <c r="D512" i="4"/>
  <c r="F498" i="4"/>
  <c r="J498" i="4"/>
  <c r="D583" i="4"/>
  <c r="D595" i="4"/>
  <c r="H712" i="4"/>
  <c r="M713" i="4"/>
  <c r="I711" i="4"/>
  <c r="I518" i="4"/>
  <c r="I40" i="4" s="1"/>
  <c r="M711" i="4"/>
  <c r="M518" i="4"/>
  <c r="M40" i="4" s="1"/>
  <c r="E715" i="4"/>
  <c r="I715" i="4"/>
  <c r="M715" i="4"/>
  <c r="L473" i="4"/>
  <c r="D473" i="4" s="1"/>
  <c r="D474" i="4"/>
  <c r="D54" i="3"/>
  <c r="D69" i="3"/>
  <c r="D754" i="3"/>
  <c r="O836" i="3"/>
  <c r="O829" i="3" s="1"/>
  <c r="D23" i="4"/>
  <c r="D31" i="4"/>
  <c r="D46" i="4"/>
  <c r="E15" i="4"/>
  <c r="E7" i="4" s="1"/>
  <c r="I15" i="4"/>
  <c r="M52" i="4"/>
  <c r="O51" i="4"/>
  <c r="M87" i="4"/>
  <c r="N87" i="4"/>
  <c r="E19" i="4"/>
  <c r="I19" i="4"/>
  <c r="M19" i="4"/>
  <c r="D189" i="4"/>
  <c r="D212" i="4"/>
  <c r="N207" i="4"/>
  <c r="D225" i="4"/>
  <c r="O207" i="4"/>
  <c r="D267" i="4"/>
  <c r="N243" i="4"/>
  <c r="G285" i="4"/>
  <c r="K285" i="4"/>
  <c r="D312" i="4"/>
  <c r="D355" i="4"/>
  <c r="D359" i="4"/>
  <c r="I517" i="4"/>
  <c r="I39" i="4" s="1"/>
  <c r="M517" i="4"/>
  <c r="M39" i="4" s="1"/>
  <c r="L712" i="4"/>
  <c r="P712" i="4" s="1"/>
  <c r="L840" i="4"/>
  <c r="L833" i="4" s="1"/>
  <c r="D833" i="4" s="1"/>
  <c r="D877" i="4"/>
  <c r="D758" i="4"/>
  <c r="D800" i="4"/>
  <c r="N873" i="4"/>
  <c r="D931" i="4"/>
  <c r="D36" i="5"/>
  <c r="D49" i="5"/>
  <c r="K135" i="5"/>
  <c r="O135" i="5"/>
  <c r="O207" i="5"/>
  <c r="O243" i="5"/>
  <c r="D331" i="5"/>
  <c r="D437" i="5"/>
  <c r="D441" i="5"/>
  <c r="D464" i="5"/>
  <c r="D511" i="5"/>
  <c r="D627" i="5"/>
  <c r="D662" i="5"/>
  <c r="H517" i="5"/>
  <c r="H39" i="5" s="1"/>
  <c r="L517" i="5"/>
  <c r="L39" i="5" s="1"/>
  <c r="P39" i="5" s="1"/>
  <c r="J310" i="4"/>
  <c r="N310" i="4"/>
  <c r="D323" i="4"/>
  <c r="D348" i="4"/>
  <c r="D354" i="4"/>
  <c r="D377" i="4"/>
  <c r="D412" i="4"/>
  <c r="D442" i="4"/>
  <c r="K495" i="4"/>
  <c r="D718" i="4"/>
  <c r="D721" i="4"/>
  <c r="D724" i="4"/>
  <c r="D757" i="4"/>
  <c r="L867" i="4"/>
  <c r="P867" i="4" s="1"/>
  <c r="D868" i="4"/>
  <c r="D874" i="4"/>
  <c r="D35" i="5"/>
  <c r="D45" i="5"/>
  <c r="L18" i="5"/>
  <c r="P18" i="5" s="1"/>
  <c r="D129" i="5"/>
  <c r="D201" i="5"/>
  <c r="G285" i="5"/>
  <c r="K285" i="5"/>
  <c r="D330" i="5"/>
  <c r="D334" i="5"/>
  <c r="D463" i="5"/>
  <c r="D473" i="5"/>
  <c r="F492" i="5"/>
  <c r="N873" i="5"/>
  <c r="N836" i="5" s="1"/>
  <c r="N829" i="5" s="1"/>
  <c r="D333" i="5"/>
  <c r="D439" i="5"/>
  <c r="M461" i="5"/>
  <c r="D629" i="5"/>
  <c r="D861" i="5"/>
  <c r="I836" i="5"/>
  <c r="I829" i="5" s="1"/>
  <c r="D397" i="4"/>
  <c r="D415" i="4"/>
  <c r="D439" i="4"/>
  <c r="M495" i="4"/>
  <c r="D513" i="4"/>
  <c r="D607" i="4"/>
  <c r="D613" i="4"/>
  <c r="D628" i="4"/>
  <c r="D665" i="4"/>
  <c r="D727" i="4"/>
  <c r="D754" i="4"/>
  <c r="D801" i="4"/>
  <c r="F836" i="4"/>
  <c r="F829" i="4" s="1"/>
  <c r="J836" i="4"/>
  <c r="J829" i="4" s="1"/>
  <c r="D946" i="4"/>
  <c r="D37" i="5"/>
  <c r="H18" i="5"/>
  <c r="D225" i="5"/>
  <c r="N329" i="5"/>
  <c r="D378" i="5"/>
  <c r="D396" i="5"/>
  <c r="D413" i="5"/>
  <c r="D438" i="5"/>
  <c r="D442" i="5"/>
  <c r="D465" i="5"/>
  <c r="J492" i="5"/>
  <c r="J517" i="5"/>
  <c r="J39" i="5" s="1"/>
  <c r="N517" i="5"/>
  <c r="N39" i="5" s="1"/>
  <c r="D931" i="5"/>
  <c r="P19" i="6"/>
  <c r="P32" i="6"/>
  <c r="P36" i="3"/>
  <c r="P36" i="6"/>
  <c r="P40" i="6"/>
  <c r="P69" i="3"/>
  <c r="P69" i="6"/>
  <c r="P81" i="3"/>
  <c r="P81" i="6"/>
  <c r="P139" i="3"/>
  <c r="P139" i="6"/>
  <c r="P141" i="3"/>
  <c r="P141" i="6"/>
  <c r="P247" i="3"/>
  <c r="P247" i="6"/>
  <c r="P415" i="3"/>
  <c r="P415" i="6"/>
  <c r="P508" i="3"/>
  <c r="P508" i="6"/>
  <c r="P511" i="3"/>
  <c r="P511" i="6"/>
  <c r="P515" i="3"/>
  <c r="P515" i="6"/>
  <c r="P23" i="3"/>
  <c r="P23" i="6"/>
  <c r="P29" i="6"/>
  <c r="P31" i="6"/>
  <c r="P42" i="6"/>
  <c r="P52" i="3"/>
  <c r="P52" i="6"/>
  <c r="P55" i="3"/>
  <c r="P55" i="6"/>
  <c r="P57" i="3"/>
  <c r="P57" i="6"/>
  <c r="P90" i="3"/>
  <c r="P90" i="6"/>
  <c r="P105" i="3"/>
  <c r="P105" i="6"/>
  <c r="P117" i="3"/>
  <c r="P117" i="6"/>
  <c r="P129" i="3"/>
  <c r="P129" i="6"/>
  <c r="P173" i="3"/>
  <c r="P173" i="6"/>
  <c r="P332" i="3"/>
  <c r="P332" i="6"/>
  <c r="P333" i="3"/>
  <c r="P333" i="6"/>
  <c r="P354" i="3"/>
  <c r="P354" i="6"/>
  <c r="P358" i="3"/>
  <c r="P358" i="6"/>
  <c r="P376" i="3"/>
  <c r="P376" i="6"/>
  <c r="P394" i="3"/>
  <c r="P394" i="6"/>
  <c r="P38" i="3"/>
  <c r="P38" i="6"/>
  <c r="P63" i="3"/>
  <c r="P63" i="6"/>
  <c r="P75" i="3"/>
  <c r="P75" i="6"/>
  <c r="P137" i="3"/>
  <c r="P137" i="6"/>
  <c r="P147" i="3"/>
  <c r="P147" i="6"/>
  <c r="P290" i="3"/>
  <c r="P290" i="6"/>
  <c r="P292" i="3"/>
  <c r="P292" i="6"/>
  <c r="P312" i="3"/>
  <c r="P312" i="6"/>
  <c r="P25" i="3"/>
  <c r="P25" i="6"/>
  <c r="P44" i="3"/>
  <c r="P44" i="6"/>
  <c r="P45" i="3"/>
  <c r="P45" i="6"/>
  <c r="P46" i="3"/>
  <c r="P46" i="6"/>
  <c r="P47" i="3"/>
  <c r="P47" i="6"/>
  <c r="P48" i="3"/>
  <c r="P48" i="6"/>
  <c r="P49" i="3"/>
  <c r="P49" i="6"/>
  <c r="P50" i="3"/>
  <c r="P50" i="6"/>
  <c r="P53" i="3"/>
  <c r="P53" i="6"/>
  <c r="P88" i="6"/>
  <c r="P92" i="3"/>
  <c r="P92" i="6"/>
  <c r="P111" i="3"/>
  <c r="P111" i="6"/>
  <c r="P123" i="3"/>
  <c r="P123" i="6"/>
  <c r="P175" i="3"/>
  <c r="P175" i="6"/>
  <c r="P177" i="3"/>
  <c r="P177" i="6"/>
  <c r="P178" i="5"/>
  <c r="P178" i="6"/>
  <c r="P210" i="3"/>
  <c r="P210" i="6"/>
  <c r="P219" i="3"/>
  <c r="P219" i="6"/>
  <c r="P231" i="3"/>
  <c r="P231" i="6"/>
  <c r="P440" i="3"/>
  <c r="P440" i="6"/>
  <c r="P464" i="3"/>
  <c r="P464" i="6"/>
  <c r="P465" i="3"/>
  <c r="P465" i="6"/>
  <c r="P500" i="6"/>
  <c r="P517" i="6"/>
  <c r="P519" i="3"/>
  <c r="P519" i="6"/>
  <c r="P523" i="3"/>
  <c r="P523" i="6"/>
  <c r="P541" i="3"/>
  <c r="P541" i="6"/>
  <c r="P547" i="3"/>
  <c r="P547" i="6"/>
  <c r="P553" i="3"/>
  <c r="P553" i="6"/>
  <c r="P559" i="3"/>
  <c r="P559" i="6"/>
  <c r="P629" i="6"/>
  <c r="P665" i="3"/>
  <c r="P665" i="6"/>
  <c r="P666" i="3"/>
  <c r="P666" i="6"/>
  <c r="P704" i="3"/>
  <c r="P704" i="6"/>
  <c r="P720" i="3"/>
  <c r="P720" i="6"/>
  <c r="P726" i="3"/>
  <c r="P726" i="6"/>
  <c r="P754" i="3"/>
  <c r="P754" i="6"/>
  <c r="P758" i="3"/>
  <c r="P758" i="6"/>
  <c r="P798" i="3"/>
  <c r="P798" i="6"/>
  <c r="P840" i="3"/>
  <c r="P840" i="6"/>
  <c r="P874" i="3"/>
  <c r="P874" i="6"/>
  <c r="P875" i="3"/>
  <c r="P875" i="6"/>
  <c r="P876" i="3"/>
  <c r="P876" i="6"/>
  <c r="P877" i="6"/>
  <c r="J714" i="3"/>
  <c r="P24" i="3"/>
  <c r="P24" i="6"/>
  <c r="P30" i="6"/>
  <c r="P37" i="3"/>
  <c r="P37" i="6"/>
  <c r="P43" i="3"/>
  <c r="P43" i="6"/>
  <c r="P56" i="3"/>
  <c r="P56" i="6"/>
  <c r="P89" i="3"/>
  <c r="P89" i="6"/>
  <c r="P99" i="3"/>
  <c r="P99" i="6"/>
  <c r="P138" i="3"/>
  <c r="P138" i="6"/>
  <c r="P153" i="3"/>
  <c r="P153" i="6"/>
  <c r="P165" i="3"/>
  <c r="P165" i="6"/>
  <c r="P176" i="3"/>
  <c r="P176" i="6"/>
  <c r="P183" i="3"/>
  <c r="P183" i="6"/>
  <c r="P195" i="3"/>
  <c r="P195" i="6"/>
  <c r="P209" i="3"/>
  <c r="P209" i="6"/>
  <c r="P246" i="3"/>
  <c r="P246" i="6"/>
  <c r="P249" i="3"/>
  <c r="P249" i="6"/>
  <c r="P261" i="3"/>
  <c r="P261" i="6"/>
  <c r="P273" i="3"/>
  <c r="P273" i="6"/>
  <c r="P289" i="6"/>
  <c r="P311" i="3"/>
  <c r="P311" i="6"/>
  <c r="P331" i="3"/>
  <c r="P331" i="6"/>
  <c r="P357" i="3"/>
  <c r="P357" i="6"/>
  <c r="P375" i="3"/>
  <c r="P375" i="6"/>
  <c r="P393" i="3"/>
  <c r="P393" i="6"/>
  <c r="P397" i="3"/>
  <c r="P397" i="6"/>
  <c r="P414" i="3"/>
  <c r="P414" i="6"/>
  <c r="P439" i="3"/>
  <c r="P439" i="6"/>
  <c r="P463" i="3"/>
  <c r="P463" i="6"/>
  <c r="P503" i="3"/>
  <c r="P503" i="6"/>
  <c r="P507" i="3"/>
  <c r="P507" i="6"/>
  <c r="P514" i="3"/>
  <c r="P514" i="6"/>
  <c r="P518" i="6"/>
  <c r="P522" i="3"/>
  <c r="P522" i="6"/>
  <c r="P565" i="3"/>
  <c r="P565" i="6"/>
  <c r="P571" i="3"/>
  <c r="P571" i="6"/>
  <c r="P577" i="3"/>
  <c r="P577" i="6"/>
  <c r="P583" i="3"/>
  <c r="P583" i="6"/>
  <c r="P589" i="3"/>
  <c r="P589" i="6"/>
  <c r="P595" i="3"/>
  <c r="P595" i="6"/>
  <c r="P601" i="3"/>
  <c r="P601" i="6"/>
  <c r="P607" i="3"/>
  <c r="P607" i="6"/>
  <c r="P613" i="3"/>
  <c r="P613" i="6"/>
  <c r="P619" i="3"/>
  <c r="P619" i="6"/>
  <c r="P628" i="3"/>
  <c r="P628" i="6"/>
  <c r="P638" i="3"/>
  <c r="P638" i="6"/>
  <c r="P664" i="3"/>
  <c r="P664" i="6"/>
  <c r="P719" i="6"/>
  <c r="P725" i="3"/>
  <c r="P725" i="6"/>
  <c r="P729" i="3"/>
  <c r="P729" i="6"/>
  <c r="P757" i="3"/>
  <c r="P757" i="6"/>
  <c r="P802" i="3"/>
  <c r="P802" i="6"/>
  <c r="P803" i="3"/>
  <c r="P803" i="6"/>
  <c r="P867" i="3"/>
  <c r="P867" i="6"/>
  <c r="P878" i="3"/>
  <c r="P878" i="6"/>
  <c r="P916" i="3"/>
  <c r="P916" i="6"/>
  <c r="P922" i="3"/>
  <c r="P922" i="6"/>
  <c r="P940" i="3"/>
  <c r="P940" i="6"/>
  <c r="P946" i="3"/>
  <c r="P946" i="6"/>
  <c r="D26" i="3"/>
  <c r="D117" i="3"/>
  <c r="M589" i="3"/>
  <c r="D590" i="3"/>
  <c r="O711" i="3"/>
  <c r="O518" i="3"/>
  <c r="O40" i="3" s="1"/>
  <c r="H712" i="3"/>
  <c r="H519" i="3"/>
  <c r="H41" i="3" s="1"/>
  <c r="I713" i="3"/>
  <c r="I520" i="3"/>
  <c r="I42" i="3" s="1"/>
  <c r="M713" i="3"/>
  <c r="M520" i="3"/>
  <c r="M42" i="3" s="1"/>
  <c r="F521" i="3"/>
  <c r="F43" i="3" s="1"/>
  <c r="F714" i="3"/>
  <c r="N714" i="3"/>
  <c r="N521" i="3"/>
  <c r="N43" i="3" s="1"/>
  <c r="G715" i="3"/>
  <c r="G522" i="3"/>
  <c r="G44" i="3" s="1"/>
  <c r="O522" i="3"/>
  <c r="O44" i="3" s="1"/>
  <c r="O715" i="3"/>
  <c r="P208" i="3"/>
  <c r="P208" i="6"/>
  <c r="P212" i="3"/>
  <c r="P212" i="6"/>
  <c r="P214" i="5"/>
  <c r="P214" i="6"/>
  <c r="P225" i="3"/>
  <c r="P225" i="6"/>
  <c r="P237" i="3"/>
  <c r="P237" i="6"/>
  <c r="P245" i="3"/>
  <c r="P245" i="6"/>
  <c r="P288" i="6"/>
  <c r="P304" i="3"/>
  <c r="P304" i="6"/>
  <c r="P314" i="3"/>
  <c r="P314" i="6"/>
  <c r="P315" i="3"/>
  <c r="P315" i="6"/>
  <c r="P317" i="3"/>
  <c r="P317" i="6"/>
  <c r="P323" i="3"/>
  <c r="P323" i="6"/>
  <c r="P330" i="3"/>
  <c r="P330" i="6"/>
  <c r="P356" i="3"/>
  <c r="P356" i="6"/>
  <c r="P374" i="3"/>
  <c r="P374" i="6"/>
  <c r="P378" i="3"/>
  <c r="P378" i="6"/>
  <c r="P392" i="3"/>
  <c r="P392" i="6"/>
  <c r="P396" i="3"/>
  <c r="P396" i="6"/>
  <c r="P413" i="3"/>
  <c r="P413" i="6"/>
  <c r="P438" i="3"/>
  <c r="P438" i="6"/>
  <c r="P442" i="3"/>
  <c r="P442" i="6"/>
  <c r="P462" i="3"/>
  <c r="P462" i="6"/>
  <c r="P502" i="6"/>
  <c r="P505" i="3"/>
  <c r="P505" i="6"/>
  <c r="P506" i="3"/>
  <c r="P506" i="6"/>
  <c r="P513" i="3"/>
  <c r="P513" i="6"/>
  <c r="P521" i="3"/>
  <c r="P521" i="6"/>
  <c r="P627" i="6"/>
  <c r="P663" i="3"/>
  <c r="P663" i="6"/>
  <c r="P661" i="5"/>
  <c r="P674" i="6"/>
  <c r="P680" i="3"/>
  <c r="P680" i="6"/>
  <c r="P711" i="6"/>
  <c r="P715" i="6"/>
  <c r="P718" i="3"/>
  <c r="P718" i="6"/>
  <c r="P722" i="3"/>
  <c r="P722" i="6"/>
  <c r="P724" i="3"/>
  <c r="P724" i="6"/>
  <c r="P728" i="3"/>
  <c r="P728" i="6"/>
  <c r="P756" i="3"/>
  <c r="P756" i="6"/>
  <c r="P801" i="3"/>
  <c r="P801" i="6"/>
  <c r="D46" i="3"/>
  <c r="D47" i="3"/>
  <c r="D48" i="3"/>
  <c r="D49" i="3"/>
  <c r="N52" i="3"/>
  <c r="D52" i="3" s="1"/>
  <c r="D56" i="3"/>
  <c r="D63" i="3"/>
  <c r="D75" i="3"/>
  <c r="N87" i="3"/>
  <c r="D255" i="3"/>
  <c r="K711" i="3"/>
  <c r="L712" i="3"/>
  <c r="D307" i="3"/>
  <c r="P307" i="3"/>
  <c r="P22" i="3"/>
  <c r="P22" i="6"/>
  <c r="P26" i="3"/>
  <c r="P26" i="6"/>
  <c r="P35" i="3"/>
  <c r="P35" i="6"/>
  <c r="P41" i="4"/>
  <c r="P54" i="3"/>
  <c r="P54" i="6"/>
  <c r="P91" i="3"/>
  <c r="P91" i="6"/>
  <c r="P93" i="3"/>
  <c r="P93" i="6"/>
  <c r="P94" i="5"/>
  <c r="P94" i="6"/>
  <c r="P136" i="3"/>
  <c r="P136" i="6"/>
  <c r="P140" i="3"/>
  <c r="P140" i="6"/>
  <c r="P159" i="3"/>
  <c r="P159" i="6"/>
  <c r="P174" i="3"/>
  <c r="P174" i="6"/>
  <c r="P189" i="3"/>
  <c r="P189" i="6"/>
  <c r="P201" i="3"/>
  <c r="P201" i="6"/>
  <c r="P211" i="3"/>
  <c r="P211" i="6"/>
  <c r="P244" i="3"/>
  <c r="P244" i="6"/>
  <c r="P248" i="3"/>
  <c r="P248" i="6"/>
  <c r="P255" i="3"/>
  <c r="P255" i="6"/>
  <c r="P267" i="3"/>
  <c r="P267" i="6"/>
  <c r="P279" i="3"/>
  <c r="P279" i="6"/>
  <c r="P287" i="6"/>
  <c r="P313" i="3"/>
  <c r="P313" i="6"/>
  <c r="P334" i="3"/>
  <c r="P334" i="6"/>
  <c r="P336" i="3"/>
  <c r="P336" i="6"/>
  <c r="P342" i="3"/>
  <c r="P342" i="6"/>
  <c r="P348" i="3"/>
  <c r="P348" i="6"/>
  <c r="P355" i="3"/>
  <c r="P355" i="6"/>
  <c r="P359" i="3"/>
  <c r="P359" i="6"/>
  <c r="P373" i="3"/>
  <c r="P373" i="6"/>
  <c r="P377" i="3"/>
  <c r="P377" i="6"/>
  <c r="P395" i="3"/>
  <c r="P395" i="6"/>
  <c r="P412" i="3"/>
  <c r="P412" i="6"/>
  <c r="P416" i="3"/>
  <c r="P416" i="6"/>
  <c r="P417" i="5"/>
  <c r="P417" i="6"/>
  <c r="P437" i="3"/>
  <c r="P437" i="6"/>
  <c r="P441" i="3"/>
  <c r="P441" i="6"/>
  <c r="P461" i="3"/>
  <c r="P461" i="6"/>
  <c r="P466" i="3"/>
  <c r="P466" i="6"/>
  <c r="P509" i="3"/>
  <c r="P509" i="6"/>
  <c r="P512" i="3"/>
  <c r="P512" i="6"/>
  <c r="P520" i="3"/>
  <c r="P520" i="6"/>
  <c r="P529" i="3"/>
  <c r="P529" i="6"/>
  <c r="P530" i="5"/>
  <c r="P530" i="6"/>
  <c r="P535" i="3"/>
  <c r="P535" i="6"/>
  <c r="P626" i="3"/>
  <c r="P626" i="6"/>
  <c r="P630" i="5"/>
  <c r="P630" i="6"/>
  <c r="P662" i="3"/>
  <c r="P662" i="6"/>
  <c r="P710" i="4"/>
  <c r="P717" i="6"/>
  <c r="P714" i="4"/>
  <c r="P721" i="6"/>
  <c r="P727" i="3"/>
  <c r="P727" i="6"/>
  <c r="P755" i="3"/>
  <c r="P755" i="6"/>
  <c r="P759" i="3"/>
  <c r="P759" i="6"/>
  <c r="P799" i="3"/>
  <c r="P799" i="6"/>
  <c r="P800" i="3"/>
  <c r="P800" i="6"/>
  <c r="P838" i="4"/>
  <c r="D24" i="3"/>
  <c r="H17" i="3"/>
  <c r="L17" i="3"/>
  <c r="I18" i="3"/>
  <c r="M18" i="3"/>
  <c r="O51" i="3"/>
  <c r="G498" i="3"/>
  <c r="G14" i="3" s="1"/>
  <c r="K498" i="3"/>
  <c r="D524" i="3"/>
  <c r="M499" i="3"/>
  <c r="M492" i="3" s="1"/>
  <c r="D231" i="3"/>
  <c r="N243" i="3"/>
  <c r="D373" i="3"/>
  <c r="D394" i="3"/>
  <c r="O498" i="3"/>
  <c r="G510" i="3"/>
  <c r="G27" i="3" s="1"/>
  <c r="K510" i="3"/>
  <c r="K27" i="3" s="1"/>
  <c r="O510" i="3"/>
  <c r="O27" i="3" s="1"/>
  <c r="G711" i="3"/>
  <c r="H710" i="3"/>
  <c r="E711" i="3"/>
  <c r="I711" i="3"/>
  <c r="M711" i="3"/>
  <c r="F712" i="3"/>
  <c r="J712" i="3"/>
  <c r="N712" i="3"/>
  <c r="G713" i="3"/>
  <c r="K713" i="3"/>
  <c r="O713" i="3"/>
  <c r="H714" i="3"/>
  <c r="E715" i="3"/>
  <c r="I715" i="3"/>
  <c r="M715" i="3"/>
  <c r="G712" i="3"/>
  <c r="K712" i="3"/>
  <c r="O712" i="3"/>
  <c r="H713" i="3"/>
  <c r="I714" i="3"/>
  <c r="M714" i="3"/>
  <c r="F715" i="3"/>
  <c r="J715" i="3"/>
  <c r="N715" i="3"/>
  <c r="P643" i="3"/>
  <c r="Q643" i="5" s="1"/>
  <c r="D22" i="4"/>
  <c r="D32" i="4"/>
  <c r="D42" i="4"/>
  <c r="D90" i="4"/>
  <c r="D117" i="4"/>
  <c r="D139" i="4"/>
  <c r="D140" i="4"/>
  <c r="D173" i="4"/>
  <c r="D210" i="4"/>
  <c r="D237" i="4"/>
  <c r="L286" i="4"/>
  <c r="D286" i="4" s="1"/>
  <c r="L298" i="4"/>
  <c r="D298" i="4" s="1"/>
  <c r="D307" i="4"/>
  <c r="D308" i="4"/>
  <c r="D314" i="4"/>
  <c r="D317" i="4"/>
  <c r="D358" i="4"/>
  <c r="D373" i="4"/>
  <c r="D396" i="4"/>
  <c r="D416" i="4"/>
  <c r="D438" i="4"/>
  <c r="D521" i="4"/>
  <c r="D535" i="4"/>
  <c r="D571" i="4"/>
  <c r="D710" i="4"/>
  <c r="D725" i="4"/>
  <c r="E711" i="4"/>
  <c r="F832" i="4"/>
  <c r="D861" i="4"/>
  <c r="D935" i="4"/>
  <c r="L929" i="4"/>
  <c r="L934" i="4"/>
  <c r="D934" i="4" s="1"/>
  <c r="D334" i="4"/>
  <c r="D336" i="4"/>
  <c r="D356" i="4"/>
  <c r="D394" i="4"/>
  <c r="D414" i="4"/>
  <c r="D506" i="4"/>
  <c r="D674" i="4"/>
  <c r="E517" i="4"/>
  <c r="G712" i="4"/>
  <c r="G500" i="4"/>
  <c r="G493" i="4" s="1"/>
  <c r="K712" i="4"/>
  <c r="K500" i="4"/>
  <c r="K493" i="4" s="1"/>
  <c r="O712" i="4"/>
  <c r="O500" i="4"/>
  <c r="O493" i="4" s="1"/>
  <c r="H713" i="4"/>
  <c r="H501" i="4"/>
  <c r="H494" i="4" s="1"/>
  <c r="L713" i="4"/>
  <c r="L501" i="4"/>
  <c r="L494" i="4" s="1"/>
  <c r="E830" i="4"/>
  <c r="L286" i="5"/>
  <c r="D286" i="5" s="1"/>
  <c r="D299" i="5"/>
  <c r="L298" i="5"/>
  <c r="L33" i="5" s="1"/>
  <c r="D33" i="5" s="1"/>
  <c r="L34" i="5"/>
  <c r="D34" i="5" s="1"/>
  <c r="D354" i="3"/>
  <c r="D358" i="3"/>
  <c r="D392" i="3"/>
  <c r="D397" i="3"/>
  <c r="D535" i="3"/>
  <c r="D559" i="3"/>
  <c r="I510" i="3"/>
  <c r="I27" i="3" s="1"/>
  <c r="M510" i="3"/>
  <c r="M27" i="3" s="1"/>
  <c r="D577" i="3"/>
  <c r="D583" i="3"/>
  <c r="I712" i="3"/>
  <c r="M712" i="3"/>
  <c r="F713" i="3"/>
  <c r="J713" i="3"/>
  <c r="N713" i="3"/>
  <c r="G714" i="3"/>
  <c r="K714" i="3"/>
  <c r="O714" i="3"/>
  <c r="H715" i="3"/>
  <c r="D755" i="3"/>
  <c r="D916" i="3"/>
  <c r="D28" i="4"/>
  <c r="D36" i="4"/>
  <c r="D55" i="4"/>
  <c r="D201" i="4"/>
  <c r="D245" i="4"/>
  <c r="D273" i="4"/>
  <c r="D505" i="4"/>
  <c r="E492" i="4"/>
  <c r="F711" i="4"/>
  <c r="G715" i="4"/>
  <c r="G522" i="4"/>
  <c r="G44" i="4" s="1"/>
  <c r="K715" i="4"/>
  <c r="K522" i="4"/>
  <c r="K44" i="4" s="1"/>
  <c r="K11" i="4" s="1"/>
  <c r="O715" i="4"/>
  <c r="O522" i="4"/>
  <c r="O44" i="4" s="1"/>
  <c r="D876" i="4"/>
  <c r="L839" i="4"/>
  <c r="L832" i="4" s="1"/>
  <c r="D542" i="4"/>
  <c r="L541" i="4"/>
  <c r="P541" i="4" s="1"/>
  <c r="E498" i="3"/>
  <c r="E14" i="3" s="1"/>
  <c r="I498" i="3"/>
  <c r="I14" i="3" s="1"/>
  <c r="D626" i="3"/>
  <c r="N836" i="3"/>
  <c r="N829" i="3" s="1"/>
  <c r="E17" i="4"/>
  <c r="E9" i="4" s="1"/>
  <c r="D26" i="4"/>
  <c r="K51" i="4"/>
  <c r="D92" i="4"/>
  <c r="D129" i="4"/>
  <c r="D175" i="4"/>
  <c r="K207" i="4"/>
  <c r="D213" i="4"/>
  <c r="L287" i="4"/>
  <c r="P287" i="4" s="1"/>
  <c r="L288" i="4"/>
  <c r="D288" i="4" s="1"/>
  <c r="D289" i="4"/>
  <c r="D292" i="4"/>
  <c r="D306" i="4"/>
  <c r="D330" i="4"/>
  <c r="D375" i="4"/>
  <c r="D431" i="4"/>
  <c r="D440" i="4"/>
  <c r="D464" i="4"/>
  <c r="E494" i="4"/>
  <c r="D509" i="4"/>
  <c r="D519" i="4"/>
  <c r="D565" i="4"/>
  <c r="E504" i="4"/>
  <c r="D719" i="4"/>
  <c r="E712" i="4"/>
  <c r="E500" i="4"/>
  <c r="I712" i="4"/>
  <c r="I500" i="4"/>
  <c r="I493" i="4" s="1"/>
  <c r="M712" i="4"/>
  <c r="M500" i="4"/>
  <c r="M493" i="4" s="1"/>
  <c r="M838" i="4"/>
  <c r="M831" i="4" s="1"/>
  <c r="D831" i="4" s="1"/>
  <c r="D875" i="4"/>
  <c r="D932" i="4"/>
  <c r="D930" i="4"/>
  <c r="G18" i="5"/>
  <c r="G10" i="5" s="1"/>
  <c r="H710" i="5"/>
  <c r="L710" i="5"/>
  <c r="F712" i="5"/>
  <c r="J712" i="5"/>
  <c r="N712" i="5"/>
  <c r="H714" i="5"/>
  <c r="L714" i="5"/>
  <c r="P714" i="5" s="1"/>
  <c r="F501" i="4"/>
  <c r="F494" i="4" s="1"/>
  <c r="J501" i="4"/>
  <c r="J494" i="4" s="1"/>
  <c r="N501" i="4"/>
  <c r="N494" i="4" s="1"/>
  <c r="D507" i="4"/>
  <c r="D515" i="4"/>
  <c r="D520" i="4"/>
  <c r="D547" i="4"/>
  <c r="D601" i="4"/>
  <c r="D619" i="4"/>
  <c r="D720" i="4"/>
  <c r="D729" i="4"/>
  <c r="D755" i="4"/>
  <c r="D798" i="4"/>
  <c r="L841" i="4"/>
  <c r="D841" i="4" s="1"/>
  <c r="D834" i="4" s="1"/>
  <c r="D850" i="4"/>
  <c r="D862" i="4"/>
  <c r="D940" i="4"/>
  <c r="D53" i="5"/>
  <c r="F16" i="5"/>
  <c r="J16" i="5"/>
  <c r="N16" i="5"/>
  <c r="D92" i="5"/>
  <c r="M87" i="5"/>
  <c r="K87" i="5"/>
  <c r="D175" i="5"/>
  <c r="D212" i="5"/>
  <c r="M207" i="5"/>
  <c r="D311" i="5"/>
  <c r="D315" i="5"/>
  <c r="I310" i="5"/>
  <c r="M310" i="5"/>
  <c r="D412" i="5"/>
  <c r="D416" i="5"/>
  <c r="D506" i="5"/>
  <c r="D514" i="5"/>
  <c r="F517" i="5"/>
  <c r="F39" i="5" s="1"/>
  <c r="G498" i="5"/>
  <c r="G14" i="5" s="1"/>
  <c r="K498" i="5"/>
  <c r="D565" i="5"/>
  <c r="D583" i="5"/>
  <c r="D717" i="5"/>
  <c r="D721" i="5"/>
  <c r="D877" i="5"/>
  <c r="D878" i="5"/>
  <c r="D728" i="4"/>
  <c r="G17" i="5"/>
  <c r="G9" i="5" s="1"/>
  <c r="K17" i="5"/>
  <c r="K9" i="5" s="1"/>
  <c r="O17" i="5"/>
  <c r="O9" i="5" s="1"/>
  <c r="I19" i="5"/>
  <c r="I11" i="5" s="1"/>
  <c r="M19" i="5"/>
  <c r="M11" i="5" s="1"/>
  <c r="G16" i="5"/>
  <c r="G8" i="5" s="1"/>
  <c r="K16" i="5"/>
  <c r="K8" i="5" s="1"/>
  <c r="O16" i="5"/>
  <c r="O8" i="5" s="1"/>
  <c r="I18" i="5"/>
  <c r="I10" i="5" s="1"/>
  <c r="M18" i="5"/>
  <c r="M10" i="5" s="1"/>
  <c r="N135" i="5"/>
  <c r="M135" i="5"/>
  <c r="D237" i="5"/>
  <c r="D245" i="5"/>
  <c r="K243" i="5"/>
  <c r="F285" i="5"/>
  <c r="J285" i="5"/>
  <c r="N285" i="5"/>
  <c r="D305" i="5"/>
  <c r="D323" i="5"/>
  <c r="D354" i="5"/>
  <c r="D358" i="5"/>
  <c r="D376" i="5"/>
  <c r="D394" i="5"/>
  <c r="D415" i="5"/>
  <c r="E461" i="5"/>
  <c r="M499" i="5"/>
  <c r="M492" i="5" s="1"/>
  <c r="G494" i="5"/>
  <c r="K494" i="5"/>
  <c r="O494" i="5"/>
  <c r="I496" i="5"/>
  <c r="D505" i="5"/>
  <c r="D509" i="5"/>
  <c r="D513" i="5"/>
  <c r="D535" i="5"/>
  <c r="H498" i="5"/>
  <c r="D607" i="5"/>
  <c r="I510" i="5"/>
  <c r="I27" i="5" s="1"/>
  <c r="M510" i="5"/>
  <c r="M27" i="5" s="1"/>
  <c r="D664" i="5"/>
  <c r="D720" i="5"/>
  <c r="F710" i="5"/>
  <c r="J710" i="5"/>
  <c r="N710" i="5"/>
  <c r="H712" i="5"/>
  <c r="L712" i="5"/>
  <c r="D727" i="5"/>
  <c r="F714" i="5"/>
  <c r="J714" i="5"/>
  <c r="N714" i="5"/>
  <c r="D755" i="5"/>
  <c r="D800" i="5"/>
  <c r="D840" i="5"/>
  <c r="H836" i="5"/>
  <c r="H829" i="5" s="1"/>
  <c r="D916" i="5"/>
  <c r="M836" i="5"/>
  <c r="M829" i="5" s="1"/>
  <c r="D511" i="4"/>
  <c r="E522" i="4"/>
  <c r="E496" i="4" s="1"/>
  <c r="I522" i="4"/>
  <c r="I44" i="4" s="1"/>
  <c r="M522" i="4"/>
  <c r="M44" i="4" s="1"/>
  <c r="D559" i="4"/>
  <c r="D577" i="4"/>
  <c r="D629" i="4"/>
  <c r="D662" i="4"/>
  <c r="D680" i="4"/>
  <c r="D717" i="4"/>
  <c r="D722" i="4"/>
  <c r="D726" i="4"/>
  <c r="D802" i="4"/>
  <c r="L837" i="4"/>
  <c r="L830" i="4" s="1"/>
  <c r="D916" i="4"/>
  <c r="D47" i="5"/>
  <c r="N52" i="5"/>
  <c r="D52" i="5" s="1"/>
  <c r="D55" i="5"/>
  <c r="O51" i="5"/>
  <c r="N51" i="5"/>
  <c r="D90" i="5"/>
  <c r="F18" i="5"/>
  <c r="J18" i="5"/>
  <c r="N18" i="5"/>
  <c r="O87" i="5"/>
  <c r="N87" i="5"/>
  <c r="D173" i="5"/>
  <c r="K171" i="5"/>
  <c r="F15" i="5"/>
  <c r="F7" i="5" s="1"/>
  <c r="J15" i="5"/>
  <c r="J7" i="5" s="1"/>
  <c r="D210" i="5"/>
  <c r="D313" i="5"/>
  <c r="G310" i="5"/>
  <c r="K310" i="5"/>
  <c r="O310" i="5"/>
  <c r="D414" i="5"/>
  <c r="J17" i="5"/>
  <c r="J9" i="5" s="1"/>
  <c r="J19" i="5"/>
  <c r="J11" i="5" s="1"/>
  <c r="N19" i="5"/>
  <c r="N11" i="5" s="1"/>
  <c r="D508" i="5"/>
  <c r="D512" i="5"/>
  <c r="I498" i="5"/>
  <c r="D613" i="5"/>
  <c r="D719" i="5"/>
  <c r="D940" i="5"/>
  <c r="D54" i="5"/>
  <c r="E17" i="5"/>
  <c r="D56" i="5"/>
  <c r="E19" i="5"/>
  <c r="D231" i="5"/>
  <c r="K207" i="5"/>
  <c r="D317" i="5"/>
  <c r="E310" i="5"/>
  <c r="D58" i="5"/>
  <c r="M57" i="5"/>
  <c r="M51" i="5" s="1"/>
  <c r="D137" i="5"/>
  <c r="D139" i="5"/>
  <c r="E18" i="5"/>
  <c r="N207" i="5"/>
  <c r="Q434" i="5"/>
  <c r="Q291" i="5"/>
  <c r="Q120" i="5"/>
  <c r="Q108" i="5"/>
  <c r="Q96" i="5"/>
  <c r="E498" i="5"/>
  <c r="D530" i="5"/>
  <c r="L529" i="5"/>
  <c r="D529" i="5" s="1"/>
  <c r="L499" i="5"/>
  <c r="L492" i="5" s="1"/>
  <c r="D638" i="5"/>
  <c r="E625" i="5"/>
  <c r="E517" i="5"/>
  <c r="G625" i="5"/>
  <c r="G517" i="5"/>
  <c r="G39" i="5" s="1"/>
  <c r="I625" i="5"/>
  <c r="I517" i="5"/>
  <c r="I39" i="5" s="1"/>
  <c r="K625" i="5"/>
  <c r="K517" i="5"/>
  <c r="K39" i="5" s="1"/>
  <c r="M625" i="5"/>
  <c r="M517" i="5"/>
  <c r="M39" i="5" s="1"/>
  <c r="O625" i="5"/>
  <c r="O517" i="5"/>
  <c r="O39" i="5" s="1"/>
  <c r="D722" i="5"/>
  <c r="E715" i="5"/>
  <c r="K51" i="5"/>
  <c r="P307" i="5"/>
  <c r="D307" i="5"/>
  <c r="D336" i="5"/>
  <c r="E329" i="5"/>
  <c r="E495" i="5"/>
  <c r="D515" i="5"/>
  <c r="E32" i="5"/>
  <c r="D32" i="5" s="1"/>
  <c r="K496" i="5"/>
  <c r="M496" i="5"/>
  <c r="O496" i="5"/>
  <c r="Q753" i="5"/>
  <c r="Q749" i="5"/>
  <c r="Q745" i="5"/>
  <c r="Q741" i="5"/>
  <c r="Q737" i="5"/>
  <c r="Q731" i="5"/>
  <c r="Q658" i="5"/>
  <c r="Q654" i="5"/>
  <c r="Q650" i="5"/>
  <c r="Q642" i="5"/>
  <c r="Q609" i="5"/>
  <c r="Q594" i="5"/>
  <c r="Q590" i="5"/>
  <c r="Q585" i="5"/>
  <c r="Q570" i="5"/>
  <c r="Q566" i="5"/>
  <c r="Q319" i="5"/>
  <c r="Q233" i="5"/>
  <c r="Q218" i="5"/>
  <c r="Q168" i="5"/>
  <c r="Q156" i="5"/>
  <c r="Q144" i="5"/>
  <c r="Q78" i="5"/>
  <c r="E22" i="5"/>
  <c r="D22" i="5" s="1"/>
  <c r="E24" i="5"/>
  <c r="D24" i="5" s="1"/>
  <c r="E26" i="5"/>
  <c r="D26" i="5" s="1"/>
  <c r="E29" i="5"/>
  <c r="D29" i="5" s="1"/>
  <c r="E31" i="5"/>
  <c r="D31" i="5" s="1"/>
  <c r="N171" i="5"/>
  <c r="N243" i="5"/>
  <c r="E499" i="5"/>
  <c r="G499" i="5"/>
  <c r="I499" i="5"/>
  <c r="I492" i="5" s="1"/>
  <c r="K499" i="5"/>
  <c r="G493" i="5"/>
  <c r="K493" i="5"/>
  <c r="O493" i="5"/>
  <c r="G495" i="5"/>
  <c r="I495" i="5"/>
  <c r="M495" i="5"/>
  <c r="E504" i="5"/>
  <c r="E510" i="5"/>
  <c r="E518" i="5"/>
  <c r="E40" i="5" s="1"/>
  <c r="D40" i="5" s="1"/>
  <c r="F519" i="5"/>
  <c r="H519" i="5"/>
  <c r="J519" i="5"/>
  <c r="L519" i="5"/>
  <c r="P519" i="5" s="1"/>
  <c r="N519" i="5"/>
  <c r="E520" i="5"/>
  <c r="E494" i="5" s="1"/>
  <c r="F521" i="5"/>
  <c r="H521" i="5"/>
  <c r="J521" i="5"/>
  <c r="L521" i="5"/>
  <c r="P521" i="5" s="1"/>
  <c r="N521" i="5"/>
  <c r="E522" i="5"/>
  <c r="E496" i="5" s="1"/>
  <c r="N498" i="5"/>
  <c r="M589" i="5"/>
  <c r="D589" i="5" s="1"/>
  <c r="L625" i="5"/>
  <c r="E711" i="5"/>
  <c r="D711" i="5" s="1"/>
  <c r="E831" i="5"/>
  <c r="E833" i="5"/>
  <c r="D833" i="5" s="1"/>
  <c r="D876" i="5"/>
  <c r="D922" i="5"/>
  <c r="D89" i="5"/>
  <c r="D91" i="5"/>
  <c r="D123" i="5"/>
  <c r="D138" i="5"/>
  <c r="D140" i="5"/>
  <c r="D174" i="5"/>
  <c r="D176" i="5"/>
  <c r="D189" i="5"/>
  <c r="D209" i="5"/>
  <c r="D211" i="5"/>
  <c r="D219" i="5"/>
  <c r="D246" i="5"/>
  <c r="D248" i="5"/>
  <c r="D267" i="5"/>
  <c r="D288" i="5"/>
  <c r="D290" i="5"/>
  <c r="D292" i="5"/>
  <c r="M285" i="5"/>
  <c r="O285" i="5"/>
  <c r="D312" i="5"/>
  <c r="D314" i="5"/>
  <c r="F310" i="5"/>
  <c r="H310" i="5"/>
  <c r="J310" i="5"/>
  <c r="N310" i="5"/>
  <c r="F329" i="5"/>
  <c r="H329" i="5"/>
  <c r="J329" i="5"/>
  <c r="D342" i="5"/>
  <c r="M329" i="5"/>
  <c r="O329" i="5"/>
  <c r="D355" i="5"/>
  <c r="D357" i="5"/>
  <c r="D359" i="5"/>
  <c r="D373" i="5"/>
  <c r="D375" i="5"/>
  <c r="D377" i="5"/>
  <c r="D393" i="5"/>
  <c r="D395" i="5"/>
  <c r="D397" i="5"/>
  <c r="D571" i="5"/>
  <c r="D595" i="5"/>
  <c r="D619" i="5"/>
  <c r="D643" i="5"/>
  <c r="D661" i="5"/>
  <c r="D663" i="5"/>
  <c r="D665" i="5"/>
  <c r="D674" i="5"/>
  <c r="D724" i="5"/>
  <c r="D726" i="5"/>
  <c r="D728" i="5"/>
  <c r="D754" i="5"/>
  <c r="D756" i="5"/>
  <c r="D758" i="5"/>
  <c r="D799" i="5"/>
  <c r="D801" i="5"/>
  <c r="D832" i="5"/>
  <c r="D839" i="5"/>
  <c r="D841" i="5"/>
  <c r="D834" i="5" s="1"/>
  <c r="P877" i="3"/>
  <c r="P721" i="3"/>
  <c r="P719" i="3"/>
  <c r="P717" i="3"/>
  <c r="P630" i="3"/>
  <c r="P417" i="3"/>
  <c r="P22" i="4"/>
  <c r="P23" i="4"/>
  <c r="P24" i="4"/>
  <c r="P25" i="4"/>
  <c r="P28" i="4"/>
  <c r="P29" i="4"/>
  <c r="P32" i="4"/>
  <c r="P36" i="4"/>
  <c r="P37" i="4"/>
  <c r="P38" i="4"/>
  <c r="P42" i="4"/>
  <c r="P43" i="4"/>
  <c r="P44" i="4"/>
  <c r="P46" i="4"/>
  <c r="P48" i="4"/>
  <c r="P50" i="4"/>
  <c r="P55" i="4"/>
  <c r="P56" i="4"/>
  <c r="P63" i="4"/>
  <c r="P90" i="4"/>
  <c r="P91" i="4"/>
  <c r="P94" i="4"/>
  <c r="P105" i="4"/>
  <c r="P129" i="4"/>
  <c r="P138" i="4"/>
  <c r="P139" i="4"/>
  <c r="P140" i="4"/>
  <c r="P175" i="4"/>
  <c r="P176" i="4"/>
  <c r="P178" i="4"/>
  <c r="P183" i="4"/>
  <c r="P189" i="4"/>
  <c r="P201" i="4"/>
  <c r="P210" i="4"/>
  <c r="P211" i="4"/>
  <c r="P212" i="4"/>
  <c r="P214" i="4"/>
  <c r="P225" i="4"/>
  <c r="P231" i="4"/>
  <c r="P247" i="4"/>
  <c r="P248" i="4"/>
  <c r="P267" i="4"/>
  <c r="P289" i="4"/>
  <c r="P290" i="4"/>
  <c r="P292" i="4"/>
  <c r="P304" i="4"/>
  <c r="P312" i="4"/>
  <c r="P313" i="4"/>
  <c r="P317" i="4"/>
  <c r="P330" i="4"/>
  <c r="P331" i="4"/>
  <c r="P334" i="4"/>
  <c r="P336" i="4"/>
  <c r="P342" i="4"/>
  <c r="P348" i="4"/>
  <c r="P356" i="4"/>
  <c r="P357" i="4"/>
  <c r="P375" i="4"/>
  <c r="P376" i="4"/>
  <c r="P394" i="4"/>
  <c r="P395" i="4"/>
  <c r="P414" i="4"/>
  <c r="P415" i="4"/>
  <c r="P438" i="4"/>
  <c r="P439" i="4"/>
  <c r="P442" i="4"/>
  <c r="P463" i="4"/>
  <c r="P466" i="4"/>
  <c r="P502" i="4"/>
  <c r="P505" i="4"/>
  <c r="P506" i="4"/>
  <c r="P509" i="4"/>
  <c r="P513" i="4"/>
  <c r="P514" i="4"/>
  <c r="P519" i="4"/>
  <c r="P521" i="4"/>
  <c r="P530" i="4"/>
  <c r="P535" i="4"/>
  <c r="P553" i="4"/>
  <c r="P565" i="4"/>
  <c r="P571" i="4"/>
  <c r="P583" i="4"/>
  <c r="P595" i="4"/>
  <c r="P613" i="4"/>
  <c r="P627" i="4"/>
  <c r="P628" i="4"/>
  <c r="P638" i="4"/>
  <c r="P662" i="4"/>
  <c r="P663" i="4"/>
  <c r="P680" i="4"/>
  <c r="P711" i="4"/>
  <c r="P715" i="4"/>
  <c r="P717" i="4"/>
  <c r="P718" i="4"/>
  <c r="P720" i="4"/>
  <c r="P722" i="4"/>
  <c r="P726" i="4"/>
  <c r="P727" i="4"/>
  <c r="P755" i="4"/>
  <c r="P756" i="4"/>
  <c r="P798" i="4"/>
  <c r="P799" i="4"/>
  <c r="P802" i="4"/>
  <c r="P803" i="4"/>
  <c r="P874" i="4"/>
  <c r="P876" i="4"/>
  <c r="P878" i="4"/>
  <c r="P916" i="4"/>
  <c r="P922" i="4"/>
  <c r="P940" i="4"/>
  <c r="P946" i="4"/>
  <c r="Q13" i="5"/>
  <c r="P22" i="5"/>
  <c r="P23" i="5"/>
  <c r="P24" i="5"/>
  <c r="P25" i="5"/>
  <c r="P26" i="5"/>
  <c r="P28" i="5"/>
  <c r="P29" i="5"/>
  <c r="P30" i="5"/>
  <c r="P31" i="5"/>
  <c r="P32" i="5"/>
  <c r="P35" i="5"/>
  <c r="P36" i="5"/>
  <c r="P37" i="5"/>
  <c r="P38" i="5"/>
  <c r="Q58" i="5"/>
  <c r="Q62" i="5"/>
  <c r="Q80" i="5"/>
  <c r="Q98" i="5"/>
  <c r="Q110" i="5"/>
  <c r="Q122" i="5"/>
  <c r="Q146" i="5"/>
  <c r="Q158" i="5"/>
  <c r="Q170" i="5"/>
  <c r="Q186" i="5"/>
  <c r="Q216" i="5"/>
  <c r="Q235" i="5"/>
  <c r="Q240" i="5"/>
  <c r="Q254" i="5"/>
  <c r="Q264" i="5"/>
  <c r="Q321" i="5"/>
  <c r="Q326" i="5"/>
  <c r="Q337" i="5"/>
  <c r="Q341" i="5"/>
  <c r="Q362" i="5"/>
  <c r="Q366" i="5"/>
  <c r="Q370" i="5"/>
  <c r="Q398" i="5"/>
  <c r="Q402" i="5"/>
  <c r="Q406" i="5"/>
  <c r="Q410" i="5"/>
  <c r="Q430" i="5"/>
  <c r="Q432" i="5"/>
  <c r="Q525" i="5"/>
  <c r="Q533" i="5"/>
  <c r="Q538" i="5"/>
  <c r="Q550" i="5"/>
  <c r="P674" i="3"/>
  <c r="P530" i="3"/>
  <c r="P214" i="3"/>
  <c r="P178" i="3"/>
  <c r="P94" i="3"/>
  <c r="P629" i="3"/>
  <c r="P627" i="3"/>
  <c r="P26" i="4"/>
  <c r="P30" i="4"/>
  <c r="P31" i="4"/>
  <c r="P35" i="4"/>
  <c r="P45" i="4"/>
  <c r="P47" i="4"/>
  <c r="P49" i="4"/>
  <c r="P53" i="4"/>
  <c r="P54" i="4"/>
  <c r="P57" i="4"/>
  <c r="P69" i="4"/>
  <c r="P89" i="4"/>
  <c r="P92" i="4"/>
  <c r="P99" i="4"/>
  <c r="P123" i="4"/>
  <c r="P137" i="4"/>
  <c r="P173" i="4"/>
  <c r="P174" i="4"/>
  <c r="P177" i="4"/>
  <c r="P208" i="4"/>
  <c r="P209" i="4"/>
  <c r="P213" i="4"/>
  <c r="P219" i="4"/>
  <c r="P237" i="4"/>
  <c r="P245" i="4"/>
  <c r="P246" i="4"/>
  <c r="P249" i="4"/>
  <c r="P273" i="4"/>
  <c r="P311" i="4"/>
  <c r="P314" i="4"/>
  <c r="P315" i="4"/>
  <c r="P323" i="4"/>
  <c r="P332" i="4"/>
  <c r="P333" i="4"/>
  <c r="P354" i="4"/>
  <c r="P355" i="4"/>
  <c r="P358" i="4"/>
  <c r="Q358" i="4" s="1"/>
  <c r="P359" i="4"/>
  <c r="P373" i="4"/>
  <c r="P374" i="4"/>
  <c r="P377" i="4"/>
  <c r="P378" i="4"/>
  <c r="P392" i="4"/>
  <c r="P393" i="4"/>
  <c r="P396" i="4"/>
  <c r="Q396" i="4" s="1"/>
  <c r="P397" i="4"/>
  <c r="P412" i="4"/>
  <c r="P413" i="4"/>
  <c r="P416" i="4"/>
  <c r="P417" i="4"/>
  <c r="P437" i="4"/>
  <c r="P440" i="4"/>
  <c r="P441" i="4"/>
  <c r="P464" i="4"/>
  <c r="P465" i="4"/>
  <c r="P500" i="4"/>
  <c r="P503" i="4"/>
  <c r="P507" i="4"/>
  <c r="P508" i="4"/>
  <c r="P511" i="4"/>
  <c r="P512" i="4"/>
  <c r="P515" i="4"/>
  <c r="P520" i="4"/>
  <c r="P522" i="4"/>
  <c r="P529" i="4"/>
  <c r="P547" i="4"/>
  <c r="P559" i="4"/>
  <c r="P577" i="4"/>
  <c r="P589" i="4"/>
  <c r="P601" i="4"/>
  <c r="P607" i="4"/>
  <c r="P619" i="4"/>
  <c r="P629" i="4"/>
  <c r="P630" i="4"/>
  <c r="P664" i="4"/>
  <c r="P665" i="4"/>
  <c r="Q665" i="4" s="1"/>
  <c r="P666" i="4"/>
  <c r="P674" i="4"/>
  <c r="P704" i="4"/>
  <c r="P719" i="4"/>
  <c r="P721" i="4"/>
  <c r="P724" i="4"/>
  <c r="P725" i="4"/>
  <c r="P728" i="4"/>
  <c r="P729" i="4"/>
  <c r="P754" i="4"/>
  <c r="P757" i="4"/>
  <c r="P758" i="4"/>
  <c r="P759" i="4"/>
  <c r="P800" i="4"/>
  <c r="P801" i="4"/>
  <c r="P875" i="4"/>
  <c r="P877" i="4"/>
  <c r="Q12" i="5"/>
  <c r="Q68" i="5"/>
  <c r="Q72" i="5"/>
  <c r="Q84" i="5"/>
  <c r="Q104" i="5"/>
  <c r="Q116" i="5"/>
  <c r="Q125" i="5"/>
  <c r="Q130" i="5"/>
  <c r="Q134" i="5"/>
  <c r="Q152" i="5"/>
  <c r="Q164" i="5"/>
  <c r="Q182" i="5"/>
  <c r="Q193" i="5"/>
  <c r="Q199" i="5"/>
  <c r="Q204" i="5"/>
  <c r="Q223" i="5"/>
  <c r="Q228" i="5"/>
  <c r="Q260" i="5"/>
  <c r="Q281" i="5"/>
  <c r="Q296" i="5"/>
  <c r="Q300" i="5"/>
  <c r="Q309" i="5"/>
  <c r="Q346" i="5"/>
  <c r="Q349" i="5"/>
  <c r="Q387" i="5"/>
  <c r="Q391" i="5"/>
  <c r="Q421" i="5"/>
  <c r="Q425" i="5"/>
  <c r="Q429" i="5"/>
  <c r="Q443" i="5"/>
  <c r="Q447" i="5"/>
  <c r="Q451" i="5"/>
  <c r="Q455" i="5"/>
  <c r="Q459" i="5"/>
  <c r="Q469" i="5"/>
  <c r="Q477" i="5"/>
  <c r="Q483" i="5"/>
  <c r="Q487" i="5"/>
  <c r="Q546" i="5"/>
  <c r="Q558" i="5"/>
  <c r="P40" i="5"/>
  <c r="P42" i="5"/>
  <c r="P44" i="5"/>
  <c r="P47" i="5"/>
  <c r="P48" i="5"/>
  <c r="Q61" i="5"/>
  <c r="Q64" i="5"/>
  <c r="Q65" i="5"/>
  <c r="Q73" i="5"/>
  <c r="Q76" i="5"/>
  <c r="Q77" i="5"/>
  <c r="Q85" i="5"/>
  <c r="P89" i="5"/>
  <c r="P91" i="5"/>
  <c r="Q97" i="5"/>
  <c r="Q100" i="5"/>
  <c r="Q101" i="5"/>
  <c r="Q109" i="5"/>
  <c r="Q112" i="5"/>
  <c r="Q113" i="5"/>
  <c r="Q121" i="5"/>
  <c r="Q124" i="5"/>
  <c r="Q128" i="5"/>
  <c r="Q133" i="5"/>
  <c r="P138" i="5"/>
  <c r="P140" i="5"/>
  <c r="Q142" i="5"/>
  <c r="Q143" i="5"/>
  <c r="Q151" i="5"/>
  <c r="Q154" i="5"/>
  <c r="Q155" i="5"/>
  <c r="Q163" i="5"/>
  <c r="Q166" i="5"/>
  <c r="Q167" i="5"/>
  <c r="P174" i="5"/>
  <c r="P176" i="5"/>
  <c r="Q179" i="5"/>
  <c r="Q187" i="5"/>
  <c r="Q190" i="5"/>
  <c r="Q194" i="5"/>
  <c r="Q200" i="5"/>
  <c r="Q205" i="5"/>
  <c r="P209" i="5"/>
  <c r="P211" i="5"/>
  <c r="Q217" i="5"/>
  <c r="Q220" i="5"/>
  <c r="Q224" i="5"/>
  <c r="Q229" i="5"/>
  <c r="Q232" i="5"/>
  <c r="Q236" i="5"/>
  <c r="Q241" i="5"/>
  <c r="P245" i="5"/>
  <c r="P247" i="5"/>
  <c r="Q253" i="5"/>
  <c r="Q256" i="5"/>
  <c r="Q257" i="5"/>
  <c r="Q265" i="5"/>
  <c r="Q268" i="5"/>
  <c r="Q272" i="5"/>
  <c r="Q274" i="5"/>
  <c r="Q278" i="5"/>
  <c r="Q280" i="5"/>
  <c r="Q284" i="5"/>
  <c r="P292" i="5"/>
  <c r="Q295" i="5"/>
  <c r="Q303" i="5"/>
  <c r="Q305" i="5"/>
  <c r="Q306" i="5"/>
  <c r="P312" i="5"/>
  <c r="P314" i="5"/>
  <c r="P317" i="5"/>
  <c r="Q320" i="5"/>
  <c r="P323" i="5"/>
  <c r="Q325" i="5"/>
  <c r="P330" i="5"/>
  <c r="P331" i="5"/>
  <c r="P332" i="5"/>
  <c r="P333" i="5"/>
  <c r="P334" i="5"/>
  <c r="Q335" i="5"/>
  <c r="Q340" i="5"/>
  <c r="Q343" i="5"/>
  <c r="Q347" i="5"/>
  <c r="Q352" i="5"/>
  <c r="P355" i="5"/>
  <c r="P357" i="5"/>
  <c r="P359" i="5"/>
  <c r="Q363" i="5"/>
  <c r="Q367" i="5"/>
  <c r="Q371" i="5"/>
  <c r="P374" i="5"/>
  <c r="P376" i="5"/>
  <c r="P378" i="5"/>
  <c r="Q382" i="5"/>
  <c r="Q386" i="5"/>
  <c r="Q390" i="5"/>
  <c r="P393" i="5"/>
  <c r="P395" i="5"/>
  <c r="P397" i="5"/>
  <c r="Q401" i="5"/>
  <c r="Q405" i="5"/>
  <c r="Q409" i="5"/>
  <c r="P412" i="5"/>
  <c r="P413" i="5"/>
  <c r="P414" i="5"/>
  <c r="P415" i="5"/>
  <c r="P416" i="5"/>
  <c r="Q420" i="5"/>
  <c r="Q424" i="5"/>
  <c r="Q428" i="5"/>
  <c r="Q433" i="5"/>
  <c r="Q436" i="5"/>
  <c r="Q446" i="5"/>
  <c r="Q450" i="5"/>
  <c r="Q454" i="5"/>
  <c r="Q458" i="5"/>
  <c r="P463" i="5"/>
  <c r="P464" i="5"/>
  <c r="P465" i="5"/>
  <c r="P466" i="5"/>
  <c r="Q468" i="5"/>
  <c r="Q472" i="5"/>
  <c r="Q474" i="5"/>
  <c r="Q478" i="5"/>
  <c r="Q484" i="5"/>
  <c r="Q488" i="5"/>
  <c r="Q497" i="5"/>
  <c r="P518" i="5"/>
  <c r="P520" i="5"/>
  <c r="P522" i="5"/>
  <c r="Q524" i="5"/>
  <c r="Q526" i="5"/>
  <c r="Q534" i="5"/>
  <c r="Q539" i="5"/>
  <c r="Q542" i="5"/>
  <c r="Q543" i="5"/>
  <c r="Q551" i="5"/>
  <c r="Q554" i="5"/>
  <c r="Q555" i="5"/>
  <c r="P559" i="5"/>
  <c r="Q562" i="5"/>
  <c r="Q563" i="5"/>
  <c r="P571" i="5"/>
  <c r="Q587" i="5"/>
  <c r="Q592" i="5"/>
  <c r="Q611" i="5"/>
  <c r="Q616" i="5"/>
  <c r="Q634" i="5"/>
  <c r="Q640" i="5"/>
  <c r="Q648" i="5"/>
  <c r="Q652" i="5"/>
  <c r="Q656" i="5"/>
  <c r="Q660" i="5"/>
  <c r="Q669" i="5"/>
  <c r="Q673" i="5"/>
  <c r="Q708" i="5"/>
  <c r="Q733" i="5"/>
  <c r="Q739" i="5"/>
  <c r="Q743" i="5"/>
  <c r="Q747" i="5"/>
  <c r="Q751" i="5"/>
  <c r="Q760" i="5"/>
  <c r="Q835" i="5"/>
  <c r="Q926" i="5"/>
  <c r="Q937" i="5"/>
  <c r="P45" i="5"/>
  <c r="P46" i="5"/>
  <c r="P49" i="5"/>
  <c r="P50" i="5"/>
  <c r="P52" i="5"/>
  <c r="P53" i="5"/>
  <c r="P54" i="5"/>
  <c r="P55" i="5"/>
  <c r="P56" i="5"/>
  <c r="P57" i="5"/>
  <c r="Q59" i="5"/>
  <c r="Q67" i="5"/>
  <c r="Q71" i="5"/>
  <c r="Q79" i="5"/>
  <c r="Q82" i="5"/>
  <c r="Q83" i="5"/>
  <c r="P88" i="5"/>
  <c r="P90" i="5"/>
  <c r="P92" i="5"/>
  <c r="Q95" i="5"/>
  <c r="Q103" i="5"/>
  <c r="Q106" i="5"/>
  <c r="Q107" i="5"/>
  <c r="Q115" i="5"/>
  <c r="Q118" i="5"/>
  <c r="Q119" i="5"/>
  <c r="P123" i="5"/>
  <c r="Q126" i="5"/>
  <c r="P129" i="5"/>
  <c r="Q131" i="5"/>
  <c r="P137" i="5"/>
  <c r="P139" i="5"/>
  <c r="Q145" i="5"/>
  <c r="Q148" i="5"/>
  <c r="Q149" i="5"/>
  <c r="Q157" i="5"/>
  <c r="Q160" i="5"/>
  <c r="Q161" i="5"/>
  <c r="Q169" i="5"/>
  <c r="P173" i="5"/>
  <c r="P175" i="5"/>
  <c r="Q181" i="5"/>
  <c r="Q184" i="5"/>
  <c r="Q185" i="5"/>
  <c r="P189" i="5"/>
  <c r="Q192" i="5"/>
  <c r="Q198" i="5"/>
  <c r="P201" i="5"/>
  <c r="Q203" i="5"/>
  <c r="P210" i="5"/>
  <c r="P212" i="5"/>
  <c r="Q215" i="5"/>
  <c r="P219" i="5"/>
  <c r="Q219" i="5" s="1"/>
  <c r="Q222" i="5"/>
  <c r="P225" i="5"/>
  <c r="Q227" i="5"/>
  <c r="P231" i="5"/>
  <c r="Q234" i="5"/>
  <c r="P237" i="5"/>
  <c r="Q239" i="5"/>
  <c r="P246" i="5"/>
  <c r="P248" i="5"/>
  <c r="Q250" i="5"/>
  <c r="Q251" i="5"/>
  <c r="Q259" i="5"/>
  <c r="Q262" i="5"/>
  <c r="Q263" i="5"/>
  <c r="P267" i="5"/>
  <c r="Q270" i="5"/>
  <c r="P273" i="5"/>
  <c r="Q276" i="5"/>
  <c r="P279" i="5"/>
  <c r="Q282" i="5"/>
  <c r="P288" i="5"/>
  <c r="P290" i="5"/>
  <c r="Q293" i="5"/>
  <c r="Q297" i="5"/>
  <c r="Q301" i="5"/>
  <c r="Q308" i="5"/>
  <c r="P311" i="5"/>
  <c r="P313" i="5"/>
  <c r="P315" i="5"/>
  <c r="Q318" i="5"/>
  <c r="Q322" i="5"/>
  <c r="Q327" i="5"/>
  <c r="P336" i="5"/>
  <c r="Q338" i="5"/>
  <c r="P342" i="5"/>
  <c r="Q345" i="5"/>
  <c r="P348" i="5"/>
  <c r="Q350" i="5"/>
  <c r="P354" i="5"/>
  <c r="P356" i="5"/>
  <c r="P358" i="5"/>
  <c r="Q361" i="5"/>
  <c r="Q365" i="5"/>
  <c r="Q369" i="5"/>
  <c r="P373" i="5"/>
  <c r="P375" i="5"/>
  <c r="P377" i="5"/>
  <c r="Q380" i="5"/>
  <c r="Q384" i="5"/>
  <c r="Q388" i="5"/>
  <c r="P392" i="5"/>
  <c r="P394" i="5"/>
  <c r="P396" i="5"/>
  <c r="Q399" i="5"/>
  <c r="Q403" i="5"/>
  <c r="Q407" i="5"/>
  <c r="Q411" i="5"/>
  <c r="Q418" i="5"/>
  <c r="Q422" i="5"/>
  <c r="Q426" i="5"/>
  <c r="Q435" i="5"/>
  <c r="P437" i="5"/>
  <c r="P438" i="5"/>
  <c r="P439" i="5"/>
  <c r="P440" i="5"/>
  <c r="P441" i="5"/>
  <c r="P442" i="5"/>
  <c r="Q444" i="5"/>
  <c r="Q448" i="5"/>
  <c r="Q452" i="5"/>
  <c r="Q456" i="5"/>
  <c r="Q460" i="5"/>
  <c r="Q470" i="5"/>
  <c r="Q473" i="5"/>
  <c r="Q476" i="5"/>
  <c r="Q482" i="5"/>
  <c r="Q486" i="5"/>
  <c r="Q490" i="5"/>
  <c r="P500" i="5"/>
  <c r="P502" i="5"/>
  <c r="P505" i="5"/>
  <c r="P506" i="5"/>
  <c r="P507" i="5"/>
  <c r="P508" i="5"/>
  <c r="P509" i="5"/>
  <c r="P511" i="5"/>
  <c r="P512" i="5"/>
  <c r="P513" i="5"/>
  <c r="P514" i="5"/>
  <c r="P515" i="5"/>
  <c r="Q528" i="5"/>
  <c r="Q532" i="5"/>
  <c r="P535" i="5"/>
  <c r="Q537" i="5"/>
  <c r="Q545" i="5"/>
  <c r="Q548" i="5"/>
  <c r="Q549" i="5"/>
  <c r="Q557" i="5"/>
  <c r="Q560" i="5"/>
  <c r="P565" i="5"/>
  <c r="Q567" i="5"/>
  <c r="Q568" i="5"/>
  <c r="Q575" i="5"/>
  <c r="Q580" i="5"/>
  <c r="Q599" i="5"/>
  <c r="Q604" i="5"/>
  <c r="Q623" i="5"/>
  <c r="Q647" i="5"/>
  <c r="Q676" i="5"/>
  <c r="Q681" i="5"/>
  <c r="Q685" i="5"/>
  <c r="Q689" i="5"/>
  <c r="Q693" i="5"/>
  <c r="Q697" i="5"/>
  <c r="Q701" i="5"/>
  <c r="Q761" i="5"/>
  <c r="Q765" i="5"/>
  <c r="Q804" i="5"/>
  <c r="Q808" i="5"/>
  <c r="Q812" i="5"/>
  <c r="Q816" i="5"/>
  <c r="Q820" i="5"/>
  <c r="Q824" i="5"/>
  <c r="Q828" i="5"/>
  <c r="Q843" i="5"/>
  <c r="Q847" i="5"/>
  <c r="Q853" i="5"/>
  <c r="Q857" i="5"/>
  <c r="Q863" i="5"/>
  <c r="Q869" i="5"/>
  <c r="Q880" i="5"/>
  <c r="Q884" i="5"/>
  <c r="Q888" i="5"/>
  <c r="Q892" i="5"/>
  <c r="Q896" i="5"/>
  <c r="Q900" i="5"/>
  <c r="Q904" i="5"/>
  <c r="Q908" i="5"/>
  <c r="Q912" i="5"/>
  <c r="Q919" i="5"/>
  <c r="Q944" i="5"/>
  <c r="Q949" i="5"/>
  <c r="Q953" i="5"/>
  <c r="Q957" i="5"/>
  <c r="Q961" i="5"/>
  <c r="Q965" i="5"/>
  <c r="Q969" i="5"/>
  <c r="Q973" i="5"/>
  <c r="Q994" i="5"/>
  <c r="Q998" i="5"/>
  <c r="Q1002" i="5"/>
  <c r="Q1008" i="5"/>
  <c r="Q564" i="5"/>
  <c r="Q569" i="5"/>
  <c r="Q572" i="5"/>
  <c r="Q576" i="5"/>
  <c r="Q581" i="5"/>
  <c r="Q584" i="5"/>
  <c r="Q588" i="5"/>
  <c r="Q593" i="5"/>
  <c r="Q596" i="5"/>
  <c r="Q600" i="5"/>
  <c r="Q605" i="5"/>
  <c r="Q608" i="5"/>
  <c r="Q612" i="5"/>
  <c r="Q617" i="5"/>
  <c r="Q620" i="5"/>
  <c r="Q624" i="5"/>
  <c r="Q631" i="5"/>
  <c r="Q635" i="5"/>
  <c r="P638" i="5"/>
  <c r="Q641" i="5"/>
  <c r="Q644" i="5"/>
  <c r="Q649" i="5"/>
  <c r="Q653" i="5"/>
  <c r="Q657" i="5"/>
  <c r="P663" i="5"/>
  <c r="P665" i="5"/>
  <c r="Q665" i="5" s="1"/>
  <c r="P666" i="5"/>
  <c r="Q670" i="5"/>
  <c r="P674" i="5"/>
  <c r="Q677" i="5"/>
  <c r="P680" i="5"/>
  <c r="Q682" i="5"/>
  <c r="Q686" i="5"/>
  <c r="Q690" i="5"/>
  <c r="Q694" i="5"/>
  <c r="Q698" i="5"/>
  <c r="Q702" i="5"/>
  <c r="Q705" i="5"/>
  <c r="Q709" i="5"/>
  <c r="P715" i="5"/>
  <c r="Q716" i="5"/>
  <c r="Q723" i="5"/>
  <c r="P724" i="5"/>
  <c r="P726" i="5"/>
  <c r="P728" i="5"/>
  <c r="Q730" i="5"/>
  <c r="Q734" i="5"/>
  <c r="Q735" i="5"/>
  <c r="Q736" i="5"/>
  <c r="Q740" i="5"/>
  <c r="Q744" i="5"/>
  <c r="Q748" i="5"/>
  <c r="Q752" i="5"/>
  <c r="P755" i="5"/>
  <c r="P757" i="5"/>
  <c r="Q762" i="5"/>
  <c r="Q766" i="5"/>
  <c r="P799" i="5"/>
  <c r="P801" i="5"/>
  <c r="Q805" i="5"/>
  <c r="Q809" i="5"/>
  <c r="Q813" i="5"/>
  <c r="Q817" i="5"/>
  <c r="Q821" i="5"/>
  <c r="Q825" i="5"/>
  <c r="P833" i="5"/>
  <c r="P837" i="5"/>
  <c r="Q844" i="5"/>
  <c r="Q848" i="5"/>
  <c r="Q850" i="5"/>
  <c r="Q854" i="5"/>
  <c r="Q858" i="5"/>
  <c r="Q861" i="5"/>
  <c r="Q864" i="5"/>
  <c r="Q870" i="5"/>
  <c r="P875" i="5"/>
  <c r="Q881" i="5"/>
  <c r="Q885" i="5"/>
  <c r="Q889" i="5"/>
  <c r="Q893" i="5"/>
  <c r="Q897" i="5"/>
  <c r="Q901" i="5"/>
  <c r="Q905" i="5"/>
  <c r="Q909" i="5"/>
  <c r="Q913" i="5"/>
  <c r="P916" i="5"/>
  <c r="Q920" i="5"/>
  <c r="Q923" i="5"/>
  <c r="Q927" i="5"/>
  <c r="Q938" i="5"/>
  <c r="Q941" i="5"/>
  <c r="Q945" i="5"/>
  <c r="Q950" i="5"/>
  <c r="Q954" i="5"/>
  <c r="Q958" i="5"/>
  <c r="Q962" i="5"/>
  <c r="Q966" i="5"/>
  <c r="Q970" i="5"/>
  <c r="Q974" i="5"/>
  <c r="Q995" i="5"/>
  <c r="Q999" i="5"/>
  <c r="Q1003" i="5"/>
  <c r="Q1009" i="5"/>
  <c r="Q574" i="5"/>
  <c r="P577" i="5"/>
  <c r="Q579" i="5"/>
  <c r="P583" i="5"/>
  <c r="Q586" i="5"/>
  <c r="P589" i="5"/>
  <c r="Q589" i="5" s="1"/>
  <c r="Q591" i="5"/>
  <c r="P595" i="5"/>
  <c r="Q598" i="5"/>
  <c r="P601" i="5"/>
  <c r="Q603" i="5"/>
  <c r="P607" i="5"/>
  <c r="Q610" i="5"/>
  <c r="P613" i="5"/>
  <c r="Q615" i="5"/>
  <c r="P619" i="5"/>
  <c r="Q619" i="5" s="1"/>
  <c r="Q622" i="5"/>
  <c r="P626" i="5"/>
  <c r="P627" i="5"/>
  <c r="P628" i="5"/>
  <c r="P629" i="5"/>
  <c r="Q633" i="5"/>
  <c r="Q637" i="5"/>
  <c r="Q639" i="5"/>
  <c r="Q646" i="5"/>
  <c r="Q651" i="5"/>
  <c r="Q655" i="5"/>
  <c r="Q659" i="5"/>
  <c r="P662" i="5"/>
  <c r="P664" i="5"/>
  <c r="Q664" i="5" s="1"/>
  <c r="Q668" i="5"/>
  <c r="Q672" i="5"/>
  <c r="Q675" i="5"/>
  <c r="Q679" i="5"/>
  <c r="Q684" i="5"/>
  <c r="Q688" i="5"/>
  <c r="Q692" i="5"/>
  <c r="Q696" i="5"/>
  <c r="Q700" i="5"/>
  <c r="P704" i="5"/>
  <c r="Q707" i="5"/>
  <c r="P710" i="5"/>
  <c r="P711" i="5"/>
  <c r="P717" i="5"/>
  <c r="P718" i="5"/>
  <c r="Q718" i="5" s="1"/>
  <c r="P719" i="5"/>
  <c r="P720" i="5"/>
  <c r="P721" i="5"/>
  <c r="P722" i="5"/>
  <c r="P725" i="5"/>
  <c r="P727" i="5"/>
  <c r="P729" i="5"/>
  <c r="Q729" i="5" s="1"/>
  <c r="Q732" i="5"/>
  <c r="Q738" i="5"/>
  <c r="Q742" i="5"/>
  <c r="Q746" i="5"/>
  <c r="Q750" i="5"/>
  <c r="P754" i="5"/>
  <c r="P756" i="5"/>
  <c r="Q756" i="5" s="1"/>
  <c r="P758" i="5"/>
  <c r="P759" i="5"/>
  <c r="Q764" i="5"/>
  <c r="Q768" i="5"/>
  <c r="Q769" i="5"/>
  <c r="Q770" i="5"/>
  <c r="Q771" i="5"/>
  <c r="Q772" i="5"/>
  <c r="Q773" i="5"/>
  <c r="Q774" i="5"/>
  <c r="Q775" i="5"/>
  <c r="Q776" i="5"/>
  <c r="Q777" i="5"/>
  <c r="Q778" i="5"/>
  <c r="Q779" i="5"/>
  <c r="Q780" i="5"/>
  <c r="Q781" i="5"/>
  <c r="Q782" i="5"/>
  <c r="Q783" i="5"/>
  <c r="Q784" i="5"/>
  <c r="Q785" i="5"/>
  <c r="Q786" i="5"/>
  <c r="Q787" i="5"/>
  <c r="Q788" i="5"/>
  <c r="Q789" i="5"/>
  <c r="Q790" i="5"/>
  <c r="Q791" i="5"/>
  <c r="Q792" i="5"/>
  <c r="Q793" i="5"/>
  <c r="Q794" i="5"/>
  <c r="Q795" i="5"/>
  <c r="Q796" i="5"/>
  <c r="Q797" i="5"/>
  <c r="P798" i="5"/>
  <c r="P800" i="5"/>
  <c r="P802" i="5"/>
  <c r="P803" i="5"/>
  <c r="Q807" i="5"/>
  <c r="Q811" i="5"/>
  <c r="Q815" i="5"/>
  <c r="Q819" i="5"/>
  <c r="Q823" i="5"/>
  <c r="Q827" i="5"/>
  <c r="P840" i="5"/>
  <c r="Q840" i="5" s="1"/>
  <c r="Q842" i="5"/>
  <c r="Q846" i="5"/>
  <c r="Q852" i="5"/>
  <c r="Q856" i="5"/>
  <c r="Q860" i="5"/>
  <c r="Q862" i="5"/>
  <c r="Q866" i="5"/>
  <c r="Q868" i="5"/>
  <c r="Q872" i="5"/>
  <c r="P877" i="5"/>
  <c r="Q879" i="5"/>
  <c r="Q883" i="5"/>
  <c r="Q887" i="5"/>
  <c r="Q891" i="5"/>
  <c r="Q895" i="5"/>
  <c r="Q899" i="5"/>
  <c r="Q903" i="5"/>
  <c r="Q907" i="5"/>
  <c r="Q911" i="5"/>
  <c r="Q915" i="5"/>
  <c r="Q917" i="5"/>
  <c r="Q918" i="5"/>
  <c r="P922" i="5"/>
  <c r="Q925" i="5"/>
  <c r="Q929" i="5"/>
  <c r="Q930" i="5"/>
  <c r="Q931" i="5"/>
  <c r="Q932" i="5"/>
  <c r="Q935" i="5"/>
  <c r="Q936" i="5"/>
  <c r="P940" i="5"/>
  <c r="Q943" i="5"/>
  <c r="P946" i="5"/>
  <c r="Q948" i="5"/>
  <c r="Q952" i="5"/>
  <c r="Q956" i="5"/>
  <c r="Q960" i="5"/>
  <c r="Q964" i="5"/>
  <c r="Q968" i="5"/>
  <c r="Q972" i="5"/>
  <c r="Q976" i="5"/>
  <c r="Q977" i="5"/>
  <c r="Q978" i="5"/>
  <c r="Q979" i="5"/>
  <c r="Q980" i="5"/>
  <c r="Q981" i="5"/>
  <c r="Q982" i="5"/>
  <c r="Q983" i="5"/>
  <c r="Q984" i="5"/>
  <c r="Q985" i="5"/>
  <c r="Q986" i="5"/>
  <c r="Q987" i="5"/>
  <c r="Q988" i="5"/>
  <c r="Q989" i="5"/>
  <c r="Q990" i="5"/>
  <c r="Q991" i="5"/>
  <c r="Q992" i="5"/>
  <c r="Q993" i="5"/>
  <c r="Q997" i="5"/>
  <c r="Q1001" i="5"/>
  <c r="Q1005" i="5"/>
  <c r="Q1006" i="5"/>
  <c r="Q1007" i="5"/>
  <c r="Q1011" i="5"/>
  <c r="D88" i="5"/>
  <c r="D46" i="5"/>
  <c r="D48" i="5"/>
  <c r="D50" i="5"/>
  <c r="L63" i="5"/>
  <c r="D63" i="5" s="1"/>
  <c r="D64" i="5"/>
  <c r="L69" i="5"/>
  <c r="P69" i="5" s="1"/>
  <c r="Q69" i="5" s="1"/>
  <c r="D70" i="5"/>
  <c r="L75" i="5"/>
  <c r="P75" i="5" s="1"/>
  <c r="D76" i="5"/>
  <c r="L81" i="5"/>
  <c r="P81" i="5" s="1"/>
  <c r="D82" i="5"/>
  <c r="L93" i="5"/>
  <c r="D93" i="5" s="1"/>
  <c r="D94" i="5"/>
  <c r="L99" i="5"/>
  <c r="P99" i="5" s="1"/>
  <c r="D100" i="5"/>
  <c r="L105" i="5"/>
  <c r="P105" i="5" s="1"/>
  <c r="D106" i="5"/>
  <c r="L111" i="5"/>
  <c r="P111" i="5" s="1"/>
  <c r="D112" i="5"/>
  <c r="L117" i="5"/>
  <c r="P117" i="5" s="1"/>
  <c r="D118" i="5"/>
  <c r="L136" i="5"/>
  <c r="D136" i="5" s="1"/>
  <c r="L141" i="5"/>
  <c r="D142" i="5"/>
  <c r="L147" i="5"/>
  <c r="P147" i="5" s="1"/>
  <c r="D148" i="5"/>
  <c r="L153" i="5"/>
  <c r="P153" i="5" s="1"/>
  <c r="D154" i="5"/>
  <c r="L159" i="5"/>
  <c r="P159" i="5" s="1"/>
  <c r="D160" i="5"/>
  <c r="L165" i="5"/>
  <c r="P165" i="5" s="1"/>
  <c r="D166" i="5"/>
  <c r="L172" i="5"/>
  <c r="L177" i="5"/>
  <c r="D178" i="5"/>
  <c r="L183" i="5"/>
  <c r="P183" i="5" s="1"/>
  <c r="D184" i="5"/>
  <c r="L208" i="5"/>
  <c r="P208" i="5" s="1"/>
  <c r="L213" i="5"/>
  <c r="D214" i="5"/>
  <c r="L244" i="5"/>
  <c r="P244" i="5" s="1"/>
  <c r="L249" i="5"/>
  <c r="D250" i="5"/>
  <c r="L255" i="5"/>
  <c r="P255" i="5" s="1"/>
  <c r="D256" i="5"/>
  <c r="L261" i="5"/>
  <c r="P261" i="5" s="1"/>
  <c r="D262" i="5"/>
  <c r="E285" i="5"/>
  <c r="L287" i="5"/>
  <c r="P287" i="5" s="1"/>
  <c r="L289" i="5"/>
  <c r="P289" i="5" s="1"/>
  <c r="D306" i="5"/>
  <c r="D308" i="5"/>
  <c r="L310" i="5"/>
  <c r="L329" i="5"/>
  <c r="D431" i="5"/>
  <c r="L523" i="5"/>
  <c r="D524" i="5"/>
  <c r="L541" i="5"/>
  <c r="P541" i="5" s="1"/>
  <c r="D542" i="5"/>
  <c r="L547" i="5"/>
  <c r="P547" i="5" s="1"/>
  <c r="D548" i="5"/>
  <c r="L553" i="5"/>
  <c r="P553" i="5" s="1"/>
  <c r="D554" i="5"/>
  <c r="P874" i="5"/>
  <c r="P876" i="5"/>
  <c r="P878" i="5"/>
  <c r="D935" i="5"/>
  <c r="Q13" i="4"/>
  <c r="Q401" i="4"/>
  <c r="Q405" i="4"/>
  <c r="Q409" i="4"/>
  <c r="Q433" i="4"/>
  <c r="Q445" i="4"/>
  <c r="Q449" i="4"/>
  <c r="Q453" i="4"/>
  <c r="Q457" i="4"/>
  <c r="Q469" i="4"/>
  <c r="Q477" i="4"/>
  <c r="Q481" i="4"/>
  <c r="Q485" i="4"/>
  <c r="Q489" i="4"/>
  <c r="Q525" i="4"/>
  <c r="Q536" i="4"/>
  <c r="Q538" i="4"/>
  <c r="Q540" i="4"/>
  <c r="Q542" i="4"/>
  <c r="Q544" i="4"/>
  <c r="Q546" i="4"/>
  <c r="Q556" i="4"/>
  <c r="Q558" i="4"/>
  <c r="Q566" i="4"/>
  <c r="Q568" i="4"/>
  <c r="Q570" i="4"/>
  <c r="Q572" i="4"/>
  <c r="Q574" i="4"/>
  <c r="Q576" i="4"/>
  <c r="Q584" i="4"/>
  <c r="Q586" i="4"/>
  <c r="Q588" i="4"/>
  <c r="Q596" i="4"/>
  <c r="Q598" i="4"/>
  <c r="Q600" i="4"/>
  <c r="Q614" i="4"/>
  <c r="Q616" i="4"/>
  <c r="Q618" i="4"/>
  <c r="Q641" i="4"/>
  <c r="Q668" i="4"/>
  <c r="Q670" i="4"/>
  <c r="Q672" i="4"/>
  <c r="Q682" i="4"/>
  <c r="Q684" i="4"/>
  <c r="Q686" i="4"/>
  <c r="Q688" i="4"/>
  <c r="Q690" i="4"/>
  <c r="Q692" i="4"/>
  <c r="Q694" i="4"/>
  <c r="Q696" i="4"/>
  <c r="Q698" i="4"/>
  <c r="Q700" i="4"/>
  <c r="Q702" i="4"/>
  <c r="Q760" i="4"/>
  <c r="Q835" i="4"/>
  <c r="Q869" i="4"/>
  <c r="Q871" i="4"/>
  <c r="Q917" i="4"/>
  <c r="Q919" i="4"/>
  <c r="Q921" i="4"/>
  <c r="Q923" i="4"/>
  <c r="Q925" i="4"/>
  <c r="Q927" i="4"/>
  <c r="Q930" i="4"/>
  <c r="Q933" i="4"/>
  <c r="Q941" i="4"/>
  <c r="Q943" i="4"/>
  <c r="Q945" i="4"/>
  <c r="Q947" i="4"/>
  <c r="Q949" i="4"/>
  <c r="Q951" i="4"/>
  <c r="Q953" i="4"/>
  <c r="Q955" i="4"/>
  <c r="Q957" i="4"/>
  <c r="Q959" i="4"/>
  <c r="Q961" i="4"/>
  <c r="Q963" i="4"/>
  <c r="Q965" i="4"/>
  <c r="Q967" i="4"/>
  <c r="Q969" i="4"/>
  <c r="Q971" i="4"/>
  <c r="Q973" i="4"/>
  <c r="Q975" i="4"/>
  <c r="Q977" i="4"/>
  <c r="Q979" i="4"/>
  <c r="Q981" i="4"/>
  <c r="Q983" i="4"/>
  <c r="Q985" i="4"/>
  <c r="Q987" i="4"/>
  <c r="Q989" i="4"/>
  <c r="Q991" i="4"/>
  <c r="Q993" i="4"/>
  <c r="Q995" i="4"/>
  <c r="Q997" i="4"/>
  <c r="Q998" i="4"/>
  <c r="Q999" i="4"/>
  <c r="Q1000" i="4"/>
  <c r="Q1001" i="4"/>
  <c r="Q1002" i="4"/>
  <c r="Q1003" i="4"/>
  <c r="Q1004" i="4"/>
  <c r="Q1005" i="4"/>
  <c r="Q1006" i="4"/>
  <c r="Q1007" i="4"/>
  <c r="Q1008" i="4"/>
  <c r="Q1009" i="4"/>
  <c r="Q1010" i="4"/>
  <c r="Q1011" i="4"/>
  <c r="Q12" i="4"/>
  <c r="Q421" i="4"/>
  <c r="Q425" i="4"/>
  <c r="Q429" i="4"/>
  <c r="Q533" i="4"/>
  <c r="Q548" i="4"/>
  <c r="Q550" i="4"/>
  <c r="Q552" i="4"/>
  <c r="Q560" i="4"/>
  <c r="Q562" i="4"/>
  <c r="Q564" i="4"/>
  <c r="Q578" i="4"/>
  <c r="Q580" i="4"/>
  <c r="Q582" i="4"/>
  <c r="Q590" i="4"/>
  <c r="Q592" i="4"/>
  <c r="Q594" i="4"/>
  <c r="Q602" i="4"/>
  <c r="Q604" i="4"/>
  <c r="Q606" i="4"/>
  <c r="Q608" i="4"/>
  <c r="Q610" i="4"/>
  <c r="Q612" i="4"/>
  <c r="Q620" i="4"/>
  <c r="Q622" i="4"/>
  <c r="Q624" i="4"/>
  <c r="Q631" i="4"/>
  <c r="Q633" i="4"/>
  <c r="Q635" i="4"/>
  <c r="Q637" i="4"/>
  <c r="Q648" i="4"/>
  <c r="Q650" i="4"/>
  <c r="Q652" i="4"/>
  <c r="Q654" i="4"/>
  <c r="Q656" i="4"/>
  <c r="Q658" i="4"/>
  <c r="Q660" i="4"/>
  <c r="Q676" i="4"/>
  <c r="Q678" i="4"/>
  <c r="Q706" i="4"/>
  <c r="Q708" i="4"/>
  <c r="Q716" i="4"/>
  <c r="Q730" i="4"/>
  <c r="Q732" i="4"/>
  <c r="Q734" i="4"/>
  <c r="Q736" i="4"/>
  <c r="Q738" i="4"/>
  <c r="Q740" i="4"/>
  <c r="Q742" i="4"/>
  <c r="Q744" i="4"/>
  <c r="Q746" i="4"/>
  <c r="Q748" i="4"/>
  <c r="Q750" i="4"/>
  <c r="Q752" i="4"/>
  <c r="Q762" i="4"/>
  <c r="Q764" i="4"/>
  <c r="Q766" i="4"/>
  <c r="Q768" i="4"/>
  <c r="Q770" i="4"/>
  <c r="Q772" i="4"/>
  <c r="Q774" i="4"/>
  <c r="Q776" i="4"/>
  <c r="Q778" i="4"/>
  <c r="Q780" i="4"/>
  <c r="Q782" i="4"/>
  <c r="Q784" i="4"/>
  <c r="Q786" i="4"/>
  <c r="Q788" i="4"/>
  <c r="Q790" i="4"/>
  <c r="Q792" i="4"/>
  <c r="Q794" i="4"/>
  <c r="Q796" i="4"/>
  <c r="Q804" i="4"/>
  <c r="Q806" i="4"/>
  <c r="Q808" i="4"/>
  <c r="Q810" i="4"/>
  <c r="Q812" i="4"/>
  <c r="Q814" i="4"/>
  <c r="Q816" i="4"/>
  <c r="Q818" i="4"/>
  <c r="Q820" i="4"/>
  <c r="Q822" i="4"/>
  <c r="Q824" i="4"/>
  <c r="Q826" i="4"/>
  <c r="Q828" i="4"/>
  <c r="Q842" i="4"/>
  <c r="Q844" i="4"/>
  <c r="Q846" i="4"/>
  <c r="Q848" i="4"/>
  <c r="Q852" i="4"/>
  <c r="Q854" i="4"/>
  <c r="Q856" i="4"/>
  <c r="Q858" i="4"/>
  <c r="Q860" i="4"/>
  <c r="Q863" i="4"/>
  <c r="Q865" i="4"/>
  <c r="Q879" i="4"/>
  <c r="Q881" i="4"/>
  <c r="Q883" i="4"/>
  <c r="Q885" i="4"/>
  <c r="Q887" i="4"/>
  <c r="Q889" i="4"/>
  <c r="Q891" i="4"/>
  <c r="Q893" i="4"/>
  <c r="Q895" i="4"/>
  <c r="Q897" i="4"/>
  <c r="Q899" i="4"/>
  <c r="Q901" i="4"/>
  <c r="Q903" i="4"/>
  <c r="Q905" i="4"/>
  <c r="Q907" i="4"/>
  <c r="Q909" i="4"/>
  <c r="Q911" i="4"/>
  <c r="Q913" i="4"/>
  <c r="Q915" i="4"/>
  <c r="Q935" i="4"/>
  <c r="Q937" i="4"/>
  <c r="Q939" i="4"/>
  <c r="Q64" i="4"/>
  <c r="Q65" i="4"/>
  <c r="Q66" i="4"/>
  <c r="Q67" i="4"/>
  <c r="Q68" i="4"/>
  <c r="Q82" i="4"/>
  <c r="Q83" i="4"/>
  <c r="Q84" i="4"/>
  <c r="Q85" i="4"/>
  <c r="Q86" i="4"/>
  <c r="Q107" i="4"/>
  <c r="Q108" i="4"/>
  <c r="Q109" i="4"/>
  <c r="Q110" i="4"/>
  <c r="Q112" i="4"/>
  <c r="Q113" i="4"/>
  <c r="Q114" i="4"/>
  <c r="Q115" i="4"/>
  <c r="Q116" i="4"/>
  <c r="Q130" i="4"/>
  <c r="Q131" i="4"/>
  <c r="Q132" i="4"/>
  <c r="Q133" i="4"/>
  <c r="Q134" i="4"/>
  <c r="Q142" i="4"/>
  <c r="Q143" i="4"/>
  <c r="Q144" i="4"/>
  <c r="Q145" i="4"/>
  <c r="Q146" i="4"/>
  <c r="Q154" i="4"/>
  <c r="Q155" i="4"/>
  <c r="Q156" i="4"/>
  <c r="Q157" i="4"/>
  <c r="Q158" i="4"/>
  <c r="Q161" i="4"/>
  <c r="Q162" i="4"/>
  <c r="Q163" i="4"/>
  <c r="Q164" i="4"/>
  <c r="Q166" i="4"/>
  <c r="Q167" i="4"/>
  <c r="Q168" i="4"/>
  <c r="Q169" i="4"/>
  <c r="Q170" i="4"/>
  <c r="Q184" i="4"/>
  <c r="Q185" i="4"/>
  <c r="Q186" i="4"/>
  <c r="Q187" i="4"/>
  <c r="Q188" i="4"/>
  <c r="Q190" i="4"/>
  <c r="Q191" i="4"/>
  <c r="Q192" i="4"/>
  <c r="Q193" i="4"/>
  <c r="Q194" i="4"/>
  <c r="Q202" i="4"/>
  <c r="Q203" i="4"/>
  <c r="Q204" i="4"/>
  <c r="Q205" i="4"/>
  <c r="Q206" i="4"/>
  <c r="Q226" i="4"/>
  <c r="Q227" i="4"/>
  <c r="Q228" i="4"/>
  <c r="Q229" i="4"/>
  <c r="Q230" i="4"/>
  <c r="Q232" i="4"/>
  <c r="Q233" i="4"/>
  <c r="Q234" i="4"/>
  <c r="Q235" i="4"/>
  <c r="Q236" i="4"/>
  <c r="Q262" i="4"/>
  <c r="Q263" i="4"/>
  <c r="Q264" i="4"/>
  <c r="Q265" i="4"/>
  <c r="Q266" i="4"/>
  <c r="Q268" i="4"/>
  <c r="Q269" i="4"/>
  <c r="Q270" i="4"/>
  <c r="Q271" i="4"/>
  <c r="Q272" i="4"/>
  <c r="Q280" i="4"/>
  <c r="Q281" i="4"/>
  <c r="Q282" i="4"/>
  <c r="Q283" i="4"/>
  <c r="Q284" i="4"/>
  <c r="Q293" i="4"/>
  <c r="Q294" i="4"/>
  <c r="Q295" i="4"/>
  <c r="Q296" i="4"/>
  <c r="Q297" i="4"/>
  <c r="Q300" i="4"/>
  <c r="Q301" i="4"/>
  <c r="Q302" i="4"/>
  <c r="Q303" i="4"/>
  <c r="Q305" i="4"/>
  <c r="Q309" i="4"/>
  <c r="Q316" i="4"/>
  <c r="Q318" i="4"/>
  <c r="Q319" i="4"/>
  <c r="Q320" i="4"/>
  <c r="Q321" i="4"/>
  <c r="Q322" i="4"/>
  <c r="Q337" i="4"/>
  <c r="Q338" i="4"/>
  <c r="Q339" i="4"/>
  <c r="Q340" i="4"/>
  <c r="Q341" i="4"/>
  <c r="Q343" i="4"/>
  <c r="Q344" i="4"/>
  <c r="Q345" i="4"/>
  <c r="Q346" i="4"/>
  <c r="Q347" i="4"/>
  <c r="Q349" i="4"/>
  <c r="Q350" i="4"/>
  <c r="Q351" i="4"/>
  <c r="Q352" i="4"/>
  <c r="Q353" i="4"/>
  <c r="Q360" i="4"/>
  <c r="Q361" i="4"/>
  <c r="Q362" i="4"/>
  <c r="Q363" i="4"/>
  <c r="Q364" i="4"/>
  <c r="Q365" i="4"/>
  <c r="Q366" i="4"/>
  <c r="Q367" i="4"/>
  <c r="Q368" i="4"/>
  <c r="Q369" i="4"/>
  <c r="Q370" i="4"/>
  <c r="Q371" i="4"/>
  <c r="Q372" i="4"/>
  <c r="Q379" i="4"/>
  <c r="Q380" i="4"/>
  <c r="Q381" i="4"/>
  <c r="Q382" i="4"/>
  <c r="Q383" i="4"/>
  <c r="Q384" i="4"/>
  <c r="Q385" i="4"/>
  <c r="Q386" i="4"/>
  <c r="Q387" i="4"/>
  <c r="Q388" i="4"/>
  <c r="Q389" i="4"/>
  <c r="Q390" i="4"/>
  <c r="Q391" i="4"/>
  <c r="Q398" i="4"/>
  <c r="Q399" i="4"/>
  <c r="Q400" i="4"/>
  <c r="Q402" i="4"/>
  <c r="Q403" i="4"/>
  <c r="Q404" i="4"/>
  <c r="Q406" i="4"/>
  <c r="Q407" i="4"/>
  <c r="Q408" i="4"/>
  <c r="Q410" i="4"/>
  <c r="Q411" i="4"/>
  <c r="Q430" i="4"/>
  <c r="Q432" i="4"/>
  <c r="Q434" i="4"/>
  <c r="Q435" i="4"/>
  <c r="Q443" i="4"/>
  <c r="Q444" i="4"/>
  <c r="Q446" i="4"/>
  <c r="Q447" i="4"/>
  <c r="Q448" i="4"/>
  <c r="Q450" i="4"/>
  <c r="Q451" i="4"/>
  <c r="Q452" i="4"/>
  <c r="Q454" i="4"/>
  <c r="Q455" i="4"/>
  <c r="Q456" i="4"/>
  <c r="Q458" i="4"/>
  <c r="Q459" i="4"/>
  <c r="Q460" i="4"/>
  <c r="Q467" i="4"/>
  <c r="Q468" i="4"/>
  <c r="Q470" i="4"/>
  <c r="Q471" i="4"/>
  <c r="Q472" i="4"/>
  <c r="Q474" i="4"/>
  <c r="Q475" i="4"/>
  <c r="Q476" i="4"/>
  <c r="Q478" i="4"/>
  <c r="Q480" i="4"/>
  <c r="Q482" i="4"/>
  <c r="Q483" i="4"/>
  <c r="Q484" i="4"/>
  <c r="Q486" i="4"/>
  <c r="Q487" i="4"/>
  <c r="Q488" i="4"/>
  <c r="Q490" i="4"/>
  <c r="Q497" i="4"/>
  <c r="Q524" i="4"/>
  <c r="Q526" i="4"/>
  <c r="Q527" i="4"/>
  <c r="Q528" i="4"/>
  <c r="Q537" i="4"/>
  <c r="Q539" i="4"/>
  <c r="Q543" i="4"/>
  <c r="Q545" i="4"/>
  <c r="Q555" i="4"/>
  <c r="Q557" i="4"/>
  <c r="Q567" i="4"/>
  <c r="Q569" i="4"/>
  <c r="Q573" i="4"/>
  <c r="Q575" i="4"/>
  <c r="Q585" i="4"/>
  <c r="Q587" i="4"/>
  <c r="Q597" i="4"/>
  <c r="Q599" i="4"/>
  <c r="Q615" i="4"/>
  <c r="Q617" i="4"/>
  <c r="Q639" i="4"/>
  <c r="Q640" i="4"/>
  <c r="Q642" i="4"/>
  <c r="Q644" i="4"/>
  <c r="Q645" i="4"/>
  <c r="Q646" i="4"/>
  <c r="Q647" i="4"/>
  <c r="Q667" i="4"/>
  <c r="Q669" i="4"/>
  <c r="Q671" i="4"/>
  <c r="Q673" i="4"/>
  <c r="Q681" i="4"/>
  <c r="Q683" i="4"/>
  <c r="Q685" i="4"/>
  <c r="Q687" i="4"/>
  <c r="Q689" i="4"/>
  <c r="Q691" i="4"/>
  <c r="Q693" i="4"/>
  <c r="Q695" i="4"/>
  <c r="Q697" i="4"/>
  <c r="Q699" i="4"/>
  <c r="Q701" i="4"/>
  <c r="Q703" i="4"/>
  <c r="Q723" i="4"/>
  <c r="Q868" i="4"/>
  <c r="Q870" i="4"/>
  <c r="Q872" i="4"/>
  <c r="Q918" i="4"/>
  <c r="Q920" i="4"/>
  <c r="Q924" i="4"/>
  <c r="Q926" i="4"/>
  <c r="Q931" i="4"/>
  <c r="Q932" i="4"/>
  <c r="Q942" i="4"/>
  <c r="Q944" i="4"/>
  <c r="Q948" i="4"/>
  <c r="Q950" i="4"/>
  <c r="Q952" i="4"/>
  <c r="Q954" i="4"/>
  <c r="Q956" i="4"/>
  <c r="Q958" i="4"/>
  <c r="Q960" i="4"/>
  <c r="Q962" i="4"/>
  <c r="Q964" i="4"/>
  <c r="Q966" i="4"/>
  <c r="Q968" i="4"/>
  <c r="Q970" i="4"/>
  <c r="Q972" i="4"/>
  <c r="Q974" i="4"/>
  <c r="Q976" i="4"/>
  <c r="Q978" i="4"/>
  <c r="Q980" i="4"/>
  <c r="Q982" i="4"/>
  <c r="Q984" i="4"/>
  <c r="Q986" i="4"/>
  <c r="Q988" i="4"/>
  <c r="Q990" i="4"/>
  <c r="Q992" i="4"/>
  <c r="Q994" i="4"/>
  <c r="Q996" i="4"/>
  <c r="Q58" i="4"/>
  <c r="Q59" i="4"/>
  <c r="Q60" i="4"/>
  <c r="Q61" i="4"/>
  <c r="Q62" i="4"/>
  <c r="Q70" i="4"/>
  <c r="Q71" i="4"/>
  <c r="Q72" i="4"/>
  <c r="Q73" i="4"/>
  <c r="Q74" i="4"/>
  <c r="Q76" i="4"/>
  <c r="Q77" i="4"/>
  <c r="Q78" i="4"/>
  <c r="Q79" i="4"/>
  <c r="Q80" i="4"/>
  <c r="Q95" i="4"/>
  <c r="Q96" i="4"/>
  <c r="Q97" i="4"/>
  <c r="Q98" i="4"/>
  <c r="Q100" i="4"/>
  <c r="Q101" i="4"/>
  <c r="Q102" i="4"/>
  <c r="Q103" i="4"/>
  <c r="Q104" i="4"/>
  <c r="Q119" i="4"/>
  <c r="Q120" i="4"/>
  <c r="Q121" i="4"/>
  <c r="Q122" i="4"/>
  <c r="Q124" i="4"/>
  <c r="Q125" i="4"/>
  <c r="Q126" i="4"/>
  <c r="Q127" i="4"/>
  <c r="Q128" i="4"/>
  <c r="Q148" i="4"/>
  <c r="Q149" i="4"/>
  <c r="Q150" i="4"/>
  <c r="Q151" i="4"/>
  <c r="Q152" i="4"/>
  <c r="Q179" i="4"/>
  <c r="Q180" i="4"/>
  <c r="Q181" i="4"/>
  <c r="Q182" i="4"/>
  <c r="Q197" i="4"/>
  <c r="Q198" i="4"/>
  <c r="Q199" i="4"/>
  <c r="Q200" i="4"/>
  <c r="Q215" i="4"/>
  <c r="Q216" i="4"/>
  <c r="Q217" i="4"/>
  <c r="Q218" i="4"/>
  <c r="Q220" i="4"/>
  <c r="Q221" i="4"/>
  <c r="Q222" i="4"/>
  <c r="Q223" i="4"/>
  <c r="Q224" i="4"/>
  <c r="Q238" i="4"/>
  <c r="Q239" i="4"/>
  <c r="Q240" i="4"/>
  <c r="Q241" i="4"/>
  <c r="Q242" i="4"/>
  <c r="Q251" i="4"/>
  <c r="Q252" i="4"/>
  <c r="Q253" i="4"/>
  <c r="Q254" i="4"/>
  <c r="Q256" i="4"/>
  <c r="Q257" i="4"/>
  <c r="Q258" i="4"/>
  <c r="Q259" i="4"/>
  <c r="Q260" i="4"/>
  <c r="Q274" i="4"/>
  <c r="Q275" i="4"/>
  <c r="Q276" i="4"/>
  <c r="Q277" i="4"/>
  <c r="Q278" i="4"/>
  <c r="Q291" i="4"/>
  <c r="Q306" i="4"/>
  <c r="Q324" i="4"/>
  <c r="Q325" i="4"/>
  <c r="Q326" i="4"/>
  <c r="Q327" i="4"/>
  <c r="Q328" i="4"/>
  <c r="Q335" i="4"/>
  <c r="Q418" i="4"/>
  <c r="Q419" i="4"/>
  <c r="Q420" i="4"/>
  <c r="Q422" i="4"/>
  <c r="Q423" i="4"/>
  <c r="Q424" i="4"/>
  <c r="Q426" i="4"/>
  <c r="Q427" i="4"/>
  <c r="Q428" i="4"/>
  <c r="Q436" i="4"/>
  <c r="Q516" i="4"/>
  <c r="Q531" i="4"/>
  <c r="Q532" i="4"/>
  <c r="Q534" i="4"/>
  <c r="Q549" i="4"/>
  <c r="Q551" i="4"/>
  <c r="Q561" i="4"/>
  <c r="Q563" i="4"/>
  <c r="Q579" i="4"/>
  <c r="Q581" i="4"/>
  <c r="Q591" i="4"/>
  <c r="Q593" i="4"/>
  <c r="Q603" i="4"/>
  <c r="Q605" i="4"/>
  <c r="Q609" i="4"/>
  <c r="Q611" i="4"/>
  <c r="Q621" i="4"/>
  <c r="Q623" i="4"/>
  <c r="Q632" i="4"/>
  <c r="Q634" i="4"/>
  <c r="Q636" i="4"/>
  <c r="Q643" i="4"/>
  <c r="Q649" i="4"/>
  <c r="Q651" i="4"/>
  <c r="Q653" i="4"/>
  <c r="Q655" i="4"/>
  <c r="Q657" i="4"/>
  <c r="Q659" i="4"/>
  <c r="Q675" i="4"/>
  <c r="Q677" i="4"/>
  <c r="Q679" i="4"/>
  <c r="Q705" i="4"/>
  <c r="Q707" i="4"/>
  <c r="Q709" i="4"/>
  <c r="Q731" i="4"/>
  <c r="Q733" i="4"/>
  <c r="Q735" i="4"/>
  <c r="Q737" i="4"/>
  <c r="Q739" i="4"/>
  <c r="Q741" i="4"/>
  <c r="Q743" i="4"/>
  <c r="Q745" i="4"/>
  <c r="Q747" i="4"/>
  <c r="Q749" i="4"/>
  <c r="Q751" i="4"/>
  <c r="Q753" i="4"/>
  <c r="Q761" i="4"/>
  <c r="Q763" i="4"/>
  <c r="Q765" i="4"/>
  <c r="Q767" i="4"/>
  <c r="Q769" i="4"/>
  <c r="Q771" i="4"/>
  <c r="Q773" i="4"/>
  <c r="Q775" i="4"/>
  <c r="Q777" i="4"/>
  <c r="Q779" i="4"/>
  <c r="Q781" i="4"/>
  <c r="Q783" i="4"/>
  <c r="Q785" i="4"/>
  <c r="Q787" i="4"/>
  <c r="Q789" i="4"/>
  <c r="Q791" i="4"/>
  <c r="Q793" i="4"/>
  <c r="Q795" i="4"/>
  <c r="Q797" i="4"/>
  <c r="Q805" i="4"/>
  <c r="Q807" i="4"/>
  <c r="Q809" i="4"/>
  <c r="Q811" i="4"/>
  <c r="Q813" i="4"/>
  <c r="Q815" i="4"/>
  <c r="Q817" i="4"/>
  <c r="Q819" i="4"/>
  <c r="Q821" i="4"/>
  <c r="Q823" i="4"/>
  <c r="Q825" i="4"/>
  <c r="Q827" i="4"/>
  <c r="Q843" i="4"/>
  <c r="Q845" i="4"/>
  <c r="Q847" i="4"/>
  <c r="Q851" i="4"/>
  <c r="Q853" i="4"/>
  <c r="Q855" i="4"/>
  <c r="Q857" i="4"/>
  <c r="Q859" i="4"/>
  <c r="Q861" i="4"/>
  <c r="Q864" i="4"/>
  <c r="Q866" i="4"/>
  <c r="Q880" i="4"/>
  <c r="Q882" i="4"/>
  <c r="Q884" i="4"/>
  <c r="Q886" i="4"/>
  <c r="Q888" i="4"/>
  <c r="Q890" i="4"/>
  <c r="Q892" i="4"/>
  <c r="Q894" i="4"/>
  <c r="Q896" i="4"/>
  <c r="Q898" i="4"/>
  <c r="Q900" i="4"/>
  <c r="Q902" i="4"/>
  <c r="Q904" i="4"/>
  <c r="Q906" i="4"/>
  <c r="Q908" i="4"/>
  <c r="Q910" i="4"/>
  <c r="Q912" i="4"/>
  <c r="Q914" i="4"/>
  <c r="Q936" i="4"/>
  <c r="Q938" i="4"/>
  <c r="D627" i="4"/>
  <c r="K836" i="4"/>
  <c r="K829" i="4" s="1"/>
  <c r="I836" i="4"/>
  <c r="I829" i="4" s="1"/>
  <c r="G836" i="4"/>
  <c r="G829" i="4" s="1"/>
  <c r="D840" i="4"/>
  <c r="D867" i="4"/>
  <c r="D553" i="4"/>
  <c r="D183" i="4"/>
  <c r="L171" i="4"/>
  <c r="D177" i="4"/>
  <c r="D105" i="4"/>
  <c r="D69" i="4"/>
  <c r="P307" i="4"/>
  <c r="P308" i="4"/>
  <c r="Q308" i="4" s="1"/>
  <c r="P431" i="4"/>
  <c r="D643" i="3"/>
  <c r="L517" i="3"/>
  <c r="P517" i="3" s="1"/>
  <c r="F496" i="3"/>
  <c r="K715" i="3"/>
  <c r="F517" i="3"/>
  <c r="F39" i="3" s="1"/>
  <c r="J517" i="3"/>
  <c r="J39" i="3" s="1"/>
  <c r="N517" i="3"/>
  <c r="N39" i="3" s="1"/>
  <c r="I493" i="3"/>
  <c r="M493" i="3"/>
  <c r="F494" i="3"/>
  <c r="G495" i="3"/>
  <c r="K495" i="3"/>
  <c r="O495" i="3"/>
  <c r="H496" i="3"/>
  <c r="G492" i="3"/>
  <c r="K492" i="3"/>
  <c r="D627" i="3"/>
  <c r="F14" i="3"/>
  <c r="O15" i="3"/>
  <c r="O7" i="3" s="1"/>
  <c r="H16" i="3"/>
  <c r="E494" i="3"/>
  <c r="E17" i="3"/>
  <c r="E9" i="3" s="1"/>
  <c r="I17" i="3"/>
  <c r="M17" i="3"/>
  <c r="F495" i="3"/>
  <c r="F18" i="3"/>
  <c r="J495" i="3"/>
  <c r="J18" i="3"/>
  <c r="J10" i="3" s="1"/>
  <c r="N18" i="3"/>
  <c r="G19" i="3"/>
  <c r="K496" i="3"/>
  <c r="K19" i="3"/>
  <c r="K11" i="3" s="1"/>
  <c r="O19" i="3"/>
  <c r="G15" i="3"/>
  <c r="G7" i="3" s="1"/>
  <c r="K15" i="3"/>
  <c r="K7" i="3" s="1"/>
  <c r="D512" i="3"/>
  <c r="E493" i="3"/>
  <c r="J30" i="3"/>
  <c r="J494" i="3"/>
  <c r="L30" i="3"/>
  <c r="P30" i="3" s="1"/>
  <c r="L494" i="3"/>
  <c r="N30" i="3"/>
  <c r="N494" i="3"/>
  <c r="J32" i="3"/>
  <c r="J496" i="3"/>
  <c r="L32" i="3"/>
  <c r="P32" i="3" s="1"/>
  <c r="L496" i="3"/>
  <c r="N32" i="3"/>
  <c r="N496" i="3"/>
  <c r="E41" i="3"/>
  <c r="L42" i="3"/>
  <c r="P42" i="3" s="1"/>
  <c r="D530" i="3"/>
  <c r="L499" i="3"/>
  <c r="E710" i="3"/>
  <c r="E517" i="3"/>
  <c r="G710" i="3"/>
  <c r="G517" i="3"/>
  <c r="G39" i="3" s="1"/>
  <c r="I710" i="3"/>
  <c r="I517" i="3"/>
  <c r="I39" i="3" s="1"/>
  <c r="K710" i="3"/>
  <c r="K517" i="3"/>
  <c r="K39" i="3" s="1"/>
  <c r="M710" i="3"/>
  <c r="M517" i="3"/>
  <c r="M39" i="3" s="1"/>
  <c r="O710" i="3"/>
  <c r="O517" i="3"/>
  <c r="O39" i="3" s="1"/>
  <c r="F711" i="3"/>
  <c r="F518" i="3"/>
  <c r="H711" i="3"/>
  <c r="H518" i="3"/>
  <c r="J711" i="3"/>
  <c r="J518" i="3"/>
  <c r="L711" i="3"/>
  <c r="P711" i="3" s="1"/>
  <c r="L518" i="3"/>
  <c r="P518" i="3" s="1"/>
  <c r="N711" i="3"/>
  <c r="N518" i="3"/>
  <c r="N40" i="3" s="1"/>
  <c r="D726" i="3"/>
  <c r="E712" i="3"/>
  <c r="L713" i="3"/>
  <c r="D728" i="3"/>
  <c r="E714" i="3"/>
  <c r="L715" i="3"/>
  <c r="P715" i="3" s="1"/>
  <c r="L830" i="3"/>
  <c r="L832" i="3"/>
  <c r="L834" i="3"/>
  <c r="L836" i="3"/>
  <c r="D58" i="3"/>
  <c r="M57" i="3"/>
  <c r="M51" i="3" s="1"/>
  <c r="L171" i="3"/>
  <c r="D219" i="3"/>
  <c r="K207" i="3"/>
  <c r="L27" i="3"/>
  <c r="D571" i="3"/>
  <c r="E510" i="3"/>
  <c r="N589" i="3"/>
  <c r="N498" i="3" s="1"/>
  <c r="N499" i="3"/>
  <c r="N492" i="3" s="1"/>
  <c r="E829" i="3"/>
  <c r="L288" i="3"/>
  <c r="P288" i="3" s="1"/>
  <c r="D305" i="3"/>
  <c r="L286" i="3"/>
  <c r="D286" i="3" s="1"/>
  <c r="I31" i="3"/>
  <c r="M31" i="3"/>
  <c r="M29" i="3"/>
  <c r="D36" i="3"/>
  <c r="L87" i="3"/>
  <c r="L243" i="3"/>
  <c r="E499" i="3"/>
  <c r="E492" i="3" s="1"/>
  <c r="I499" i="3"/>
  <c r="I492" i="3" s="1"/>
  <c r="F500" i="3"/>
  <c r="F493" i="3" s="1"/>
  <c r="J500" i="3"/>
  <c r="J493" i="3" s="1"/>
  <c r="L500" i="3"/>
  <c r="P500" i="3" s="1"/>
  <c r="N500" i="3"/>
  <c r="N493" i="3" s="1"/>
  <c r="G501" i="3"/>
  <c r="G494" i="3" s="1"/>
  <c r="K501" i="3"/>
  <c r="K494" i="3" s="1"/>
  <c r="O501" i="3"/>
  <c r="O494" i="3" s="1"/>
  <c r="H502" i="3"/>
  <c r="H495" i="3" s="1"/>
  <c r="L502" i="3"/>
  <c r="E503" i="3"/>
  <c r="E496" i="3" s="1"/>
  <c r="I503" i="3"/>
  <c r="I496" i="3" s="1"/>
  <c r="M503" i="3"/>
  <c r="M496" i="3" s="1"/>
  <c r="D504" i="3"/>
  <c r="L710" i="3"/>
  <c r="L714" i="3"/>
  <c r="I29" i="3"/>
  <c r="O31" i="3"/>
  <c r="K31" i="3"/>
  <c r="O29" i="3"/>
  <c r="K29" i="3"/>
  <c r="D53" i="3"/>
  <c r="G16" i="3"/>
  <c r="G8" i="3" s="1"/>
  <c r="I16" i="3"/>
  <c r="K16" i="3"/>
  <c r="K8" i="3" s="1"/>
  <c r="M16" i="3"/>
  <c r="O16" i="3"/>
  <c r="F19" i="3"/>
  <c r="F11" i="3" s="1"/>
  <c r="H19" i="3"/>
  <c r="H11" i="3" s="1"/>
  <c r="J19" i="3"/>
  <c r="L19" i="3"/>
  <c r="P19" i="3" s="1"/>
  <c r="N19" i="3"/>
  <c r="D92" i="3"/>
  <c r="D105" i="3"/>
  <c r="D111" i="3"/>
  <c r="D137" i="3"/>
  <c r="D147" i="3"/>
  <c r="D159" i="3"/>
  <c r="D175" i="3"/>
  <c r="D177" i="3"/>
  <c r="D183" i="3"/>
  <c r="D189" i="3"/>
  <c r="D201" i="3"/>
  <c r="D249" i="3"/>
  <c r="D290" i="3"/>
  <c r="D333" i="3"/>
  <c r="D336" i="3"/>
  <c r="D342" i="3"/>
  <c r="D348" i="3"/>
  <c r="D463" i="3"/>
  <c r="D506" i="3"/>
  <c r="D508" i="3"/>
  <c r="D513" i="3"/>
  <c r="D529" i="3"/>
  <c r="D661" i="3"/>
  <c r="D663" i="3"/>
  <c r="D665" i="3"/>
  <c r="D674" i="3"/>
  <c r="D680" i="3"/>
  <c r="D758" i="3"/>
  <c r="D798" i="3"/>
  <c r="D802" i="3"/>
  <c r="D837" i="3"/>
  <c r="D867" i="3"/>
  <c r="D873" i="3"/>
  <c r="D874" i="3"/>
  <c r="D875" i="3"/>
  <c r="D876" i="3"/>
  <c r="D877" i="3"/>
  <c r="D878" i="3"/>
  <c r="L31" i="3"/>
  <c r="P31" i="3" s="1"/>
  <c r="L29" i="3"/>
  <c r="P29" i="3" s="1"/>
  <c r="L28" i="3"/>
  <c r="D91" i="3"/>
  <c r="D93" i="3"/>
  <c r="D140" i="3"/>
  <c r="D210" i="3"/>
  <c r="D212" i="3"/>
  <c r="L213" i="3"/>
  <c r="D213" i="3" s="1"/>
  <c r="D214" i="3"/>
  <c r="D245" i="3"/>
  <c r="D247" i="3"/>
  <c r="D261" i="3"/>
  <c r="D267" i="3"/>
  <c r="D279" i="3"/>
  <c r="D312" i="3"/>
  <c r="D314" i="3"/>
  <c r="D323" i="3"/>
  <c r="D331" i="3"/>
  <c r="D334" i="3"/>
  <c r="D356" i="3"/>
  <c r="D376" i="3"/>
  <c r="D378" i="3"/>
  <c r="D415" i="3"/>
  <c r="D441" i="3"/>
  <c r="D461" i="3"/>
  <c r="D464" i="3"/>
  <c r="D547" i="3"/>
  <c r="D553" i="3"/>
  <c r="D595" i="3"/>
  <c r="D607" i="3"/>
  <c r="D638" i="3"/>
  <c r="D662" i="3"/>
  <c r="D718" i="3"/>
  <c r="D724" i="3"/>
  <c r="D756" i="3"/>
  <c r="D799" i="3"/>
  <c r="E830" i="3"/>
  <c r="L831" i="3"/>
  <c r="D831" i="3" s="1"/>
  <c r="D840" i="3"/>
  <c r="D922" i="3"/>
  <c r="D940" i="3"/>
  <c r="D946" i="3"/>
  <c r="D37" i="3"/>
  <c r="L310" i="3"/>
  <c r="D34" i="3"/>
  <c r="N285" i="3"/>
  <c r="D306" i="3"/>
  <c r="D308" i="3"/>
  <c r="L289" i="3"/>
  <c r="P289" i="3" s="1"/>
  <c r="D89" i="3"/>
  <c r="D99" i="3"/>
  <c r="D129" i="3"/>
  <c r="D138" i="3"/>
  <c r="D141" i="3"/>
  <c r="D299" i="3"/>
  <c r="D304" i="3"/>
  <c r="D313" i="3"/>
  <c r="D330" i="3"/>
  <c r="D359" i="3"/>
  <c r="D374" i="3"/>
  <c r="D377" i="3"/>
  <c r="D393" i="3"/>
  <c r="D439" i="3"/>
  <c r="D442" i="3"/>
  <c r="D465" i="3"/>
  <c r="D509" i="3"/>
  <c r="D514" i="3"/>
  <c r="D541" i="3"/>
  <c r="D619" i="3"/>
  <c r="D628" i="3"/>
  <c r="D727" i="3"/>
  <c r="D22" i="3"/>
  <c r="D25" i="3"/>
  <c r="D38" i="3"/>
  <c r="D173" i="3"/>
  <c r="D176" i="3"/>
  <c r="D195" i="3"/>
  <c r="D208" i="3"/>
  <c r="D211" i="3"/>
  <c r="D225" i="3"/>
  <c r="D246" i="3"/>
  <c r="D273" i="3"/>
  <c r="D292" i="3"/>
  <c r="D355" i="3"/>
  <c r="D412" i="3"/>
  <c r="D505" i="3"/>
  <c r="D717" i="3"/>
  <c r="D719" i="3"/>
  <c r="D721" i="3"/>
  <c r="D800" i="3"/>
  <c r="D838" i="3"/>
  <c r="D841" i="3"/>
  <c r="D834" i="3" s="1"/>
  <c r="D413" i="3"/>
  <c r="D416" i="3"/>
  <c r="D50" i="3"/>
  <c r="D55" i="3"/>
  <c r="L51" i="3"/>
  <c r="D81" i="3"/>
  <c r="D90" i="3"/>
  <c r="L135" i="3"/>
  <c r="N135" i="3"/>
  <c r="D153" i="3"/>
  <c r="D165" i="3"/>
  <c r="D174" i="3"/>
  <c r="D209" i="3"/>
  <c r="M243" i="3"/>
  <c r="O243" i="3"/>
  <c r="D565" i="3"/>
  <c r="D704" i="3"/>
  <c r="D720" i="3"/>
  <c r="D722" i="3"/>
  <c r="D725" i="3"/>
  <c r="D729" i="3"/>
  <c r="D757" i="3"/>
  <c r="D23" i="3"/>
  <c r="D35" i="3"/>
  <c r="M87" i="3"/>
  <c r="O87" i="3"/>
  <c r="D123" i="3"/>
  <c r="D139" i="3"/>
  <c r="M171" i="3"/>
  <c r="O171" i="3"/>
  <c r="N207" i="3"/>
  <c r="D237" i="3"/>
  <c r="D244" i="3"/>
  <c r="D248" i="3"/>
  <c r="D311" i="3"/>
  <c r="D315" i="3"/>
  <c r="D317" i="3"/>
  <c r="D332" i="3"/>
  <c r="D357" i="3"/>
  <c r="D375" i="3"/>
  <c r="D395" i="3"/>
  <c r="D414" i="3"/>
  <c r="D440" i="3"/>
  <c r="D462" i="3"/>
  <c r="D466" i="3"/>
  <c r="D507" i="3"/>
  <c r="D511" i="3"/>
  <c r="D515" i="3"/>
  <c r="D601" i="3"/>
  <c r="D613" i="3"/>
  <c r="D629" i="3"/>
  <c r="D664" i="3"/>
  <c r="D801" i="3"/>
  <c r="D833" i="3"/>
  <c r="D839" i="3"/>
  <c r="E16" i="3"/>
  <c r="E18" i="3"/>
  <c r="K87" i="3"/>
  <c r="L88" i="3"/>
  <c r="P88" i="3" s="1"/>
  <c r="D94" i="3"/>
  <c r="K171" i="3"/>
  <c r="L172" i="3"/>
  <c r="D178" i="3"/>
  <c r="K243" i="3"/>
  <c r="E310" i="3"/>
  <c r="M523" i="3"/>
  <c r="D666" i="3"/>
  <c r="L87" i="4" l="1"/>
  <c r="Q577" i="5"/>
  <c r="P304" i="5"/>
  <c r="Q304" i="5" s="1"/>
  <c r="D136" i="4"/>
  <c r="O18" i="5"/>
  <c r="O10" i="5" s="1"/>
  <c r="D287" i="3"/>
  <c r="L17" i="5"/>
  <c r="L9" i="5" s="1"/>
  <c r="D849" i="5"/>
  <c r="D298" i="3"/>
  <c r="L625" i="4"/>
  <c r="H19" i="4"/>
  <c r="H11" i="4" s="1"/>
  <c r="F496" i="4"/>
  <c r="Q463" i="4"/>
  <c r="Q153" i="5"/>
  <c r="D934" i="5"/>
  <c r="P503" i="5"/>
  <c r="M16" i="5"/>
  <c r="M8" i="5" s="1"/>
  <c r="L285" i="3"/>
  <c r="Q628" i="5"/>
  <c r="P195" i="5"/>
  <c r="P462" i="5"/>
  <c r="P141" i="4"/>
  <c r="K494" i="4"/>
  <c r="P934" i="5"/>
  <c r="Q934" i="5" s="1"/>
  <c r="Q726" i="4"/>
  <c r="Q439" i="4"/>
  <c r="G496" i="5"/>
  <c r="Q48" i="4"/>
  <c r="E493" i="5"/>
  <c r="P833" i="4"/>
  <c r="P261" i="4"/>
  <c r="Q261" i="4" s="1"/>
  <c r="F19" i="5"/>
  <c r="F11" i="5" s="1"/>
  <c r="H15" i="5"/>
  <c r="H7" i="5" s="1"/>
  <c r="H494" i="5"/>
  <c r="D279" i="4"/>
  <c r="M17" i="5"/>
  <c r="M9" i="5" s="1"/>
  <c r="J15" i="4"/>
  <c r="J7" i="4" s="1"/>
  <c r="L19" i="5"/>
  <c r="D518" i="5"/>
  <c r="G17" i="4"/>
  <c r="G9" i="4" s="1"/>
  <c r="L517" i="4"/>
  <c r="L39" i="4" s="1"/>
  <c r="Q508" i="4"/>
  <c r="Q69" i="4"/>
  <c r="Q553" i="4"/>
  <c r="D523" i="4"/>
  <c r="K10" i="3"/>
  <c r="M10" i="3"/>
  <c r="D519" i="3"/>
  <c r="M494" i="3"/>
  <c r="H8" i="3"/>
  <c r="D88" i="4"/>
  <c r="Q442" i="5"/>
  <c r="Q754" i="4"/>
  <c r="Q53" i="4"/>
  <c r="Q35" i="4"/>
  <c r="F14" i="5"/>
  <c r="F20" i="5" s="1"/>
  <c r="D479" i="5"/>
  <c r="H14" i="4"/>
  <c r="H6" i="4" s="1"/>
  <c r="D171" i="4"/>
  <c r="Q876" i="5"/>
  <c r="Q147" i="5"/>
  <c r="Q25" i="5"/>
  <c r="P165" i="4"/>
  <c r="Q165" i="4" s="1"/>
  <c r="Q22" i="4"/>
  <c r="O11" i="4"/>
  <c r="N495" i="3"/>
  <c r="Q314" i="5"/>
  <c r="P523" i="4"/>
  <c r="Q523" i="4" s="1"/>
  <c r="Q332" i="4"/>
  <c r="D502" i="5"/>
  <c r="Q721" i="4"/>
  <c r="D714" i="4"/>
  <c r="Q136" i="4"/>
  <c r="Q88" i="4"/>
  <c r="D520" i="3"/>
  <c r="D41" i="3"/>
  <c r="N10" i="3"/>
  <c r="M9" i="3"/>
  <c r="H493" i="3"/>
  <c r="Q105" i="5"/>
  <c r="Q680" i="5"/>
  <c r="P517" i="5"/>
  <c r="Q517" i="5" s="1"/>
  <c r="Q514" i="5"/>
  <c r="Q375" i="5"/>
  <c r="Q356" i="5"/>
  <c r="Q129" i="5"/>
  <c r="Q378" i="5"/>
  <c r="Q397" i="4"/>
  <c r="Q314" i="4"/>
  <c r="Q22" i="5"/>
  <c r="Q874" i="4"/>
  <c r="Q680" i="4"/>
  <c r="Q442" i="4"/>
  <c r="Q375" i="4"/>
  <c r="Q356" i="4"/>
  <c r="Q330" i="4"/>
  <c r="Q129" i="4"/>
  <c r="Q46" i="4"/>
  <c r="N15" i="5"/>
  <c r="N7" i="5" s="1"/>
  <c r="D867" i="5"/>
  <c r="D43" i="3"/>
  <c r="D873" i="4"/>
  <c r="H492" i="4"/>
  <c r="E14" i="4"/>
  <c r="F494" i="5"/>
  <c r="D521" i="3"/>
  <c r="F10" i="3"/>
  <c r="I14" i="4"/>
  <c r="I6" i="4" s="1"/>
  <c r="Q261" i="5"/>
  <c r="Q255" i="5"/>
  <c r="Q208" i="5"/>
  <c r="Q946" i="5"/>
  <c r="Q922" i="5"/>
  <c r="Q727" i="5"/>
  <c r="Q757" i="5"/>
  <c r="Q505" i="5"/>
  <c r="Q279" i="5"/>
  <c r="Q522" i="5"/>
  <c r="Q245" i="5"/>
  <c r="Q176" i="5"/>
  <c r="Q619" i="4"/>
  <c r="Q601" i="4"/>
  <c r="Q577" i="4"/>
  <c r="Q520" i="4"/>
  <c r="Q512" i="4"/>
  <c r="P255" i="4"/>
  <c r="Q255" i="4" s="1"/>
  <c r="Q208" i="4"/>
  <c r="P147" i="4"/>
  <c r="Q147" i="4" s="1"/>
  <c r="P93" i="4"/>
  <c r="Q93" i="4" s="1"/>
  <c r="Q89" i="4"/>
  <c r="Q214" i="5"/>
  <c r="Q946" i="4"/>
  <c r="Q922" i="4"/>
  <c r="Q803" i="4"/>
  <c r="Q727" i="4"/>
  <c r="Q509" i="4"/>
  <c r="P462" i="4"/>
  <c r="Q462" i="4" s="1"/>
  <c r="Q267" i="4"/>
  <c r="Q176" i="4"/>
  <c r="P111" i="4"/>
  <c r="Q111" i="4" s="1"/>
  <c r="K495" i="5"/>
  <c r="D928" i="5"/>
  <c r="D830" i="4"/>
  <c r="J496" i="4"/>
  <c r="H491" i="3"/>
  <c r="Q721" i="5"/>
  <c r="Q717" i="5"/>
  <c r="Q626" i="5"/>
  <c r="Q513" i="5"/>
  <c r="Q506" i="5"/>
  <c r="Q466" i="5"/>
  <c r="Q334" i="5"/>
  <c r="Q209" i="5"/>
  <c r="Q138" i="5"/>
  <c r="Q89" i="5"/>
  <c r="Q757" i="4"/>
  <c r="Q729" i="4"/>
  <c r="Q664" i="4"/>
  <c r="Q209" i="4"/>
  <c r="Q37" i="5"/>
  <c r="Q916" i="4"/>
  <c r="Q802" i="4"/>
  <c r="Q638" i="4"/>
  <c r="Q571" i="4"/>
  <c r="Q513" i="4"/>
  <c r="Q506" i="4"/>
  <c r="Q279" i="4"/>
  <c r="Q91" i="4"/>
  <c r="Q630" i="5"/>
  <c r="D715" i="4"/>
  <c r="I11" i="4"/>
  <c r="D52" i="4"/>
  <c r="J14" i="5"/>
  <c r="J20" i="5" s="1"/>
  <c r="D21" i="3"/>
  <c r="D499" i="4"/>
  <c r="O8" i="3"/>
  <c r="D310" i="4"/>
  <c r="L243" i="4"/>
  <c r="D243" i="4" s="1"/>
  <c r="Q627" i="4"/>
  <c r="Q90" i="4"/>
  <c r="Q153" i="4"/>
  <c r="Q613" i="4"/>
  <c r="Q183" i="4"/>
  <c r="Q613" i="5"/>
  <c r="Q94" i="4"/>
  <c r="Q212" i="4"/>
  <c r="Q802" i="5"/>
  <c r="Q595" i="5"/>
  <c r="Q394" i="5"/>
  <c r="Q415" i="5"/>
  <c r="Q719" i="4"/>
  <c r="Q595" i="4"/>
  <c r="Q519" i="4"/>
  <c r="Q334" i="4"/>
  <c r="Q37" i="4"/>
  <c r="Q803" i="5"/>
  <c r="Q396" i="5"/>
  <c r="Q397" i="5"/>
  <c r="Q330" i="5"/>
  <c r="Q466" i="4"/>
  <c r="Q292" i="4"/>
  <c r="Q138" i="4"/>
  <c r="Q183" i="5"/>
  <c r="Q601" i="5"/>
  <c r="Q437" i="5"/>
  <c r="Q47" i="5"/>
  <c r="Q800" i="4"/>
  <c r="Q437" i="4"/>
  <c r="Q304" i="4"/>
  <c r="Q247" i="4"/>
  <c r="Q139" i="4"/>
  <c r="Q413" i="4"/>
  <c r="Q874" i="5"/>
  <c r="Q292" i="5"/>
  <c r="Q801" i="5"/>
  <c r="Q666" i="5"/>
  <c r="Q438" i="5"/>
  <c r="Q505" i="4"/>
  <c r="Q415" i="4"/>
  <c r="Q674" i="4"/>
  <c r="Q244" i="5"/>
  <c r="Q159" i="5"/>
  <c r="Q800" i="5"/>
  <c r="Q758" i="5"/>
  <c r="Q725" i="5"/>
  <c r="Q916" i="5"/>
  <c r="Q724" i="5"/>
  <c r="Q638" i="5"/>
  <c r="Q512" i="5"/>
  <c r="Q336" i="5"/>
  <c r="Q290" i="5"/>
  <c r="Q212" i="5"/>
  <c r="Q139" i="5"/>
  <c r="Q90" i="5"/>
  <c r="Q571" i="5"/>
  <c r="Q520" i="5"/>
  <c r="Q464" i="5"/>
  <c r="Q462" i="5"/>
  <c r="Q359" i="5"/>
  <c r="Q725" i="4"/>
  <c r="Q529" i="4"/>
  <c r="Q522" i="4"/>
  <c r="Q464" i="4"/>
  <c r="Q359" i="4"/>
  <c r="Q333" i="4"/>
  <c r="Q245" i="4"/>
  <c r="Q173" i="4"/>
  <c r="Q178" i="4"/>
  <c r="Q38" i="5"/>
  <c r="Q756" i="4"/>
  <c r="Q718" i="4"/>
  <c r="Q628" i="4"/>
  <c r="Q348" i="4"/>
  <c r="Q336" i="4"/>
  <c r="Q201" i="4"/>
  <c r="Q38" i="4"/>
  <c r="Q23" i="4"/>
  <c r="Q441" i="4"/>
  <c r="Q189" i="4"/>
  <c r="Q174" i="4"/>
  <c r="Q140" i="4"/>
  <c r="Q54" i="4"/>
  <c r="Q26" i="4"/>
  <c r="Q307" i="5"/>
  <c r="Q438" i="4"/>
  <c r="Q878" i="4"/>
  <c r="Q565" i="4"/>
  <c r="Q547" i="4"/>
  <c r="Q312" i="4"/>
  <c r="L11" i="5"/>
  <c r="P11" i="5" s="1"/>
  <c r="P19" i="5"/>
  <c r="Q19" i="5" s="1"/>
  <c r="D81" i="4"/>
  <c r="P81" i="4"/>
  <c r="Q81" i="4" s="1"/>
  <c r="D589" i="4"/>
  <c r="N498" i="4"/>
  <c r="N491" i="4" s="1"/>
  <c r="L831" i="5"/>
  <c r="D831" i="5" s="1"/>
  <c r="L16" i="5"/>
  <c r="P838" i="5"/>
  <c r="L40" i="4"/>
  <c r="P40" i="4" s="1"/>
  <c r="P518" i="4"/>
  <c r="Q518" i="4" s="1"/>
  <c r="P510" i="6"/>
  <c r="P510" i="4"/>
  <c r="Q510" i="4" s="1"/>
  <c r="G18" i="4"/>
  <c r="G10" i="4" s="1"/>
  <c r="G495" i="4"/>
  <c r="D503" i="4"/>
  <c r="N496" i="4"/>
  <c r="E495" i="4"/>
  <c r="E18" i="4"/>
  <c r="E10" i="4" s="1"/>
  <c r="P75" i="4"/>
  <c r="Q75" i="4" s="1"/>
  <c r="O495" i="4"/>
  <c r="L836" i="5"/>
  <c r="D836" i="5" s="1"/>
  <c r="D873" i="5"/>
  <c r="H19" i="5"/>
  <c r="H11" i="5" s="1"/>
  <c r="D503" i="5"/>
  <c r="H496" i="5"/>
  <c r="D496" i="5" s="1"/>
  <c r="N494" i="5"/>
  <c r="D501" i="5"/>
  <c r="N17" i="5"/>
  <c r="N9" i="5" s="1"/>
  <c r="I16" i="5"/>
  <c r="I8" i="5" s="1"/>
  <c r="D500" i="5"/>
  <c r="I493" i="5"/>
  <c r="Q711" i="4"/>
  <c r="Q52" i="4"/>
  <c r="D153" i="4"/>
  <c r="I18" i="4"/>
  <c r="I10" i="4" s="1"/>
  <c r="P27" i="3"/>
  <c r="Q248" i="4"/>
  <c r="L491" i="3"/>
  <c r="Q342" i="4"/>
  <c r="D715" i="5"/>
  <c r="Q547" i="5"/>
  <c r="Q117" i="5"/>
  <c r="Q720" i="5"/>
  <c r="Q52" i="5"/>
  <c r="Q465" i="5"/>
  <c r="Q877" i="4"/>
  <c r="Q798" i="4"/>
  <c r="Q717" i="4"/>
  <c r="Q289" i="4"/>
  <c r="Q719" i="5"/>
  <c r="P712" i="5"/>
  <c r="Q674" i="5"/>
  <c r="Q535" i="5"/>
  <c r="Q358" i="5"/>
  <c r="Q237" i="5"/>
  <c r="Q173" i="5"/>
  <c r="Q55" i="5"/>
  <c r="Q50" i="5"/>
  <c r="Q416" i="5"/>
  <c r="Q412" i="5"/>
  <c r="Q317" i="5"/>
  <c r="Q724" i="4"/>
  <c r="Q465" i="4"/>
  <c r="Q354" i="4"/>
  <c r="Q663" i="4"/>
  <c r="Q357" i="4"/>
  <c r="Q317" i="4"/>
  <c r="Q50" i="4"/>
  <c r="N491" i="5"/>
  <c r="M11" i="4"/>
  <c r="D832" i="4"/>
  <c r="H14" i="3"/>
  <c r="H6" i="3" s="1"/>
  <c r="Q75" i="5"/>
  <c r="Q801" i="4"/>
  <c r="D715" i="3"/>
  <c r="N9" i="3"/>
  <c r="G11" i="3"/>
  <c r="Q878" i="5"/>
  <c r="Q553" i="5"/>
  <c r="Q798" i="5"/>
  <c r="Q726" i="5"/>
  <c r="Q565" i="5"/>
  <c r="Q313" i="5"/>
  <c r="Q463" i="5"/>
  <c r="Q357" i="5"/>
  <c r="P840" i="4"/>
  <c r="Q840" i="4" s="1"/>
  <c r="Q589" i="4"/>
  <c r="Q378" i="4"/>
  <c r="Q177" i="4"/>
  <c r="Q47" i="4"/>
  <c r="Q629" i="4"/>
  <c r="Q530" i="5"/>
  <c r="Q876" i="4"/>
  <c r="Q720" i="4"/>
  <c r="Q514" i="4"/>
  <c r="P837" i="3"/>
  <c r="Q837" i="5" s="1"/>
  <c r="Q519" i="5"/>
  <c r="Q231" i="4"/>
  <c r="Q123" i="4"/>
  <c r="Q92" i="4"/>
  <c r="Q49" i="4"/>
  <c r="Q394" i="4"/>
  <c r="D57" i="4"/>
  <c r="P27" i="5"/>
  <c r="H18" i="4"/>
  <c r="H10" i="4" s="1"/>
  <c r="F491" i="3"/>
  <c r="Q307" i="4"/>
  <c r="Q287" i="5"/>
  <c r="Q722" i="5"/>
  <c r="Q373" i="5"/>
  <c r="Q189" i="5"/>
  <c r="Q175" i="5"/>
  <c r="Q45" i="5"/>
  <c r="P626" i="4"/>
  <c r="Q626" i="4" s="1"/>
  <c r="P517" i="4"/>
  <c r="Q517" i="4" s="1"/>
  <c r="Q373" i="4"/>
  <c r="Q315" i="4"/>
  <c r="Q63" i="4"/>
  <c r="Q24" i="4"/>
  <c r="Q287" i="4"/>
  <c r="F16" i="4"/>
  <c r="F8" i="4" s="1"/>
  <c r="Q29" i="4"/>
  <c r="Q431" i="4"/>
  <c r="Q877" i="5"/>
  <c r="Q662" i="5"/>
  <c r="Q755" i="5"/>
  <c r="Q342" i="5"/>
  <c r="Q248" i="5"/>
  <c r="Q123" i="5"/>
  <c r="Q92" i="5"/>
  <c r="Q54" i="5"/>
  <c r="Q49" i="5"/>
  <c r="Q374" i="5"/>
  <c r="Q174" i="5"/>
  <c r="Q45" i="4"/>
  <c r="Q26" i="5"/>
  <c r="Q722" i="4"/>
  <c r="P244" i="4"/>
  <c r="Q244" i="4" s="1"/>
  <c r="Q175" i="4"/>
  <c r="G11" i="4"/>
  <c r="I7" i="4"/>
  <c r="G7" i="4"/>
  <c r="Q81" i="5"/>
  <c r="Q508" i="5"/>
  <c r="Q503" i="5"/>
  <c r="Q441" i="5"/>
  <c r="Q231" i="5"/>
  <c r="Q333" i="5"/>
  <c r="Q140" i="5"/>
  <c r="Q91" i="5"/>
  <c r="Q273" i="4"/>
  <c r="Q36" i="5"/>
  <c r="Q755" i="4"/>
  <c r="Q662" i="4"/>
  <c r="Q105" i="4"/>
  <c r="Q36" i="4"/>
  <c r="I14" i="5"/>
  <c r="I6" i="5" s="1"/>
  <c r="D838" i="4"/>
  <c r="L285" i="5"/>
  <c r="D285" i="5" s="1"/>
  <c r="D207" i="4"/>
  <c r="P39" i="4"/>
  <c r="J491" i="4"/>
  <c r="D329" i="4"/>
  <c r="O17" i="4"/>
  <c r="O9" i="4" s="1"/>
  <c r="D288" i="3"/>
  <c r="I10" i="3"/>
  <c r="Q521" i="4"/>
  <c r="Q141" i="4"/>
  <c r="D27" i="4"/>
  <c r="Q195" i="4"/>
  <c r="Q159" i="4"/>
  <c r="Q799" i="4"/>
  <c r="Q355" i="4"/>
  <c r="Q211" i="4"/>
  <c r="D30" i="3"/>
  <c r="P625" i="3"/>
  <c r="J6" i="3"/>
  <c r="L461" i="5"/>
  <c r="P461" i="5" s="1"/>
  <c r="Q461" i="5" s="1"/>
  <c r="D310" i="3"/>
  <c r="D710" i="3"/>
  <c r="Q440" i="4"/>
  <c r="Q219" i="4"/>
  <c r="Q44" i="4"/>
  <c r="Q376" i="4"/>
  <c r="J16" i="4"/>
  <c r="J8" i="4" s="1"/>
  <c r="R286" i="3"/>
  <c r="D713" i="4"/>
  <c r="Q374" i="4"/>
  <c r="Q225" i="4"/>
  <c r="D589" i="3"/>
  <c r="Q583" i="4"/>
  <c r="Q507" i="4"/>
  <c r="Q331" i="4"/>
  <c r="Q56" i="4"/>
  <c r="Q137" i="4"/>
  <c r="K14" i="4"/>
  <c r="K6" i="4" s="1"/>
  <c r="D522" i="3"/>
  <c r="L11" i="3"/>
  <c r="P11" i="3" s="1"/>
  <c r="J11" i="3"/>
  <c r="M8" i="3"/>
  <c r="O10" i="3"/>
  <c r="Q715" i="4"/>
  <c r="Q32" i="4"/>
  <c r="J9" i="3"/>
  <c r="L492" i="4"/>
  <c r="L836" i="4"/>
  <c r="Q165" i="5"/>
  <c r="Q754" i="5"/>
  <c r="Q799" i="5"/>
  <c r="Q507" i="5"/>
  <c r="Q440" i="5"/>
  <c r="Q315" i="5"/>
  <c r="Q267" i="5"/>
  <c r="Q56" i="5"/>
  <c r="Q44" i="5"/>
  <c r="P837" i="4"/>
  <c r="P661" i="4"/>
  <c r="Q417" i="4"/>
  <c r="Q24" i="5"/>
  <c r="P172" i="4"/>
  <c r="P841" i="3"/>
  <c r="O14" i="5"/>
  <c r="O20" i="5" s="1"/>
  <c r="H491" i="5"/>
  <c r="M15" i="5"/>
  <c r="M7" i="5" s="1"/>
  <c r="D502" i="4"/>
  <c r="D849" i="4"/>
  <c r="D44" i="3"/>
  <c r="D159" i="4"/>
  <c r="L135" i="4"/>
  <c r="D135" i="4" s="1"/>
  <c r="D510" i="4"/>
  <c r="H491" i="4"/>
  <c r="D625" i="3"/>
  <c r="L207" i="3"/>
  <c r="L14" i="3" s="1"/>
  <c r="L9" i="3"/>
  <c r="D830" i="3"/>
  <c r="O11" i="3"/>
  <c r="P831" i="6"/>
  <c r="L51" i="4"/>
  <c r="P51" i="4" s="1"/>
  <c r="D195" i="4"/>
  <c r="M14" i="4"/>
  <c r="Q111" i="5"/>
  <c r="L830" i="5"/>
  <c r="D830" i="5" s="1"/>
  <c r="Q663" i="5"/>
  <c r="Q521" i="5"/>
  <c r="P510" i="5"/>
  <c r="Q510" i="5" s="1"/>
  <c r="Q439" i="5"/>
  <c r="Q225" i="5"/>
  <c r="Q414" i="5"/>
  <c r="Q355" i="5"/>
  <c r="Q332" i="5"/>
  <c r="Q312" i="5"/>
  <c r="Q666" i="4"/>
  <c r="Q630" i="4"/>
  <c r="Q607" i="4"/>
  <c r="Q559" i="4"/>
  <c r="Q503" i="4"/>
  <c r="Q94" i="5"/>
  <c r="Q867" i="4"/>
  <c r="L498" i="4"/>
  <c r="N836" i="4"/>
  <c r="N829" i="4" s="1"/>
  <c r="P841" i="6"/>
  <c r="M15" i="4"/>
  <c r="M7" i="4" s="1"/>
  <c r="K7" i="4"/>
  <c r="N16" i="4"/>
  <c r="N8" i="4" s="1"/>
  <c r="H9" i="3"/>
  <c r="Q31" i="4"/>
  <c r="O496" i="3"/>
  <c r="O14" i="4"/>
  <c r="P172" i="5"/>
  <c r="Q627" i="5"/>
  <c r="Q867" i="5"/>
  <c r="P841" i="5"/>
  <c r="Q509" i="5"/>
  <c r="Q273" i="5"/>
  <c r="Q137" i="5"/>
  <c r="Q559" i="5"/>
  <c r="Q413" i="5"/>
  <c r="Q376" i="5"/>
  <c r="Q331" i="5"/>
  <c r="Q211" i="5"/>
  <c r="Q48" i="5"/>
  <c r="P841" i="4"/>
  <c r="P288" i="4"/>
  <c r="Q288" i="4" s="1"/>
  <c r="Q414" i="4"/>
  <c r="Q43" i="4"/>
  <c r="Q25" i="4"/>
  <c r="Q417" i="5"/>
  <c r="D838" i="5"/>
  <c r="D518" i="4"/>
  <c r="D289" i="3"/>
  <c r="G14" i="4"/>
  <c r="G6" i="4" s="1"/>
  <c r="Q715" i="5"/>
  <c r="I6" i="3"/>
  <c r="D541" i="4"/>
  <c r="I491" i="4"/>
  <c r="F18" i="4"/>
  <c r="O492" i="4"/>
  <c r="O40" i="4"/>
  <c r="D40" i="4" s="1"/>
  <c r="M491" i="4"/>
  <c r="J14" i="4"/>
  <c r="K492" i="4"/>
  <c r="L18" i="4"/>
  <c r="L461" i="4"/>
  <c r="P473" i="4"/>
  <c r="Q473" i="4" s="1"/>
  <c r="I492" i="4"/>
  <c r="G492" i="4"/>
  <c r="D502" i="3"/>
  <c r="Q30" i="5"/>
  <c r="D712" i="5"/>
  <c r="D42" i="3"/>
  <c r="N18" i="4"/>
  <c r="N10" i="4" s="1"/>
  <c r="K491" i="4"/>
  <c r="O491" i="4"/>
  <c r="N15" i="4"/>
  <c r="N7" i="4" s="1"/>
  <c r="G491" i="4"/>
  <c r="Q500" i="5"/>
  <c r="D521" i="5"/>
  <c r="D519" i="5"/>
  <c r="D714" i="5"/>
  <c r="D710" i="5"/>
  <c r="D712" i="4"/>
  <c r="L15" i="4"/>
  <c r="L7" i="4" s="1"/>
  <c r="J17" i="4"/>
  <c r="J9" i="4" s="1"/>
  <c r="G16" i="4"/>
  <c r="G8" i="4" s="1"/>
  <c r="J491" i="5"/>
  <c r="F491" i="4"/>
  <c r="F14" i="4"/>
  <c r="F6" i="4" s="1"/>
  <c r="M492" i="4"/>
  <c r="J18" i="4"/>
  <c r="J10" i="4" s="1"/>
  <c r="D479" i="4"/>
  <c r="Q237" i="4"/>
  <c r="Q940" i="4"/>
  <c r="Q249" i="4"/>
  <c r="Q246" i="4"/>
  <c r="Q99" i="4"/>
  <c r="Q30" i="4"/>
  <c r="Q500" i="4"/>
  <c r="Q210" i="4"/>
  <c r="Q57" i="4"/>
  <c r="Q55" i="4"/>
  <c r="Q42" i="4"/>
  <c r="Q515" i="4"/>
  <c r="Q511" i="4"/>
  <c r="Q530" i="4"/>
  <c r="Q214" i="4"/>
  <c r="Q759" i="4"/>
  <c r="Q535" i="4"/>
  <c r="Q416" i="4"/>
  <c r="Q412" i="4"/>
  <c r="Q395" i="4"/>
  <c r="Q377" i="4"/>
  <c r="Q313" i="4"/>
  <c r="Q728" i="4"/>
  <c r="Q392" i="4"/>
  <c r="Q323" i="4"/>
  <c r="Q393" i="4"/>
  <c r="Q311" i="4"/>
  <c r="Q875" i="4"/>
  <c r="Q758" i="4"/>
  <c r="Q704" i="4"/>
  <c r="Q541" i="4"/>
  <c r="Q290" i="4"/>
  <c r="Q117" i="4"/>
  <c r="P171" i="3"/>
  <c r="P171" i="6"/>
  <c r="D501" i="4"/>
  <c r="P834" i="6"/>
  <c r="P501" i="3"/>
  <c r="P501" i="6"/>
  <c r="L17" i="4"/>
  <c r="L9" i="4" s="1"/>
  <c r="D171" i="3"/>
  <c r="E491" i="3"/>
  <c r="G496" i="3"/>
  <c r="O492" i="3"/>
  <c r="P504" i="3"/>
  <c r="P504" i="6"/>
  <c r="P496" i="3"/>
  <c r="P496" i="6"/>
  <c r="P135" i="3"/>
  <c r="P135" i="6"/>
  <c r="Q940" i="5"/>
  <c r="Q392" i="5"/>
  <c r="Q377" i="5"/>
  <c r="Q354" i="5"/>
  <c r="Q311" i="5"/>
  <c r="Q288" i="5"/>
  <c r="Q210" i="5"/>
  <c r="Q195" i="5"/>
  <c r="P529" i="5"/>
  <c r="Q529" i="5" s="1"/>
  <c r="Q395" i="5"/>
  <c r="P10" i="6"/>
  <c r="Q35" i="5"/>
  <c r="Q29" i="5"/>
  <c r="F491" i="5"/>
  <c r="O496" i="4"/>
  <c r="D839" i="4"/>
  <c r="P838" i="3"/>
  <c r="Q838" i="4" s="1"/>
  <c r="P838" i="6"/>
  <c r="P714" i="3"/>
  <c r="Q714" i="4" s="1"/>
  <c r="P714" i="6"/>
  <c r="P39" i="6"/>
  <c r="H17" i="4"/>
  <c r="P661" i="3"/>
  <c r="P661" i="6"/>
  <c r="P502" i="3"/>
  <c r="Q502" i="4" s="1"/>
  <c r="F17" i="4"/>
  <c r="P712" i="3"/>
  <c r="Q712" i="4" s="1"/>
  <c r="P712" i="6"/>
  <c r="M15" i="3"/>
  <c r="M7" i="3" s="1"/>
  <c r="P172" i="3"/>
  <c r="P172" i="6"/>
  <c r="P18" i="6"/>
  <c r="P28" i="3"/>
  <c r="Q28" i="4" s="1"/>
  <c r="P28" i="6"/>
  <c r="P873" i="3"/>
  <c r="P873" i="6"/>
  <c r="P329" i="3"/>
  <c r="P329" i="6"/>
  <c r="P498" i="3"/>
  <c r="P498" i="6"/>
  <c r="P243" i="3"/>
  <c r="P243" i="6"/>
  <c r="O829" i="4"/>
  <c r="D287" i="4"/>
  <c r="P710" i="3"/>
  <c r="Q710" i="5" s="1"/>
  <c r="P710" i="6"/>
  <c r="D518" i="3"/>
  <c r="P298" i="3"/>
  <c r="P298" i="6"/>
  <c r="D31" i="3"/>
  <c r="N11" i="3"/>
  <c r="I8" i="3"/>
  <c r="D711" i="3"/>
  <c r="I9" i="3"/>
  <c r="P493" i="6"/>
  <c r="P499" i="3"/>
  <c r="P499" i="6"/>
  <c r="P87" i="3"/>
  <c r="P87" i="6"/>
  <c r="Q541" i="5"/>
  <c r="Q289" i="5"/>
  <c r="Q99" i="5"/>
  <c r="Q704" i="5"/>
  <c r="Q629" i="5"/>
  <c r="Q875" i="5"/>
  <c r="Q515" i="5"/>
  <c r="Q511" i="5"/>
  <c r="Q246" i="5"/>
  <c r="Q57" i="5"/>
  <c r="Q53" i="5"/>
  <c r="Q46" i="5"/>
  <c r="Q518" i="5"/>
  <c r="Q393" i="5"/>
  <c r="Q323" i="5"/>
  <c r="Q247" i="5"/>
  <c r="Q42" i="5"/>
  <c r="Q32" i="5"/>
  <c r="K14" i="5"/>
  <c r="K6" i="5" s="1"/>
  <c r="M496" i="4"/>
  <c r="D494" i="4"/>
  <c r="D298" i="5"/>
  <c r="D837" i="4"/>
  <c r="D517" i="4"/>
  <c r="E39" i="4"/>
  <c r="D39" i="4" s="1"/>
  <c r="K496" i="4"/>
  <c r="H14" i="5"/>
  <c r="P833" i="3"/>
  <c r="Q833" i="4" s="1"/>
  <c r="P833" i="6"/>
  <c r="M16" i="4"/>
  <c r="M8" i="4" s="1"/>
  <c r="O16" i="4"/>
  <c r="O8" i="4" s="1"/>
  <c r="P839" i="3"/>
  <c r="P839" i="6"/>
  <c r="P929" i="4"/>
  <c r="Q929" i="4" s="1"/>
  <c r="D929" i="4"/>
  <c r="P41" i="3"/>
  <c r="Q41" i="4" s="1"/>
  <c r="P41" i="6"/>
  <c r="P286" i="3"/>
  <c r="P286" i="6"/>
  <c r="P310" i="3"/>
  <c r="P310" i="6"/>
  <c r="D503" i="3"/>
  <c r="P51" i="3"/>
  <c r="P51" i="6"/>
  <c r="P34" i="3"/>
  <c r="P34" i="6"/>
  <c r="D135" i="3"/>
  <c r="L39" i="3"/>
  <c r="P39" i="3" s="1"/>
  <c r="D712" i="3"/>
  <c r="G6" i="3"/>
  <c r="I494" i="3"/>
  <c r="J491" i="3"/>
  <c r="P831" i="3"/>
  <c r="P713" i="3"/>
  <c r="P713" i="6"/>
  <c r="P625" i="5"/>
  <c r="P625" i="6"/>
  <c r="P495" i="6"/>
  <c r="P299" i="6"/>
  <c r="Q759" i="5"/>
  <c r="Q711" i="5"/>
  <c r="Q607" i="5"/>
  <c r="Q583" i="5"/>
  <c r="Q728" i="5"/>
  <c r="P501" i="5"/>
  <c r="Q348" i="5"/>
  <c r="Q201" i="5"/>
  <c r="Q88" i="5"/>
  <c r="Q178" i="5"/>
  <c r="P213" i="6"/>
  <c r="Q31" i="5"/>
  <c r="Q23" i="5"/>
  <c r="P501" i="4"/>
  <c r="D57" i="5"/>
  <c r="D522" i="4"/>
  <c r="E44" i="4"/>
  <c r="L834" i="4"/>
  <c r="L19" i="4"/>
  <c r="E493" i="4"/>
  <c r="D493" i="4" s="1"/>
  <c r="D500" i="4"/>
  <c r="E491" i="4"/>
  <c r="E21" i="4"/>
  <c r="D504" i="4"/>
  <c r="I496" i="4"/>
  <c r="G496" i="4"/>
  <c r="P934" i="4"/>
  <c r="Q934" i="4" s="1"/>
  <c r="L928" i="4"/>
  <c r="D711" i="4"/>
  <c r="L33" i="4"/>
  <c r="D33" i="4" s="1"/>
  <c r="L285" i="4"/>
  <c r="D285" i="4" s="1"/>
  <c r="E16" i="4"/>
  <c r="I16" i="4"/>
  <c r="I8" i="4" s="1"/>
  <c r="P837" i="6"/>
  <c r="N17" i="4"/>
  <c r="N9" i="4" s="1"/>
  <c r="K16" i="4"/>
  <c r="K8" i="4" s="1"/>
  <c r="N495" i="5"/>
  <c r="N43" i="5"/>
  <c r="N10" i="5" s="1"/>
  <c r="J43" i="5"/>
  <c r="J10" i="5" s="1"/>
  <c r="J495" i="5"/>
  <c r="F495" i="5"/>
  <c r="F43" i="5"/>
  <c r="N493" i="5"/>
  <c r="N41" i="5"/>
  <c r="N8" i="5" s="1"/>
  <c r="J41" i="5"/>
  <c r="J8" i="5" s="1"/>
  <c r="J493" i="5"/>
  <c r="F493" i="5"/>
  <c r="F41" i="5"/>
  <c r="D510" i="5"/>
  <c r="E27" i="5"/>
  <c r="D27" i="5" s="1"/>
  <c r="K492" i="5"/>
  <c r="K15" i="5"/>
  <c r="K7" i="5" s="1"/>
  <c r="G492" i="5"/>
  <c r="G15" i="5"/>
  <c r="G7" i="5" s="1"/>
  <c r="D517" i="5"/>
  <c r="E39" i="5"/>
  <c r="D39" i="5" s="1"/>
  <c r="G6" i="5"/>
  <c r="J6" i="5"/>
  <c r="E10" i="5"/>
  <c r="D18" i="5"/>
  <c r="E8" i="5"/>
  <c r="E491" i="5"/>
  <c r="M498" i="5"/>
  <c r="M491" i="5" s="1"/>
  <c r="G491" i="5"/>
  <c r="I491" i="5"/>
  <c r="O491" i="5"/>
  <c r="I15" i="5"/>
  <c r="I7" i="5" s="1"/>
  <c r="D522" i="5"/>
  <c r="E44" i="5"/>
  <c r="D44" i="5" s="1"/>
  <c r="L495" i="5"/>
  <c r="P495" i="5" s="1"/>
  <c r="L43" i="5"/>
  <c r="H495" i="5"/>
  <c r="H43" i="5"/>
  <c r="H10" i="5" s="1"/>
  <c r="D520" i="5"/>
  <c r="E42" i="5"/>
  <c r="D42" i="5" s="1"/>
  <c r="L493" i="5"/>
  <c r="P493" i="5" s="1"/>
  <c r="L41" i="5"/>
  <c r="H493" i="5"/>
  <c r="H41" i="5"/>
  <c r="H8" i="5" s="1"/>
  <c r="D504" i="5"/>
  <c r="E21" i="5"/>
  <c r="D21" i="5" s="1"/>
  <c r="D499" i="5"/>
  <c r="E492" i="5"/>
  <c r="D147" i="5"/>
  <c r="N14" i="5"/>
  <c r="D625" i="5"/>
  <c r="K491" i="5"/>
  <c r="E14" i="5"/>
  <c r="E15" i="5"/>
  <c r="E7" i="5" s="1"/>
  <c r="P213" i="3"/>
  <c r="Q213" i="4" s="1"/>
  <c r="P171" i="4"/>
  <c r="P625" i="4"/>
  <c r="P329" i="5"/>
  <c r="P873" i="5"/>
  <c r="P839" i="5"/>
  <c r="P504" i="5"/>
  <c r="P496" i="5"/>
  <c r="P499" i="4"/>
  <c r="P495" i="4"/>
  <c r="P310" i="4"/>
  <c r="P34" i="4"/>
  <c r="P839" i="4"/>
  <c r="P298" i="4"/>
  <c r="P299" i="5"/>
  <c r="P299" i="3"/>
  <c r="P286" i="4"/>
  <c r="P310" i="5"/>
  <c r="P713" i="5"/>
  <c r="P499" i="5"/>
  <c r="P286" i="5"/>
  <c r="P298" i="5"/>
  <c r="P873" i="4"/>
  <c r="P713" i="4"/>
  <c r="P504" i="4"/>
  <c r="P496" i="4"/>
  <c r="P329" i="4"/>
  <c r="P299" i="4"/>
  <c r="P34" i="5"/>
  <c r="P493" i="4"/>
  <c r="P213" i="5"/>
  <c r="L207" i="5"/>
  <c r="P141" i="5"/>
  <c r="Q141" i="5" s="1"/>
  <c r="L135" i="5"/>
  <c r="D541" i="5"/>
  <c r="D547" i="5"/>
  <c r="D310" i="5"/>
  <c r="D183" i="5"/>
  <c r="D159" i="5"/>
  <c r="D117" i="5"/>
  <c r="D69" i="5"/>
  <c r="D289" i="5"/>
  <c r="D261" i="5"/>
  <c r="D244" i="5"/>
  <c r="D208" i="5"/>
  <c r="D172" i="5"/>
  <c r="D153" i="5"/>
  <c r="D111" i="5"/>
  <c r="L498" i="5"/>
  <c r="P523" i="5"/>
  <c r="Q523" i="5" s="1"/>
  <c r="P249" i="5"/>
  <c r="Q249" i="5" s="1"/>
  <c r="L243" i="5"/>
  <c r="P177" i="5"/>
  <c r="Q177" i="5" s="1"/>
  <c r="L171" i="5"/>
  <c r="L15" i="5"/>
  <c r="P136" i="5"/>
  <c r="Q136" i="5" s="1"/>
  <c r="P93" i="5"/>
  <c r="Q93" i="5" s="1"/>
  <c r="L87" i="5"/>
  <c r="L51" i="5"/>
  <c r="P63" i="5"/>
  <c r="Q63" i="5" s="1"/>
  <c r="D553" i="5"/>
  <c r="D523" i="5"/>
  <c r="D255" i="5"/>
  <c r="D105" i="5"/>
  <c r="D81" i="5"/>
  <c r="D329" i="5"/>
  <c r="D287" i="5"/>
  <c r="D249" i="5"/>
  <c r="D213" i="5"/>
  <c r="D177" i="5"/>
  <c r="D165" i="5"/>
  <c r="D141" i="5"/>
  <c r="D99" i="5"/>
  <c r="D75" i="5"/>
  <c r="D625" i="4"/>
  <c r="P87" i="4"/>
  <c r="D87" i="4"/>
  <c r="M19" i="3"/>
  <c r="M11" i="3" s="1"/>
  <c r="G491" i="3"/>
  <c r="K491" i="3"/>
  <c r="I491" i="3"/>
  <c r="O491" i="3"/>
  <c r="N491" i="3"/>
  <c r="D501" i="3"/>
  <c r="D500" i="3"/>
  <c r="J16" i="3"/>
  <c r="J8" i="3" s="1"/>
  <c r="E19" i="3"/>
  <c r="E11" i="3" s="1"/>
  <c r="L493" i="3"/>
  <c r="P493" i="3" s="1"/>
  <c r="L16" i="3"/>
  <c r="L829" i="3"/>
  <c r="D28" i="3"/>
  <c r="J492" i="3"/>
  <c r="J40" i="3"/>
  <c r="J7" i="3" s="1"/>
  <c r="H492" i="3"/>
  <c r="H40" i="3"/>
  <c r="H7" i="3" s="1"/>
  <c r="F492" i="3"/>
  <c r="F40" i="3"/>
  <c r="D517" i="3"/>
  <c r="E39" i="3"/>
  <c r="L492" i="3"/>
  <c r="L18" i="3"/>
  <c r="P18" i="3" s="1"/>
  <c r="D714" i="3"/>
  <c r="O17" i="3"/>
  <c r="O9" i="3" s="1"/>
  <c r="G17" i="3"/>
  <c r="D243" i="3"/>
  <c r="D87" i="3"/>
  <c r="F6" i="3"/>
  <c r="D51" i="3"/>
  <c r="D832" i="3"/>
  <c r="D713" i="3"/>
  <c r="D32" i="3"/>
  <c r="D499" i="3"/>
  <c r="D57" i="3"/>
  <c r="E15" i="3"/>
  <c r="E7" i="3" s="1"/>
  <c r="D836" i="3"/>
  <c r="N16" i="3"/>
  <c r="N8" i="3" s="1"/>
  <c r="F16" i="3"/>
  <c r="F8" i="3" s="1"/>
  <c r="I15" i="3"/>
  <c r="I19" i="3"/>
  <c r="H18" i="3"/>
  <c r="H10" i="3" s="1"/>
  <c r="K17" i="3"/>
  <c r="K9" i="3" s="1"/>
  <c r="N15" i="3"/>
  <c r="N7" i="3" s="1"/>
  <c r="L495" i="3"/>
  <c r="P495" i="3" s="1"/>
  <c r="D510" i="3"/>
  <c r="E27" i="3"/>
  <c r="D27" i="3" s="1"/>
  <c r="L40" i="3"/>
  <c r="P40" i="3" s="1"/>
  <c r="D29" i="3"/>
  <c r="O14" i="3"/>
  <c r="D285" i="3"/>
  <c r="D172" i="3"/>
  <c r="N14" i="3"/>
  <c r="N6" i="3" s="1"/>
  <c r="D523" i="3"/>
  <c r="M498" i="3"/>
  <c r="E10" i="3"/>
  <c r="L15" i="3"/>
  <c r="D88" i="3"/>
  <c r="E8" i="3"/>
  <c r="K14" i="3"/>
  <c r="Q625" i="5" l="1"/>
  <c r="F6" i="5"/>
  <c r="D19" i="5"/>
  <c r="O6" i="5"/>
  <c r="Q39" i="4"/>
  <c r="L829" i="5"/>
  <c r="D498" i="4"/>
  <c r="D494" i="5"/>
  <c r="D51" i="4"/>
  <c r="P243" i="4"/>
  <c r="Q34" i="5"/>
  <c r="P830" i="5"/>
  <c r="D496" i="3"/>
  <c r="D16" i="5"/>
  <c r="O7" i="4"/>
  <c r="D7" i="4" s="1"/>
  <c r="D494" i="3"/>
  <c r="D461" i="5"/>
  <c r="O20" i="4"/>
  <c r="O6" i="4"/>
  <c r="K20" i="4"/>
  <c r="G20" i="4"/>
  <c r="D39" i="3"/>
  <c r="P498" i="4"/>
  <c r="P135" i="4"/>
  <c r="Q135" i="4" s="1"/>
  <c r="Q310" i="4"/>
  <c r="L491" i="4"/>
  <c r="D491" i="4" s="1"/>
  <c r="Q661" i="4"/>
  <c r="D495" i="4"/>
  <c r="D836" i="4"/>
  <c r="Q837" i="4"/>
  <c r="Q298" i="4"/>
  <c r="Q172" i="5"/>
  <c r="Q27" i="5"/>
  <c r="Q286" i="4"/>
  <c r="R286" i="4" s="1"/>
  <c r="Q841" i="4"/>
  <c r="Q504" i="4"/>
  <c r="Q499" i="4"/>
  <c r="Q39" i="5"/>
  <c r="Q286" i="5"/>
  <c r="R286" i="5" s="1"/>
  <c r="Q625" i="4"/>
  <c r="Q841" i="5"/>
  <c r="Q40" i="4"/>
  <c r="Q498" i="4"/>
  <c r="Q499" i="5"/>
  <c r="Q310" i="5"/>
  <c r="Q34" i="4"/>
  <c r="Q873" i="5"/>
  <c r="Q11" i="5"/>
  <c r="Q661" i="5"/>
  <c r="Q838" i="5"/>
  <c r="Q501" i="4"/>
  <c r="M14" i="5"/>
  <c r="M20" i="5" s="1"/>
  <c r="L829" i="4"/>
  <c r="D829" i="4" s="1"/>
  <c r="I20" i="4"/>
  <c r="Q496" i="4"/>
  <c r="Q329" i="5"/>
  <c r="D17" i="5"/>
  <c r="P27" i="6"/>
  <c r="P27" i="4"/>
  <c r="Q27" i="4" s="1"/>
  <c r="Q329" i="4"/>
  <c r="Q496" i="5"/>
  <c r="Q501" i="5"/>
  <c r="P11" i="6"/>
  <c r="Q28" i="5"/>
  <c r="Q712" i="5"/>
  <c r="D492" i="4"/>
  <c r="M20" i="4"/>
  <c r="L6" i="3"/>
  <c r="M6" i="4"/>
  <c r="Q873" i="4"/>
  <c r="P831" i="4"/>
  <c r="Q831" i="4" s="1"/>
  <c r="D496" i="4"/>
  <c r="P834" i="4"/>
  <c r="Q172" i="4"/>
  <c r="P834" i="3"/>
  <c r="G20" i="5"/>
  <c r="D207" i="3"/>
  <c r="Q213" i="5"/>
  <c r="Q298" i="5"/>
  <c r="N14" i="4"/>
  <c r="N6" i="4" s="1"/>
  <c r="P834" i="5"/>
  <c r="D15" i="4"/>
  <c r="P831" i="5"/>
  <c r="Q831" i="5" s="1"/>
  <c r="K20" i="5"/>
  <c r="D492" i="5"/>
  <c r="J20" i="3"/>
  <c r="P461" i="4"/>
  <c r="Q461" i="4" s="1"/>
  <c r="D461" i="4"/>
  <c r="L20" i="3"/>
  <c r="L10" i="4"/>
  <c r="P10" i="4" s="1"/>
  <c r="P18" i="4"/>
  <c r="Q18" i="4" s="1"/>
  <c r="J6" i="4"/>
  <c r="J20" i="4"/>
  <c r="F10" i="4"/>
  <c r="D10" i="4" s="1"/>
  <c r="D18" i="4"/>
  <c r="E20" i="3"/>
  <c r="Q833" i="5"/>
  <c r="Q714" i="5"/>
  <c r="P17" i="6"/>
  <c r="Q495" i="4"/>
  <c r="D16" i="4"/>
  <c r="E8" i="4"/>
  <c r="D8" i="4" s="1"/>
  <c r="E20" i="4"/>
  <c r="P928" i="4"/>
  <c r="Q928" i="4" s="1"/>
  <c r="D928" i="4"/>
  <c r="H20" i="5"/>
  <c r="H6" i="5"/>
  <c r="H9" i="4"/>
  <c r="H20" i="4"/>
  <c r="D16" i="3"/>
  <c r="E6" i="3"/>
  <c r="O20" i="3"/>
  <c r="D492" i="3"/>
  <c r="P491" i="3"/>
  <c r="P491" i="6"/>
  <c r="P15" i="3"/>
  <c r="P15" i="6"/>
  <c r="P832" i="6"/>
  <c r="Q51" i="4"/>
  <c r="Q243" i="4"/>
  <c r="Q299" i="4"/>
  <c r="Q713" i="4"/>
  <c r="Q495" i="5"/>
  <c r="Q713" i="5"/>
  <c r="Q839" i="5"/>
  <c r="Q171" i="4"/>
  <c r="I20" i="5"/>
  <c r="D495" i="5"/>
  <c r="D21" i="4"/>
  <c r="E6" i="4"/>
  <c r="L11" i="4"/>
  <c r="P11" i="4" s="1"/>
  <c r="Q11" i="4" s="1"/>
  <c r="P19" i="4"/>
  <c r="Q19" i="4" s="1"/>
  <c r="D19" i="4"/>
  <c r="Q502" i="5"/>
  <c r="Q710" i="4"/>
  <c r="P285" i="6"/>
  <c r="Q18" i="5"/>
  <c r="P492" i="3"/>
  <c r="P492" i="6"/>
  <c r="L14" i="4"/>
  <c r="L20" i="4" s="1"/>
  <c r="Q493" i="4"/>
  <c r="P830" i="3"/>
  <c r="P830" i="6"/>
  <c r="P830" i="4"/>
  <c r="Q40" i="5"/>
  <c r="P494" i="3"/>
  <c r="P494" i="6"/>
  <c r="P494" i="5"/>
  <c r="P494" i="4"/>
  <c r="P14" i="3"/>
  <c r="P14" i="6"/>
  <c r="P7" i="4"/>
  <c r="P7" i="6"/>
  <c r="Q493" i="5"/>
  <c r="P207" i="6"/>
  <c r="P16" i="3"/>
  <c r="P16" i="6"/>
  <c r="P16" i="5"/>
  <c r="P16" i="4"/>
  <c r="P33" i="6"/>
  <c r="P836" i="3"/>
  <c r="P836" i="6"/>
  <c r="P21" i="6"/>
  <c r="Q87" i="4"/>
  <c r="Q839" i="4"/>
  <c r="Q504" i="5"/>
  <c r="D493" i="5"/>
  <c r="D44" i="4"/>
  <c r="E11" i="4"/>
  <c r="F9" i="4"/>
  <c r="D17" i="4"/>
  <c r="F20" i="4"/>
  <c r="N20" i="5"/>
  <c r="N6" i="5"/>
  <c r="L8" i="5"/>
  <c r="P41" i="5"/>
  <c r="Q41" i="5" s="1"/>
  <c r="L10" i="5"/>
  <c r="P10" i="5" s="1"/>
  <c r="P43" i="5"/>
  <c r="Q43" i="5" s="1"/>
  <c r="E9" i="5"/>
  <c r="D9" i="5" s="1"/>
  <c r="E11" i="5"/>
  <c r="D11" i="5" s="1"/>
  <c r="E20" i="5"/>
  <c r="E6" i="5"/>
  <c r="D41" i="5"/>
  <c r="F8" i="5"/>
  <c r="D43" i="5"/>
  <c r="F10" i="5"/>
  <c r="P33" i="3"/>
  <c r="P33" i="4"/>
  <c r="P33" i="5"/>
  <c r="P21" i="3"/>
  <c r="P21" i="4"/>
  <c r="P21" i="5"/>
  <c r="P832" i="3"/>
  <c r="P832" i="4"/>
  <c r="P832" i="5"/>
  <c r="P207" i="3"/>
  <c r="P207" i="4"/>
  <c r="P15" i="4"/>
  <c r="Q299" i="5"/>
  <c r="P492" i="4"/>
  <c r="P285" i="3"/>
  <c r="P285" i="4"/>
  <c r="P285" i="5"/>
  <c r="P17" i="3"/>
  <c r="P17" i="5"/>
  <c r="P17" i="4"/>
  <c r="P492" i="5"/>
  <c r="P836" i="5"/>
  <c r="D829" i="5"/>
  <c r="P87" i="5"/>
  <c r="Q87" i="5" s="1"/>
  <c r="D87" i="5"/>
  <c r="P243" i="5"/>
  <c r="Q243" i="5" s="1"/>
  <c r="D243" i="5"/>
  <c r="P51" i="5"/>
  <c r="Q51" i="5" s="1"/>
  <c r="D51" i="5"/>
  <c r="L14" i="5"/>
  <c r="P15" i="5"/>
  <c r="L7" i="5"/>
  <c r="D15" i="5"/>
  <c r="P498" i="5"/>
  <c r="Q498" i="5" s="1"/>
  <c r="D498" i="5"/>
  <c r="L491" i="5"/>
  <c r="P171" i="5"/>
  <c r="Q171" i="5" s="1"/>
  <c r="D171" i="5"/>
  <c r="P135" i="5"/>
  <c r="Q135" i="5" s="1"/>
  <c r="D135" i="5"/>
  <c r="P207" i="5"/>
  <c r="D207" i="5"/>
  <c r="P836" i="4"/>
  <c r="O6" i="3"/>
  <c r="D18" i="3"/>
  <c r="D493" i="3"/>
  <c r="I7" i="3"/>
  <c r="I20" i="3"/>
  <c r="G9" i="3"/>
  <c r="D9" i="3" s="1"/>
  <c r="G20" i="3"/>
  <c r="F7" i="3"/>
  <c r="D40" i="3"/>
  <c r="D829" i="3"/>
  <c r="L8" i="3"/>
  <c r="N20" i="3"/>
  <c r="D17" i="3"/>
  <c r="D495" i="3"/>
  <c r="I11" i="3"/>
  <c r="D11" i="3" s="1"/>
  <c r="D19" i="3"/>
  <c r="L10" i="3"/>
  <c r="P10" i="3" s="1"/>
  <c r="H20" i="3"/>
  <c r="F20" i="3"/>
  <c r="K6" i="3"/>
  <c r="K20" i="3"/>
  <c r="D15" i="3"/>
  <c r="L7" i="3"/>
  <c r="M491" i="3"/>
  <c r="D491" i="3" s="1"/>
  <c r="D498" i="3"/>
  <c r="M14" i="3"/>
  <c r="Q830" i="5" l="1"/>
  <c r="Q207" i="5"/>
  <c r="P14" i="4"/>
  <c r="Q15" i="5"/>
  <c r="P491" i="4"/>
  <c r="Q491" i="4" s="1"/>
  <c r="D11" i="4"/>
  <c r="Q492" i="5"/>
  <c r="Q10" i="4"/>
  <c r="M6" i="5"/>
  <c r="Q834" i="4"/>
  <c r="Q492" i="4"/>
  <c r="Q15" i="4"/>
  <c r="Q494" i="4"/>
  <c r="Q14" i="4"/>
  <c r="R14" i="4" s="1"/>
  <c r="D10" i="5"/>
  <c r="P8" i="3"/>
  <c r="Q836" i="5"/>
  <c r="L6" i="4"/>
  <c r="P6" i="4" s="1"/>
  <c r="P8" i="5"/>
  <c r="Q836" i="4"/>
  <c r="D14" i="4"/>
  <c r="Q285" i="5"/>
  <c r="Q21" i="5"/>
  <c r="Q33" i="4"/>
  <c r="N20" i="4"/>
  <c r="D20" i="4" s="1"/>
  <c r="Q834" i="5"/>
  <c r="D8" i="5"/>
  <c r="Q17" i="4"/>
  <c r="Q832" i="5"/>
  <c r="Q17" i="5"/>
  <c r="Q832" i="4"/>
  <c r="Q830" i="4"/>
  <c r="Q16" i="4"/>
  <c r="P829" i="3"/>
  <c r="P829" i="6"/>
  <c r="D9" i="4"/>
  <c r="P6" i="3"/>
  <c r="P6" i="6"/>
  <c r="Q10" i="5"/>
  <c r="P8" i="4"/>
  <c r="P8" i="6"/>
  <c r="Q494" i="5"/>
  <c r="P20" i="3"/>
  <c r="P20" i="6"/>
  <c r="Q7" i="3"/>
  <c r="T7" i="3" s="1"/>
  <c r="D8" i="3"/>
  <c r="P9" i="6"/>
  <c r="Q33" i="5"/>
  <c r="Q16" i="5"/>
  <c r="P9" i="3"/>
  <c r="P9" i="5"/>
  <c r="P9" i="4"/>
  <c r="P829" i="5"/>
  <c r="Q285" i="4"/>
  <c r="Q207" i="4"/>
  <c r="Q21" i="4"/>
  <c r="P491" i="5"/>
  <c r="Q491" i="5" s="1"/>
  <c r="D491" i="5"/>
  <c r="P7" i="5"/>
  <c r="D7" i="5"/>
  <c r="L20" i="5"/>
  <c r="L6" i="5"/>
  <c r="P14" i="5"/>
  <c r="D14" i="5"/>
  <c r="P20" i="4"/>
  <c r="P829" i="4"/>
  <c r="D6" i="4"/>
  <c r="D10" i="3"/>
  <c r="P7" i="3"/>
  <c r="Q7" i="4" s="1"/>
  <c r="T7" i="4" s="1"/>
  <c r="D7" i="3"/>
  <c r="M6" i="3"/>
  <c r="D6" i="3" s="1"/>
  <c r="M20" i="3"/>
  <c r="D20" i="3" s="1"/>
  <c r="D14" i="3"/>
  <c r="D431" i="3"/>
  <c r="Q20" i="4" l="1"/>
  <c r="Q829" i="5"/>
  <c r="Q8" i="5"/>
  <c r="Q829" i="4"/>
  <c r="Q6" i="4"/>
  <c r="Q8" i="4"/>
  <c r="Q9" i="5"/>
  <c r="Q9" i="4"/>
  <c r="Q7" i="5"/>
  <c r="Q14" i="5"/>
  <c r="R14" i="5" s="1"/>
  <c r="P20" i="5"/>
  <c r="Q20" i="5" s="1"/>
  <c r="D20" i="5"/>
  <c r="P6" i="5"/>
  <c r="Q6" i="5" s="1"/>
  <c r="D6" i="5"/>
</calcChain>
</file>

<file path=xl/sharedStrings.xml><?xml version="1.0" encoding="utf-8"?>
<sst xmlns="http://schemas.openxmlformats.org/spreadsheetml/2006/main" count="4732" uniqueCount="343">
  <si>
    <t>Наименование государственной программы, подпрограммы, ведомственной целевой программы, основного мероприятия</t>
  </si>
  <si>
    <t>Ответственный исполнитель, соисполнитель, участник государственной программы (соисполнитель подпрограммы), плательщик (далее - исполнитель)</t>
  </si>
  <si>
    <t>Источники финансового обеспечения</t>
  </si>
  <si>
    <t>Объемы финансового обеспечения всего, (тыс. рублей)</t>
  </si>
  <si>
    <t>В том числе по годам реализации</t>
  </si>
  <si>
    <t>Государственная программа Саратовской области "Культура Саратовской области"</t>
  </si>
  <si>
    <t>всего</t>
  </si>
  <si>
    <t>областной бюджет</t>
  </si>
  <si>
    <t>федеральный бюджет (прогнозно)</t>
  </si>
  <si>
    <t>местные бюджеты (прогнозно)</t>
  </si>
  <si>
    <t>внебюджетные источники (прогнозно)</t>
  </si>
  <si>
    <t>государственные внебюджетные фонды и иные безвозмездные поступления целевой направленности (прогнозно)</t>
  </si>
  <si>
    <t>в том числе по исполнителям:</t>
  </si>
  <si>
    <t>министерство культуры области</t>
  </si>
  <si>
    <t>управление делами Правительства области</t>
  </si>
  <si>
    <t>комитет капитального строительства области, министерство строительства и жилищно-коммунального хозяйства области, государственное казенное учреждение Саратовской области "Управление капитального строительства"</t>
  </si>
  <si>
    <t>управление по охране объектов культурного наследия Правительства области</t>
  </si>
  <si>
    <t>комитет по реализации инвестиционных проектов в строительстве области</t>
  </si>
  <si>
    <t>министерство внутренней политики и общественных отношений области</t>
  </si>
  <si>
    <t>Подпрограмма 1 "Музеи"</t>
  </si>
  <si>
    <t>Основное мероприятие 1.1 "Оказание государственных услуг населению музеями"</t>
  </si>
  <si>
    <t>министерство культуры области, органы местного самоуправления (по согласованию)</t>
  </si>
  <si>
    <t>Основное мероприятие 1.2 "Обеспечение сохранности музейных предметов и музейных коллекций, находящихся в государственной собственности области"</t>
  </si>
  <si>
    <t>Основное мероприятие 1.3 "Обеспечение пополнения и комплектования фондов областных музеев новыми уникальными экспонатами"</t>
  </si>
  <si>
    <t>Основное мероприятие 1.4 "Организация и проведение выставочной деятельности музеев на территории Саратовской области, в субъектах Российской Федерации и в зарубежных странах"</t>
  </si>
  <si>
    <t>Основное мероприятие 1.5 "Организация и проведение мероприятий по популяризации музейного дела"</t>
  </si>
  <si>
    <t>Подпрограмма 2 "Театры"</t>
  </si>
  <si>
    <t>Основное мероприятие 2.1 "Оказание государственных услуг населению театрами"</t>
  </si>
  <si>
    <t>Основное мероприятие 2.2 "Создание новых спектаклей в областных театрах"</t>
  </si>
  <si>
    <t>Основное мероприятие 2.3 "Осуществление областными театрами фестивальной деятельности"</t>
  </si>
  <si>
    <t>Основное мероприятие 2.4 "Осуществление гастрольной деятельности областных театров на территории Саратовской области, в субъектах Российской Федерации и в зарубежных странах"</t>
  </si>
  <si>
    <t>Основное мероприятие 2.5 "Организация и проведение мероприятий по популяризации театрального дела"</t>
  </si>
  <si>
    <t>Основное мероприятие 2.6 "Поддержка театров малых городов"</t>
  </si>
  <si>
    <t>Основное мероприятие 2.7 "Поддержка детских и кукольных театров"</t>
  </si>
  <si>
    <t>Подпрограмма 3 "Концертные организации и коллективы"</t>
  </si>
  <si>
    <t>Основное мероприятие 3.1 "Оказание государственных услуг населению концертными организациями и коллективами"</t>
  </si>
  <si>
    <t>Основное мероприятие 3.2 "Создание новых концертных программ, спектаклей и иных зрелищных программ и мероприятий областными концертными организациями"</t>
  </si>
  <si>
    <t>Основное мероприятие 3.3 "Осуществление фестивальной деятельности областными концертными организациями"</t>
  </si>
  <si>
    <t>Основное мероприятие 3.4 "Осуществление гастрольной деятельности областных концертных организаций на территории Саратовской области, в субъектах Российской Федерации и в зарубежных странах"</t>
  </si>
  <si>
    <t>Основное мероприятие 3.5 "Организация и проведение мероприятий по популяризации концертной деятельности"</t>
  </si>
  <si>
    <t>Подпрограмма 4 "Библиотеки"</t>
  </si>
  <si>
    <t>Основное мероприятие 4.1 "Оказание государственных услуг населению библиотеками"</t>
  </si>
  <si>
    <t>Основное мероприятие 4.2 "Комплектование фондов библиотек области"</t>
  </si>
  <si>
    <t>Основное мероприятие 4.3 "Организация и проведение мероприятий, направленных на популяризацию чтения и библиотечного дела"</t>
  </si>
  <si>
    <t>Основное мероприятие 4.4 "Организация и проведение мероприятий по сохранности библиотечных фондов государственных библиотек области"</t>
  </si>
  <si>
    <t>Основное мероприятие 4.5 "Подключение к сети Интернет общедоступных библиотек области"</t>
  </si>
  <si>
    <t>Подпрограмма 5 "Система образования в сфере культуры"</t>
  </si>
  <si>
    <t>Основное мероприятие 5.1 "Оказание государственных услуг населению областными образовательными организациями в сфере культуры"</t>
  </si>
  <si>
    <t>Основное мероприятие 5.2 "Введение новых специальностей (специализаций) в областных профессиональных образовательных организациях"</t>
  </si>
  <si>
    <t>Основное мероприятие 5.3 "Разработка и внедрение новых программ получения дополнительного профессионального образования педагогическими работниками и другими специалистами областных учреждений сферы культуры, проведение семинаров, мастер-классов, тренингов и других подобных мероприятий"</t>
  </si>
  <si>
    <t>Основное мероприятие 5.4 "Обеспечение образовательных организаций сферы культуры средствами, направленными на обязательное получение дополнительного профессионального образования педагогическими работниками в установленные законом сроки"</t>
  </si>
  <si>
    <t>Основное мероприятие 5.5 "Обеспечение социальных гарантий участников образовательного процесса областных образовательных организаций"</t>
  </si>
  <si>
    <t>Подпрограмма 6 "Культурно-досуговые учреждения"</t>
  </si>
  <si>
    <t>Основное мероприятие 6.1 "Оказание государственных услуг населению культурно-досуговыми учреждениями"</t>
  </si>
  <si>
    <t>Основное мероприятие 6.2 "Организация, проведение и участие областных государственных учреждений культуры в областных, межрегиональных, всероссийских и международных фестивалях, праздниках, выставках"</t>
  </si>
  <si>
    <t>Основное мероприятие 6.3 "Организация участия специалистов областных творческих коллективов и их исполнителей в областных, межрегиональных, всероссийских и международных мероприятиях"</t>
  </si>
  <si>
    <t>Основное мероприятие 6.4 "Организация и пополнение фильмофонда ГАУК "Саратовский областной методический киновидеоцентр"</t>
  </si>
  <si>
    <t>Основное мероприятие 6.5 "Организация, проведение и участие государственных учреждений культурно-досугового типа в областных, межрегиональных, всероссийских и международных киномероприятиях"</t>
  </si>
  <si>
    <t>Основное мероприятие 6.6 "Организация и проведение мероприятий по популяризации народного творчества и культурно-досуговой деятельности"</t>
  </si>
  <si>
    <t>Подпрограмма 7 "Государственная охрана, сохранение и популяризация объектов культурного наследия"</t>
  </si>
  <si>
    <t>министерство строительства и жилищно-коммунального хозяйства области, государственное казенное учреждение Саратовской области "Управление капитального строительства"</t>
  </si>
  <si>
    <t>Основное мероприятие 7.1 "Выполнение государственных работ в области охраны объектов культурного наследия области"</t>
  </si>
  <si>
    <t>Основное мероприятие 7.2 "Организация и проведение мероприятий по обеспечению удовлетворительного состояния объектов культурного наследия региональной собственности"</t>
  </si>
  <si>
    <t>Основное мероприятие 7.3 "Обеспечение мероприятий по выявлению новых объектов культурного наследия"</t>
  </si>
  <si>
    <t>Основное мероприятие 7.4 "Обеспечение мероприятий по государственному учету объектов культурного наследия регионального значения"</t>
  </si>
  <si>
    <t>Основное мероприятие 7.5 "Организация проведения историко-культурной экспертизы объектов культурного наследия"</t>
  </si>
  <si>
    <t>Основное мероприятие 7.6 "Популяризация объектов культурного наследия регионального значения"</t>
  </si>
  <si>
    <t>Подпрограмма 8 "Архивы"</t>
  </si>
  <si>
    <t>Основное мероприятие 8.1 "Обеспечение сохранности, учета документов и представление пользователям архивной информации"</t>
  </si>
  <si>
    <t>управление делами Правительства области, органы местного самоуправления (по согласованию)</t>
  </si>
  <si>
    <t>Основное мероприятие 8.2 "Публикация сборников документов"</t>
  </si>
  <si>
    <t>Основное мероприятие 8.3 "Приобретение средств нормативного хранения архивных документов"</t>
  </si>
  <si>
    <t>Подпрограмма 9 "Творческое развитие детей и молодежи в сфере культуры"</t>
  </si>
  <si>
    <t>Основное мероприятие 9.1 "Мероприятия по оказанию государственных услуг физическим и (или) юридическим лицам и содержанию особо ценного движимого или недвижимого имущества"</t>
  </si>
  <si>
    <t>Основное мероприятие 9.2 "Организация и проведение мероприятий по обеспечению участия детей и молодежи в творческих школах, творческих и интеллектуальных соревновательных мероприятиях областного, межрегионального, всероссийского и международного уровней"</t>
  </si>
  <si>
    <t>Основное мероприятие 9.3 "Обеспечение поддержки творчески одаренных детей, молодежи и их преподавателей"</t>
  </si>
  <si>
    <t>Основное мероприятие 9.4 "Организация и проведение мероприятий по обеспечению популяризации, в том числе информационной, детского и молодежного творчества"</t>
  </si>
  <si>
    <t>Подпрограмма 10 "Укрепление материально-технической базы и обеспечение деятельности учреждений в сфере культуры"</t>
  </si>
  <si>
    <t>Основное мероприятие 10.1 "Укрепление материально-технической базы областных учреждений музейного типа"</t>
  </si>
  <si>
    <t>Основное мероприятие 10.2 "Укрепление материально-технической базы областных театров"</t>
  </si>
  <si>
    <t>Основное мероприятие 10.3 "Укрепление материально-технической базы областных концертных организаций"</t>
  </si>
  <si>
    <t>Основное мероприятие 10.4 "Укрепление материально-технической базы областных учреждений библиотечного типа"</t>
  </si>
  <si>
    <t>Основное мероприятие 10.5 "Укрепление материально-технической базы областных образовательных организаций в сфере культуры"</t>
  </si>
  <si>
    <t>Основное мероприятие 10.6 "Укрепление материально-технической базы областных культурно-досуговых учреждений"</t>
  </si>
  <si>
    <t>Основное мероприятие 10.7 "Укрепление материально-технической базы областных учреждений, осуществляющих свою деятельность по охране, сохранению и популяризации объектов культурного наследия"</t>
  </si>
  <si>
    <t>Основное мероприятие 10.8 "Укрепление материально-технической базы архивных учреждений"</t>
  </si>
  <si>
    <t>Основное мероприятие 10.9 "Приспособление здания Саратовского академического театра юного зрителя им. Ю.П. Киселева по адресу: ул. Вольская, 83, для нужд детского театрально-концертного учреждения"</t>
  </si>
  <si>
    <t>комитет капитального строительства области</t>
  </si>
  <si>
    <t>Основное мероприятие 10.10 "Реконструкция здания Саратовской областной филармонии им. А. Шнитке"</t>
  </si>
  <si>
    <t>Основное мероприятие 10.11 "Предоставление государственной поддержки (гранта) комплексного развития региональных и муниципальных учреждений культуры"</t>
  </si>
  <si>
    <t>Основное мероприятие 10.12 "Поддержка муниципальных учреждений культуры"</t>
  </si>
  <si>
    <t>Основное мероприятие 10.13 "Исторический парк "Россия. Моя история"</t>
  </si>
  <si>
    <t>министерство культуры области, благотворительный фонд содействия деятельности в сфере культуры и искусства "Звезда" (по согласованию)</t>
  </si>
  <si>
    <t>Основное мероприятие 10.14 "Сохранение объекта культурного наследия регионального значения "Театр оперы и балета, 1864 г. - архитектор К.В. Твиден, реконструкция 1959 - 1961 гг. - архитектор Т.Г. Ботяновский, расположенный по адресу: г. Саратов, ул. Горького, 38/пл. Театральная"</t>
  </si>
  <si>
    <t>министерство культуры области, Фонд содействия реконструкции и ремонту ГАУК "Саратовский академический театр оперы и балета" (по согласованию)</t>
  </si>
  <si>
    <t>Основное мероприятие 10.15 "Строительство пристройки и третьей очереди здания ОГУ "Государственный архив Саратовской области"</t>
  </si>
  <si>
    <t>Основное мероприятие 10.16 "Укрепление материально-технической базы и оснащение оборудованием детских школ искусства"</t>
  </si>
  <si>
    <t>Основное мероприятие 10.17 "Поддержка виртуальных концертных залов"</t>
  </si>
  <si>
    <t>Основное мероприятие 10.18 "г. Маркс. Культурно-зрелищный комплекс для детской цирковой студии "Арт-Алле"</t>
  </si>
  <si>
    <t>Основное мероприятие 10.19 "Сбор и обобщение информации о качестве и условий оказания услуг организациями в сфере культуры"</t>
  </si>
  <si>
    <t>Основное мероприятие 10.20 "Приобретение в государственную собственность области здания для размещения ГПОУ "Саратовский областной колледж искусств"</t>
  </si>
  <si>
    <t>Основное мероприятие 10.21 "Строительство (реконструкция) объектов культурного назначения"</t>
  </si>
  <si>
    <t>Основное мероприятие 10.22 "Гарнизонный дом офицеров" в Летном городке города Энгельса Саратовской области"</t>
  </si>
  <si>
    <t>Основное мероприятие 10.23 "Подготовка проектно-сметной документации реставрационных работ объекта культурного наследия "Казармы Деконского, конец XIX века" Медицинский центр г. Саратов"</t>
  </si>
  <si>
    <t>Основное мероприятие 10.24 "Сохранение объекта культурного наследия регионального значения "Театр оперы и балета, 1864 г., 1959 - 1961 гг., расположенного по адресу: г. Саратов, пл. Театральная, 1"</t>
  </si>
  <si>
    <t>Основное мероприятие 10.25 "Основное мероприятие "Парк покорителей космоса имени Гагарина Ю.А. в Энгельсском районе"</t>
  </si>
  <si>
    <t>Основное мероприятие 10.26 "Разработка проектно-сметной документации по объекту «Дом офицеров Красной Армии, арх. Каракис И.Ю.», г. Энгельс, мкр. Энгельс-1, з/у 15б»</t>
  </si>
  <si>
    <t>Региональный проект 10.1</t>
  </si>
  <si>
    <t>"Культурная среда" (в целях выполнения задач федерального проекта "Культурная среда")</t>
  </si>
  <si>
    <t>10.1.1 "Модернизация театров юного зрителя и театров кукол"</t>
  </si>
  <si>
    <t>10.1.2 "Государственная поддержка отрасли культуры (создание и модернизация учреждений культурно-досугового типа в сельской местности)"</t>
  </si>
  <si>
    <t>10.1.3 "Государственная поддержка отрасли культуры (создание многофункциональных мобильных культурных центров)"</t>
  </si>
  <si>
    <t>10.1.4 "Создание модельных муниципальных библиотек"</t>
  </si>
  <si>
    <t>10.1.5 "Модернизация театров юного зрителя и театров кукол (в рамках достижения соответствующих задач федерального проекта)"</t>
  </si>
  <si>
    <t>10.1.6 "Обеспечение условий для создания модельных муниципальных библиотек (в рамках достижения соответствующих задач федерального проекта)"</t>
  </si>
  <si>
    <t>10.1.7 "Создание центров культурного развития в городах с числом жителей до 300 тысяч человек"</t>
  </si>
  <si>
    <t>10.1.8 "Государственная поддержка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</si>
  <si>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10.1.9 "Государственная поддержка отрасли культуры (модернизация региональных и муниципальных детских школ искусств по видам искусств)"</t>
  </si>
  <si>
    <t>Региональный проект 10.2 "Цифровизация услуг и формирование информационного пространства в сфере культуры" (в целях выполнения задач федерального проекта "Цифровая культура")</t>
  </si>
  <si>
    <t>в том числе по мероприятиям:</t>
  </si>
  <si>
    <t>10.2.1 "Создание виртуальных концертных залов"</t>
  </si>
  <si>
    <t>10.2.2. "Создание выставочных проектов, снабженных цифровыми гидами в формате дополненной реальности"</t>
  </si>
  <si>
    <t>10.2.3. "Проведение онлайн-трансляций мероприятий, размещаемых на портале "Культура.РФ"</t>
  </si>
  <si>
    <t>10.2.4 Проведение онлайн-трансляций мероприятий, размещаемых на портале "Культура.РФ" (в рамках достижения соответствующих задач федерального проекта)</t>
  </si>
  <si>
    <t>Подпрограмма 11 "Развитие кадрового потенциала сферы культуры"</t>
  </si>
  <si>
    <t>Основное мероприятие 11.1 "Организация и осуществление методического обеспечения деятельности образовательных организаций, музеев, библиотек, культурно-досуговых учреждений"</t>
  </si>
  <si>
    <t>Основное мероприятие 11.2 "Повышение профессионального образования работников культуры"</t>
  </si>
  <si>
    <t>Основное мероприятие 11.3 "Создание системы профессиональной ориентации молодежи, направленной на повышение привлекательности профессий в сфере культуры"</t>
  </si>
  <si>
    <t>Основное мероприятие 11.4 "Выплата стипендий, грантов и других именных или тематических премий участникам культурного процесса, с целью повышения мотивации к совершенствованию их деятельности и повышения престижности деятельности в сфере культуры"</t>
  </si>
  <si>
    <t>Региональный проект 11.1 "Создание условий для реализации творческого потенциала нации" (в целях выполнения задач федерального проекта "Творческие люди")</t>
  </si>
  <si>
    <t>11.1.1 "Повышение квалификации на базе Центров непрерывного образования и повышения квалификации творческих и управленческих кадров в сфере культуры"</t>
  </si>
  <si>
    <t>11.1.2 "Любительские творческие коллективы, получившие грантовую поддержку"</t>
  </si>
  <si>
    <t>11.1.3 "Поддержка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 поддержку изобразительного искусства"</t>
  </si>
  <si>
    <t>11.1.4 "Волонтеры, вовлеченные в программу "Волонтеры культуры"</t>
  </si>
  <si>
    <t>11.1.5 "Обеспечение условий для проведения повышения квалификации на базе Центров непрерывного образования и повышения квалификации творческих и управленческих кадров в сфере культуры (в рамках достижения соответствующих задач федерального проекта)"</t>
  </si>
  <si>
    <t>11.1.6 "Поддержка всероссийских, международных и межрегиональных творческих проектов в области музыкального и театрального искусства"</t>
  </si>
  <si>
    <t xml:space="preserve">11.1.7 «Государственная поддержка отрасли культуры (Оказание государственной поддержки лучшим сельским учреждениям культуры" </t>
  </si>
  <si>
    <t xml:space="preserve">11.1.8 «Государственная поддержка отрасли культуры (Оказание государственной поддержки лучшим работникам сельских учреждений культуры" </t>
  </si>
  <si>
    <t>Подпрограмма 12 "Популяризация культурных традиций"</t>
  </si>
  <si>
    <t>Основное мероприятие 12.1 "Организация и проведение мероприятий, посвященных государственным праздникам, значимым событиям общества, российской культуры и развитию культурного сотрудничества"</t>
  </si>
  <si>
    <t>Подпрограмма 13 "Гармонизация межнациональных отношений и этнокультурное развитие народов Саратовской области"</t>
  </si>
  <si>
    <t>Основное мероприятие 13.1 "Информационное сопровождение деятельности в сфере общественных, национальных, государственно-конфессиональных отношений и укрепления единства российской нации"</t>
  </si>
  <si>
    <t>комитет общественных связей и национальной политики области (управление делами Правительства области - плательщик), министерство внутренней политики и общественных отношений области (управление делами Правительства области - плательщик до 31.12.2020 года), некоммерческие организации (по согласованию), национальные объединения (по согласованию), религиозные организации (по согласованию)</t>
  </si>
  <si>
    <t>Основное мероприятие 13.2 "Организация и проведение культурно-массовых мероприятий, направленных на сохранение традиций и укрепление межнациональных отношений, совместно с национально-культурными автономиями и социально ориентированными некоммерческими организациями"</t>
  </si>
  <si>
    <t>комитет общественных связей и национальной политики области (управление делами Правительства области - плательщик), некоммерческие организации (по согласованию), национальные объединения (по согласованию), религиозные организации (по согласованию)</t>
  </si>
  <si>
    <t>Основное мероприятие 13.3 "Организация и проведение мероприятий по профилактике этнополитического и религиозно-политического экстремизма, ксенофобии и нетерпимости"</t>
  </si>
  <si>
    <t>комитет общественных связей и национальной политики области (управление делами Правительства области - плательщик), министерство внутренней политики и общественных отношений области</t>
  </si>
  <si>
    <t>Основное мероприятие 13.4 "Организация семинаров (совещаний), дополнительного профессионального образования государственных гражданских и муниципальных служащих, работающих в сфере межнациональных отношений"</t>
  </si>
  <si>
    <t>комитет общественных связей и национальной политики области (управление делами Правительства области - плательщик), министерство внутренней политики и общественных отношений области (управление делами Правительства области - плательщик до 31.12.2020 года), органы местного самоуправления (по согласованию)</t>
  </si>
  <si>
    <t>Основное мероприятие 13.5 "Организация и проведение культурно-массовых мероприятий на территории этнографического комплекса "Национальная деревня народов Саратовской области"</t>
  </si>
  <si>
    <t>комитет общественных связей и национальной политики области (управление делами Правительства области - плательщик), министерство внутренней политики и общественных отношений области, некоммерческие организации (по согласованию), национальные объединения (по согласованию), религиозные организации (по согласованию), Ассамблея народов России (по согласованию)</t>
  </si>
  <si>
    <t>Основное мероприятие 13.6 "Организация мероприятий, направленных на популяризацию социального и исторического наследия российского казачества в Саратовской области"</t>
  </si>
  <si>
    <t>комитет общественных связей и национальной политики области (управление делами Правительства области - плательщик), общественные организации области (по согласованию), Саратовское окружное казачье общество (по согласованию)</t>
  </si>
  <si>
    <t>Основное мероприятие 13.7 "Организация и проведение мониторинга межнациональных отношений и раннего предупреждения межнациональных конфликтов на территории области"</t>
  </si>
  <si>
    <t>комитет общественных связей и национальной политики области (управление делами Правительства области - плательщик), управление внутренней политики и общественного мониторинга области, министерство внутренней политики и общественных отношений области (управление делами Правительства области - плательщик до 31  декабря 2020 года)</t>
  </si>
  <si>
    <t>Основное мероприятие 13.8 "Организация и проведение мероприятий, направленных на этнокультурное развитие народов Саратовской области совместно с национально-культурными автономиями и социально ориентированными некоммерческими организациями"</t>
  </si>
  <si>
    <t>комитет общественных связей и национальной политики области (управление делами Правительства области - плательщик), управление внутренней политики и общественного мониторинга области, министерство внутренней политики и общественных отношений области (управление делами Правительства области - плательщик до 31.12.2020 года)</t>
  </si>
  <si>
    <t>Основное мероприятие 13.9 "Организация и проведение мероприятий, направленных на укрепление общероссийского гражданского единства, совместно с национально-культурными автономиями и социально ориентированными некоммерческими организациями"</t>
  </si>
  <si>
    <t>комитет общественных связей и национальной политики области (управление делами Правительства области - плательщик ), управление внутренней политики и общественного мониторинга области, министерство внутренней политики и общественных отношений области  (управление делами Правительства области - плательщик до 31.12.2020 года)</t>
  </si>
  <si>
    <t>Основное мероприятие 13.10 "Организация мероприятий, направленных на популяризацию социального и исторического наследия российского казачества в Саратовской области"</t>
  </si>
  <si>
    <t>министерство внутренней политики и общественных отношений области (плательщик - управление делами Правительства области до 31.12.2020 года)</t>
  </si>
  <si>
    <t>Основное мероприятие 13.11 «Содействие привлечению российского казачества к государственной и иной службе»</t>
  </si>
  <si>
    <t>министерство внутренней политики и общественных отношений области (плательщик - управление делами Правительства области)</t>
  </si>
  <si>
    <t>Основное мероприятие 7.7 "Сохранение  объектов культурного наследия регионального значения"</t>
  </si>
  <si>
    <t>министерство строительства и жилищно-коммунального хозяйства области</t>
  </si>
  <si>
    <t xml:space="preserve">министерство строительства и жилищно-коммунального хозяйства области </t>
  </si>
  <si>
    <t>суды</t>
  </si>
  <si>
    <t>суды сентябрь</t>
  </si>
  <si>
    <t xml:space="preserve">суды </t>
  </si>
  <si>
    <t>Комплекс процессных мероприятий 5.1 «Создание условий для творческого развития детей и молодежи в сфере культуры»</t>
  </si>
  <si>
    <t>Комплекс процессных мероприятий 5.2 «Развитие кадрового потенциала сферы культуры»</t>
  </si>
  <si>
    <t xml:space="preserve">Подпрограмма 6 "Укрепление материально-технической базы и обеспечение деятельности учреждений в сфере культуры" </t>
  </si>
  <si>
    <t>Комплекс процессных мероприятий 4.1  «Реализация государственных полномочий управления делами Правительства области в сфере архивного дела»</t>
  </si>
  <si>
    <t>Комплекс процессных мероприятий 3.1 "Государственная охрана, сохранение и популяризация объектов культурного наследия"</t>
  </si>
  <si>
    <t>Комплекс процессных мероприятий  «Музеи»</t>
  </si>
  <si>
    <t>Комплекс процессных мероприятий  «Театры»</t>
  </si>
  <si>
    <t>Комплекс процессных мероприятий "Концертные организации и цирковые коллективы"</t>
  </si>
  <si>
    <t xml:space="preserve">Подпрограмма 2 "Образование в сфере культуры" </t>
  </si>
  <si>
    <t>Подпрограмма 3 «Государственная охрана, сохранение и популяризация объектов культурного наследия»</t>
  </si>
  <si>
    <t>Подпрограмма 4 «Архивы»</t>
  </si>
  <si>
    <t>Подпрограмма 5 «Творческое развития детей и молодежи в сфере культуры»</t>
  </si>
  <si>
    <t>Подпрограмма 7 «Популяризация культурных традиций»</t>
  </si>
  <si>
    <t>Сведения</t>
  </si>
  <si>
    <t>"Культура Саратовской области",</t>
  </si>
  <si>
    <t>комплекс процессных мероприятий «Культурно-досуговые учреждения»</t>
  </si>
  <si>
    <t>Мероприятие (результат) "Организованы и проведены мероприятия культурно-досуговыми учреждениями"</t>
  </si>
  <si>
    <t>Мероприятие (результат) "Обеспечена сохранность, учет документов и представлена пользователям архивная информация"</t>
  </si>
  <si>
    <t>о выполнении структурных элементов государственной программы</t>
  </si>
  <si>
    <t>№ п/п</t>
  </si>
  <si>
    <t>Наименование структурного элемента</t>
  </si>
  <si>
    <t>Количество предусмотренных контрольных точек / количество выполненных контрольных точек*</t>
  </si>
  <si>
    <t>Описание основных результатов реализации мероприятий (результатов) структурных элементов</t>
  </si>
  <si>
    <t>Подпрограмма 1 «Развитие искусства и творчества»</t>
  </si>
  <si>
    <t>Региональный проект «Развитие театральной деятельности»</t>
  </si>
  <si>
    <t>Региональный проект «Сохранение культурного и исторического наследия»</t>
  </si>
  <si>
    <t xml:space="preserve">Мероприятие (результат)"Организованы и проведены мероприятия образовательными учреждениями в сфере культуры" </t>
  </si>
  <si>
    <t xml:space="preserve">Мероприятие (результат) "Стипендиальное обеспечение и другие формы материальной поддержки обучающихся областных государственных профессиональных образовательных организаций" </t>
  </si>
  <si>
    <t xml:space="preserve">Мероприятие (результат) "Организованны и проведены мероприятия, посвященные государственным праздникам, значимым событиям общества, российской культуры и развитию культурного сотрудничества" </t>
  </si>
  <si>
    <t xml:space="preserve">Мероприятие (результат) «Организованы и проведены культурно-массовых мероприятия, направленные на сохранение традиций и укрепление межнациональных отношений, совместно с национально-культурными автономиями и социально ориентированными некоммерческими организациями» </t>
  </si>
  <si>
    <t>Мероприятие (результат) «Организован и проведен мониторинг межнациональных отношений и раннего предупреждения межнациональных конфликтов на территории области»</t>
  </si>
  <si>
    <t>4/4</t>
  </si>
  <si>
    <t>Мероприятие (результат) "Усовершенствованы профессиональные репертуарные театры, находящиеся в населённых пунктах с численностью населения до 300 тыс. человек, путем создания новых постановок и (или) улучшения материально-технического оснащения"</t>
  </si>
  <si>
    <t>Мероприятие (результат) "Усовершенствованы детские и кукольные театры путем создания новых постановок и (или) улучшения технического оснащения"</t>
  </si>
  <si>
    <t xml:space="preserve">Мероприятие (результат)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t>
  </si>
  <si>
    <t xml:space="preserve"> Комплекс процессных мероприятий «Создание условий для укрепления материально-технической базы учреждений в сфере культуры»</t>
  </si>
  <si>
    <t xml:space="preserve"> Комплекс процессных мероприятий «Независимая оценка качества условий оказания услуг в сфере культуры»</t>
  </si>
  <si>
    <t xml:space="preserve">  Комплекс процессных мероприятий «Популяризация культурных традиций»</t>
  </si>
  <si>
    <t>Комплекс процессных мероприятий "Библиотеки"</t>
  </si>
  <si>
    <t>Региональный проект «Развитие культурной инфраструктуры»</t>
  </si>
  <si>
    <t>Мероприятие (результат) «Сохранение объекта культурного наследия федерального значения "Особняк", нач. XX в., расположенного по адресу: Саратовская область, г. Саратов, Волжская ул., 22 (в том числе проектные работы)»</t>
  </si>
  <si>
    <t>Мероприятие (результат) «Благоустроены территории учреждений культуры)»</t>
  </si>
  <si>
    <t>Мероприятие (результат) «Построены (реконструированы) и (или) капитально отремонтированы культурно-досуговые учреждения в сельской местности»</t>
  </si>
  <si>
    <t>Мероприятие (результат) «Приобретены передвижные многофункциональные культурные центры (автоклубы) для обслуживания сельского населения»</t>
  </si>
  <si>
    <t>Мероприятие (результат) «Реконструированы и (или) капитально отремонтированы региональные и муниципальные детские школы искусств по видам искусств»</t>
  </si>
  <si>
    <t>Мероприятие (результат) «Технически оснащены региональные и муниципальные музеи»</t>
  </si>
  <si>
    <t>Региональный проект "Цифровизация услуг и формирование информационного пространства в сфере культуры" ("Цифровая культура")</t>
  </si>
  <si>
    <t>Мероприятие (результат) «Созданы виртуальные концертные залы на площадках организаций культуры, в том числе в домах культуры, библиотеках, музеях, для трансляции знаковых культурных мероприятий»</t>
  </si>
  <si>
    <t>Региональный проект «Обеспечение качественно нового уровня развития инфраструктуры культуры («Культурная среда»)»</t>
  </si>
  <si>
    <t>Комплекс процессных мероприятий "Создание условий для развития образования в сфере культуры"</t>
  </si>
  <si>
    <t>Мероприятие (результат)  «Предоставлены субсидии социально ориентированным некоммерческим организациям на финансовое обеспечение затрат на оказание общественно полезных услуг в области культуры»</t>
  </si>
  <si>
    <t xml:space="preserve">Подпрограмма 8 "Гармонизация межнациональных отношений и этнокультурного развития народов Саратовской области"
</t>
  </si>
  <si>
    <t xml:space="preserve">Мероприятие (результат) "Организованы и проведены мероприятия музеями" </t>
  </si>
  <si>
    <t xml:space="preserve">Мероприятие (результат) "Организованы и проведены мероприятия театрами" </t>
  </si>
  <si>
    <t xml:space="preserve">Мероприятие (результат) "Организованы и проведены мероприятия концертными организациями и цирковыми коллективами" </t>
  </si>
  <si>
    <t xml:space="preserve">Мероприятие (результат)"Организованы и проведены мероприятия библиотеками" </t>
  </si>
  <si>
    <t xml:space="preserve">Выполнены работы по сохранению и приспособлению объекта культурного наследия «Здание больницы, 1910-1913 гг.», расположенного по адресу: Саратовская область, г. Вольск, ул. Саши Евсеева, д. 2 в соответствии с Распоряжением Правительства Саратовской области от 21 мая 2024 года № 154-Пр «О распределении средств межбюджетного трансферта, предоставленного из бюджета города Москвы в целях реализации социально значимых проектов Саратовской области: проведены конструктивные и объемнопланировочные решения, архитектурные решения, Электроснабжение,Водоотведение, Пристенный дренаж и водоотводящий
лоток.
</t>
  </si>
  <si>
    <t>Выполнение работ по монтажу системы охранного телевидения, в рамках капитального ремонта здания МУК «ДК ГО ЗАТО Светлый» в соответствие с распоряжением Правительства Саратовской области от 21 мая 2024 года № 154-Пр «О распределении средств межбюджетного трансферта, предоставленного из бюджета города Москвы в целях реализации социально значимых проектов Саратовской области, между главными распорядителями средств областного бюджета»</t>
  </si>
  <si>
    <t>Мероприятие (результат) «Оказана государственная поддержка лучшим сельским учреждениям культуры»</t>
  </si>
  <si>
    <t>Мероприятие (результат) «Оказана государственная поддержка лучшим работникам сельских учреждений культуры»</t>
  </si>
  <si>
    <t>5/5</t>
  </si>
  <si>
    <t>6/6</t>
  </si>
  <si>
    <t>9/9</t>
  </si>
  <si>
    <t>Выплату получил Пугачевский муниципальный район, приобретен автобус специальный для учреждений культуры и образования "ВМК Автоклуб".</t>
  </si>
  <si>
    <t>7/7</t>
  </si>
  <si>
    <t>8/8</t>
  </si>
  <si>
    <t>2/2</t>
  </si>
  <si>
    <t>Субсидия предоставлялась в 2024 году из федерального бюджета бюджету
Саратовской области на создание виртуальных концертных залов в целях
реализации национального проекта "Культура". В 2024 году открыто 3 виртуальных концертных зала в Саратовской области, в следующих учреждениях:
1. МУК «Социально-культурное объединение» Краснокутского МР Саратовской области;
2. МУК «Межпоселенческая центральная библиотека» Ершовского МР Саратовской
области;
3. МБУДО «Центральная детская музыкальная школа» г. Саратова.</t>
  </si>
  <si>
    <t xml:space="preserve">2. Результаты исследования по научноисследовательской работе:- 74% участников опроса не испытывают неприязни по отношению к приезжим из
других стран; Оценка владения иностранными гражданами, прибывшими в Саратовскую область для осуществления трудовой деятельности
русским языком: - 54% респондентов свободно владеют русским языком, 39% – понимают язык и могут общаться по ключевым вопросам, 7% –
понимают, но испытывают затруднения с выражением своих мыслей на русском языке; Стаж работы иностранных граждан на территории Саратовской области: - 63% опрошенных иностранных граждан работают на территории Саратовской области менее 1 года, треть респондентов (32%) – от 1
года до 3 лет, 5% – свыше 3 лет; Для 45% участников опроса Саратовская область является первым российским регионом, в котором они имели опыт
трудоустройства; 65% опрошенных иностранных граждан имеют среднее профессиональное образование, 31% – среднее общее или неоконченное среднее, 4% – начальное профессиональное; Оценка иностранными гражданами отношения к ним представителей принимающей стороны:
доброжелательное отношение со стороны: - сотрудников миграционных служб - 100%, отношение сотрудников полиции - 93%, отношение представителей работодателя -98%, отношение местного населения - 93%; Образовательная миграция в Саратовской области;  Результат социологического исследования - на основании результатов исследования различных аспектов реализации государственной национальной политики на
территории Саратовской области становится возможным сделать следующие выводы и обобщения: 84 % проживающих в области положительно оценивают состояние межнациональных отношений в регионе: 31 % рассматривают их как доброжелательные, 53 % как нормальные, бесконфликтные.
Аналогичные распределения были получены и в отношении оценки населением состояния межконфессиональных отношений. Положительные оценки были получены от 86 % участников опроса, из которых 32 % рассматривают межконфессиональные отношения на территории Саратовской области как дружелюбные, 54 % – как нормальные, бесконфликтные. 
</t>
  </si>
  <si>
    <t>Мероприятие реализовано в десяти муниципальных районах области: 1)Новобурасский р-н, с Аряш; 2) Красноармейский р-н, с .Мордово; 3) Петровский р-н, с. Новая Усть-Уза; 4) Александово-Гайский р-н, с. Александров Гай; 5) Аркадакский р-н, с. Новосельское; 6) Лысогорский р-н, с. Большие Копены;
7) Балашовский р-н, с. Котоврас; 8) Советский р-н, р.п. Советское; 9) Марксовский р-н, с. Михайловка; 10) Краснопартизанский р-н, с. Большая сакма.</t>
  </si>
  <si>
    <r>
      <t xml:space="preserve">В 2024 году из областного бюджета предоставлены иные межбюджетные трансферты </t>
    </r>
    <r>
      <rPr>
        <sz val="14"/>
        <color rgb="FF000000"/>
        <rFont val="Times New Roman"/>
        <family val="1"/>
        <charset val="204"/>
      </rPr>
      <t xml:space="preserve">на </t>
    </r>
    <r>
      <rPr>
        <sz val="14"/>
        <color theme="1"/>
        <rFont val="Times New Roman"/>
        <family val="1"/>
        <charset val="204"/>
      </rPr>
      <t>благоустройство территорий учреждений культуры, расположенных в Хвалынском и Балтайском муниципальных  районах области</t>
    </r>
  </si>
  <si>
    <t>Мероприятие (результат) Организованы и проведены фестивали детского творчества всех жанров</t>
  </si>
  <si>
    <t>3/3</t>
  </si>
  <si>
    <t>В 2024 году в рамках мероприятия был проведен областной традиционный фестиваль танца всех стилей и направлений "Ритмы нового века". Фестиваль проводился в двух возрастных категориях: младшая возрастная категория (от 4-13 лет); старшая возрастная категория (от 14 лет); исполнители оценивались в категориях: соло, дуэт/трио; ансамбли по наминациям: народный танец (фольклорный, стилизованный, национальный, этнический); современный танец (модерн, джаз, экспериментал, контемп, свободная пластика, уличный танец); эклектика (смешанный стиль); классический танец (демиклассика). Дипломы Гран-при: 1) в старшей возрастной категории - хореографический ансамбль "Этнос-Данс", русская плясовая "Саратовские переборы", государственное профессиональное образовательное учреждение "СОКИ", г. Саратов; 2) в младшей возрастной категории - "Народный коллектив" ансамбль народного танца "Улыбка" им. Л.В. Курочкиной", номер "Уральская плясова", муниципальное автономное учреждение культуры "Дворец культуры", г. Балаково.</t>
  </si>
  <si>
    <t>Мероприятие (результат) Реализованы культурно-просветительских программы для школьников музеями и библиотеками области</t>
  </si>
  <si>
    <t>В 2024 году в рамках проекта реализованы культурно-просветительские программы для школьников: онлайн проект "Семь знаменитых людей Саратова" - ГУК "Областная специальная библиотека для слепых"; выставочный проект "Традиции хранить и умножать" - Энгельсский филиал ГУК "Областная специальная библиотека для слепых"; абонемент "Будем знакомы" - ГАУК "Саратовский историко-патриотический комплекс "Музей боевой и трудовой славы"; проект "Рисуем музыку А.Г. Шнитке" - ГАУК СО "Исторический парк "Моя история"; областной творческий конкурс "#СилаЧтения" - ГУК "Областная бибилотека для детей и юношества имени А.С. Пушкина".</t>
  </si>
  <si>
    <t>Мероприятие (результат) Реализованы программы, направленные на укрепление единства нации, духовно-нравственное и патриотическое воспитание, учреждениями культуры и искусства области</t>
  </si>
  <si>
    <t>В 2024 году в рамках результата реализованы мероприятия: открытый конкурс чтецов для дошкольников "Эти строки о семье"; открытая областная выставка-конкурс изобразительного искусства "Мелодии Саратова"; организованы и проведены лекций, экскурсий, музейных мероприятий по абонементу "Будем знакомы" в муниципальных образовательных учреждениях, средне-специальных учебных заведениях, высших учебных заведениях и муниципальных дошкольных образовательных учреждениях г. Саратова и Саратовской области; открытый городской конкурс юных моделей "Вершина"; открытый фотомарафон "В объективе семья Саратовская"; а также были проведены выставка-экспозиция "Герои нашего времени", посвященной специальной военной операции и подвигам ее участников и выставка-календарь "Я прошел по той войне" в рамках программ, направленных на укрепление единства нации, духовно-нравственное и патриотическое воспитание, реализуемых в рамках федерального проекта "Творческие люди" национального проекта "Культура" в 2024 году.</t>
  </si>
  <si>
    <t>Мероприятие (результат) «Повысить квалификацию 3795 работников культуры в центрах непрерывного образования и повышения квалификации творческих и управленческих кадров в сфере культуры на базе творческих ВУЗов в субъектах Российской Федерации»</t>
  </si>
  <si>
    <t>По мероприятию на 2024 год было предусмотрено 806 квот на повышение квалификации работников культуры. Результат был достигнут.</t>
  </si>
  <si>
    <t>Мероприятие (результат) Проведены конкурсы и фестивали для талантливой молодежи в сфере музыкального искусства</t>
  </si>
  <si>
    <t>В 2024 году в рамках мероприятия были проведены: региональная творческая школа для одаренных детей, молодежи и преподавателей "Волжская радуга"; XIV открытый фестиваль-конкурс детского и юношеского творчества "Подснежник" в рамках Областного фестиваля "Одаренные дети. Путь к мастерству - 2024"; XXV межрегиональный фестиваль-конкурс исполнителей на ударных инструментах в рамках Детских и юношеских ассамблей искусств - 2024; VI всероссийский открытый конкурс исполнителей на народных инструментах имени И.Я. Паницкого в рамках Детских и юношеских ассамблей искусств-2024; I региональный фестиваль-конкурс детских хоровых коллективов "Детство - это я и ты" в рамках Детских и юношеских ассамблей искусств-2024; II областной конкурс изобразительного искусства и декоративно-прикладного творчества "Светлая Пасха!" в рамках Детских и юношеских ассамблей искусств-2024; II открытый областной творческий конкурс "Новоузенские узоры" в рамках Детских и юношеских ассамблей искусств-2024; III областной конкурс детских инструментальных коллективов учреждений дополнительного образования по различным направлениям "Берега Поволжбя" в рамках Областного фестиваля "Одаренные дети. Путь к мастерству - 2024".</t>
  </si>
  <si>
    <t>Мероприятие (результат)"Обеспечена социальная поддержка детей-сирот и детей, оставшихся без попечения родителей"</t>
  </si>
  <si>
    <t>Мероприятие (результат) "Выполнены государственные работы в области охраны объектов культурного наследия области"</t>
  </si>
  <si>
    <t xml:space="preserve">Мероприятие (результат) "Обеспечено укрепление материально-технической базы архивных учреждений"
</t>
  </si>
  <si>
    <t xml:space="preserve">Мероприятие (результат) "Обеспечены выплаты стипендий одаренным детям и молодежи и поощрение педагогам" </t>
  </si>
  <si>
    <t>Мероприятие (результат) "Оказана государственная поддержка автономной некоммерческой организации "Туристический информационный центр Саратовской области" на организацию и проведения культурно-познавательных мероприятий в области туризма"</t>
  </si>
  <si>
    <t xml:space="preserve">Мероприятие (результат) "Присуждены стипендии и другие денежные поощрения в сфере культуры" </t>
  </si>
  <si>
    <t xml:space="preserve">Мероприятие (результат) «Оснащена и укреплена материально-техническая база муниципальных образовательных организаций в сфере культуры» </t>
  </si>
  <si>
    <t>Мероприятие (результат) "Оснащена и укреплена материально-техническая база областных образовательных организаций в сфере культуры"</t>
  </si>
  <si>
    <t>Мероприятие (результат) «Собрана и обобщена информации о качестве условий оказания услуг организациями в сфере культуры»</t>
  </si>
  <si>
    <t>Мероприятие (результат) «Переоснащены муниципальные библиотеки по модельному стандарту»</t>
  </si>
  <si>
    <t>Мероприятие (результат) «Созданы условия для реновации региональных и (или) муниципальных организаций отрасли культуры, направленные на улучшение качества культурной среды»</t>
  </si>
  <si>
    <t>Мероприятие (результат) «Осуществлен капитальный (текущий) ремонт, обеспечено техническое оснащение муниципальных учреждений культурно-досугового типа»</t>
  </si>
  <si>
    <t>Мероприятие (результат) «Созданы условия для реализации проектов по строительству (реконструкции) объектов региональной (муниципальной) собственности»</t>
  </si>
  <si>
    <t>Мероприятие (результат) «Созданы школы креативных индустрий»</t>
  </si>
  <si>
    <t>Мероприятие (результат) «Государственными и муниципальными учреждениями культурно-досугового типа в населенных пунктах с числом жителей до 50 тысяч человек реализованы мероприятия по развитию и укреплению материально-технической базы»</t>
  </si>
  <si>
    <t>Мероприятие (результат) «Обеспечено развитие и укрепление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</si>
  <si>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Мероприятие (результат) «Осуществлены работы по сохранению объектов культурного наследия»</t>
  </si>
  <si>
    <t>Мероприятие (результат) "Осуществлен капитальный ремонт, обеспечено техническое оснащение муниципальных учреждений культурно-досугового типа"</t>
  </si>
  <si>
    <t>Мероприятие (результат) "Осуществлены работы по сохранению и приспособлению объектов культурного наследия к современным условиям"</t>
  </si>
  <si>
    <t>Мероприятие (результат) "Укреплена материально-техническая база областных учреждений культуры и искусства области"</t>
  </si>
  <si>
    <t xml:space="preserve"> Комплекс процессных мероприятий «Создание условий для гармонизации межнациональных отношений и этнокультурного развития народов Саратовской области»</t>
  </si>
  <si>
    <t xml:space="preserve"> за 2025 год </t>
  </si>
  <si>
    <t>Региональный проект 5.1«Развитие искусства и творчества»</t>
  </si>
  <si>
    <t>Мероприятие (результат)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</si>
  <si>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Региональный проект 5.2«Региональный проект «Поддержка социально ориентированных некоммерческих организаций в области культуры»</t>
  </si>
  <si>
    <t>В 2025 году укрепили мтб следующие учреждения культуры:  Государственное автономное учреждение дополнительногопрофессионального образования в сфере культуры и искусства "Саратовский областной учебно-методический центр,Государственное бюджетное учреждение дополнительного образования " Детская школа искусств г. Красноармейска  Саратовской области", "Детская школа искусств " Аткарского муниципального района Саратовской области, "Саратоский  академический театр юного зрителя им.Ю.П. Киселева", "Саратовский  областной методический  киноцентр" Детская школа искусств р.п. Романовка", "Музей  истории специальной  военной  операции", "Детская школа искусств"р.п.Мокроус Федоровского района  Саратовской области, "Областная  библиотека для детей и юношества им. А.С. Пушкина," Государственный музей К.А.Федина,"Дворец культуры Россия" "Драматический театр города Вольска", "Саратовский государственный академический театр драмы имени И.А.Слонова",  , "Областная специальная библиотека для слепых", "Саратовский областной центр народного творчества имени Л.А. Руслановой",,  "Областная универсальная научная библиотека" , "Саратовский историко-патриотический комплекс "Музей боевой и трудовой славы",  Саратовской области"Саратовский областной колледж искусств", "Саратовское художественное училище имени А.П. Боголюбова (техникум)", "Детская школа искусств № 1 г. Вольска"</t>
  </si>
  <si>
    <t>В 2025 году в 43 муниципальных районах области проведен капитальный и технический ремонт ДК: Капитальный ремонт кровли, ремонт помещений, замена окон и дверей, ремонт фасада, входной группы</t>
  </si>
  <si>
    <t>В 2025 году в 46 муниципальных районах области государственными и муниципальными учреждениями культурно-досугового типа в населенных пунктах с числом жителей до 50 тысяч человек реализованы мероприятия по развитию и укреплению материально-технической базы.В 2025 году в 13 муниципальных районах области обеспечено развитие и укрепление материально-технической базы домов культуры : Аткарском, Балтайском, Вольском, Воскресенском, Дергачевском, Лысогорском, Новоузенском, Озинском, Петровском, Пугачевском, Ровенском, Ртищевском, Энгельском районах.</t>
  </si>
  <si>
    <t>В 2025 году в 13 муниципальных образованиях проведены  мероприятия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 (проведен текущий ремонт домов культуры) - Аткарском, Балтайском, Вольском, Воскресенском, Дергачевском, Лысогорском, Новоузенском, Озинском, Петровском, Пугачевском, Ровенском, Ртищевском, Энгельском районах.</t>
  </si>
  <si>
    <t>Договор на проведение проверки сметной документации № 111-ЭС-2025 от 20.03.2025</t>
  </si>
  <si>
    <t>Региональный проект «Семейные ценности и инфраструктура культуры»</t>
  </si>
  <si>
    <t>Работы по мероприятию (результату) выполнены, объект функционирует, установка прочего оборудования в реализации мероприятия не предусмотрена. Капитальный ремонт проведен  в "Детской школе искусств с. Перелюб", Саратовской области.</t>
  </si>
  <si>
    <t>11/11</t>
  </si>
  <si>
    <t>Мероприятие (результат) "Проведена модернизация музеев, находящихся в региональной и муниципальной собственности"</t>
  </si>
  <si>
    <t>Мероприятие (результат) «Модернизация региональных и муниципальных библиотек»</t>
  </si>
  <si>
    <t>Мероприятие (результат)  «Проведение ремонта и (или) материально-технического оснащения региональных и (или) муниципальных филармоний»</t>
  </si>
  <si>
    <t>Проведение капитального ремонта региональных и муниципальных библиотек. В 2025 году проведена модернизация библиотек в Марксовском, Советском районах и г. Саратов</t>
  </si>
  <si>
    <t>В 2025 году проведен капитальный ремонт   Энгельсского краеведческого музея в г. Энгельс.</t>
  </si>
  <si>
    <t>В 2025 году проведено 20 мероприятияй, посвященных государственным праздникам, значимым событиям общества, российской культуры и развитию культурного сотрудничества.</t>
  </si>
  <si>
    <t xml:space="preserve"> 1. Реализованы мероприятия субъектами Российской Федерации в рамках предоставления единой субсидии из федерального бюджета бюджетам субъектов Российской Федерации</t>
  </si>
  <si>
    <t>2. Введены в эксплуатацию номера в модульных некапитальных средствах размещения</t>
  </si>
  <si>
    <t>68/0</t>
  </si>
  <si>
    <t>Комплекс процессных мероприятий "Рекламно-информационная деятельность в сфере туризма, направленная на формирование единого туристического информационного пространства Саратовской области"</t>
  </si>
  <si>
    <t>1. Оказана государственная поддержка на организацию деятельности автономной некоммерческой организация "Туристский информационный центр Саратовской области"</t>
  </si>
  <si>
    <t>2. Оказана государственная поддержка автономной некоммерческой организации "Туристический информационный центр Саратовской области" на организацию и проведения культурно-познавательных мероприятий в области туризма</t>
  </si>
  <si>
    <t>В 2025 году в рамках федерального проекта "Культура малой Родины" по направлению "Театры малых городов" было поставлено 5 спектаклей. В проекте приняли участие Балашовский и Вольский драматические театры, Саратовский областной театр оперетты. Улучшилась материально-техническая база. Приобретено звуковое и световое оборудование. Проекционная сетка, проектор, видеокамера со штативом (2шт), конфетти-машина</t>
  </si>
  <si>
    <t>Музеями Саратовской области на постоянной основе осуществляется деятельность по экспонированию музейных предметов и музейных коллекций как на территории Саратовской области, так и в других регионах. Наиболее крупными выставочными проектами, реализованными в музеях. стали:"Фронтовые медики.Наши дни", "Династия защитников Отечества.Чмиревы", "Я очень русский челолвек.Это с годами не пропадет","Версты войны","Спасибо за память". Всего за 2025 год обслужено 1730 тыс. человек</t>
  </si>
  <si>
    <t>В рамках мероприятия укомплектованы книжные фонды в 38 муниципальных района области и 3 государственных библиотеках в количестве 23771 эземпляров</t>
  </si>
  <si>
    <t>В 2025 году в рамках  ГП "Культура Саратовской области" театрами поставлены спектакли : "Повесть о настоящем человеке" С. Прокофьева (Саратовский академический театр оперы и балета), "Правда-хорошо, а счастье лучше" А.Островского (Саратовский государственный академический театр драммы  им. И.А. Слонова), "Судьба человека" М.Шолохова (Саратовский государственный академический театр драммы  им. И.А. Слонова), "Сказка о том, как дружба и верность чудеса совершили " по мотивам архангельских сказок (Саратовский государственный академический театр драммы  им. И.А. Слонова). Проведены фестивали : "Театральное Прихоперье" в г. Балашове, XXXVIII Международный Собиновский музыкальный фестиваль. Всего за 2025 год обслужено 711,5 тыс. чел</t>
  </si>
  <si>
    <t>В 2025 году концертными  и цирковыми организациями (Саратовская областная филармония им.А.Шнитке, областная концертная организация "Поволжье", Цирк "Арт-Алле" имени С.И.Соловьева, Энгельсская районная концертная организация) поставлены новые концертные и цирковые программы:"Крылатые качели", патриотический цирковой спектакль "Мой герой", цирковой спектакль "Новая сказка Шахеризады", Цирковой спектакль "Великая победа.. Всего в 2025 году  обслужено 262,9 тыс. человек</t>
  </si>
  <si>
    <t>За 2025 год в рамках  ГП "Культура Саратоской области"  библиотеками реализованы 5 новых проектов, напрвленных на популяризацию чтения и библиотечного дела. Из них : комплексная программа "Сохраним читающее детство"ГУК областная библиотека для детей и юношества им. А.С. Пушкина, проект "Зримый Саратов" ГУК Областная специальная библиотека для слепых,  межрегиональный  форум "Модельные библиотеки" ГУК Областная  универсальная научная библиотека. В течение года на постоянной основе проходили семинары и вебинары,  проводились мероприятия областного конкурса  "Лучший библиотекарь года". За 2025 год обслужено 16018,9 ты. чел</t>
  </si>
  <si>
    <t>За 2025 год в рамках  ГП "Культура Саратовской области " культурно-досуговыми учреждениями проведены традиционный танцевальный  фестиваль всех стилей и напрвлений "Ритмы нового века" ГАУК СО "Дворец культуры Россия",  инклюзивный творческий фестиваль "Культура без границ" ГАУК СО  Дворец культуры Россия",  всероссийский фестиваль творчества "Хвалынские этюды К.П. Петрова-Водкина" ГАУК  Саратовский областной дом работников искусств. На постоянной основе осуществлялось культурно-художественное обслуживание муниципальных районов, организованы и проведены выездные мероприятия в госпиталях Саратовской области.Количество обслуженного населения в 2025 году составило 13781,9 тыс. чел.</t>
  </si>
  <si>
    <t>В 2025 году проведено 292 мероприятия . Наиболее яркие : Областной конкурс фортепианного искусства "Гармония клавиш", открытый конкурс исполнителей на народных инструментах им. А.А. Талдыкина, областной фестиваль детского творчества "Вольские пленэры". Проведены 48 мероприятий методической направленности (оказание консультативных услуг, научно-методического сопрвождения, методические конкурсы, форумы, фестивали, кнференции, семинары, вебинары)</t>
  </si>
  <si>
    <t>Социальная поддержка детей-сирот и детей, оставшихся без попечения родителей, осуществлялась в соответствии с законодательными актами РФ и Саратовской области. Установлены ежемесячные выплаты на компенсацию питания и обмундирования. Студенты этой категории получают государственную социальную стипендию в размере 690 руб. в соответствии с п. 16 Постановления Правительства  области от 11 сентября 2014 г. № 527-П. Осуществлена ежегодная единовременная выплата на приобретение канцелярских товаров и учебников в размере 3-х государственных социальных стипендий. По окончании образовательной организации этим студентам выплачена единовременная компенсация на приобретение одежды и мягкого инвентаря в соответствии с утвержденным перечнем. Также студенты из числа детей-сирот и детей, оставшихся без попечения родителей, получили материальную помощь из стипендиального фонда по личному заявлению, как и все другие студенты ПОО.</t>
  </si>
  <si>
    <t xml:space="preserve">В государственных профессиональных образовательных учреждениях сферы культуры области велась работа по социальной защищенности студентов. Размер государственной академической стипендии студентам, прошедшим промежуточную аттестацию на оценку «хорошо» и «отлично», составлял 460 рублей. Студентам, получившим на промежуточной аттестации все оценки «отлично», устанавливалась повышенная стипендия в пределах имеющегося стипендиального фонда - 250% от минимальной - 1610 руб. Студенты, среднедушевой доход семьи которых ниже величины прожиточного минимума, установленного в регионе, получали государственную социальную стипендию  в размере 690 рублей при предоставлении справки из органа социальной защиты по месту жительства. Все студенты, обучающиеся на бюджетной основе, получали частичное возмещение денежных средств на питание - 10 руб. в день. По личному заявлению студентам была оказана материальная помощь в случаях, предусмотренных локальным актом учреждения.  </t>
  </si>
  <si>
    <t>Приказ управления делами Правительства области от 27 декабря 2024 года № 282 «Об утверждении государственных заданий на оказание государственных услуг (выполнение работ) на 2025 год и на плановый период 2026 и 2027 годов областным государственным учреждениям, подведомственным управлению делами Правительства Саратовской области» количество посещений читального зала составило 115424 человек, что составляет 128,25 % и соответствует выполнению работы в полном объеме (в пределах допустимого (возможного) отклонения) в связи с возросшем интересам пользователей к архивной информации</t>
  </si>
  <si>
    <t>Выполнены государственные работы в рамках гос. задания на 2025 год, всего 644 в т.ч.:
1)Определение границ территорий объекта археологического наследия-15;           
 2)Работы по проведению анализа историко-библиографических материалов о земельном участке, подлежащем хозяйственному освоению -402;
3) Работы по разработке проектов границ территорий ОКН -46;
4) Работы по разработке проектов предметов охраны объектов культурного наследия -60;
 5) Выполнение историко- культурных и библиографических изысканий в проектной документации для регистрации в едином государственном реестре историко- архитектурных ОКН -44;                                                                     
6) Обследование и составление акта технического состояния объекта культурного наследия - 52;  
 7) Разработка проектов зон охраны ОКН -0;        
 9) Содержание (эксплуатация) имущества, находящегося в государственной собственности- 1;    
10) Работы по подготовке установления границ защитных зон -25</t>
  </si>
  <si>
    <t>В 2025 году была оказана государственная поддержка 21 сельскому учреждению культуры. Приобретались звуковое, световое оборудование, музыкальные инструменты и оргтехнику. Мероприятие призвано повысить престиж учреждений культуры на селе.</t>
  </si>
  <si>
    <t>В 2025 году была оказана государственная поддержка 15 работникам сельских учреждений культуры. Мероприятие способствует вовлечённости в творческие процессы и проектную деятельность,  повышает престиж профессии.</t>
  </si>
  <si>
    <t>В 2025 году была оказана поддержка 30 работникам отрасли культуры, прибывшим (переехавшим) в населенные пункты регионов Российской Федерации с числом жителей до 50 тысяч человек в размере 1 млн. рублей, в целях исполнения требований Правил предоставления и распределения субсидий из федерального бюджета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утвержденных постановлением Правительства Российской Федерации от 25 декабря 2024 г. № 1885 «О внесении изменений в постановление Правительства Российской Федерации от 15 апреля 2014 г. № 317» и обеспечения своевременной реализации программы «Земский работник культуры»</t>
  </si>
  <si>
    <t>Социально ориентированным некоммерческим организациям на конкурсной основе были предоставлены субсидии (гранты в форме субсидий) из областного бюджета на реализацию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 1) Благотворительному  фонду " Сохранение историко-культурного наследия г. Саратова  и Саратовсой области "Хранители"; 2)Саратовскому областному отделению общероссийской общественной организации "Союз кинематографистов РФ"; 3)Саратовской региональной общественной организации "Общество друзей Саратовского музея краеведения"; 4)автономной некоммерческой организацией "Культурно-просветительский Фестивальный центр"; 5)Автономная некоммерческая организация по изучению, сохранению и популяризации археологического наследия саратовской области "Живая история"; 6)автономной некоммерческой организации "Региональный добровольческий центр "Волонтеры культуры"; 7)автономной некоммерческой организации "Драматический театр - Студия "ПОДМОСТКИ"; 8)автономной некоммерческой организации "Саратовское филармоническое общество"; 9)благотворительному фонду им. Л.В. Собинова.</t>
  </si>
  <si>
    <t xml:space="preserve">В 2025 году денежным поощрением за работу с одаренными обучающимися отмечены 30 преподавателей образовательных организаций культуры и искусства области. Обладателями именной Губернаторской стипендии стали  75 обучающихся образовательных организаций сферы культуры области 
</t>
  </si>
  <si>
    <t xml:space="preserve">В 2025 году предоставлена из областного бюджета субсидия автономной некоммерческой организации «Туристский информационный центр Саратовской области» на организацию туристических поездок учащихся образовательных организаций культуры и искусства Саратовской области, которым назначена именная губернаторская стипендия для одаренных детей, список  которых определен  приказом  Министерства, принятым  в  установленном порядке  по итогам конкурса, а также их сопровождающих.  Для 68 человек организована туристическая поездка.
</t>
  </si>
  <si>
    <t>В 2025 году создана школа креативных индустрий на базе МБУ дополнительного образования "Детская школа искусств" №7 г. Саратова</t>
  </si>
  <si>
    <t>В 6 учреждениях культуры, подведомственных министерству культуры, в 2025 году была разработана проектно-сметная документация: "Детская школа искусств" р.п. Дергачи, "Областная специальная библиотека для слепых","Детская школа искусств" р.п. Новоузенск, "Детская школа искусств №5 Вольского муниципального района, "Лысогорская детская школа искусств","Детская школа искусств г. Хвалынска</t>
  </si>
  <si>
    <t>«Здание гимназии женской», рубеж XIX-XX в.», расположенного по адресу: Саратовская область, г. Аткарск, ул. Чапаева, д. 52</t>
  </si>
  <si>
    <t>В 2025 году приобретено проекционное оборудование (Экран) для филармонии им. А.Шнитке.</t>
  </si>
  <si>
    <t>В 2025 году в рамках национального проекта "Семья" были выделены денежные средства на техническое оснащение МУК "Музейный комплекс им И.В. Панфилова Перовского района"</t>
  </si>
  <si>
    <t>На базе модернизированных библиотек формируются единые информационные, культурно-досуговые и образовательные пространства, в т.ч. для проведения семейного досуга. В 2025 году в области созданы 6 модельных библиотек (Балашовский, Петровский, Энгельсский районы, а также в г. Саратове - 3 библиотеки)</t>
  </si>
  <si>
    <t>В 42 государственных учреждениях, подведомственных министерству культуры области, оснащена и укреплена материально-техническая база</t>
  </si>
  <si>
    <t>В 7 муницпальных районах области (Балаковском, Балтайском, Воскресенском, Духовницком, Татищевском, Энгельсском, г.Саратов)  оснащена и укреплена материально-техническая база  образовательных организаций</t>
  </si>
  <si>
    <t>Региональный проект «Создание номерного фонда, инфраструктуры и новых точек притяжения»</t>
  </si>
  <si>
    <t>Подпрограмма 9 "Туризм"</t>
  </si>
  <si>
    <t xml:space="preserve">17.03.2023 Заключен контракт с АО "СК "Флан-М" на общую сумму 1301451,86 тыс. рублей ( СМР-1114328,242 тыс.рублей. Оборудование - 181392,016 тыс. рублей, пусконаладочные работы -3012,257 тыс. рублей). Согласно  решения арбитражног суда Саратовской области №А57-24439/2025 от 10.10.2025  срок выполнения работ продлен до 25.12.2026.  Срок действия контракта - до 30.06.2027. В 2025 году в рамках первоочередных противоаварийных  мероприятий подрядная организация приступила к выполнению следующих видов работ:1.Кирпичная кладка стен, монтаж плит перекрытия;2.гидроизоляция обмазочная фундамента;3.закрытие контура спортзала и малого кафе. </t>
  </si>
  <si>
    <t xml:space="preserve">В 2025 году проведены 3 культурно-массовых мероприятия, направленных на этнокультурное развитие народов России: областной традиционный национальный праздник «Наурыз», мероприятия в образователных учреждениях по социальной  адаптации детей из семей  иностранных граждан,областной традиционный национальный праздник "Сабантуй". В мероприятиях приняло участие более 14,6 тысячи
человек. Мероприятия способствовали сохранению традиций и укреплению межнациональных отношений.
</t>
  </si>
  <si>
    <t>В 2025 году в рамках федерального проекта "Культура малой Родины" по направлению "Театры -  детям" было поставлено 11 спектаклей. В проекте приняли участие Саратовский академический театр юного зрителя им.Ю.П.Киселева, Саратовский театр кукол "Теремок", Балаковский ТЮЗ имени Е.А.Лебедева, театр драмы для детей и молодежи "Версия", театр фокусов "Самокат" для детей и юношества , театр драмы, музыки и поэзии для детей и молодежи "Балаганчикъ", театр "Куклы Папы Карло"  областной филармонии им.А.Шнитке. Улучшилась материально-техническая база. Приобретено звуковое и световое оборудование, проектор и кресла в зрительный зал театра "Балаганчик". Дым-машины, промышленный  оверлок в театр кукол "Теремок"</t>
  </si>
  <si>
    <t>Во исполнение постановления Губернатора Саратовской области от 17 августа 1998 года № 485 «О стипендиях Губернатора Саратовской области выдающимся деятелям культуры и искусства, имеющим звания «Народный артист СССР», «Народный артист Российской Федерации», «Народный художник Российской Федерации» ежемесячно выплачивались стипендии. С 2023 года сумма стипендии составляет 20 тыс.руб. В 2025 году число стипендиатов уменьшилось на 1 чел., в связи с уходом из жизни народной артистки РФ Р.И. Беляковой. В соответствии с распоряжением Губернатора области от 26 декабря 2023 года № 1346-р «О присуждении именных творческих стипендий Губернатора Саратовской области молодым одаренным артистам" ежемесячно выплачивались стипендии. С 2023 года сумма стипендий составляет 5 тыс.руб. На основании приказа министерства культуры области от 10.01  № 01-01-06/4 стипендию в 2025 году получали 15 человек</t>
  </si>
  <si>
    <t xml:space="preserve">В 2025 оказаны услуги по проведению независимой оценки качества условий оказания услуг, предоставляемых учреждениями культуры Саратовской области в следующих организациях культуры:
1. Сараатовский государственный академический театр драмы им. И.А.Слонова,г.Саратов, ул. Рабочая, д.116
2. Саратовский  академический театр юного зрителя им.Ю.П.Киселева, г. Саратов,п.Киселева Ю.П., д.1
3. Саратовский областной театр оперетты Саратовская обл.г. Энгельс, ул.Театральная , д.2
4. "Драматический театр г. Вольска Саратовская обл.г. Вольск, ул.Революционная, д.3
5 Саратовская областная филармония имениА.Шнитке
</t>
  </si>
  <si>
    <t xml:space="preserve">1. Государственная поддержка общественных инициатив юридических лиц (за исключением некоммерческих организаций, являющихся государственными (муниципальными) учреждениями) и индивидуальных предпринимателей (поддержано 3 проекта по созданию объектов кемпинг – размещения в Гагаринском, Новобурасском и Воскресенском муниципальных районах области);
2. Государственная поддержка развития инфраструктуры туризма в рамках проектов юридических лиц и индивидуальных предпринимателей (поддержан 1 проект по созданию нового туристического маршрута, поддержан 1 проект по расширение доступности плавательных бассейнов - бассейн "Сокол" в Гагаринском муницпальном районе области);
3. Государственная поддержка и продвижение событийных мероприятий (поддержано 7 проектов: Фестиваль «Турслет», фестиваль, посвященный Дню Туризма, фестиваль «Сделано в Саратовской области», IX Всероссийский фестиваль "Театральное Прихопёрье", Саратовские сценарии. Киноразведка с участием ИИ, Фестиваль археологии и реконструкции "Укек-2025", книжный фестиваль «Волжская волна»);
4.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 поддержано 2 проекта (муниципальное образование «Город Саратов» (приобретено 156 фан - барьеров, быстровозводимая модульная конструкция (сценический комплекс), закуплены и установленв в Городском парке культурыи отдыха им. М.А. Горького 4 одинарных и 3 двойных перлог , 15 павильонов "БарнХаус",  25 кормушек, 120 скамеек, 5 столбов навигации, 7 информационных стендов, на проспекте им. П.А. Столыпина установлено 67 декаративных панелей с подсветкой, на Театральной площади 6 композиций с подсветкой, 2 перетяжки с подсветами в саду им. Радищева, 22 светодиодных консоли на ул. Московской (от ул. Горького до ул. Радищева) 2 светодиодные конструкции около музея им. Радищева, 15 декоративных конструкций, выполнены работы по устройству архитектурной подсветки 10 памятников, нежилого здания ГКУ "Государственный музей им. К.А. Федина и Часовни в честь иконы Божией матери "Живоносный источник"), Энгельсский муниципальный район (нанесена разметка "Энгельс - трек, установлены музыкальные часы, обновлена городская панорама, приобретено 6 скульптур "бычки").
</t>
  </si>
  <si>
    <t>На основании дополнительного соглашения от 10.12.2025 № 139-2024-П10047-1/2 к соглашению о реализации регионального проекта "Создание номерного фонда, инфраструктуры и новых точек притяжения" на территории Саратовской области от 06.12.2024 №  139-2024-П10047 значение результата "Введены в эксплуатацию номера в модульных некапитальных средствах размещения" срок достижения планового значения 2025 года в количестве 68 ед. продлен до 01.04.2026</t>
  </si>
  <si>
    <t xml:space="preserve">Количество физических и юридических лиц, получивших информационные консультации (в том числе путем получения рекламно – информационных материалов о турпотенциале области) (плановое значение –   6 200 ед.), исполнено 6478 единиц, консультации осуществлялись в офисе, по телефону, в социальных сетях ТИЦ и на мероприятиях;
Количество распространённых изданных рекламно- информационных материалов о турпотенциале области (плановое значение – 8,2 тыс. экземпляров), исполнено 9,2 тысяч экземпляров;
Количество российских и международных специализированных выставок, в которых принято участие (плановое значение – 1 ед.), исполнено 2 единицы. В 2025 году принято участие в двух специализированных выставках: Международная выставка туризма и гостеприимства МИТТ (18-20 марта 2025 г., Москва), Международный туристический форум «Путешествуй!» (10-15 июня 2025 г., Москва);
Разработано 5 туристских маршрутов по Саратовской области (1. "Эльфийские тропы" на Кумысной поляне, 2. "Белая полоса" в Красноармейскос муниципальном районе, 3. Круиз - поход (однодневный хайкинг) в с . Сосновка, 4. Тур в Озинки к фермеру, 5. "Космическая симфония"). </t>
  </si>
  <si>
    <t xml:space="preserve">Спортивно-туристский лагерь Приволжского федерального округа «Туриада-2025» прошел 20-24 мая 2025 г. в г. Хвалынск. В рамках Лагеря была организована конкурсно-познавательная часть, включающая в себя творческих конкурса.
– конкурс «Лучшая разработка межрегионального туристского маршрута на территории ПФО»;
– межрегиональный конкурс авторской песни «Музыка сердец»;
– конкурс знаний о туризме в формате интеллектуального марафона.
 В рамках данной программы приняли участие команды из 14 регионов Приволжского федерального округа.
Победители конкурса на лучшую разработку межрегионального турмаршрута получили грант Фонда содействия развитию институтов гражданского общества в Приволжском федеральном округе в размере 400 тысяч рублей (выиграла Пензенская область), конкурса авторской песни «Музыка сердец» – денежное поощрение Губернатора области Р.В. Бусаргина в размере 300 тысяч рублей (выиграла Саратовская область).
Помимо конкурсной программы были организованы тренинги по разработке турпродукта от экспертов, концерты авторской песни на территории Лагеря и концерт для жителей Хвалынского района, экскурсионная программа с посещением Национального парка «Хвалынский» (6 автобусных экскурсий)
</t>
  </si>
  <si>
    <t xml:space="preserve">Заключены и исполнены договоры и контракты на общую сумму 2 741 001,06 рублей, в том числе: 
монтаж системы видеонаблюдения в ОГУ ГИАНП на сумму 235 000,00 руб.;
поставка АРМ (комплект компьютера в сборе) в количестве 10 шт. на сумму 495 000,00 руб.;
поставка кондиционеров (сплит-систем) с установкой и монтажом в количестве 2 шт. на сумму 55 480,00 руб.;
поставка мебели в количестве 20 шт. на сумму 118 000,00 руб.;
поставка офисных кресел в количестве 7 шт. на сумму 34 633,00 руб.;
поставка металлических картотек в количестве 2 шт. на сумму 109 000,00 руб.;
поставка многофункциональных устройств (МФУ) в количестве 4 шт. на сумму 412 000,00 руб.;
поставка компьютерного оборудования (ноутбука) в количестве 1 шт. на сумму 49 000,00 руб.;
оказание услуг по дооснащению сканера профессиональным программным обеспечением на сумму 194 900,00 руб.;
поставка стеллажей металлических  в количестве 9 шт. на сумму 61 690,00 руб.;
поставка стеллажей деревянных  в количестве 3 шт. на сумму 24 354,00 руб.;
поставка шкафа деревянного для одежды в количестве 1 шт. на сумму 14 130,00 руб.;
поставка шкафов для хранения документации в количестве 6 шт. на сумму 71100,00 руб.;
поставка многофункциональных устройств (МФУ) в количестве 3 шт. на сумму 308 000,00 руб.;
поставка архивных металлических тележек в количестве 3 шт. на сумму 68 565,00 руб.;
поставка мебели в количестве 16 шт. на сумму 85 000,00 руб.;
поставка стульев в количестве 18 шт. на сумму 31 464,00 руб.;
поставка светильников светодиодных настольных в количестве 8 шт. на сумму 11 600,00 руб.;
поставка стульев лабораторных в количестве 2 шт. на сумму 11485,06 руб.;
поставка фланца горелки в количестве 1 шт. на сумму 51 000,00 руб.;
поставка обеззараживающего бокса в количестве 1 шт. на сумму 200 000,00 руб.;
поставка внешних жестких дисков в количестве 10 шт. на сумму 99 600,00 руб.
</t>
  </si>
  <si>
    <t>Мероприятие (результат) "Проведена модернизация учреждений культурно-досугового типа в населенных пунктах с численностью до 500 тыс. чел.»</t>
  </si>
  <si>
    <t>Проведение капитального ремонта региональных и муниципальных учреждений культурно-досугового типа в населенных пунктах до 500 тыс. чел. В 2025 году достижение мероприятия не предусмотрено</t>
  </si>
  <si>
    <t>Мероприятие (результат) "Оснащены региональные и муниципальные театры, находящиеся в городах с численностью населения более 300 тыс. человек»</t>
  </si>
  <si>
    <t>Оснащение театров, расположенных в крупных городах, современным оборудованием, необходимым для осуществления творческой деятельности. Результат нарастающим итогом с 2024 года. В 2025 году реализация и достижение мероприятия не предусмотрены.</t>
  </si>
  <si>
    <t>0</t>
  </si>
  <si>
    <t>Мероприятие (результат)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</si>
  <si>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Комплексное оснащение детских школ искусств и училищ новыми музыкальными инструментами, техническими средствами обучения, современным специализированным оборудованием, учебно-методической литературой. В 2025 году не предусмотрена реализация мероприятия; значение обеспечено нарастающим итогом с 2024 года.</t>
  </si>
  <si>
    <t>Мероприятие (результат)"Приобретены с использованием Пушкинской карты билеты на посещение мероприятий"</t>
  </si>
  <si>
    <t xml:space="preserve"> В рамках мероприятия предоставляется возможность гражданам в возрасте с 14 до 22 лет воспользоваться программой социальной поддержки посещения учреждений культуры (театры, организации кинопоказа (кинотеатры), концертные организации, музеи, организации культурно-досугового типа, библиотеки и образовательные организации в сфере культуры). В 2025 году в Саратовской области приобретено  447 тыс. билетов.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</si>
</sst>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19" x14ac:knownFonts="1">
    <font>
      <sz val="11"/>
      <color theme="1"/>
      <name val="Calibri"/>
      <family val="2"/>
      <charset val="204"/>
      <scheme val="minor"/>
    </font>
    <font>
      <sz val="9"/>
      <color theme="1"/>
      <name val="Times New Roman"/>
      <family val="1"/>
      <charset val="204"/>
    </font>
    <font>
      <u/>
      <sz val="7.7"/>
      <color theme="10"/>
      <name val="Calibri"/>
      <family val="2"/>
      <charset val="204"/>
    </font>
    <font>
      <sz val="11"/>
      <color indexed="8"/>
      <name val="Calibri"/>
      <family val="2"/>
      <charset val="204"/>
    </font>
    <font>
      <sz val="10"/>
      <name val="Arial"/>
      <family val="2"/>
      <charset val="204"/>
    </font>
    <font>
      <sz val="10"/>
      <name val="Arial"/>
      <family val="2"/>
      <charset val="204"/>
    </font>
    <font>
      <sz val="12"/>
      <color theme="1"/>
      <name val="PT Astra Serif"/>
      <family val="1"/>
      <charset val="204"/>
    </font>
    <font>
      <sz val="12"/>
      <name val="PT Astra Serif"/>
      <family val="1"/>
      <charset val="204"/>
    </font>
    <font>
      <sz val="12"/>
      <color theme="1"/>
      <name val="Calibri"/>
      <family val="2"/>
      <charset val="204"/>
      <scheme val="minor"/>
    </font>
    <font>
      <b/>
      <sz val="12"/>
      <name val="PT Astra Serif"/>
      <family val="1"/>
      <charset val="204"/>
    </font>
    <font>
      <sz val="12"/>
      <name val="PT Astra Serif"/>
      <family val="1"/>
      <charset val="204"/>
    </font>
    <font>
      <sz val="12"/>
      <color theme="1"/>
      <name val="Times New Roman"/>
      <family val="1"/>
      <charset val="204"/>
    </font>
    <font>
      <sz val="12"/>
      <color rgb="FFFF0000"/>
      <name val="Calibri"/>
      <family val="2"/>
      <charset val="204"/>
      <scheme val="minor"/>
    </font>
    <font>
      <b/>
      <sz val="12"/>
      <color theme="1"/>
      <name val="Times New Roman"/>
      <family val="1"/>
      <charset val="204"/>
    </font>
    <font>
      <b/>
      <sz val="12"/>
      <color theme="1"/>
      <name val="PT Astra Serif"/>
      <family val="1"/>
      <charset val="204"/>
    </font>
    <font>
      <sz val="14"/>
      <color theme="1"/>
      <name val="Times New Roman"/>
      <family val="1"/>
      <charset val="204"/>
    </font>
    <font>
      <sz val="14"/>
      <color rgb="FF000000"/>
      <name val="Times New Roman"/>
      <family val="1"/>
      <charset val="204"/>
    </font>
    <font>
      <sz val="11"/>
      <color theme="1"/>
      <name val="PT Astra Serif"/>
      <family val="1"/>
      <charset val="204"/>
    </font>
    <font>
      <sz val="11"/>
      <name val="PT Astra Serif"/>
      <family val="1"/>
      <charset val="204"/>
    </font>
  </fonts>
  <fills count="13">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0000"/>
        <bgColor indexed="64"/>
      </patternFill>
    </fill>
    <fill>
      <patternFill patternType="solid">
        <fgColor theme="6"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rgb="FF00B050"/>
        <bgColor indexed="64"/>
      </patternFill>
    </fill>
    <fill>
      <patternFill patternType="solid">
        <fgColor rgb="FF7030A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Font="0" applyFill="0" applyBorder="0" applyAlignment="0" applyProtection="0"/>
    <xf numFmtId="0" fontId="4" fillId="0" borderId="0"/>
    <xf numFmtId="0" fontId="5" fillId="0" borderId="0"/>
  </cellStyleXfs>
  <cellXfs count="83">
    <xf numFmtId="0" fontId="0" fillId="0" borderId="0" xfId="0"/>
    <xf numFmtId="165" fontId="0" fillId="0" borderId="0" xfId="0" applyNumberFormat="1"/>
    <xf numFmtId="1" fontId="1" fillId="0" borderId="1" xfId="0" applyNumberFormat="1" applyFont="1" applyBorder="1" applyAlignment="1">
      <alignment horizontal="center" vertical="top" wrapText="1"/>
    </xf>
    <xf numFmtId="165" fontId="1" fillId="2" borderId="1" xfId="0" applyNumberFormat="1" applyFont="1" applyFill="1" applyBorder="1" applyAlignment="1">
      <alignment horizontal="center" vertical="top" wrapText="1"/>
    </xf>
    <xf numFmtId="165" fontId="1" fillId="0" borderId="1" xfId="0" applyNumberFormat="1" applyFont="1" applyBorder="1" applyAlignment="1">
      <alignment horizontal="justify" vertical="top" wrapText="1"/>
    </xf>
    <xf numFmtId="165" fontId="0" fillId="0" borderId="1" xfId="0" applyNumberFormat="1" applyBorder="1"/>
    <xf numFmtId="165" fontId="0" fillId="2" borderId="0" xfId="0" applyNumberFormat="1" applyFill="1"/>
    <xf numFmtId="165" fontId="1" fillId="3" borderId="1" xfId="0" applyNumberFormat="1" applyFont="1" applyFill="1" applyBorder="1" applyAlignment="1">
      <alignment horizontal="center" vertical="top" wrapText="1"/>
    </xf>
    <xf numFmtId="4" fontId="1" fillId="4" borderId="0" xfId="0" applyNumberFormat="1" applyFont="1" applyFill="1" applyAlignment="1">
      <alignment horizontal="center" vertical="top" wrapText="1"/>
    </xf>
    <xf numFmtId="165" fontId="1" fillId="0" borderId="1" xfId="0" applyNumberFormat="1" applyFont="1" applyBorder="1" applyAlignment="1">
      <alignment vertical="top" wrapText="1"/>
    </xf>
    <xf numFmtId="165" fontId="1" fillId="0" borderId="1" xfId="0" applyNumberFormat="1" applyFont="1" applyBorder="1" applyAlignment="1">
      <alignment horizontal="center" vertical="top" wrapText="1"/>
    </xf>
    <xf numFmtId="165" fontId="2" fillId="0" borderId="1" xfId="1" applyNumberFormat="1" applyFill="1" applyBorder="1" applyAlignment="1" applyProtection="1">
      <alignment vertical="top" wrapText="1"/>
    </xf>
    <xf numFmtId="4" fontId="1" fillId="0" borderId="0" xfId="0" applyNumberFormat="1" applyFont="1" applyAlignment="1">
      <alignment horizontal="center" vertical="top" wrapText="1"/>
    </xf>
    <xf numFmtId="4" fontId="0" fillId="0" borderId="0" xfId="0" applyNumberFormat="1"/>
    <xf numFmtId="1" fontId="1" fillId="5" borderId="1" xfId="0" applyNumberFormat="1" applyFont="1" applyFill="1" applyBorder="1" applyAlignment="1">
      <alignment horizontal="center" vertical="top" wrapText="1"/>
    </xf>
    <xf numFmtId="165" fontId="1" fillId="5" borderId="1" xfId="0" applyNumberFormat="1" applyFont="1" applyFill="1" applyBorder="1" applyAlignment="1">
      <alignment horizontal="center" vertical="top" wrapText="1"/>
    </xf>
    <xf numFmtId="166" fontId="1" fillId="5" borderId="1" xfId="0" applyNumberFormat="1" applyFont="1" applyFill="1" applyBorder="1" applyAlignment="1">
      <alignment horizontal="center" vertical="top" wrapText="1"/>
    </xf>
    <xf numFmtId="165" fontId="1" fillId="5" borderId="1" xfId="0" applyNumberFormat="1" applyFont="1" applyFill="1" applyBorder="1" applyAlignment="1">
      <alignment vertical="top" wrapText="1"/>
    </xf>
    <xf numFmtId="165" fontId="0" fillId="5" borderId="1" xfId="0" applyNumberFormat="1" applyFill="1" applyBorder="1"/>
    <xf numFmtId="165" fontId="0" fillId="5" borderId="0" xfId="0" applyNumberFormat="1" applyFill="1"/>
    <xf numFmtId="165" fontId="1" fillId="6" borderId="1" xfId="0" applyNumberFormat="1" applyFont="1" applyFill="1" applyBorder="1" applyAlignment="1">
      <alignment horizontal="center" vertical="top" wrapText="1"/>
    </xf>
    <xf numFmtId="165" fontId="1" fillId="6" borderId="1" xfId="0" applyNumberFormat="1" applyFont="1" applyFill="1" applyBorder="1" applyAlignment="1">
      <alignment vertical="top" wrapText="1"/>
    </xf>
    <xf numFmtId="4" fontId="1" fillId="6" borderId="0" xfId="0" applyNumberFormat="1" applyFont="1" applyFill="1" applyAlignment="1">
      <alignment horizontal="center" vertical="top" wrapText="1"/>
    </xf>
    <xf numFmtId="166" fontId="0" fillId="0" borderId="0" xfId="0" applyNumberFormat="1"/>
    <xf numFmtId="4" fontId="1" fillId="7" borderId="0" xfId="0" applyNumberFormat="1" applyFont="1" applyFill="1" applyAlignment="1">
      <alignment horizontal="center" vertical="top" wrapText="1"/>
    </xf>
    <xf numFmtId="4" fontId="1" fillId="8" borderId="0" xfId="0" applyNumberFormat="1" applyFont="1" applyFill="1" applyAlignment="1">
      <alignment horizontal="center" vertical="top" wrapText="1"/>
    </xf>
    <xf numFmtId="4" fontId="1" fillId="9" borderId="0" xfId="0" applyNumberFormat="1" applyFont="1" applyFill="1" applyAlignment="1">
      <alignment horizontal="center" vertical="top" wrapText="1"/>
    </xf>
    <xf numFmtId="4" fontId="1" fillId="10" borderId="0" xfId="0" applyNumberFormat="1" applyFont="1" applyFill="1" applyAlignment="1">
      <alignment horizontal="center" vertical="top" wrapText="1"/>
    </xf>
    <xf numFmtId="165" fontId="1" fillId="11" borderId="1" xfId="0" applyNumberFormat="1" applyFont="1" applyFill="1" applyBorder="1" applyAlignment="1">
      <alignment horizontal="center" vertical="top" wrapText="1"/>
    </xf>
    <xf numFmtId="165" fontId="1" fillId="12" borderId="1" xfId="0" applyNumberFormat="1" applyFont="1" applyFill="1" applyBorder="1" applyAlignment="1">
      <alignment horizontal="center" vertical="top" wrapText="1"/>
    </xf>
    <xf numFmtId="4" fontId="1" fillId="12" borderId="0" xfId="0" applyNumberFormat="1" applyFont="1" applyFill="1" applyAlignment="1">
      <alignment horizontal="center" vertical="top" wrapText="1"/>
    </xf>
    <xf numFmtId="165" fontId="7" fillId="0" borderId="1" xfId="0" applyNumberFormat="1" applyFont="1" applyFill="1" applyBorder="1" applyAlignment="1">
      <alignment horizontal="center"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7"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165" fontId="10" fillId="0" borderId="1" xfId="0" applyNumberFormat="1" applyFont="1" applyFill="1" applyBorder="1" applyAlignment="1">
      <alignment horizontal="center" vertical="center" wrapText="1"/>
    </xf>
    <xf numFmtId="0" fontId="8" fillId="0" borderId="0" xfId="0" applyFont="1" applyFill="1" applyAlignment="1">
      <alignment horizontal="center"/>
    </xf>
    <xf numFmtId="16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2" fillId="0" borderId="0" xfId="0" applyFont="1" applyFill="1" applyAlignment="1">
      <alignment horizontal="center" vertical="center"/>
    </xf>
    <xf numFmtId="49" fontId="6" fillId="0" borderId="1" xfId="0" applyNumberFormat="1" applyFont="1" applyFill="1" applyBorder="1" applyAlignment="1">
      <alignment horizontal="center" vertical="center" wrapText="1"/>
    </xf>
    <xf numFmtId="0" fontId="17" fillId="0" borderId="1" xfId="0" applyFont="1" applyBorder="1" applyAlignment="1">
      <alignment horizontal="left" vertical="top" wrapText="1"/>
    </xf>
    <xf numFmtId="0" fontId="17" fillId="0" borderId="1" xfId="0" applyFont="1" applyFill="1" applyBorder="1" applyAlignment="1">
      <alignment horizontal="left" vertical="top" wrapText="1"/>
    </xf>
    <xf numFmtId="165" fontId="18" fillId="0" borderId="1" xfId="0" applyNumberFormat="1" applyFont="1" applyBorder="1" applyAlignment="1">
      <alignment horizontal="left" vertical="top" wrapText="1"/>
    </xf>
    <xf numFmtId="165" fontId="7" fillId="0" borderId="1" xfId="0" applyNumberFormat="1" applyFont="1" applyFill="1" applyBorder="1" applyAlignment="1">
      <alignment horizontal="left" vertical="center" wrapText="1"/>
    </xf>
    <xf numFmtId="165" fontId="6" fillId="0" borderId="1" xfId="0" applyNumberFormat="1" applyFont="1" applyFill="1" applyBorder="1" applyAlignment="1">
      <alignment horizontal="left" vertical="center" wrapText="1"/>
    </xf>
    <xf numFmtId="1" fontId="7" fillId="0" borderId="1" xfId="0" applyNumberFormat="1" applyFont="1" applyFill="1" applyBorder="1" applyAlignment="1">
      <alignment horizontal="left" vertical="top" wrapText="1"/>
    </xf>
    <xf numFmtId="1" fontId="7" fillId="0" borderId="1" xfId="0" applyNumberFormat="1" applyFont="1" applyFill="1" applyBorder="1" applyAlignment="1">
      <alignment horizontal="left" vertical="center" wrapText="1"/>
    </xf>
    <xf numFmtId="165" fontId="7" fillId="0" borderId="1" xfId="0" applyNumberFormat="1" applyFont="1" applyFill="1" applyBorder="1" applyAlignment="1">
      <alignment horizontal="left" vertical="top" wrapText="1"/>
    </xf>
    <xf numFmtId="165" fontId="1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top" wrapText="1"/>
    </xf>
    <xf numFmtId="165" fontId="9" fillId="0" borderId="1" xfId="0" applyNumberFormat="1" applyFont="1" applyFill="1" applyBorder="1" applyAlignment="1">
      <alignment horizontal="center" vertical="center" wrapText="1"/>
    </xf>
    <xf numFmtId="165" fontId="9" fillId="0" borderId="5" xfId="0" applyNumberFormat="1" applyFont="1" applyFill="1" applyBorder="1" applyAlignment="1">
      <alignment horizontal="center" vertical="center" wrapText="1"/>
    </xf>
    <xf numFmtId="165" fontId="9" fillId="0" borderId="7" xfId="0" applyNumberFormat="1" applyFont="1" applyFill="1" applyBorder="1" applyAlignment="1">
      <alignment horizontal="center" vertical="center" wrapText="1"/>
    </xf>
    <xf numFmtId="165" fontId="9" fillId="0" borderId="6" xfId="0" applyNumberFormat="1" applyFont="1" applyFill="1" applyBorder="1" applyAlignment="1">
      <alignment horizontal="center" vertical="center" wrapText="1"/>
    </xf>
    <xf numFmtId="165" fontId="14" fillId="0" borderId="5" xfId="0" applyNumberFormat="1" applyFont="1" applyFill="1" applyBorder="1" applyAlignment="1">
      <alignment horizontal="center" vertical="center" wrapText="1"/>
    </xf>
    <xf numFmtId="165" fontId="14" fillId="0" borderId="7" xfId="0" applyNumberFormat="1" applyFont="1" applyFill="1" applyBorder="1" applyAlignment="1">
      <alignment horizontal="center" vertical="center" wrapText="1"/>
    </xf>
    <xf numFmtId="165" fontId="14" fillId="0" borderId="6" xfId="0" applyNumberFormat="1" applyFont="1" applyFill="1" applyBorder="1" applyAlignment="1">
      <alignment horizontal="center" vertical="center" wrapText="1"/>
    </xf>
    <xf numFmtId="0" fontId="11" fillId="0" borderId="0" xfId="0" applyFont="1" applyFill="1" applyAlignment="1">
      <alignment horizontal="center" vertical="center"/>
    </xf>
    <xf numFmtId="0" fontId="13" fillId="0" borderId="1" xfId="0" applyFont="1" applyFill="1" applyBorder="1" applyAlignment="1">
      <alignment horizontal="center" vertical="center"/>
    </xf>
    <xf numFmtId="165" fontId="14" fillId="0" borderId="1" xfId="0" applyNumberFormat="1" applyFont="1" applyFill="1" applyBorder="1" applyAlignment="1">
      <alignment horizontal="center" vertical="center" wrapText="1"/>
    </xf>
    <xf numFmtId="165" fontId="9" fillId="0" borderId="5" xfId="0" applyNumberFormat="1" applyFont="1" applyFill="1" applyBorder="1" applyAlignment="1">
      <alignment horizontal="center" wrapText="1"/>
    </xf>
    <xf numFmtId="165" fontId="9" fillId="0" borderId="7" xfId="0" applyNumberFormat="1" applyFont="1" applyFill="1" applyBorder="1" applyAlignment="1">
      <alignment horizontal="center" wrapText="1"/>
    </xf>
    <xf numFmtId="165" fontId="9" fillId="0" borderId="6" xfId="0" applyNumberFormat="1" applyFont="1" applyFill="1" applyBorder="1" applyAlignment="1">
      <alignment horizontal="center" wrapText="1"/>
    </xf>
    <xf numFmtId="165" fontId="1" fillId="0" borderId="1" xfId="0" applyNumberFormat="1" applyFont="1" applyBorder="1" applyAlignment="1">
      <alignment horizontal="center" vertical="top" wrapText="1"/>
    </xf>
    <xf numFmtId="165" fontId="2" fillId="0" borderId="2" xfId="1" applyNumberFormat="1" applyFill="1" applyBorder="1" applyAlignment="1" applyProtection="1">
      <alignment horizontal="left" vertical="top" wrapText="1"/>
    </xf>
    <xf numFmtId="165" fontId="2" fillId="0" borderId="3" xfId="1" applyNumberFormat="1" applyFill="1" applyBorder="1" applyAlignment="1" applyProtection="1">
      <alignment horizontal="left" vertical="top" wrapText="1"/>
    </xf>
    <xf numFmtId="165" fontId="1" fillId="0" borderId="1" xfId="0" applyNumberFormat="1" applyFont="1" applyBorder="1" applyAlignment="1">
      <alignment vertical="top" wrapText="1"/>
    </xf>
    <xf numFmtId="165" fontId="1" fillId="0" borderId="1" xfId="0" applyNumberFormat="1" applyFont="1" applyBorder="1" applyAlignment="1">
      <alignment horizontal="left" vertical="top" wrapText="1"/>
    </xf>
    <xf numFmtId="165" fontId="2" fillId="0" borderId="1" xfId="1" applyNumberFormat="1" applyFill="1" applyBorder="1" applyAlignment="1" applyProtection="1">
      <alignment vertical="top" wrapText="1"/>
    </xf>
    <xf numFmtId="165" fontId="1" fillId="6" borderId="2" xfId="0" applyNumberFormat="1" applyFont="1" applyFill="1" applyBorder="1" applyAlignment="1">
      <alignment horizontal="center" vertical="top" wrapText="1"/>
    </xf>
    <xf numFmtId="165" fontId="1" fillId="6" borderId="3" xfId="0" applyNumberFormat="1" applyFont="1" applyFill="1" applyBorder="1" applyAlignment="1">
      <alignment horizontal="center" vertical="top" wrapText="1"/>
    </xf>
    <xf numFmtId="165" fontId="1" fillId="6" borderId="4" xfId="0" applyNumberFormat="1" applyFont="1" applyFill="1" applyBorder="1" applyAlignment="1">
      <alignment horizontal="center" vertical="top" wrapText="1"/>
    </xf>
    <xf numFmtId="165" fontId="1" fillId="0" borderId="2" xfId="0" applyNumberFormat="1" applyFont="1" applyBorder="1" applyAlignment="1">
      <alignment horizontal="left" vertical="top" wrapText="1"/>
    </xf>
    <xf numFmtId="165" fontId="1" fillId="0" borderId="3" xfId="0" applyNumberFormat="1" applyFont="1" applyBorder="1" applyAlignment="1">
      <alignment horizontal="left" vertical="top" wrapText="1"/>
    </xf>
    <xf numFmtId="165" fontId="1" fillId="0" borderId="4" xfId="0" applyNumberFormat="1" applyFont="1" applyBorder="1" applyAlignment="1">
      <alignment horizontal="left" vertical="top" wrapText="1"/>
    </xf>
    <xf numFmtId="165" fontId="1" fillId="0" borderId="2" xfId="0" applyNumberFormat="1" applyFont="1" applyBorder="1" applyAlignment="1">
      <alignment horizontal="center" vertical="top" wrapText="1"/>
    </xf>
    <xf numFmtId="165" fontId="1" fillId="0" borderId="3" xfId="0" applyNumberFormat="1" applyFont="1" applyBorder="1" applyAlignment="1">
      <alignment horizontal="center" vertical="top" wrapText="1"/>
    </xf>
    <xf numFmtId="165" fontId="1" fillId="0" borderId="4" xfId="0" applyNumberFormat="1" applyFont="1" applyBorder="1" applyAlignment="1">
      <alignment horizontal="center" vertical="top" wrapText="1"/>
    </xf>
  </cellXfs>
  <cellStyles count="5">
    <cellStyle name="Гиперссылка" xfId="1" builtinId="8"/>
    <cellStyle name="Обычный" xfId="0" builtinId="0"/>
    <cellStyle name="Обычный 2" xfId="3"/>
    <cellStyle name="Обычный 3" xfId="4"/>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req=doc&amp;base=RLAW358&amp;n=171511&amp;dst=30125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consultantplus://offline/ref=8BF8CDD31A17E62AEF4B15ADBC945F72F18874A005DC74C427BE8594F60417686500784CD2F56693E0C19677922B819200AFC6BFBEBA3F9DC6004014z7LAK" TargetMode="External"/><Relationship Id="rId13" Type="http://schemas.openxmlformats.org/officeDocument/2006/relationships/hyperlink" Target="consultantplus://offline/ref=8BF8CDD31A17E62AEF4B15ADBC945F72F18874A005DC74C427BE8594F60417686500784CD2F56693E0C29674932B819200AFC6BFBEBA3F9DC6004014z7LAK" TargetMode="External"/><Relationship Id="rId3" Type="http://schemas.openxmlformats.org/officeDocument/2006/relationships/hyperlink" Target="consultantplus://offline/ref=8BF8CDD31A17E62AEF4B15ADBC945F72F18874A005DC74C427BE8594F60417686500784CD2F56693E0C0977F922B819200AFC6BFBEBA3F9DC6004014z7LAK" TargetMode="External"/><Relationship Id="rId7" Type="http://schemas.openxmlformats.org/officeDocument/2006/relationships/hyperlink" Target="consultantplus://offline/ref=8BF8CDD31A17E62AEF4B15ADBC945F72F18874A005DC74C427BE8594F60417686500784CD2F56693E0C190769E2B819200AFC6BFBEBA3F9DC6004014z7LAK" TargetMode="External"/><Relationship Id="rId12" Type="http://schemas.openxmlformats.org/officeDocument/2006/relationships/hyperlink" Target="consultantplus://offline/ref=8BF8CDD31A17E62AEF4B15ADBC945F72F18874A005DC74C427BE8594F60417686500784CD2F56693E0C290779A2B819200AFC6BFBEBA3F9DC6004014z7LAK" TargetMode="External"/><Relationship Id="rId2" Type="http://schemas.openxmlformats.org/officeDocument/2006/relationships/hyperlink" Target="consultantplus://offline/ref=8BF8CDD31A17E62AEF4B15ADBC945F72F18874A005DC74C427BE8594F60417686500784CD2F56693E0C090759F2B819200AFC6BFBEBA3F9DC6004014z7LAK" TargetMode="External"/><Relationship Id="rId1" Type="http://schemas.openxmlformats.org/officeDocument/2006/relationships/hyperlink" Target="consultantplus://offline/ref=8BF8CDD31A17E62AEF4B15ADBC945F72F18874A005DD74C621BE8594F60417686500784CD2F56693E6C39B729B2B819200AFC6BFBEBA3F9DC6004014z7LAK" TargetMode="External"/><Relationship Id="rId6" Type="http://schemas.openxmlformats.org/officeDocument/2006/relationships/hyperlink" Target="consultantplus://offline/ref=8BF8CDD31A17E62AEF4B15ADBC945F72F18874A005DC74C427BE8594F60417686500784CD2F56693E0C39B77932B819200AFC6BFBEBA3F9DC6004014z7LAK" TargetMode="External"/><Relationship Id="rId11" Type="http://schemas.openxmlformats.org/officeDocument/2006/relationships/hyperlink" Target="consultantplus://offline/ref=8BF8CDD31A17E62AEF4B15ADBC945F72F18874A005DC74C427BE8594F60417686500784CD2F56693E6C497709F2B819200AFC6BFBEBA3F9DC6004014z7LAK" TargetMode="External"/><Relationship Id="rId5" Type="http://schemas.openxmlformats.org/officeDocument/2006/relationships/hyperlink" Target="consultantplus://offline/ref=8BF8CDD31A17E62AEF4B15ADBC945F72F18874A005DC74C427BE8594F60417686500784CD2F56693E0C09B76982B819200AFC6BFBEBA3F9DC6004014z7LAK" TargetMode="External"/><Relationship Id="rId15" Type="http://schemas.openxmlformats.org/officeDocument/2006/relationships/printerSettings" Target="../printerSettings/printerSettings2.bin"/><Relationship Id="rId10" Type="http://schemas.openxmlformats.org/officeDocument/2006/relationships/hyperlink" Target="consultantplus://offline/ref=8BF8CDD31A17E62AEF4B15ADBC945F72F18874A005DC74C427BE8594F60417686500784CD2F56693E0C19A769E2B819200AFC6BFBEBA3F9DC6004014z7LAK" TargetMode="External"/><Relationship Id="rId4" Type="http://schemas.openxmlformats.org/officeDocument/2006/relationships/hyperlink" Target="consultantplus://offline/ref=8BF8CDD31A17E62AEF4B15ADBC945F72F18874A005DC74C427BE8594F60417686500784CD2F56693E0C095719E2B819200AFC6BFBEBA3F9DC6004014z7LAK" TargetMode="External"/><Relationship Id="rId9" Type="http://schemas.openxmlformats.org/officeDocument/2006/relationships/hyperlink" Target="consultantplus://offline/ref=8BF8CDD31A17E62AEF4B15ADBC945F72F18874A005DC74C427BE8594F60417686500784CD2F56693E0C194729C2B819200AFC6BFBEBA3F9DC6004014z7LAK" TargetMode="External"/><Relationship Id="rId14" Type="http://schemas.openxmlformats.org/officeDocument/2006/relationships/hyperlink" Target="consultantplus://offline/ref=8BF8CDD31A17E62AEF4B15ADBC945F72F18874A005DC74C427BE8594F60417686500784CD2F56693E0C2967E9C2B819200AFC6BFBEBA3F9DC6004014z7LA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consultantplus://offline/ref=8BF8CDD31A17E62AEF4B15ADBC945F72F18874A005DC74C427BE8594F60417686500784CD2F56693E0C19677922B819200AFC6BFBEBA3F9DC6004014z7LAK" TargetMode="External"/><Relationship Id="rId13" Type="http://schemas.openxmlformats.org/officeDocument/2006/relationships/hyperlink" Target="consultantplus://offline/ref=8BF8CDD31A17E62AEF4B15ADBC945F72F18874A005DC74C427BE8594F60417686500784CD2F56693E0C29674932B819200AFC6BFBEBA3F9DC6004014z7LAK" TargetMode="External"/><Relationship Id="rId3" Type="http://schemas.openxmlformats.org/officeDocument/2006/relationships/hyperlink" Target="consultantplus://offline/ref=8BF8CDD31A17E62AEF4B15ADBC945F72F18874A005DC74C427BE8594F60417686500784CD2F56693E0C0977F922B819200AFC6BFBEBA3F9DC6004014z7LAK" TargetMode="External"/><Relationship Id="rId7" Type="http://schemas.openxmlformats.org/officeDocument/2006/relationships/hyperlink" Target="consultantplus://offline/ref=8BF8CDD31A17E62AEF4B15ADBC945F72F18874A005DC74C427BE8594F60417686500784CD2F56693E0C190769E2B819200AFC6BFBEBA3F9DC6004014z7LAK" TargetMode="External"/><Relationship Id="rId12" Type="http://schemas.openxmlformats.org/officeDocument/2006/relationships/hyperlink" Target="consultantplus://offline/ref=8BF8CDD31A17E62AEF4B15ADBC945F72F18874A005DC74C427BE8594F60417686500784CD2F56693E0C290779A2B819200AFC6BFBEBA3F9DC6004014z7LAK" TargetMode="External"/><Relationship Id="rId2" Type="http://schemas.openxmlformats.org/officeDocument/2006/relationships/hyperlink" Target="consultantplus://offline/ref=8BF8CDD31A17E62AEF4B15ADBC945F72F18874A005DC74C427BE8594F60417686500784CD2F56693E0C090759F2B819200AFC6BFBEBA3F9DC6004014z7LAK" TargetMode="External"/><Relationship Id="rId1" Type="http://schemas.openxmlformats.org/officeDocument/2006/relationships/hyperlink" Target="consultantplus://offline/ref=8BF8CDD31A17E62AEF4B15ADBC945F72F18874A005DD74C621BE8594F60417686500784CD2F56693E6C39B729B2B819200AFC6BFBEBA3F9DC6004014z7LAK" TargetMode="External"/><Relationship Id="rId6" Type="http://schemas.openxmlformats.org/officeDocument/2006/relationships/hyperlink" Target="consultantplus://offline/ref=8BF8CDD31A17E62AEF4B15ADBC945F72F18874A005DC74C427BE8594F60417686500784CD2F56693E0C39B77932B819200AFC6BFBEBA3F9DC6004014z7LAK" TargetMode="External"/><Relationship Id="rId11" Type="http://schemas.openxmlformats.org/officeDocument/2006/relationships/hyperlink" Target="consultantplus://offline/ref=8BF8CDD31A17E62AEF4B15ADBC945F72F18874A005DC74C427BE8594F60417686500784CD2F56693E6C497709F2B819200AFC6BFBEBA3F9DC6004014z7LAK" TargetMode="External"/><Relationship Id="rId5" Type="http://schemas.openxmlformats.org/officeDocument/2006/relationships/hyperlink" Target="consultantplus://offline/ref=8BF8CDD31A17E62AEF4B15ADBC945F72F18874A005DC74C427BE8594F60417686500784CD2F56693E0C09B76982B819200AFC6BFBEBA3F9DC6004014z7LAK" TargetMode="External"/><Relationship Id="rId15" Type="http://schemas.openxmlformats.org/officeDocument/2006/relationships/printerSettings" Target="../printerSettings/printerSettings3.bin"/><Relationship Id="rId10" Type="http://schemas.openxmlformats.org/officeDocument/2006/relationships/hyperlink" Target="consultantplus://offline/ref=8BF8CDD31A17E62AEF4B15ADBC945F72F18874A005DC74C427BE8594F60417686500784CD2F56693E0C19A769E2B819200AFC6BFBEBA3F9DC6004014z7LAK" TargetMode="External"/><Relationship Id="rId4" Type="http://schemas.openxmlformats.org/officeDocument/2006/relationships/hyperlink" Target="consultantplus://offline/ref=8BF8CDD31A17E62AEF4B15ADBC945F72F18874A005DC74C427BE8594F60417686500784CD2F56693E0C095719E2B819200AFC6BFBEBA3F9DC6004014z7LAK" TargetMode="External"/><Relationship Id="rId9" Type="http://schemas.openxmlformats.org/officeDocument/2006/relationships/hyperlink" Target="consultantplus://offline/ref=8BF8CDD31A17E62AEF4B15ADBC945F72F18874A005DC74C427BE8594F60417686500784CD2F56693E0C194729C2B819200AFC6BFBEBA3F9DC6004014z7LAK" TargetMode="External"/><Relationship Id="rId14" Type="http://schemas.openxmlformats.org/officeDocument/2006/relationships/hyperlink" Target="consultantplus://offline/ref=8BF8CDD31A17E62AEF4B15ADBC945F72F18874A005DC74C427BE8594F60417686500784CD2F56693E0C2967E9C2B819200AFC6BFBEBA3F9DC6004014z7LA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consultantplus://offline/ref=8BF8CDD31A17E62AEF4B15ADBC945F72F18874A005DC74C427BE8594F60417686500784CD2F56693E0C19677922B819200AFC6BFBEBA3F9DC6004014z7LAK" TargetMode="External"/><Relationship Id="rId13" Type="http://schemas.openxmlformats.org/officeDocument/2006/relationships/hyperlink" Target="consultantplus://offline/ref=8BF8CDD31A17E62AEF4B15ADBC945F72F18874A005DC74C427BE8594F60417686500784CD2F56693E0C29674932B819200AFC6BFBEBA3F9DC6004014z7LAK" TargetMode="External"/><Relationship Id="rId3" Type="http://schemas.openxmlformats.org/officeDocument/2006/relationships/hyperlink" Target="consultantplus://offline/ref=8BF8CDD31A17E62AEF4B15ADBC945F72F18874A005DC74C427BE8594F60417686500784CD2F56693E0C0977F922B819200AFC6BFBEBA3F9DC6004014z7LAK" TargetMode="External"/><Relationship Id="rId7" Type="http://schemas.openxmlformats.org/officeDocument/2006/relationships/hyperlink" Target="consultantplus://offline/ref=8BF8CDD31A17E62AEF4B15ADBC945F72F18874A005DC74C427BE8594F60417686500784CD2F56693E0C190769E2B819200AFC6BFBEBA3F9DC6004014z7LAK" TargetMode="External"/><Relationship Id="rId12" Type="http://schemas.openxmlformats.org/officeDocument/2006/relationships/hyperlink" Target="consultantplus://offline/ref=8BF8CDD31A17E62AEF4B15ADBC945F72F18874A005DC74C427BE8594F60417686500784CD2F56693E0C290779A2B819200AFC6BFBEBA3F9DC6004014z7LAK" TargetMode="External"/><Relationship Id="rId2" Type="http://schemas.openxmlformats.org/officeDocument/2006/relationships/hyperlink" Target="consultantplus://offline/ref=8BF8CDD31A17E62AEF4B15ADBC945F72F18874A005DC74C427BE8594F60417686500784CD2F56693E0C090759F2B819200AFC6BFBEBA3F9DC6004014z7LAK" TargetMode="External"/><Relationship Id="rId1" Type="http://schemas.openxmlformats.org/officeDocument/2006/relationships/hyperlink" Target="consultantplus://offline/ref=8BF8CDD31A17E62AEF4B15ADBC945F72F18874A005DD74C621BE8594F60417686500784CD2F56693E6C39B729B2B819200AFC6BFBEBA3F9DC6004014z7LAK" TargetMode="External"/><Relationship Id="rId6" Type="http://schemas.openxmlformats.org/officeDocument/2006/relationships/hyperlink" Target="consultantplus://offline/ref=8BF8CDD31A17E62AEF4B15ADBC945F72F18874A005DC74C427BE8594F60417686500784CD2F56693E0C39B77932B819200AFC6BFBEBA3F9DC6004014z7LAK" TargetMode="External"/><Relationship Id="rId11" Type="http://schemas.openxmlformats.org/officeDocument/2006/relationships/hyperlink" Target="consultantplus://offline/ref=8BF8CDD31A17E62AEF4B15ADBC945F72F18874A005DC74C427BE8594F60417686500784CD2F56693E6C497709F2B819200AFC6BFBEBA3F9DC6004014z7LAK" TargetMode="External"/><Relationship Id="rId5" Type="http://schemas.openxmlformats.org/officeDocument/2006/relationships/hyperlink" Target="consultantplus://offline/ref=8BF8CDD31A17E62AEF4B15ADBC945F72F18874A005DC74C427BE8594F60417686500784CD2F56693E0C09B76982B819200AFC6BFBEBA3F9DC6004014z7LAK" TargetMode="External"/><Relationship Id="rId15" Type="http://schemas.openxmlformats.org/officeDocument/2006/relationships/printerSettings" Target="../printerSettings/printerSettings4.bin"/><Relationship Id="rId10" Type="http://schemas.openxmlformats.org/officeDocument/2006/relationships/hyperlink" Target="consultantplus://offline/ref=8BF8CDD31A17E62AEF4B15ADBC945F72F18874A005DC74C427BE8594F60417686500784CD2F56693E0C19A769E2B819200AFC6BFBEBA3F9DC6004014z7LAK" TargetMode="External"/><Relationship Id="rId4" Type="http://schemas.openxmlformats.org/officeDocument/2006/relationships/hyperlink" Target="consultantplus://offline/ref=8BF8CDD31A17E62AEF4B15ADBC945F72F18874A005DC74C427BE8594F60417686500784CD2F56693E0C095719E2B819200AFC6BFBEBA3F9DC6004014z7LAK" TargetMode="External"/><Relationship Id="rId9" Type="http://schemas.openxmlformats.org/officeDocument/2006/relationships/hyperlink" Target="consultantplus://offline/ref=8BF8CDD31A17E62AEF4B15ADBC945F72F18874A005DC74C427BE8594F60417686500784CD2F56693E0C194729C2B819200AFC6BFBEBA3F9DC6004014z7LAK" TargetMode="External"/><Relationship Id="rId14" Type="http://schemas.openxmlformats.org/officeDocument/2006/relationships/hyperlink" Target="consultantplus://offline/ref=8BF8CDD31A17E62AEF4B15ADBC945F72F18874A005DC74C427BE8594F60417686500784CD2F56693E0C2967E9C2B819200AFC6BFBEBA3F9DC6004014z7LA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consultantplus://offline/ref=8BF8CDD31A17E62AEF4B15ADBC945F72F18874A005DC74C427BE8594F60417686500784CD2F56693E0C19677922B819200AFC6BFBEBA3F9DC6004014z7LAK" TargetMode="External"/><Relationship Id="rId13" Type="http://schemas.openxmlformats.org/officeDocument/2006/relationships/hyperlink" Target="consultantplus://offline/ref=8BF8CDD31A17E62AEF4B15ADBC945F72F18874A005DC74C427BE8594F60417686500784CD2F56693E0C29674932B819200AFC6BFBEBA3F9DC6004014z7LAK" TargetMode="External"/><Relationship Id="rId3" Type="http://schemas.openxmlformats.org/officeDocument/2006/relationships/hyperlink" Target="consultantplus://offline/ref=8BF8CDD31A17E62AEF4B15ADBC945F72F18874A005DC74C427BE8594F60417686500784CD2F56693E0C0977F922B819200AFC6BFBEBA3F9DC6004014z7LAK" TargetMode="External"/><Relationship Id="rId7" Type="http://schemas.openxmlformats.org/officeDocument/2006/relationships/hyperlink" Target="consultantplus://offline/ref=8BF8CDD31A17E62AEF4B15ADBC945F72F18874A005DC74C427BE8594F60417686500784CD2F56693E0C190769E2B819200AFC6BFBEBA3F9DC6004014z7LAK" TargetMode="External"/><Relationship Id="rId12" Type="http://schemas.openxmlformats.org/officeDocument/2006/relationships/hyperlink" Target="consultantplus://offline/ref=8BF8CDD31A17E62AEF4B15ADBC945F72F18874A005DC74C427BE8594F60417686500784CD2F56693E0C290779A2B819200AFC6BFBEBA3F9DC6004014z7LAK" TargetMode="External"/><Relationship Id="rId2" Type="http://schemas.openxmlformats.org/officeDocument/2006/relationships/hyperlink" Target="consultantplus://offline/ref=8BF8CDD31A17E62AEF4B15ADBC945F72F18874A005DC74C427BE8594F60417686500784CD2F56693E0C090759F2B819200AFC6BFBEBA3F9DC6004014z7LAK" TargetMode="External"/><Relationship Id="rId1" Type="http://schemas.openxmlformats.org/officeDocument/2006/relationships/hyperlink" Target="consultantplus://offline/ref=8BF8CDD31A17E62AEF4B15ADBC945F72F18874A005DD74C621BE8594F60417686500784CD2F56693E6C39B729B2B819200AFC6BFBEBA3F9DC6004014z7LAK" TargetMode="External"/><Relationship Id="rId6" Type="http://schemas.openxmlformats.org/officeDocument/2006/relationships/hyperlink" Target="consultantplus://offline/ref=8BF8CDD31A17E62AEF4B15ADBC945F72F18874A005DC74C427BE8594F60417686500784CD2F56693E0C39B77932B819200AFC6BFBEBA3F9DC6004014z7LAK" TargetMode="External"/><Relationship Id="rId11" Type="http://schemas.openxmlformats.org/officeDocument/2006/relationships/hyperlink" Target="consultantplus://offline/ref=8BF8CDD31A17E62AEF4B15ADBC945F72F18874A005DC74C427BE8594F60417686500784CD2F56693E6C497709F2B819200AFC6BFBEBA3F9DC6004014z7LAK" TargetMode="External"/><Relationship Id="rId5" Type="http://schemas.openxmlformats.org/officeDocument/2006/relationships/hyperlink" Target="consultantplus://offline/ref=8BF8CDD31A17E62AEF4B15ADBC945F72F18874A005DC74C427BE8594F60417686500784CD2F56693E0C09B76982B819200AFC6BFBEBA3F9DC6004014z7LAK" TargetMode="External"/><Relationship Id="rId15" Type="http://schemas.openxmlformats.org/officeDocument/2006/relationships/printerSettings" Target="../printerSettings/printerSettings5.bin"/><Relationship Id="rId10" Type="http://schemas.openxmlformats.org/officeDocument/2006/relationships/hyperlink" Target="consultantplus://offline/ref=8BF8CDD31A17E62AEF4B15ADBC945F72F18874A005DC74C427BE8594F60417686500784CD2F56693E0C19A769E2B819200AFC6BFBEBA3F9DC6004014z7LAK" TargetMode="External"/><Relationship Id="rId4" Type="http://schemas.openxmlformats.org/officeDocument/2006/relationships/hyperlink" Target="consultantplus://offline/ref=8BF8CDD31A17E62AEF4B15ADBC945F72F18874A005DC74C427BE8594F60417686500784CD2F56693E0C095719E2B819200AFC6BFBEBA3F9DC6004014z7LAK" TargetMode="External"/><Relationship Id="rId9" Type="http://schemas.openxmlformats.org/officeDocument/2006/relationships/hyperlink" Target="consultantplus://offline/ref=8BF8CDD31A17E62AEF4B15ADBC945F72F18874A005DC74C427BE8594F60417686500784CD2F56693E0C194729C2B819200AFC6BFBEBA3F9DC6004014z7LAK" TargetMode="External"/><Relationship Id="rId14" Type="http://schemas.openxmlformats.org/officeDocument/2006/relationships/hyperlink" Target="consultantplus://offline/ref=8BF8CDD31A17E62AEF4B15ADBC945F72F18874A005DC74C427BE8594F60417686500784CD2F56693E0C2967E9C2B819200AFC6BFBEBA3F9DC6004014z7LA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
  <sheetViews>
    <sheetView tabSelected="1" topLeftCell="A70" zoomScale="80" zoomScaleNormal="80" workbookViewId="0">
      <selection activeCell="D72" sqref="D72"/>
    </sheetView>
  </sheetViews>
  <sheetFormatPr defaultColWidth="9.140625" defaultRowHeight="15.75" x14ac:dyDescent="0.25"/>
  <cols>
    <col min="1" max="1" width="6" style="34" customWidth="1"/>
    <col min="2" max="2" width="78.7109375" style="34" customWidth="1"/>
    <col min="3" max="3" width="21.85546875" style="34" customWidth="1"/>
    <col min="4" max="4" width="165.5703125" style="34" customWidth="1"/>
    <col min="5" max="16384" width="9.140625" style="34"/>
  </cols>
  <sheetData>
    <row r="1" spans="1:4" x14ac:dyDescent="0.25">
      <c r="A1" s="32"/>
      <c r="B1" s="33"/>
      <c r="C1" s="33"/>
      <c r="D1" s="33"/>
    </row>
    <row r="2" spans="1:4" x14ac:dyDescent="0.25">
      <c r="B2" s="62" t="s">
        <v>182</v>
      </c>
      <c r="C2" s="62"/>
      <c r="D2" s="62"/>
    </row>
    <row r="3" spans="1:4" ht="27" customHeight="1" x14ac:dyDescent="0.25">
      <c r="B3" s="62" t="s">
        <v>187</v>
      </c>
      <c r="C3" s="62"/>
      <c r="D3" s="62"/>
    </row>
    <row r="4" spans="1:4" x14ac:dyDescent="0.25">
      <c r="B4" s="62" t="s">
        <v>183</v>
      </c>
      <c r="C4" s="62"/>
      <c r="D4" s="62"/>
    </row>
    <row r="5" spans="1:4" ht="18" customHeight="1" x14ac:dyDescent="0.25">
      <c r="B5" s="62" t="s">
        <v>272</v>
      </c>
      <c r="C5" s="62"/>
      <c r="D5" s="62"/>
    </row>
    <row r="6" spans="1:4" x14ac:dyDescent="0.25">
      <c r="B6" s="62"/>
      <c r="C6" s="62"/>
      <c r="D6" s="62"/>
    </row>
    <row r="7" spans="1:4" ht="86.45" customHeight="1" x14ac:dyDescent="0.25">
      <c r="A7" s="35" t="s">
        <v>188</v>
      </c>
      <c r="B7" s="31" t="s">
        <v>189</v>
      </c>
      <c r="C7" s="53" t="s">
        <v>190</v>
      </c>
      <c r="D7" s="31" t="s">
        <v>191</v>
      </c>
    </row>
    <row r="8" spans="1:4" x14ac:dyDescent="0.25">
      <c r="A8" s="35"/>
      <c r="B8" s="36">
        <v>2</v>
      </c>
      <c r="C8" s="36">
        <v>3</v>
      </c>
      <c r="D8" s="36">
        <v>4</v>
      </c>
    </row>
    <row r="9" spans="1:4" ht="30.75" customHeight="1" x14ac:dyDescent="0.25">
      <c r="A9" s="56" t="s">
        <v>192</v>
      </c>
      <c r="B9" s="57"/>
      <c r="C9" s="57"/>
      <c r="D9" s="58"/>
    </row>
    <row r="10" spans="1:4" x14ac:dyDescent="0.25">
      <c r="A10" s="63" t="s">
        <v>193</v>
      </c>
      <c r="B10" s="63"/>
      <c r="C10" s="63"/>
      <c r="D10" s="63"/>
    </row>
    <row r="11" spans="1:4" ht="79.150000000000006" customHeight="1" x14ac:dyDescent="0.25">
      <c r="A11" s="37">
        <v>1</v>
      </c>
      <c r="B11" s="31" t="s">
        <v>201</v>
      </c>
      <c r="C11" s="38" t="s">
        <v>230</v>
      </c>
      <c r="D11" s="50" t="s">
        <v>296</v>
      </c>
    </row>
    <row r="12" spans="1:4" ht="90" customHeight="1" x14ac:dyDescent="0.25">
      <c r="A12" s="35">
        <v>2</v>
      </c>
      <c r="B12" s="31" t="s">
        <v>202</v>
      </c>
      <c r="C12" s="38" t="s">
        <v>230</v>
      </c>
      <c r="D12" s="50" t="s">
        <v>326</v>
      </c>
    </row>
    <row r="13" spans="1:4" x14ac:dyDescent="0.25">
      <c r="A13" s="63" t="s">
        <v>194</v>
      </c>
      <c r="B13" s="63"/>
      <c r="C13" s="63"/>
      <c r="D13" s="63"/>
    </row>
    <row r="14" spans="1:4" ht="62.25" customHeight="1" x14ac:dyDescent="0.25">
      <c r="A14" s="35">
        <v>1</v>
      </c>
      <c r="B14" s="31" t="s">
        <v>203</v>
      </c>
      <c r="C14" s="38" t="s">
        <v>234</v>
      </c>
      <c r="D14" s="51" t="s">
        <v>298</v>
      </c>
    </row>
    <row r="15" spans="1:4" x14ac:dyDescent="0.25">
      <c r="A15" s="35"/>
      <c r="B15" s="55" t="s">
        <v>174</v>
      </c>
      <c r="C15" s="55"/>
      <c r="D15" s="55"/>
    </row>
    <row r="16" spans="1:4" ht="65.45" customHeight="1" x14ac:dyDescent="0.25">
      <c r="A16" s="35">
        <v>1</v>
      </c>
      <c r="B16" s="31" t="s">
        <v>221</v>
      </c>
      <c r="C16" s="38" t="s">
        <v>234</v>
      </c>
      <c r="D16" s="52" t="s">
        <v>297</v>
      </c>
    </row>
    <row r="17" spans="1:4" x14ac:dyDescent="0.25">
      <c r="A17" s="35"/>
      <c r="B17" s="55" t="s">
        <v>175</v>
      </c>
      <c r="C17" s="55"/>
      <c r="D17" s="55"/>
    </row>
    <row r="18" spans="1:4" ht="93" customHeight="1" x14ac:dyDescent="0.25">
      <c r="A18" s="35">
        <v>1</v>
      </c>
      <c r="B18" s="31" t="s">
        <v>222</v>
      </c>
      <c r="C18" s="38" t="s">
        <v>200</v>
      </c>
      <c r="D18" s="48" t="s">
        <v>299</v>
      </c>
    </row>
    <row r="19" spans="1:4" x14ac:dyDescent="0.25">
      <c r="A19" s="35"/>
      <c r="B19" s="55" t="s">
        <v>176</v>
      </c>
      <c r="C19" s="55"/>
      <c r="D19" s="55"/>
    </row>
    <row r="20" spans="1:4" ht="77.45" customHeight="1" x14ac:dyDescent="0.25">
      <c r="A20" s="35">
        <v>1</v>
      </c>
      <c r="B20" s="31" t="s">
        <v>223</v>
      </c>
      <c r="C20" s="31" t="s">
        <v>200</v>
      </c>
      <c r="D20" s="48" t="s">
        <v>300</v>
      </c>
    </row>
    <row r="21" spans="1:4" x14ac:dyDescent="0.25">
      <c r="A21" s="35"/>
      <c r="B21" s="55" t="s">
        <v>207</v>
      </c>
      <c r="C21" s="55"/>
      <c r="D21" s="55"/>
    </row>
    <row r="22" spans="1:4" ht="87.6" customHeight="1" x14ac:dyDescent="0.25">
      <c r="A22" s="35">
        <v>1</v>
      </c>
      <c r="B22" s="31" t="s">
        <v>224</v>
      </c>
      <c r="C22" s="31" t="s">
        <v>200</v>
      </c>
      <c r="D22" s="48" t="s">
        <v>301</v>
      </c>
    </row>
    <row r="23" spans="1:4" x14ac:dyDescent="0.25">
      <c r="A23" s="35"/>
      <c r="B23" s="55" t="s">
        <v>184</v>
      </c>
      <c r="C23" s="55"/>
      <c r="D23" s="55"/>
    </row>
    <row r="24" spans="1:4" ht="78.75" x14ac:dyDescent="0.25">
      <c r="A24" s="35">
        <v>1</v>
      </c>
      <c r="B24" s="31" t="s">
        <v>185</v>
      </c>
      <c r="C24" s="39" t="s">
        <v>200</v>
      </c>
      <c r="D24" s="48" t="s">
        <v>302</v>
      </c>
    </row>
    <row r="25" spans="1:4" ht="36" customHeight="1" x14ac:dyDescent="0.25">
      <c r="A25" s="35"/>
      <c r="B25" s="55" t="s">
        <v>177</v>
      </c>
      <c r="C25" s="55"/>
      <c r="D25" s="55"/>
    </row>
    <row r="26" spans="1:4" s="40" customFormat="1" x14ac:dyDescent="0.25">
      <c r="A26" s="65" t="s">
        <v>218</v>
      </c>
      <c r="B26" s="66"/>
      <c r="C26" s="66"/>
      <c r="D26" s="67"/>
    </row>
    <row r="27" spans="1:4" ht="67.900000000000006" customHeight="1" x14ac:dyDescent="0.25">
      <c r="A27" s="35">
        <v>1</v>
      </c>
      <c r="B27" s="31" t="s">
        <v>195</v>
      </c>
      <c r="C27" s="31" t="s">
        <v>200</v>
      </c>
      <c r="D27" s="48" t="s">
        <v>303</v>
      </c>
    </row>
    <row r="28" spans="1:4" ht="102.6" customHeight="1" x14ac:dyDescent="0.25">
      <c r="A28" s="35">
        <v>2</v>
      </c>
      <c r="B28" s="31" t="s">
        <v>251</v>
      </c>
      <c r="C28" s="31" t="s">
        <v>200</v>
      </c>
      <c r="D28" s="48" t="s">
        <v>304</v>
      </c>
    </row>
    <row r="29" spans="1:4" ht="124.15" customHeight="1" x14ac:dyDescent="0.25">
      <c r="A29" s="35">
        <v>3</v>
      </c>
      <c r="B29" s="31" t="s">
        <v>196</v>
      </c>
      <c r="C29" s="31" t="s">
        <v>200</v>
      </c>
      <c r="D29" s="48" t="s">
        <v>305</v>
      </c>
    </row>
    <row r="30" spans="1:4" ht="28.5" customHeight="1" x14ac:dyDescent="0.25">
      <c r="A30" s="35"/>
      <c r="B30" s="55" t="s">
        <v>178</v>
      </c>
      <c r="C30" s="55"/>
      <c r="D30" s="55"/>
    </row>
    <row r="31" spans="1:4" x14ac:dyDescent="0.25">
      <c r="A31" s="35"/>
      <c r="B31" s="55" t="s">
        <v>173</v>
      </c>
      <c r="C31" s="55"/>
      <c r="D31" s="55"/>
    </row>
    <row r="32" spans="1:4" ht="173.25" x14ac:dyDescent="0.25">
      <c r="A32" s="35">
        <v>1</v>
      </c>
      <c r="B32" s="31" t="s">
        <v>252</v>
      </c>
      <c r="C32" s="31" t="s">
        <v>200</v>
      </c>
      <c r="D32" s="48" t="s">
        <v>307</v>
      </c>
    </row>
    <row r="33" spans="1:4" ht="29.25" customHeight="1" x14ac:dyDescent="0.25">
      <c r="A33" s="35"/>
      <c r="B33" s="55" t="s">
        <v>179</v>
      </c>
      <c r="C33" s="55"/>
      <c r="D33" s="55"/>
    </row>
    <row r="34" spans="1:4" x14ac:dyDescent="0.25">
      <c r="A34" s="35"/>
      <c r="B34" s="55" t="s">
        <v>172</v>
      </c>
      <c r="C34" s="55"/>
      <c r="D34" s="55"/>
    </row>
    <row r="35" spans="1:4" ht="82.15" customHeight="1" x14ac:dyDescent="0.25">
      <c r="A35" s="35">
        <v>1</v>
      </c>
      <c r="B35" s="41" t="s">
        <v>186</v>
      </c>
      <c r="C35" s="31" t="s">
        <v>200</v>
      </c>
      <c r="D35" s="48" t="s">
        <v>306</v>
      </c>
    </row>
    <row r="36" spans="1:4" ht="408.6" customHeight="1" x14ac:dyDescent="0.25">
      <c r="A36" s="35">
        <v>2</v>
      </c>
      <c r="B36" s="41" t="s">
        <v>253</v>
      </c>
      <c r="C36" s="31" t="s">
        <v>200</v>
      </c>
      <c r="D36" s="48" t="s">
        <v>333</v>
      </c>
    </row>
    <row r="37" spans="1:4" s="43" customFormat="1" ht="34.5" customHeight="1" x14ac:dyDescent="0.25">
      <c r="A37" s="42"/>
      <c r="B37" s="64" t="s">
        <v>180</v>
      </c>
      <c r="C37" s="64"/>
      <c r="D37" s="64"/>
    </row>
    <row r="38" spans="1:4" s="43" customFormat="1" ht="28.5" customHeight="1" x14ac:dyDescent="0.25">
      <c r="A38" s="42"/>
      <c r="B38" s="59" t="s">
        <v>273</v>
      </c>
      <c r="C38" s="60"/>
      <c r="D38" s="61"/>
    </row>
    <row r="39" spans="1:4" s="43" customFormat="1" ht="51" customHeight="1" x14ac:dyDescent="0.25">
      <c r="A39" s="42">
        <v>1</v>
      </c>
      <c r="B39" s="41" t="s">
        <v>227</v>
      </c>
      <c r="C39" s="38" t="s">
        <v>229</v>
      </c>
      <c r="D39" s="49" t="s">
        <v>308</v>
      </c>
    </row>
    <row r="40" spans="1:4" s="43" customFormat="1" ht="45.6" customHeight="1" x14ac:dyDescent="0.25">
      <c r="A40" s="42">
        <v>2</v>
      </c>
      <c r="B40" s="41" t="s">
        <v>228</v>
      </c>
      <c r="C40" s="38" t="s">
        <v>229</v>
      </c>
      <c r="D40" s="49" t="s">
        <v>309</v>
      </c>
    </row>
    <row r="41" spans="1:4" s="43" customFormat="1" ht="123" customHeight="1" x14ac:dyDescent="0.25">
      <c r="A41" s="42">
        <v>3</v>
      </c>
      <c r="B41" s="41" t="s">
        <v>274</v>
      </c>
      <c r="C41" s="38" t="s">
        <v>230</v>
      </c>
      <c r="D41" s="49" t="s">
        <v>310</v>
      </c>
    </row>
    <row r="42" spans="1:4" s="43" customFormat="1" ht="39.75" customHeight="1" x14ac:dyDescent="0.25">
      <c r="A42" s="42"/>
      <c r="B42" s="59" t="s">
        <v>275</v>
      </c>
      <c r="C42" s="60"/>
      <c r="D42" s="61"/>
    </row>
    <row r="43" spans="1:4" s="43" customFormat="1" ht="154.9" customHeight="1" x14ac:dyDescent="0.25">
      <c r="A43" s="42">
        <v>3</v>
      </c>
      <c r="B43" s="41" t="s">
        <v>219</v>
      </c>
      <c r="C43" s="38" t="s">
        <v>230</v>
      </c>
      <c r="D43" s="49" t="s">
        <v>311</v>
      </c>
    </row>
    <row r="44" spans="1:4" s="43" customFormat="1" ht="110.25" hidden="1" x14ac:dyDescent="0.25">
      <c r="A44" s="42">
        <v>4</v>
      </c>
      <c r="B44" s="41" t="s">
        <v>240</v>
      </c>
      <c r="C44" s="38" t="s">
        <v>241</v>
      </c>
      <c r="D44" s="41" t="s">
        <v>242</v>
      </c>
    </row>
    <row r="45" spans="1:4" s="43" customFormat="1" ht="126.75" hidden="1" customHeight="1" x14ac:dyDescent="0.25">
      <c r="A45" s="42">
        <v>5</v>
      </c>
      <c r="B45" s="41" t="s">
        <v>243</v>
      </c>
      <c r="C45" s="44" t="s">
        <v>241</v>
      </c>
      <c r="D45" s="41" t="s">
        <v>244</v>
      </c>
    </row>
    <row r="46" spans="1:4" ht="174.75" hidden="1" customHeight="1" x14ac:dyDescent="0.25">
      <c r="A46" s="42">
        <v>6</v>
      </c>
      <c r="B46" s="41" t="s">
        <v>245</v>
      </c>
      <c r="C46" s="44" t="s">
        <v>241</v>
      </c>
      <c r="D46" s="41" t="s">
        <v>246</v>
      </c>
    </row>
    <row r="47" spans="1:4" ht="84.75" hidden="1" customHeight="1" x14ac:dyDescent="0.25">
      <c r="A47" s="42">
        <v>7</v>
      </c>
      <c r="B47" s="41" t="s">
        <v>247</v>
      </c>
      <c r="C47" s="44" t="s">
        <v>241</v>
      </c>
      <c r="D47" s="41" t="s">
        <v>248</v>
      </c>
    </row>
    <row r="48" spans="1:4" ht="191.25" hidden="1" customHeight="1" x14ac:dyDescent="0.25">
      <c r="A48" s="42">
        <v>8</v>
      </c>
      <c r="B48" s="41" t="s">
        <v>249</v>
      </c>
      <c r="C48" s="44" t="s">
        <v>241</v>
      </c>
      <c r="D48" s="41" t="s">
        <v>250</v>
      </c>
    </row>
    <row r="49" spans="1:4" x14ac:dyDescent="0.25">
      <c r="A49" s="35"/>
      <c r="B49" s="55" t="s">
        <v>169</v>
      </c>
      <c r="C49" s="55"/>
      <c r="D49" s="55"/>
    </row>
    <row r="50" spans="1:4" ht="53.45" customHeight="1" x14ac:dyDescent="0.25">
      <c r="A50" s="35">
        <v>1</v>
      </c>
      <c r="B50" s="31" t="s">
        <v>254</v>
      </c>
      <c r="C50" s="31" t="s">
        <v>200</v>
      </c>
      <c r="D50" s="48" t="s">
        <v>312</v>
      </c>
    </row>
    <row r="51" spans="1:4" ht="78.75" x14ac:dyDescent="0.25">
      <c r="A51" s="35">
        <v>2</v>
      </c>
      <c r="B51" s="31" t="s">
        <v>255</v>
      </c>
      <c r="C51" s="31" t="s">
        <v>200</v>
      </c>
      <c r="D51" s="48" t="s">
        <v>313</v>
      </c>
    </row>
    <row r="52" spans="1:4" x14ac:dyDescent="0.25">
      <c r="A52" s="35"/>
      <c r="B52" s="55" t="s">
        <v>170</v>
      </c>
      <c r="C52" s="55"/>
      <c r="D52" s="55"/>
    </row>
    <row r="53" spans="1:4" ht="95.45" customHeight="1" x14ac:dyDescent="0.25">
      <c r="A53" s="35">
        <v>1</v>
      </c>
      <c r="B53" s="31" t="s">
        <v>256</v>
      </c>
      <c r="C53" s="31" t="s">
        <v>200</v>
      </c>
      <c r="D53" s="48" t="s">
        <v>327</v>
      </c>
    </row>
    <row r="54" spans="1:4" ht="41.25" customHeight="1" x14ac:dyDescent="0.25">
      <c r="A54" s="35"/>
      <c r="B54" s="55" t="s">
        <v>171</v>
      </c>
      <c r="C54" s="55"/>
      <c r="D54" s="55"/>
    </row>
    <row r="55" spans="1:4" ht="32.25" customHeight="1" x14ac:dyDescent="0.25">
      <c r="A55" s="56" t="s">
        <v>208</v>
      </c>
      <c r="B55" s="57"/>
      <c r="C55" s="57"/>
      <c r="D55" s="58"/>
    </row>
    <row r="56" spans="1:4" ht="159.6" customHeight="1" x14ac:dyDescent="0.25">
      <c r="A56" s="35">
        <v>1</v>
      </c>
      <c r="B56" s="31" t="s">
        <v>270</v>
      </c>
      <c r="C56" s="31" t="s">
        <v>200</v>
      </c>
      <c r="D56" s="48" t="s">
        <v>276</v>
      </c>
    </row>
    <row r="57" spans="1:4" ht="46.9" customHeight="1" x14ac:dyDescent="0.25">
      <c r="A57" s="35">
        <v>2</v>
      </c>
      <c r="B57" s="31" t="s">
        <v>262</v>
      </c>
      <c r="C57" s="31" t="s">
        <v>200</v>
      </c>
      <c r="D57" s="48" t="s">
        <v>277</v>
      </c>
    </row>
    <row r="58" spans="1:4" ht="80.45" customHeight="1" x14ac:dyDescent="0.25">
      <c r="A58" s="35">
        <v>3</v>
      </c>
      <c r="B58" s="31" t="s">
        <v>265</v>
      </c>
      <c r="C58" s="31" t="s">
        <v>200</v>
      </c>
      <c r="D58" s="48" t="s">
        <v>278</v>
      </c>
    </row>
    <row r="59" spans="1:4" ht="31.15" customHeight="1" x14ac:dyDescent="0.25">
      <c r="A59" s="35">
        <v>4</v>
      </c>
      <c r="B59" s="31" t="s">
        <v>264</v>
      </c>
      <c r="C59" s="38" t="s">
        <v>229</v>
      </c>
      <c r="D59" s="48" t="s">
        <v>314</v>
      </c>
    </row>
    <row r="60" spans="1:4" ht="64.900000000000006" customHeight="1" x14ac:dyDescent="0.25">
      <c r="A60" s="35">
        <v>5</v>
      </c>
      <c r="B60" s="31" t="s">
        <v>266</v>
      </c>
      <c r="C60" s="31" t="s">
        <v>200</v>
      </c>
      <c r="D60" s="48" t="s">
        <v>279</v>
      </c>
    </row>
    <row r="61" spans="1:4" ht="66" customHeight="1" x14ac:dyDescent="0.25">
      <c r="A61" s="35">
        <v>6</v>
      </c>
      <c r="B61" s="31" t="s">
        <v>263</v>
      </c>
      <c r="C61" s="31" t="s">
        <v>200</v>
      </c>
      <c r="D61" s="48" t="s">
        <v>315</v>
      </c>
    </row>
    <row r="62" spans="1:4" ht="46.9" customHeight="1" x14ac:dyDescent="0.25">
      <c r="A62" s="35">
        <v>7</v>
      </c>
      <c r="B62" s="31" t="s">
        <v>267</v>
      </c>
      <c r="C62" s="31" t="s">
        <v>200</v>
      </c>
      <c r="D62" s="48" t="s">
        <v>316</v>
      </c>
    </row>
    <row r="63" spans="1:4" ht="78" hidden="1" customHeight="1" x14ac:dyDescent="0.25">
      <c r="A63" s="35">
        <v>8</v>
      </c>
      <c r="B63" s="31" t="s">
        <v>268</v>
      </c>
      <c r="C63" s="31" t="s">
        <v>200</v>
      </c>
      <c r="D63" s="48" t="s">
        <v>226</v>
      </c>
    </row>
    <row r="64" spans="1:4" ht="110.25" hidden="1" x14ac:dyDescent="0.25">
      <c r="A64" s="35">
        <v>9</v>
      </c>
      <c r="B64" s="31" t="s">
        <v>269</v>
      </c>
      <c r="C64" s="31" t="s">
        <v>200</v>
      </c>
      <c r="D64" s="48" t="s">
        <v>225</v>
      </c>
    </row>
    <row r="65" spans="1:4" ht="75.599999999999994" customHeight="1" x14ac:dyDescent="0.25">
      <c r="A65" s="35">
        <v>10</v>
      </c>
      <c r="B65" s="31" t="s">
        <v>209</v>
      </c>
      <c r="C65" s="38" t="s">
        <v>229</v>
      </c>
      <c r="D65" s="48" t="s">
        <v>280</v>
      </c>
    </row>
    <row r="66" spans="1:4" ht="37.5" hidden="1" x14ac:dyDescent="0.25">
      <c r="A66" s="35">
        <v>11</v>
      </c>
      <c r="B66" s="31" t="s">
        <v>210</v>
      </c>
      <c r="C66" s="31" t="s">
        <v>200</v>
      </c>
      <c r="D66" s="31" t="s">
        <v>239</v>
      </c>
    </row>
    <row r="67" spans="1:4" ht="33.75" hidden="1" customHeight="1" x14ac:dyDescent="0.25">
      <c r="A67" s="35"/>
      <c r="B67" s="56" t="s">
        <v>217</v>
      </c>
      <c r="C67" s="57"/>
      <c r="D67" s="57"/>
    </row>
    <row r="68" spans="1:4" ht="91.5" hidden="1" customHeight="1" x14ac:dyDescent="0.25">
      <c r="A68" s="35">
        <v>1</v>
      </c>
      <c r="B68" s="31" t="s">
        <v>211</v>
      </c>
      <c r="C68" s="38" t="s">
        <v>231</v>
      </c>
      <c r="D68" s="31" t="s">
        <v>238</v>
      </c>
    </row>
    <row r="69" spans="1:4" ht="59.25" hidden="1" customHeight="1" x14ac:dyDescent="0.25">
      <c r="A69" s="35">
        <v>2</v>
      </c>
      <c r="B69" s="31" t="s">
        <v>212</v>
      </c>
      <c r="C69" s="38" t="s">
        <v>229</v>
      </c>
      <c r="D69" s="31" t="s">
        <v>232</v>
      </c>
    </row>
    <row r="70" spans="1:4" ht="89.45" customHeight="1" x14ac:dyDescent="0.25">
      <c r="A70" s="35">
        <v>3</v>
      </c>
      <c r="B70" s="31" t="s">
        <v>261</v>
      </c>
      <c r="C70" s="38" t="s">
        <v>200</v>
      </c>
      <c r="D70" s="48" t="s">
        <v>324</v>
      </c>
    </row>
    <row r="71" spans="1:4" ht="42" customHeight="1" x14ac:dyDescent="0.25">
      <c r="A71" s="35"/>
      <c r="B71" s="56" t="s">
        <v>281</v>
      </c>
      <c r="C71" s="57"/>
      <c r="D71" s="58"/>
    </row>
    <row r="72" spans="1:4" ht="99" customHeight="1" x14ac:dyDescent="0.25">
      <c r="A72" s="35">
        <v>1</v>
      </c>
      <c r="B72" s="31" t="s">
        <v>341</v>
      </c>
      <c r="C72" s="38" t="s">
        <v>230</v>
      </c>
      <c r="D72" s="48" t="s">
        <v>342</v>
      </c>
    </row>
    <row r="73" spans="1:4" ht="49.15" customHeight="1" x14ac:dyDescent="0.25">
      <c r="A73" s="35">
        <v>2</v>
      </c>
      <c r="B73" s="31" t="s">
        <v>213</v>
      </c>
      <c r="C73" s="38" t="s">
        <v>233</v>
      </c>
      <c r="D73" s="48" t="s">
        <v>282</v>
      </c>
    </row>
    <row r="74" spans="1:4" ht="45" customHeight="1" x14ac:dyDescent="0.25">
      <c r="A74" s="35">
        <v>3</v>
      </c>
      <c r="B74" s="31" t="s">
        <v>284</v>
      </c>
      <c r="C74" s="38" t="s">
        <v>235</v>
      </c>
      <c r="D74" s="48" t="s">
        <v>288</v>
      </c>
    </row>
    <row r="75" spans="1:4" ht="37.15" customHeight="1" x14ac:dyDescent="0.25">
      <c r="A75" s="35">
        <v>4</v>
      </c>
      <c r="B75" s="31" t="s">
        <v>214</v>
      </c>
      <c r="C75" s="38" t="s">
        <v>283</v>
      </c>
      <c r="D75" s="48" t="s">
        <v>318</v>
      </c>
    </row>
    <row r="76" spans="1:4" ht="40.15" customHeight="1" x14ac:dyDescent="0.25">
      <c r="A76" s="35">
        <v>5</v>
      </c>
      <c r="B76" s="31" t="s">
        <v>285</v>
      </c>
      <c r="C76" s="38" t="s">
        <v>235</v>
      </c>
      <c r="D76" s="48" t="s">
        <v>287</v>
      </c>
    </row>
    <row r="77" spans="1:4" ht="57.75" customHeight="1" x14ac:dyDescent="0.25">
      <c r="A77" s="35">
        <v>6</v>
      </c>
      <c r="B77" s="31" t="s">
        <v>286</v>
      </c>
      <c r="C77" s="38" t="s">
        <v>234</v>
      </c>
      <c r="D77" s="48" t="s">
        <v>317</v>
      </c>
    </row>
    <row r="78" spans="1:4" ht="40.5" customHeight="1" x14ac:dyDescent="0.25">
      <c r="A78" s="35">
        <v>7</v>
      </c>
      <c r="B78" s="31" t="s">
        <v>260</v>
      </c>
      <c r="C78" s="38" t="s">
        <v>231</v>
      </c>
      <c r="D78" s="48" t="s">
        <v>319</v>
      </c>
    </row>
    <row r="79" spans="1:4" ht="71.25" customHeight="1" x14ac:dyDescent="0.25">
      <c r="A79" s="35">
        <v>8</v>
      </c>
      <c r="B79" s="31" t="s">
        <v>336</v>
      </c>
      <c r="C79" s="38" t="s">
        <v>338</v>
      </c>
      <c r="D79" s="31" t="s">
        <v>337</v>
      </c>
    </row>
    <row r="80" spans="1:4" ht="45" customHeight="1" x14ac:dyDescent="0.25">
      <c r="A80" s="35">
        <v>9</v>
      </c>
      <c r="B80" s="31" t="s">
        <v>339</v>
      </c>
      <c r="C80" s="38" t="s">
        <v>338</v>
      </c>
      <c r="D80" s="31" t="s">
        <v>340</v>
      </c>
    </row>
    <row r="81" spans="1:4" ht="78.75" customHeight="1" x14ac:dyDescent="0.25">
      <c r="A81" s="35">
        <v>10</v>
      </c>
      <c r="B81" s="31" t="s">
        <v>334</v>
      </c>
      <c r="C81" s="38" t="s">
        <v>338</v>
      </c>
      <c r="D81" s="31" t="s">
        <v>335</v>
      </c>
    </row>
    <row r="82" spans="1:4" ht="66" hidden="1" customHeight="1" x14ac:dyDescent="0.25">
      <c r="A82" s="35"/>
      <c r="B82" s="55" t="s">
        <v>215</v>
      </c>
      <c r="C82" s="55"/>
      <c r="D82" s="55"/>
    </row>
    <row r="83" spans="1:4" ht="66.75" hidden="1" customHeight="1" x14ac:dyDescent="0.25">
      <c r="A83" s="35">
        <v>1</v>
      </c>
      <c r="B83" s="31" t="s">
        <v>216</v>
      </c>
      <c r="C83" s="38" t="s">
        <v>233</v>
      </c>
      <c r="D83" s="31" t="s">
        <v>236</v>
      </c>
    </row>
    <row r="84" spans="1:4" ht="32.25" customHeight="1" x14ac:dyDescent="0.25">
      <c r="A84" s="35"/>
      <c r="B84" s="55" t="s">
        <v>204</v>
      </c>
      <c r="C84" s="55"/>
      <c r="D84" s="55"/>
    </row>
    <row r="85" spans="1:4" ht="52.15" customHeight="1" x14ac:dyDescent="0.25">
      <c r="A85" s="35">
        <v>1</v>
      </c>
      <c r="B85" s="31" t="s">
        <v>258</v>
      </c>
      <c r="C85" s="31" t="s">
        <v>200</v>
      </c>
      <c r="D85" s="48" t="s">
        <v>320</v>
      </c>
    </row>
    <row r="86" spans="1:4" ht="31.5" x14ac:dyDescent="0.25">
      <c r="A86" s="35">
        <v>2</v>
      </c>
      <c r="B86" s="31" t="s">
        <v>257</v>
      </c>
      <c r="C86" s="31" t="s">
        <v>200</v>
      </c>
      <c r="D86" s="48" t="s">
        <v>321</v>
      </c>
    </row>
    <row r="87" spans="1:4" x14ac:dyDescent="0.25">
      <c r="A87" s="35"/>
      <c r="B87" s="55" t="s">
        <v>205</v>
      </c>
      <c r="C87" s="55"/>
      <c r="D87" s="55"/>
    </row>
    <row r="88" spans="1:4" ht="110.45" customHeight="1" x14ac:dyDescent="0.25">
      <c r="A88" s="35">
        <v>1</v>
      </c>
      <c r="B88" s="31" t="s">
        <v>259</v>
      </c>
      <c r="C88" s="31" t="s">
        <v>200</v>
      </c>
      <c r="D88" s="48" t="s">
        <v>328</v>
      </c>
    </row>
    <row r="89" spans="1:4" ht="34.5" customHeight="1" x14ac:dyDescent="0.25">
      <c r="A89" s="35"/>
      <c r="B89" s="55" t="s">
        <v>181</v>
      </c>
      <c r="C89" s="55"/>
      <c r="D89" s="55"/>
    </row>
    <row r="90" spans="1:4" ht="33.75" customHeight="1" x14ac:dyDescent="0.25">
      <c r="A90" s="35"/>
      <c r="B90" s="55" t="s">
        <v>206</v>
      </c>
      <c r="C90" s="55"/>
      <c r="D90" s="55"/>
    </row>
    <row r="91" spans="1:4" ht="47.25" x14ac:dyDescent="0.25">
      <c r="A91" s="35">
        <v>1</v>
      </c>
      <c r="B91" s="31" t="s">
        <v>197</v>
      </c>
      <c r="C91" s="31" t="s">
        <v>200</v>
      </c>
      <c r="D91" s="48" t="s">
        <v>289</v>
      </c>
    </row>
    <row r="92" spans="1:4" ht="36.75" customHeight="1" x14ac:dyDescent="0.25">
      <c r="A92" s="35"/>
      <c r="B92" s="55" t="s">
        <v>220</v>
      </c>
      <c r="C92" s="55"/>
      <c r="D92" s="55"/>
    </row>
    <row r="93" spans="1:4" ht="30.75" customHeight="1" x14ac:dyDescent="0.25">
      <c r="A93" s="35"/>
      <c r="B93" s="55" t="s">
        <v>271</v>
      </c>
      <c r="C93" s="55"/>
      <c r="D93" s="55"/>
    </row>
    <row r="94" spans="1:4" ht="374.25" hidden="1" customHeight="1" x14ac:dyDescent="0.25">
      <c r="A94" s="35">
        <v>1</v>
      </c>
      <c r="B94" s="31" t="s">
        <v>199</v>
      </c>
      <c r="C94" s="31" t="s">
        <v>200</v>
      </c>
      <c r="D94" s="31" t="s">
        <v>237</v>
      </c>
    </row>
    <row r="95" spans="1:4" ht="90" customHeight="1" x14ac:dyDescent="0.25">
      <c r="A95" s="35">
        <v>2</v>
      </c>
      <c r="B95" s="31" t="s">
        <v>198</v>
      </c>
      <c r="C95" s="31" t="s">
        <v>200</v>
      </c>
      <c r="D95" s="48" t="s">
        <v>325</v>
      </c>
    </row>
    <row r="96" spans="1:4" ht="37.9" customHeight="1" x14ac:dyDescent="0.25">
      <c r="A96" s="35"/>
      <c r="B96" s="55" t="s">
        <v>323</v>
      </c>
      <c r="C96" s="55"/>
      <c r="D96" s="55"/>
    </row>
    <row r="97" spans="1:4" ht="48.6" customHeight="1" x14ac:dyDescent="0.25">
      <c r="A97" s="35"/>
      <c r="B97" s="55" t="s">
        <v>322</v>
      </c>
      <c r="C97" s="55"/>
      <c r="D97" s="55"/>
    </row>
    <row r="98" spans="1:4" ht="273" customHeight="1" x14ac:dyDescent="0.25">
      <c r="A98" s="35">
        <v>1</v>
      </c>
      <c r="B98" s="46" t="s">
        <v>290</v>
      </c>
      <c r="C98" s="38" t="s">
        <v>200</v>
      </c>
      <c r="D98" s="52" t="s">
        <v>329</v>
      </c>
    </row>
    <row r="99" spans="1:4" ht="57.6" customHeight="1" x14ac:dyDescent="0.25">
      <c r="A99" s="35">
        <v>2</v>
      </c>
      <c r="B99" s="46" t="s">
        <v>291</v>
      </c>
      <c r="C99" s="31" t="s">
        <v>292</v>
      </c>
      <c r="D99" s="52" t="s">
        <v>330</v>
      </c>
    </row>
    <row r="100" spans="1:4" ht="28.5" customHeight="1" x14ac:dyDescent="0.25">
      <c r="A100" s="56" t="s">
        <v>293</v>
      </c>
      <c r="B100" s="57"/>
      <c r="C100" s="57"/>
      <c r="D100" s="58"/>
    </row>
    <row r="101" spans="1:4" ht="177.6" customHeight="1" x14ac:dyDescent="0.25">
      <c r="A101" s="34">
        <v>1</v>
      </c>
      <c r="B101" s="47" t="s">
        <v>294</v>
      </c>
      <c r="C101" s="38" t="s">
        <v>200</v>
      </c>
      <c r="D101" s="54" t="s">
        <v>331</v>
      </c>
    </row>
    <row r="102" spans="1:4" ht="189" x14ac:dyDescent="0.25">
      <c r="A102" s="34">
        <v>2</v>
      </c>
      <c r="B102" s="45" t="s">
        <v>295</v>
      </c>
      <c r="C102" s="38" t="s">
        <v>200</v>
      </c>
      <c r="D102" s="54" t="s">
        <v>332</v>
      </c>
    </row>
  </sheetData>
  <mergeCells count="38">
    <mergeCell ref="B67:D67"/>
    <mergeCell ref="B82:D82"/>
    <mergeCell ref="B71:D71"/>
    <mergeCell ref="B25:D25"/>
    <mergeCell ref="B30:D30"/>
    <mergeCell ref="B33:D33"/>
    <mergeCell ref="B37:D37"/>
    <mergeCell ref="B31:D31"/>
    <mergeCell ref="B34:D34"/>
    <mergeCell ref="A26:D26"/>
    <mergeCell ref="B2:D2"/>
    <mergeCell ref="B3:D3"/>
    <mergeCell ref="B4:D4"/>
    <mergeCell ref="B38:D38"/>
    <mergeCell ref="A13:D13"/>
    <mergeCell ref="A10:D10"/>
    <mergeCell ref="A9:D9"/>
    <mergeCell ref="B15:D15"/>
    <mergeCell ref="B17:D17"/>
    <mergeCell ref="B19:D19"/>
    <mergeCell ref="B21:D21"/>
    <mergeCell ref="B23:D23"/>
    <mergeCell ref="B96:D96"/>
    <mergeCell ref="B97:D97"/>
    <mergeCell ref="A100:D100"/>
    <mergeCell ref="B42:D42"/>
    <mergeCell ref="B5:D5"/>
    <mergeCell ref="B6:D6"/>
    <mergeCell ref="B89:D89"/>
    <mergeCell ref="B90:D90"/>
    <mergeCell ref="B92:D92"/>
    <mergeCell ref="B93:D93"/>
    <mergeCell ref="B49:D49"/>
    <mergeCell ref="B52:D52"/>
    <mergeCell ref="B54:D54"/>
    <mergeCell ref="B84:D84"/>
    <mergeCell ref="B87:D87"/>
    <mergeCell ref="A55:D55"/>
  </mergeCells>
  <hyperlinks>
    <hyperlink ref="B30" location="Par3025" display="Par3025"/>
    <hyperlink ref="B33" location="Par3025" display="Par3025"/>
    <hyperlink ref="B37" location="Par3951" display="Par3951"/>
    <hyperlink ref="A9" r:id="rId1" display="https://login.consultant.ru/link/?req=doc&amp;base=RLAW358&amp;n=171511&amp;dst=301259"/>
  </hyperlinks>
  <pageMargins left="0.51181102362204722" right="0.31496062992125984" top="0.39370078740157483" bottom="0.35433070866141736" header="0.31496062992125984" footer="0.31496062992125984"/>
  <pageSetup paperSize="9" scale="40" fitToHeight="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S1011"/>
  <sheetViews>
    <sheetView view="pageBreakPreview" zoomScale="90" zoomScaleNormal="100" zoomScaleSheetLayoutView="90" workbookViewId="0">
      <selection activeCell="L11" sqref="L11"/>
    </sheetView>
  </sheetViews>
  <sheetFormatPr defaultColWidth="9.140625" defaultRowHeight="15" x14ac:dyDescent="0.25"/>
  <cols>
    <col min="1" max="1" width="36.42578125" style="1" customWidth="1"/>
    <col min="2" max="2" width="29.7109375" style="1" customWidth="1"/>
    <col min="3" max="3" width="17.42578125" style="1" customWidth="1"/>
    <col min="4" max="4" width="16.85546875" style="1" customWidth="1"/>
    <col min="5" max="10" width="10.140625" style="1" customWidth="1"/>
    <col min="11" max="11" width="10.42578125" style="1" customWidth="1"/>
    <col min="12" max="12" width="10.140625" style="19" bestFit="1" customWidth="1"/>
    <col min="13" max="15" width="10.140625" style="1" bestFit="1" customWidth="1"/>
    <col min="16" max="16" width="13.85546875" style="13" customWidth="1"/>
    <col min="17" max="17" width="9.140625" style="1"/>
    <col min="18" max="18" width="10.42578125" style="1" bestFit="1" customWidth="1"/>
    <col min="19" max="16384" width="9.140625" style="1"/>
  </cols>
  <sheetData>
    <row r="3" spans="1:16" ht="60" customHeight="1" x14ac:dyDescent="0.25">
      <c r="A3" s="68" t="s">
        <v>0</v>
      </c>
      <c r="B3" s="68" t="s">
        <v>1</v>
      </c>
      <c r="C3" s="68" t="s">
        <v>2</v>
      </c>
      <c r="D3" s="68" t="s">
        <v>3</v>
      </c>
      <c r="E3" s="68" t="s">
        <v>4</v>
      </c>
      <c r="F3" s="68"/>
      <c r="G3" s="68"/>
      <c r="H3" s="68"/>
      <c r="I3" s="68"/>
      <c r="J3" s="68"/>
      <c r="K3" s="68"/>
      <c r="L3" s="68"/>
      <c r="M3" s="68"/>
      <c r="N3" s="68"/>
      <c r="O3" s="68"/>
      <c r="P3" s="12"/>
    </row>
    <row r="4" spans="1:16" x14ac:dyDescent="0.25">
      <c r="A4" s="68"/>
      <c r="B4" s="68"/>
      <c r="C4" s="68"/>
      <c r="D4" s="68"/>
      <c r="E4" s="2">
        <v>2014</v>
      </c>
      <c r="F4" s="2">
        <v>2015</v>
      </c>
      <c r="G4" s="2">
        <v>2016</v>
      </c>
      <c r="H4" s="2">
        <v>2017</v>
      </c>
      <c r="I4" s="2">
        <v>2018</v>
      </c>
      <c r="J4" s="2">
        <v>2019</v>
      </c>
      <c r="K4" s="2">
        <v>2020</v>
      </c>
      <c r="L4" s="14">
        <v>2021</v>
      </c>
      <c r="M4" s="2">
        <v>2022</v>
      </c>
      <c r="N4" s="2">
        <v>2023</v>
      </c>
      <c r="O4" s="2">
        <v>2024</v>
      </c>
      <c r="P4" s="12"/>
    </row>
    <row r="5" spans="1:16" x14ac:dyDescent="0.25">
      <c r="A5" s="2">
        <v>1</v>
      </c>
      <c r="B5" s="2">
        <v>2</v>
      </c>
      <c r="C5" s="2">
        <v>3</v>
      </c>
      <c r="D5" s="2">
        <v>4</v>
      </c>
      <c r="E5" s="2">
        <v>5</v>
      </c>
      <c r="F5" s="2">
        <v>6</v>
      </c>
      <c r="G5" s="2">
        <v>7</v>
      </c>
      <c r="H5" s="2">
        <v>8</v>
      </c>
      <c r="I5" s="2">
        <v>9</v>
      </c>
      <c r="J5" s="2">
        <v>10</v>
      </c>
      <c r="K5" s="2">
        <v>11</v>
      </c>
      <c r="L5" s="14">
        <v>12</v>
      </c>
      <c r="M5" s="2">
        <v>13</v>
      </c>
      <c r="N5" s="2">
        <v>14</v>
      </c>
      <c r="O5" s="2">
        <v>15</v>
      </c>
      <c r="P5" s="12"/>
    </row>
    <row r="6" spans="1:16" ht="15.75" customHeight="1" x14ac:dyDescent="0.25">
      <c r="A6" s="69" t="s">
        <v>5</v>
      </c>
      <c r="B6" s="71"/>
      <c r="C6" s="21" t="s">
        <v>6</v>
      </c>
      <c r="D6" s="10">
        <f t="shared" ref="D6:D11" si="0">SUM(E6:O6)</f>
        <v>51750461.099999994</v>
      </c>
      <c r="E6" s="10">
        <f t="shared" ref="E6:O11" si="1">E14+E21+E27+E33+E39+E45</f>
        <v>4865320.2</v>
      </c>
      <c r="F6" s="10">
        <f t="shared" si="1"/>
        <v>2108258.2999999993</v>
      </c>
      <c r="G6" s="10">
        <f t="shared" si="1"/>
        <v>1927521.6000000003</v>
      </c>
      <c r="H6" s="10">
        <f t="shared" si="1"/>
        <v>2974016.6</v>
      </c>
      <c r="I6" s="10">
        <f t="shared" si="1"/>
        <v>4510087.5999999996</v>
      </c>
      <c r="J6" s="10">
        <f t="shared" si="1"/>
        <v>5256858.7</v>
      </c>
      <c r="K6" s="10">
        <f t="shared" si="1"/>
        <v>5243900.8</v>
      </c>
      <c r="L6" s="20">
        <f t="shared" si="1"/>
        <v>7021823.7999999998</v>
      </c>
      <c r="M6" s="10">
        <f t="shared" si="1"/>
        <v>6643110.7999999998</v>
      </c>
      <c r="N6" s="10">
        <f t="shared" si="1"/>
        <v>5769704.3999999994</v>
      </c>
      <c r="O6" s="10">
        <f t="shared" si="1"/>
        <v>5429858.2999999998</v>
      </c>
      <c r="P6" s="22" t="e">
        <f>L6-#REF!</f>
        <v>#REF!</v>
      </c>
    </row>
    <row r="7" spans="1:16" x14ac:dyDescent="0.25">
      <c r="A7" s="70"/>
      <c r="B7" s="71"/>
      <c r="C7" s="21" t="s">
        <v>7</v>
      </c>
      <c r="D7" s="10">
        <f t="shared" si="0"/>
        <v>18768480.700000003</v>
      </c>
      <c r="E7" s="10">
        <f t="shared" si="1"/>
        <v>1200430.2000000002</v>
      </c>
      <c r="F7" s="10">
        <f t="shared" si="1"/>
        <v>1133207</v>
      </c>
      <c r="G7" s="10">
        <f t="shared" si="1"/>
        <v>1087822.1000000001</v>
      </c>
      <c r="H7" s="10">
        <f t="shared" si="1"/>
        <v>1356948.2999999998</v>
      </c>
      <c r="I7" s="10">
        <f t="shared" si="1"/>
        <v>1321655</v>
      </c>
      <c r="J7" s="10">
        <f t="shared" si="1"/>
        <v>1778262</v>
      </c>
      <c r="K7" s="10">
        <f t="shared" si="1"/>
        <v>1681483.4</v>
      </c>
      <c r="L7" s="20">
        <f>L15+L22+L28+L34+L40+L46</f>
        <v>2708167.3</v>
      </c>
      <c r="M7" s="10">
        <f t="shared" si="1"/>
        <v>2286730.6000000006</v>
      </c>
      <c r="N7" s="10">
        <f t="shared" si="1"/>
        <v>2121969.6999999997</v>
      </c>
      <c r="O7" s="10">
        <f t="shared" si="1"/>
        <v>2091805.1</v>
      </c>
      <c r="P7" s="8" t="e">
        <f>L7-#REF!</f>
        <v>#REF!</v>
      </c>
    </row>
    <row r="8" spans="1:16" ht="24" x14ac:dyDescent="0.25">
      <c r="A8" s="70"/>
      <c r="B8" s="71"/>
      <c r="C8" s="9" t="s">
        <v>8</v>
      </c>
      <c r="D8" s="10">
        <f t="shared" si="0"/>
        <v>4090854.0000000009</v>
      </c>
      <c r="E8" s="10">
        <f t="shared" si="1"/>
        <v>424910</v>
      </c>
      <c r="F8" s="10">
        <f t="shared" si="1"/>
        <v>350172.8</v>
      </c>
      <c r="G8" s="10">
        <f t="shared" si="1"/>
        <v>85202.5</v>
      </c>
      <c r="H8" s="10">
        <f t="shared" si="1"/>
        <v>92110.7</v>
      </c>
      <c r="I8" s="10">
        <f t="shared" si="1"/>
        <v>231410.3</v>
      </c>
      <c r="J8" s="10">
        <f t="shared" si="1"/>
        <v>308355.30000000005</v>
      </c>
      <c r="K8" s="10">
        <f t="shared" si="1"/>
        <v>574476.20000000007</v>
      </c>
      <c r="L8" s="15">
        <f>L16+L23+L29+L35+L41+L47</f>
        <v>795682.8</v>
      </c>
      <c r="M8" s="10">
        <f t="shared" si="1"/>
        <v>984996.2</v>
      </c>
      <c r="N8" s="10">
        <f t="shared" si="1"/>
        <v>243537.19999999998</v>
      </c>
      <c r="O8" s="10">
        <f t="shared" si="1"/>
        <v>0</v>
      </c>
      <c r="P8" s="12" t="e">
        <f>L8-#REF!</f>
        <v>#REF!</v>
      </c>
    </row>
    <row r="9" spans="1:16" ht="24" x14ac:dyDescent="0.25">
      <c r="A9" s="70"/>
      <c r="B9" s="71"/>
      <c r="C9" s="9" t="s">
        <v>9</v>
      </c>
      <c r="D9" s="10">
        <f t="shared" si="0"/>
        <v>25043886.699999999</v>
      </c>
      <c r="E9" s="10">
        <f t="shared" si="1"/>
        <v>3069368</v>
      </c>
      <c r="F9" s="10">
        <f t="shared" si="1"/>
        <v>450341.19999999995</v>
      </c>
      <c r="G9" s="10">
        <f t="shared" si="1"/>
        <v>569768</v>
      </c>
      <c r="H9" s="10">
        <f t="shared" si="1"/>
        <v>1012886</v>
      </c>
      <c r="I9" s="10">
        <f t="shared" si="1"/>
        <v>2480233.5</v>
      </c>
      <c r="J9" s="10">
        <f t="shared" si="1"/>
        <v>2728100.9</v>
      </c>
      <c r="K9" s="10">
        <f t="shared" si="1"/>
        <v>2698275.3000000003</v>
      </c>
      <c r="L9" s="16">
        <f>L17+L24+L30+L36+L42+L48</f>
        <v>3146086.2</v>
      </c>
      <c r="M9" s="10">
        <f t="shared" si="1"/>
        <v>2981885.3000000003</v>
      </c>
      <c r="N9" s="10">
        <f t="shared" si="1"/>
        <v>2996230.9</v>
      </c>
      <c r="O9" s="10">
        <f t="shared" si="1"/>
        <v>2910711.4</v>
      </c>
      <c r="P9" s="12" t="e">
        <f>L9-#REF!</f>
        <v>#REF!</v>
      </c>
    </row>
    <row r="10" spans="1:16" ht="36" x14ac:dyDescent="0.25">
      <c r="A10" s="70"/>
      <c r="B10" s="71"/>
      <c r="C10" s="9" t="s">
        <v>10</v>
      </c>
      <c r="D10" s="10">
        <f t="shared" si="0"/>
        <v>3574712.4000000004</v>
      </c>
      <c r="E10" s="10">
        <f t="shared" si="1"/>
        <v>170612</v>
      </c>
      <c r="F10" s="10">
        <f t="shared" si="1"/>
        <v>174537.30000000002</v>
      </c>
      <c r="G10" s="10">
        <f t="shared" si="1"/>
        <v>184729</v>
      </c>
      <c r="H10" s="10">
        <f t="shared" si="1"/>
        <v>312071.60000000003</v>
      </c>
      <c r="I10" s="10">
        <f t="shared" si="1"/>
        <v>476788.8</v>
      </c>
      <c r="J10" s="10">
        <f t="shared" si="1"/>
        <v>369613.2</v>
      </c>
      <c r="K10" s="10">
        <f t="shared" si="1"/>
        <v>289665.90000000002</v>
      </c>
      <c r="L10" s="15">
        <f>L18+L25+L31+L37+L43+L49</f>
        <v>371887.5</v>
      </c>
      <c r="M10" s="10">
        <f t="shared" si="1"/>
        <v>389498.7</v>
      </c>
      <c r="N10" s="10">
        <f t="shared" si="1"/>
        <v>407966.6</v>
      </c>
      <c r="O10" s="10">
        <f t="shared" si="1"/>
        <v>427341.8</v>
      </c>
      <c r="P10" s="12" t="e">
        <f>L10-#REF!</f>
        <v>#REF!</v>
      </c>
    </row>
    <row r="11" spans="1:16" ht="72" x14ac:dyDescent="0.25">
      <c r="A11" s="70"/>
      <c r="B11" s="71"/>
      <c r="C11" s="9" t="s">
        <v>11</v>
      </c>
      <c r="D11" s="10">
        <f t="shared" si="0"/>
        <v>272527.3</v>
      </c>
      <c r="E11" s="10">
        <f t="shared" si="1"/>
        <v>0</v>
      </c>
      <c r="F11" s="10">
        <f t="shared" si="1"/>
        <v>0</v>
      </c>
      <c r="G11" s="10">
        <f t="shared" si="1"/>
        <v>0</v>
      </c>
      <c r="H11" s="10">
        <f t="shared" si="1"/>
        <v>200000</v>
      </c>
      <c r="I11" s="10">
        <f t="shared" si="1"/>
        <v>0</v>
      </c>
      <c r="J11" s="10">
        <f t="shared" si="1"/>
        <v>72527.3</v>
      </c>
      <c r="K11" s="10">
        <f t="shared" si="1"/>
        <v>0</v>
      </c>
      <c r="L11" s="15">
        <f>L19+L26+L32+L38+L44+L50</f>
        <v>0</v>
      </c>
      <c r="M11" s="10">
        <f t="shared" si="1"/>
        <v>0</v>
      </c>
      <c r="N11" s="10">
        <f t="shared" si="1"/>
        <v>0</v>
      </c>
      <c r="O11" s="10">
        <f t="shared" si="1"/>
        <v>0</v>
      </c>
      <c r="P11" s="12" t="e">
        <f>L11-#REF!</f>
        <v>#REF!</v>
      </c>
    </row>
    <row r="12" spans="1:16" x14ac:dyDescent="0.25">
      <c r="A12" s="70"/>
      <c r="B12" s="9"/>
      <c r="C12" s="9"/>
      <c r="D12" s="10"/>
      <c r="E12" s="10"/>
      <c r="F12" s="10"/>
      <c r="G12" s="10"/>
      <c r="H12" s="10"/>
      <c r="I12" s="10"/>
      <c r="J12" s="10"/>
      <c r="K12" s="10"/>
      <c r="L12" s="15"/>
      <c r="M12" s="10"/>
      <c r="N12" s="10"/>
      <c r="O12" s="10"/>
      <c r="P12" s="12" t="e">
        <f>L12-#REF!</f>
        <v>#REF!</v>
      </c>
    </row>
    <row r="13" spans="1:16" x14ac:dyDescent="0.25">
      <c r="A13" s="70"/>
      <c r="B13" s="71" t="s">
        <v>12</v>
      </c>
      <c r="C13" s="71"/>
      <c r="D13" s="71"/>
      <c r="E13" s="71"/>
      <c r="F13" s="71"/>
      <c r="G13" s="71"/>
      <c r="H13" s="71"/>
      <c r="I13" s="71"/>
      <c r="J13" s="71"/>
      <c r="K13" s="71"/>
      <c r="L13" s="17"/>
      <c r="M13" s="9"/>
      <c r="N13" s="9"/>
      <c r="O13" s="9"/>
      <c r="P13" s="12" t="e">
        <f>L13-#REF!</f>
        <v>#REF!</v>
      </c>
    </row>
    <row r="14" spans="1:16" x14ac:dyDescent="0.25">
      <c r="A14" s="70"/>
      <c r="B14" s="71" t="s">
        <v>13</v>
      </c>
      <c r="C14" s="9" t="s">
        <v>6</v>
      </c>
      <c r="D14" s="20">
        <f t="shared" ref="D14:D77" si="2">SUM(E14:O14)</f>
        <v>47549569.199999996</v>
      </c>
      <c r="E14" s="10">
        <f t="shared" ref="E14:O19" si="3">E51+E87+E135+E171+E207+E243+E292+E461+E498+E836+E928</f>
        <v>4435640.7</v>
      </c>
      <c r="F14" s="10">
        <f t="shared" si="3"/>
        <v>1765270.4999999995</v>
      </c>
      <c r="G14" s="10">
        <f t="shared" si="3"/>
        <v>1860957.7000000002</v>
      </c>
      <c r="H14" s="10">
        <f t="shared" si="3"/>
        <v>2895349.9</v>
      </c>
      <c r="I14" s="10">
        <f t="shared" si="3"/>
        <v>4279028.8</v>
      </c>
      <c r="J14" s="10">
        <f t="shared" si="3"/>
        <v>5079884.2</v>
      </c>
      <c r="K14" s="10">
        <f t="shared" si="3"/>
        <v>4860391.5999999996</v>
      </c>
      <c r="L14" s="20">
        <f t="shared" si="3"/>
        <v>5846213.5</v>
      </c>
      <c r="M14" s="10">
        <f t="shared" si="3"/>
        <v>5624088.5999999996</v>
      </c>
      <c r="N14" s="10">
        <f t="shared" si="3"/>
        <v>5621294.8999999994</v>
      </c>
      <c r="O14" s="10">
        <f t="shared" si="3"/>
        <v>5281448.8</v>
      </c>
      <c r="P14" s="12" t="e">
        <f>L14-#REF!</f>
        <v>#REF!</v>
      </c>
    </row>
    <row r="15" spans="1:16" x14ac:dyDescent="0.25">
      <c r="A15" s="70"/>
      <c r="B15" s="71"/>
      <c r="C15" s="9" t="s">
        <v>7</v>
      </c>
      <c r="D15" s="20">
        <f t="shared" si="2"/>
        <v>16975485.099999998</v>
      </c>
      <c r="E15" s="10">
        <f t="shared" si="3"/>
        <v>1080295.4000000001</v>
      </c>
      <c r="F15" s="10">
        <f t="shared" si="3"/>
        <v>1062934.1000000001</v>
      </c>
      <c r="G15" s="10">
        <f t="shared" si="3"/>
        <v>1037017.6000000001</v>
      </c>
      <c r="H15" s="10">
        <f t="shared" si="3"/>
        <v>1303576.7</v>
      </c>
      <c r="I15" s="10">
        <f t="shared" si="3"/>
        <v>1238787.3999999999</v>
      </c>
      <c r="J15" s="10">
        <f t="shared" si="3"/>
        <v>1671770.6</v>
      </c>
      <c r="K15" s="10">
        <f t="shared" si="3"/>
        <v>1509416.7999999998</v>
      </c>
      <c r="L15" s="20">
        <f t="shared" si="3"/>
        <v>2084340</v>
      </c>
      <c r="M15" s="10">
        <f t="shared" si="3"/>
        <v>2037810.5000000002</v>
      </c>
      <c r="N15" s="10">
        <f t="shared" si="3"/>
        <v>1989850.2999999998</v>
      </c>
      <c r="O15" s="10">
        <f t="shared" si="3"/>
        <v>1959685.7000000002</v>
      </c>
      <c r="P15" s="8" t="e">
        <f>L15-#REF!</f>
        <v>#REF!</v>
      </c>
    </row>
    <row r="16" spans="1:16" ht="24" x14ac:dyDescent="0.25">
      <c r="A16" s="70"/>
      <c r="B16" s="71"/>
      <c r="C16" s="9" t="s">
        <v>8</v>
      </c>
      <c r="D16" s="10">
        <f t="shared" si="2"/>
        <v>1900516.1</v>
      </c>
      <c r="E16" s="10">
        <f t="shared" si="3"/>
        <v>124730.6</v>
      </c>
      <c r="F16" s="10">
        <f t="shared" si="3"/>
        <v>85429.9</v>
      </c>
      <c r="G16" s="10">
        <f t="shared" si="3"/>
        <v>85122</v>
      </c>
      <c r="H16" s="10">
        <f t="shared" si="3"/>
        <v>82605.399999999994</v>
      </c>
      <c r="I16" s="10">
        <f t="shared" si="3"/>
        <v>98984.6</v>
      </c>
      <c r="J16" s="10">
        <f t="shared" si="3"/>
        <v>305987.90000000002</v>
      </c>
      <c r="K16" s="10">
        <f t="shared" si="3"/>
        <v>382966.80000000005</v>
      </c>
      <c r="L16" s="15">
        <f t="shared" si="3"/>
        <v>259967.5</v>
      </c>
      <c r="M16" s="10">
        <f t="shared" si="3"/>
        <v>231184.19999999998</v>
      </c>
      <c r="N16" s="10">
        <f t="shared" si="3"/>
        <v>243537.19999999998</v>
      </c>
      <c r="O16" s="10">
        <f t="shared" si="3"/>
        <v>0</v>
      </c>
      <c r="P16" s="12" t="e">
        <f>L16-#REF!</f>
        <v>#REF!</v>
      </c>
    </row>
    <row r="17" spans="1:16" ht="24" x14ac:dyDescent="0.25">
      <c r="A17" s="70"/>
      <c r="B17" s="71"/>
      <c r="C17" s="9" t="s">
        <v>9</v>
      </c>
      <c r="D17" s="10">
        <f t="shared" si="2"/>
        <v>24940018.800000001</v>
      </c>
      <c r="E17" s="10">
        <f t="shared" si="3"/>
        <v>3060342.7</v>
      </c>
      <c r="F17" s="10">
        <f t="shared" si="3"/>
        <v>444154.1</v>
      </c>
      <c r="G17" s="10">
        <f t="shared" si="3"/>
        <v>560801.69999999995</v>
      </c>
      <c r="H17" s="10">
        <f t="shared" si="3"/>
        <v>1003196.2</v>
      </c>
      <c r="I17" s="10">
        <f t="shared" si="3"/>
        <v>2470568</v>
      </c>
      <c r="J17" s="10">
        <f t="shared" si="3"/>
        <v>2720038.1999999997</v>
      </c>
      <c r="K17" s="10">
        <f t="shared" si="3"/>
        <v>2686542.1</v>
      </c>
      <c r="L17" s="15">
        <f t="shared" si="3"/>
        <v>3136118.5</v>
      </c>
      <c r="M17" s="10">
        <f t="shared" si="3"/>
        <v>2971695.2</v>
      </c>
      <c r="N17" s="10">
        <f t="shared" si="3"/>
        <v>2986040.8</v>
      </c>
      <c r="O17" s="10">
        <f t="shared" si="3"/>
        <v>2900521.3</v>
      </c>
      <c r="P17" s="12" t="e">
        <f>L17-#REF!</f>
        <v>#REF!</v>
      </c>
    </row>
    <row r="18" spans="1:16" ht="36" x14ac:dyDescent="0.25">
      <c r="A18" s="70"/>
      <c r="B18" s="71"/>
      <c r="C18" s="9" t="s">
        <v>10</v>
      </c>
      <c r="D18" s="10">
        <f t="shared" si="2"/>
        <v>3514974.9000000004</v>
      </c>
      <c r="E18" s="10">
        <f t="shared" si="3"/>
        <v>170272</v>
      </c>
      <c r="F18" s="10">
        <f t="shared" si="3"/>
        <v>172752.40000000002</v>
      </c>
      <c r="G18" s="10">
        <f t="shared" si="3"/>
        <v>178016.4</v>
      </c>
      <c r="H18" s="10">
        <f t="shared" si="3"/>
        <v>305971.60000000003</v>
      </c>
      <c r="I18" s="10">
        <f t="shared" si="3"/>
        <v>470688.8</v>
      </c>
      <c r="J18" s="10">
        <f t="shared" si="3"/>
        <v>363513.2</v>
      </c>
      <c r="K18" s="10">
        <f t="shared" si="3"/>
        <v>281465.90000000002</v>
      </c>
      <c r="L18" s="15">
        <f t="shared" si="3"/>
        <v>365787.5</v>
      </c>
      <c r="M18" s="10">
        <f t="shared" si="3"/>
        <v>383398.7</v>
      </c>
      <c r="N18" s="10">
        <f t="shared" si="3"/>
        <v>401866.6</v>
      </c>
      <c r="O18" s="10">
        <f t="shared" si="3"/>
        <v>421241.8</v>
      </c>
      <c r="P18" s="12" t="e">
        <f>L18-#REF!</f>
        <v>#REF!</v>
      </c>
    </row>
    <row r="19" spans="1:16" ht="78.75" customHeight="1" x14ac:dyDescent="0.25">
      <c r="A19" s="70"/>
      <c r="B19" s="71"/>
      <c r="C19" s="9" t="s">
        <v>11</v>
      </c>
      <c r="D19" s="10">
        <f t="shared" si="2"/>
        <v>218574.3</v>
      </c>
      <c r="E19" s="10">
        <f t="shared" si="3"/>
        <v>0</v>
      </c>
      <c r="F19" s="10">
        <f t="shared" si="3"/>
        <v>0</v>
      </c>
      <c r="G19" s="10">
        <f t="shared" si="3"/>
        <v>0</v>
      </c>
      <c r="H19" s="10">
        <f t="shared" si="3"/>
        <v>200000</v>
      </c>
      <c r="I19" s="10">
        <f t="shared" si="3"/>
        <v>0</v>
      </c>
      <c r="J19" s="10">
        <f t="shared" si="3"/>
        <v>18574.300000000003</v>
      </c>
      <c r="K19" s="10">
        <f t="shared" si="3"/>
        <v>0</v>
      </c>
      <c r="L19" s="15">
        <f t="shared" si="3"/>
        <v>0</v>
      </c>
      <c r="M19" s="10">
        <f t="shared" si="3"/>
        <v>0</v>
      </c>
      <c r="N19" s="10">
        <f t="shared" si="3"/>
        <v>0</v>
      </c>
      <c r="O19" s="10">
        <f t="shared" si="3"/>
        <v>0</v>
      </c>
      <c r="P19" s="12" t="e">
        <f>L19-#REF!</f>
        <v>#REF!</v>
      </c>
    </row>
    <row r="20" spans="1:16" ht="15" hidden="1" customHeight="1" x14ac:dyDescent="0.25">
      <c r="A20" s="70"/>
      <c r="B20" s="9"/>
      <c r="C20" s="9"/>
      <c r="D20" s="10">
        <f t="shared" si="2"/>
        <v>-2.0227162167429924E-9</v>
      </c>
      <c r="E20" s="10">
        <f t="shared" ref="E20:O20" si="4">E14-E15-E16-E17-E18-E19</f>
        <v>-4.6566128730773926E-10</v>
      </c>
      <c r="F20" s="10">
        <f t="shared" si="4"/>
        <v>-5.8207660913467407E-10</v>
      </c>
      <c r="G20" s="10">
        <f t="shared" si="4"/>
        <v>1.4551915228366852E-10</v>
      </c>
      <c r="H20" s="10">
        <f t="shared" si="4"/>
        <v>0</v>
      </c>
      <c r="I20" s="10">
        <f t="shared" si="4"/>
        <v>-1.7462298274040222E-10</v>
      </c>
      <c r="J20" s="10">
        <f t="shared" si="4"/>
        <v>4.5110937207937241E-10</v>
      </c>
      <c r="K20" s="10">
        <f t="shared" si="4"/>
        <v>-1.1641532182693481E-10</v>
      </c>
      <c r="L20" s="15">
        <f t="shared" si="4"/>
        <v>0</v>
      </c>
      <c r="M20" s="10">
        <f t="shared" si="4"/>
        <v>-7.5669959187507629E-10</v>
      </c>
      <c r="N20" s="10">
        <f t="shared" si="4"/>
        <v>-3.4924596548080444E-10</v>
      </c>
      <c r="O20" s="10">
        <f t="shared" si="4"/>
        <v>-1.7462298274040222E-10</v>
      </c>
      <c r="P20" s="12" t="e">
        <f>L20-#REF!</f>
        <v>#REF!</v>
      </c>
    </row>
    <row r="21" spans="1:16" ht="18" customHeight="1" x14ac:dyDescent="0.25">
      <c r="A21" s="70"/>
      <c r="B21" s="72" t="s">
        <v>14</v>
      </c>
      <c r="C21" s="9" t="s">
        <v>6</v>
      </c>
      <c r="D21" s="10">
        <f t="shared" si="2"/>
        <v>874431.20000000007</v>
      </c>
      <c r="E21" s="10">
        <f t="shared" ref="E21:K26" si="5">E443+E449+E455+E842+E940+E504</f>
        <v>53995</v>
      </c>
      <c r="F21" s="10">
        <f t="shared" si="5"/>
        <v>48924.7</v>
      </c>
      <c r="G21" s="10">
        <f t="shared" si="5"/>
        <v>53197.3</v>
      </c>
      <c r="H21" s="10">
        <f t="shared" si="5"/>
        <v>64193.3</v>
      </c>
      <c r="I21" s="10">
        <f t="shared" si="5"/>
        <v>58750.7</v>
      </c>
      <c r="J21" s="10">
        <f t="shared" si="5"/>
        <v>81348.3</v>
      </c>
      <c r="K21" s="10">
        <f t="shared" si="5"/>
        <v>99860.4</v>
      </c>
      <c r="L21" s="15">
        <f t="shared" ref="L21:O26" si="6">L443+L449+L455+L842+L504</f>
        <v>103376</v>
      </c>
      <c r="M21" s="10">
        <f t="shared" si="6"/>
        <v>103592.9</v>
      </c>
      <c r="N21" s="10">
        <f t="shared" si="6"/>
        <v>103596.3</v>
      </c>
      <c r="O21" s="10">
        <f t="shared" si="6"/>
        <v>103596.3</v>
      </c>
      <c r="P21" s="12" t="e">
        <f>L21-#REF!</f>
        <v>#REF!</v>
      </c>
    </row>
    <row r="22" spans="1:16" x14ac:dyDescent="0.25">
      <c r="A22" s="70"/>
      <c r="B22" s="72"/>
      <c r="C22" s="9" t="s">
        <v>7</v>
      </c>
      <c r="D22" s="10">
        <f t="shared" si="2"/>
        <v>752196.79999999993</v>
      </c>
      <c r="E22" s="10">
        <f t="shared" si="5"/>
        <v>44450.3</v>
      </c>
      <c r="F22" s="10">
        <f t="shared" si="5"/>
        <v>42074.8</v>
      </c>
      <c r="G22" s="10">
        <f t="shared" si="5"/>
        <v>43533.5</v>
      </c>
      <c r="H22" s="10">
        <f t="shared" si="5"/>
        <v>44998.2</v>
      </c>
      <c r="I22" s="10">
        <f t="shared" si="5"/>
        <v>46659.5</v>
      </c>
      <c r="J22" s="10">
        <f t="shared" si="5"/>
        <v>70918.2</v>
      </c>
      <c r="K22" s="10">
        <f t="shared" si="5"/>
        <v>85938.8</v>
      </c>
      <c r="L22" s="15">
        <f t="shared" si="6"/>
        <v>93408.3</v>
      </c>
      <c r="M22" s="10">
        <f t="shared" si="6"/>
        <v>93402.8</v>
      </c>
      <c r="N22" s="10">
        <f t="shared" si="6"/>
        <v>93406.2</v>
      </c>
      <c r="O22" s="10">
        <f t="shared" si="6"/>
        <v>93406.2</v>
      </c>
      <c r="P22" s="12" t="e">
        <f>L22-#REF!</f>
        <v>#REF!</v>
      </c>
    </row>
    <row r="23" spans="1:16" ht="24" x14ac:dyDescent="0.25">
      <c r="A23" s="70"/>
      <c r="B23" s="72"/>
      <c r="C23" s="9" t="s">
        <v>8</v>
      </c>
      <c r="D23" s="10">
        <f t="shared" si="2"/>
        <v>16806.5</v>
      </c>
      <c r="E23" s="10">
        <f t="shared" si="5"/>
        <v>179.4</v>
      </c>
      <c r="F23" s="10">
        <f t="shared" si="5"/>
        <v>59.8</v>
      </c>
      <c r="G23" s="10">
        <f t="shared" si="5"/>
        <v>80.5</v>
      </c>
      <c r="H23" s="10">
        <f t="shared" si="5"/>
        <v>9505.2999999999993</v>
      </c>
      <c r="I23" s="10">
        <f t="shared" si="5"/>
        <v>2425.6999999999998</v>
      </c>
      <c r="J23" s="10">
        <f t="shared" si="5"/>
        <v>2367.4</v>
      </c>
      <c r="K23" s="10">
        <f t="shared" si="5"/>
        <v>2188.4</v>
      </c>
      <c r="L23" s="15">
        <f t="shared" si="6"/>
        <v>0</v>
      </c>
      <c r="M23" s="10">
        <f t="shared" si="6"/>
        <v>0</v>
      </c>
      <c r="N23" s="10">
        <f t="shared" si="6"/>
        <v>0</v>
      </c>
      <c r="O23" s="10">
        <f t="shared" si="6"/>
        <v>0</v>
      </c>
      <c r="P23" s="12" t="e">
        <f>L23-#REF!</f>
        <v>#REF!</v>
      </c>
    </row>
    <row r="24" spans="1:16" ht="24" x14ac:dyDescent="0.25">
      <c r="A24" s="70"/>
      <c r="B24" s="72"/>
      <c r="C24" s="9" t="s">
        <v>9</v>
      </c>
      <c r="D24" s="10">
        <f t="shared" si="2"/>
        <v>103867.90000000001</v>
      </c>
      <c r="E24" s="10">
        <f t="shared" si="5"/>
        <v>9025.2999999999993</v>
      </c>
      <c r="F24" s="10">
        <f t="shared" si="5"/>
        <v>6187.1</v>
      </c>
      <c r="G24" s="10">
        <f t="shared" si="5"/>
        <v>8966.2999999999993</v>
      </c>
      <c r="H24" s="10">
        <f t="shared" si="5"/>
        <v>9689.7999999999993</v>
      </c>
      <c r="I24" s="10">
        <f t="shared" si="5"/>
        <v>9665.5</v>
      </c>
      <c r="J24" s="10">
        <f t="shared" si="5"/>
        <v>8062.7</v>
      </c>
      <c r="K24" s="10">
        <f t="shared" si="5"/>
        <v>11733.2</v>
      </c>
      <c r="L24" s="15">
        <f t="shared" si="6"/>
        <v>9967.7000000000007</v>
      </c>
      <c r="M24" s="10">
        <f t="shared" si="6"/>
        <v>10190.1</v>
      </c>
      <c r="N24" s="10">
        <f t="shared" si="6"/>
        <v>10190.1</v>
      </c>
      <c r="O24" s="10">
        <f t="shared" si="6"/>
        <v>10190.1</v>
      </c>
      <c r="P24" s="12" t="e">
        <f>L24-#REF!</f>
        <v>#REF!</v>
      </c>
    </row>
    <row r="25" spans="1:16" ht="36" x14ac:dyDescent="0.25">
      <c r="A25" s="70"/>
      <c r="B25" s="72"/>
      <c r="C25" s="9" t="s">
        <v>10</v>
      </c>
      <c r="D25" s="10">
        <f t="shared" si="2"/>
        <v>1560</v>
      </c>
      <c r="E25" s="10">
        <f t="shared" si="5"/>
        <v>340</v>
      </c>
      <c r="F25" s="10">
        <f t="shared" si="5"/>
        <v>603</v>
      </c>
      <c r="G25" s="10">
        <f t="shared" si="5"/>
        <v>617</v>
      </c>
      <c r="H25" s="10">
        <f t="shared" si="5"/>
        <v>0</v>
      </c>
      <c r="I25" s="10">
        <f t="shared" si="5"/>
        <v>0</v>
      </c>
      <c r="J25" s="10">
        <f t="shared" si="5"/>
        <v>0</v>
      </c>
      <c r="K25" s="10">
        <f t="shared" si="5"/>
        <v>0</v>
      </c>
      <c r="L25" s="15">
        <f t="shared" si="6"/>
        <v>0</v>
      </c>
      <c r="M25" s="10">
        <f t="shared" si="6"/>
        <v>0</v>
      </c>
      <c r="N25" s="10">
        <f t="shared" si="6"/>
        <v>0</v>
      </c>
      <c r="O25" s="10">
        <f t="shared" si="6"/>
        <v>0</v>
      </c>
      <c r="P25" s="12" t="e">
        <f>L25-#REF!</f>
        <v>#REF!</v>
      </c>
    </row>
    <row r="26" spans="1:16" ht="72" x14ac:dyDescent="0.25">
      <c r="A26" s="70"/>
      <c r="B26" s="72"/>
      <c r="C26" s="9" t="s">
        <v>11</v>
      </c>
      <c r="D26" s="10">
        <f t="shared" si="2"/>
        <v>0</v>
      </c>
      <c r="E26" s="10">
        <f t="shared" si="5"/>
        <v>0</v>
      </c>
      <c r="F26" s="10">
        <f t="shared" si="5"/>
        <v>0</v>
      </c>
      <c r="G26" s="10">
        <f t="shared" si="5"/>
        <v>0</v>
      </c>
      <c r="H26" s="10">
        <f t="shared" si="5"/>
        <v>0</v>
      </c>
      <c r="I26" s="10">
        <f t="shared" si="5"/>
        <v>0</v>
      </c>
      <c r="J26" s="10">
        <f t="shared" si="5"/>
        <v>0</v>
      </c>
      <c r="K26" s="10">
        <f t="shared" si="5"/>
        <v>0</v>
      </c>
      <c r="L26" s="15">
        <f t="shared" si="6"/>
        <v>0</v>
      </c>
      <c r="M26" s="10">
        <f t="shared" si="6"/>
        <v>0</v>
      </c>
      <c r="N26" s="10">
        <f t="shared" si="6"/>
        <v>0</v>
      </c>
      <c r="O26" s="10">
        <f t="shared" si="6"/>
        <v>0</v>
      </c>
      <c r="P26" s="12" t="e">
        <f>L26-#REF!</f>
        <v>#REF!</v>
      </c>
    </row>
    <row r="27" spans="1:16" ht="15.75" customHeight="1" x14ac:dyDescent="0.25">
      <c r="A27" s="70"/>
      <c r="B27" s="72" t="s">
        <v>15</v>
      </c>
      <c r="C27" s="9" t="s">
        <v>6</v>
      </c>
      <c r="D27" s="20">
        <f t="shared" si="2"/>
        <v>983629.5</v>
      </c>
      <c r="E27" s="10">
        <f t="shared" ref="E27:H32" si="7">E510</f>
        <v>375684.5</v>
      </c>
      <c r="F27" s="10">
        <f t="shared" si="7"/>
        <v>290527.3</v>
      </c>
      <c r="G27" s="10">
        <f t="shared" si="7"/>
        <v>0</v>
      </c>
      <c r="H27" s="10">
        <f t="shared" si="7"/>
        <v>847.69999999999993</v>
      </c>
      <c r="I27" s="10">
        <f>I510+I431</f>
        <v>151570</v>
      </c>
      <c r="J27" s="10">
        <f t="shared" ref="J27:O27" si="8">J510+J431</f>
        <v>0</v>
      </c>
      <c r="K27" s="10">
        <f t="shared" si="8"/>
        <v>0</v>
      </c>
      <c r="L27" s="20">
        <f t="shared" si="8"/>
        <v>165000</v>
      </c>
      <c r="M27" s="10">
        <f t="shared" si="8"/>
        <v>0</v>
      </c>
      <c r="N27" s="10">
        <f t="shared" si="8"/>
        <v>0</v>
      </c>
      <c r="O27" s="10">
        <f t="shared" si="8"/>
        <v>0</v>
      </c>
      <c r="P27" s="12" t="e">
        <f>L27-#REF!</f>
        <v>#REF!</v>
      </c>
    </row>
    <row r="28" spans="1:16" x14ac:dyDescent="0.25">
      <c r="A28" s="70"/>
      <c r="B28" s="72"/>
      <c r="C28" s="9" t="s">
        <v>7</v>
      </c>
      <c r="D28" s="20">
        <f t="shared" si="2"/>
        <v>288946.40000000002</v>
      </c>
      <c r="E28" s="10">
        <f t="shared" si="7"/>
        <v>75684.5</v>
      </c>
      <c r="F28" s="10">
        <f t="shared" si="7"/>
        <v>25844.2</v>
      </c>
      <c r="G28" s="10">
        <f t="shared" si="7"/>
        <v>0</v>
      </c>
      <c r="H28" s="10">
        <f t="shared" si="7"/>
        <v>847.69999999999993</v>
      </c>
      <c r="I28" s="10">
        <f t="shared" ref="I28:O32" si="9">I511+I432</f>
        <v>21570</v>
      </c>
      <c r="J28" s="10">
        <f t="shared" si="9"/>
        <v>0</v>
      </c>
      <c r="K28" s="10">
        <f t="shared" si="9"/>
        <v>0</v>
      </c>
      <c r="L28" s="20">
        <f t="shared" si="9"/>
        <v>165000</v>
      </c>
      <c r="M28" s="10">
        <f t="shared" si="9"/>
        <v>0</v>
      </c>
      <c r="N28" s="10">
        <f t="shared" si="9"/>
        <v>0</v>
      </c>
      <c r="O28" s="10">
        <f t="shared" si="9"/>
        <v>0</v>
      </c>
      <c r="P28" s="12" t="e">
        <f>L28-#REF!</f>
        <v>#REF!</v>
      </c>
    </row>
    <row r="29" spans="1:16" ht="24" x14ac:dyDescent="0.25">
      <c r="A29" s="70"/>
      <c r="B29" s="72"/>
      <c r="C29" s="9" t="s">
        <v>8</v>
      </c>
      <c r="D29" s="10">
        <f t="shared" si="2"/>
        <v>694683.1</v>
      </c>
      <c r="E29" s="10">
        <f t="shared" si="7"/>
        <v>300000</v>
      </c>
      <c r="F29" s="10">
        <f t="shared" si="7"/>
        <v>264683.09999999998</v>
      </c>
      <c r="G29" s="10">
        <f t="shared" si="7"/>
        <v>0</v>
      </c>
      <c r="H29" s="10">
        <f t="shared" si="7"/>
        <v>0</v>
      </c>
      <c r="I29" s="10">
        <f t="shared" si="9"/>
        <v>130000</v>
      </c>
      <c r="J29" s="10">
        <f t="shared" si="9"/>
        <v>0</v>
      </c>
      <c r="K29" s="10">
        <f t="shared" si="9"/>
        <v>0</v>
      </c>
      <c r="L29" s="15">
        <f t="shared" si="9"/>
        <v>0</v>
      </c>
      <c r="M29" s="10">
        <f t="shared" si="9"/>
        <v>0</v>
      </c>
      <c r="N29" s="10">
        <f t="shared" si="9"/>
        <v>0</v>
      </c>
      <c r="O29" s="10">
        <f t="shared" si="9"/>
        <v>0</v>
      </c>
      <c r="P29" s="12" t="e">
        <f>L29-#REF!</f>
        <v>#REF!</v>
      </c>
    </row>
    <row r="30" spans="1:16" ht="24" x14ac:dyDescent="0.25">
      <c r="A30" s="70"/>
      <c r="B30" s="72"/>
      <c r="C30" s="9" t="s">
        <v>9</v>
      </c>
      <c r="D30" s="10">
        <f t="shared" si="2"/>
        <v>0</v>
      </c>
      <c r="E30" s="10">
        <f t="shared" si="7"/>
        <v>0</v>
      </c>
      <c r="F30" s="10">
        <f t="shared" si="7"/>
        <v>0</v>
      </c>
      <c r="G30" s="10">
        <f t="shared" si="7"/>
        <v>0</v>
      </c>
      <c r="H30" s="10">
        <f t="shared" si="7"/>
        <v>0</v>
      </c>
      <c r="I30" s="10">
        <f t="shared" si="9"/>
        <v>0</v>
      </c>
      <c r="J30" s="10">
        <f t="shared" si="9"/>
        <v>0</v>
      </c>
      <c r="K30" s="10">
        <f t="shared" si="9"/>
        <v>0</v>
      </c>
      <c r="L30" s="15">
        <f t="shared" si="9"/>
        <v>0</v>
      </c>
      <c r="M30" s="10">
        <f t="shared" si="9"/>
        <v>0</v>
      </c>
      <c r="N30" s="10">
        <f t="shared" si="9"/>
        <v>0</v>
      </c>
      <c r="O30" s="10">
        <f t="shared" si="9"/>
        <v>0</v>
      </c>
      <c r="P30" s="12" t="e">
        <f>L30-#REF!</f>
        <v>#REF!</v>
      </c>
    </row>
    <row r="31" spans="1:16" ht="36" x14ac:dyDescent="0.25">
      <c r="A31" s="70"/>
      <c r="B31" s="72"/>
      <c r="C31" s="9" t="s">
        <v>10</v>
      </c>
      <c r="D31" s="10">
        <f t="shared" si="2"/>
        <v>0</v>
      </c>
      <c r="E31" s="10">
        <f t="shared" si="7"/>
        <v>0</v>
      </c>
      <c r="F31" s="10">
        <f t="shared" si="7"/>
        <v>0</v>
      </c>
      <c r="G31" s="10">
        <f t="shared" si="7"/>
        <v>0</v>
      </c>
      <c r="H31" s="10">
        <f t="shared" si="7"/>
        <v>0</v>
      </c>
      <c r="I31" s="10">
        <f t="shared" si="9"/>
        <v>0</v>
      </c>
      <c r="J31" s="10">
        <f t="shared" si="9"/>
        <v>0</v>
      </c>
      <c r="K31" s="10">
        <f t="shared" si="9"/>
        <v>0</v>
      </c>
      <c r="L31" s="15">
        <f t="shared" si="9"/>
        <v>0</v>
      </c>
      <c r="M31" s="10">
        <f t="shared" si="9"/>
        <v>0</v>
      </c>
      <c r="N31" s="10">
        <f t="shared" si="9"/>
        <v>0</v>
      </c>
      <c r="O31" s="10">
        <f t="shared" si="9"/>
        <v>0</v>
      </c>
      <c r="P31" s="12" t="e">
        <f>L31-#REF!</f>
        <v>#REF!</v>
      </c>
    </row>
    <row r="32" spans="1:16" ht="72" x14ac:dyDescent="0.25">
      <c r="A32" s="70"/>
      <c r="B32" s="72"/>
      <c r="C32" s="9" t="s">
        <v>11</v>
      </c>
      <c r="D32" s="10">
        <f t="shared" si="2"/>
        <v>0</v>
      </c>
      <c r="E32" s="10">
        <f t="shared" si="7"/>
        <v>0</v>
      </c>
      <c r="F32" s="10">
        <f t="shared" si="7"/>
        <v>0</v>
      </c>
      <c r="G32" s="10">
        <f t="shared" si="7"/>
        <v>0</v>
      </c>
      <c r="H32" s="10">
        <f t="shared" si="7"/>
        <v>0</v>
      </c>
      <c r="I32" s="10">
        <f t="shared" si="9"/>
        <v>0</v>
      </c>
      <c r="J32" s="10">
        <f t="shared" si="9"/>
        <v>0</v>
      </c>
      <c r="K32" s="10">
        <f t="shared" si="9"/>
        <v>0</v>
      </c>
      <c r="L32" s="15">
        <f t="shared" si="9"/>
        <v>0</v>
      </c>
      <c r="M32" s="10">
        <f t="shared" si="9"/>
        <v>0</v>
      </c>
      <c r="N32" s="10">
        <f t="shared" si="9"/>
        <v>0</v>
      </c>
      <c r="O32" s="10">
        <f t="shared" si="9"/>
        <v>0</v>
      </c>
      <c r="P32" s="12" t="e">
        <f>L32-#REF!</f>
        <v>#REF!</v>
      </c>
    </row>
    <row r="33" spans="1:16" x14ac:dyDescent="0.25">
      <c r="A33" s="70"/>
      <c r="B33" s="71" t="s">
        <v>16</v>
      </c>
      <c r="C33" s="9" t="s">
        <v>6</v>
      </c>
      <c r="D33" s="10">
        <f t="shared" si="2"/>
        <v>320564.2</v>
      </c>
      <c r="E33" s="10">
        <f t="shared" ref="E33:O38" si="10">E298</f>
        <v>0</v>
      </c>
      <c r="F33" s="10">
        <f t="shared" si="10"/>
        <v>3535.8</v>
      </c>
      <c r="G33" s="10">
        <f t="shared" si="10"/>
        <v>13366.6</v>
      </c>
      <c r="H33" s="10">
        <f t="shared" si="10"/>
        <v>13625.7</v>
      </c>
      <c r="I33" s="10">
        <f t="shared" si="10"/>
        <v>20738.099999999999</v>
      </c>
      <c r="J33" s="10">
        <f t="shared" si="10"/>
        <v>38667.699999999997</v>
      </c>
      <c r="K33" s="10">
        <f>K298</f>
        <v>31377.5</v>
      </c>
      <c r="L33" s="15">
        <f t="shared" si="10"/>
        <v>64813.2</v>
      </c>
      <c r="M33" s="10">
        <f t="shared" si="10"/>
        <v>44813.2</v>
      </c>
      <c r="N33" s="10">
        <f t="shared" si="10"/>
        <v>44813.2</v>
      </c>
      <c r="O33" s="10">
        <f t="shared" si="10"/>
        <v>44813.2</v>
      </c>
      <c r="P33" s="12" t="e">
        <f>L33-#REF!</f>
        <v>#REF!</v>
      </c>
    </row>
    <row r="34" spans="1:16" x14ac:dyDescent="0.25">
      <c r="A34" s="70"/>
      <c r="B34" s="71"/>
      <c r="C34" s="9" t="s">
        <v>7</v>
      </c>
      <c r="D34" s="10">
        <f t="shared" si="2"/>
        <v>252386.7</v>
      </c>
      <c r="E34" s="10">
        <f t="shared" si="10"/>
        <v>0</v>
      </c>
      <c r="F34" s="10">
        <f t="shared" si="10"/>
        <v>2353.9</v>
      </c>
      <c r="G34" s="10">
        <f t="shared" si="10"/>
        <v>7271</v>
      </c>
      <c r="H34" s="10">
        <f t="shared" si="10"/>
        <v>7525.7</v>
      </c>
      <c r="I34" s="10">
        <f t="shared" si="10"/>
        <v>14638.1</v>
      </c>
      <c r="J34" s="10">
        <f t="shared" si="10"/>
        <v>22567.7</v>
      </c>
      <c r="K34" s="10">
        <f t="shared" si="10"/>
        <v>23177.5</v>
      </c>
      <c r="L34" s="15">
        <f t="shared" si="10"/>
        <v>58713.2</v>
      </c>
      <c r="M34" s="10">
        <f t="shared" si="10"/>
        <v>38713.199999999997</v>
      </c>
      <c r="N34" s="10">
        <f t="shared" si="10"/>
        <v>38713.199999999997</v>
      </c>
      <c r="O34" s="10">
        <f t="shared" si="10"/>
        <v>38713.199999999997</v>
      </c>
      <c r="P34" s="12" t="e">
        <f>L34-#REF!</f>
        <v>#REF!</v>
      </c>
    </row>
    <row r="35" spans="1:16" ht="24" x14ac:dyDescent="0.25">
      <c r="A35" s="70"/>
      <c r="B35" s="71"/>
      <c r="C35" s="9" t="s">
        <v>8</v>
      </c>
      <c r="D35" s="10">
        <f t="shared" si="2"/>
        <v>0</v>
      </c>
      <c r="E35" s="10">
        <f t="shared" si="10"/>
        <v>0</v>
      </c>
      <c r="F35" s="10">
        <f t="shared" si="10"/>
        <v>0</v>
      </c>
      <c r="G35" s="10">
        <f t="shared" si="10"/>
        <v>0</v>
      </c>
      <c r="H35" s="10">
        <f t="shared" si="10"/>
        <v>0</v>
      </c>
      <c r="I35" s="10">
        <f t="shared" si="10"/>
        <v>0</v>
      </c>
      <c r="J35" s="10">
        <f t="shared" si="10"/>
        <v>0</v>
      </c>
      <c r="K35" s="10">
        <f t="shared" si="10"/>
        <v>0</v>
      </c>
      <c r="L35" s="15">
        <f t="shared" si="10"/>
        <v>0</v>
      </c>
      <c r="M35" s="10">
        <f t="shared" si="10"/>
        <v>0</v>
      </c>
      <c r="N35" s="10">
        <f t="shared" si="10"/>
        <v>0</v>
      </c>
      <c r="O35" s="10">
        <f t="shared" si="10"/>
        <v>0</v>
      </c>
      <c r="P35" s="12" t="e">
        <f>L35-#REF!</f>
        <v>#REF!</v>
      </c>
    </row>
    <row r="36" spans="1:16" ht="24" x14ac:dyDescent="0.25">
      <c r="A36" s="70"/>
      <c r="B36" s="71"/>
      <c r="C36" s="9" t="s">
        <v>9</v>
      </c>
      <c r="D36" s="10">
        <f t="shared" si="2"/>
        <v>0</v>
      </c>
      <c r="E36" s="10">
        <f t="shared" si="10"/>
        <v>0</v>
      </c>
      <c r="F36" s="10">
        <f t="shared" si="10"/>
        <v>0</v>
      </c>
      <c r="G36" s="10">
        <f t="shared" si="10"/>
        <v>0</v>
      </c>
      <c r="H36" s="10">
        <f t="shared" si="10"/>
        <v>0</v>
      </c>
      <c r="I36" s="10">
        <f t="shared" si="10"/>
        <v>0</v>
      </c>
      <c r="J36" s="10">
        <f t="shared" si="10"/>
        <v>0</v>
      </c>
      <c r="K36" s="10">
        <f t="shared" si="10"/>
        <v>0</v>
      </c>
      <c r="L36" s="15">
        <f t="shared" si="10"/>
        <v>0</v>
      </c>
      <c r="M36" s="10">
        <f t="shared" si="10"/>
        <v>0</v>
      </c>
      <c r="N36" s="10">
        <f t="shared" si="10"/>
        <v>0</v>
      </c>
      <c r="O36" s="10">
        <f t="shared" si="10"/>
        <v>0</v>
      </c>
      <c r="P36" s="12" t="e">
        <f>L36-#REF!</f>
        <v>#REF!</v>
      </c>
    </row>
    <row r="37" spans="1:16" ht="36" x14ac:dyDescent="0.25">
      <c r="A37" s="70"/>
      <c r="B37" s="71"/>
      <c r="C37" s="9" t="s">
        <v>10</v>
      </c>
      <c r="D37" s="10">
        <f t="shared" si="2"/>
        <v>58177.5</v>
      </c>
      <c r="E37" s="10">
        <f t="shared" si="10"/>
        <v>0</v>
      </c>
      <c r="F37" s="10">
        <f t="shared" si="10"/>
        <v>1181.9000000000001</v>
      </c>
      <c r="G37" s="10">
        <f t="shared" si="10"/>
        <v>6095.6</v>
      </c>
      <c r="H37" s="10">
        <f t="shared" si="10"/>
        <v>6100</v>
      </c>
      <c r="I37" s="10">
        <f t="shared" si="10"/>
        <v>6100</v>
      </c>
      <c r="J37" s="10">
        <f t="shared" si="10"/>
        <v>6100</v>
      </c>
      <c r="K37" s="10">
        <f t="shared" si="10"/>
        <v>8200</v>
      </c>
      <c r="L37" s="15">
        <f t="shared" si="10"/>
        <v>6100</v>
      </c>
      <c r="M37" s="10">
        <f t="shared" si="10"/>
        <v>6100</v>
      </c>
      <c r="N37" s="10">
        <f t="shared" si="10"/>
        <v>6100</v>
      </c>
      <c r="O37" s="10">
        <f t="shared" si="10"/>
        <v>6100</v>
      </c>
      <c r="P37" s="12" t="e">
        <f>L37-#REF!</f>
        <v>#REF!</v>
      </c>
    </row>
    <row r="38" spans="1:16" ht="72" x14ac:dyDescent="0.25">
      <c r="A38" s="70"/>
      <c r="B38" s="71"/>
      <c r="C38" s="9" t="s">
        <v>11</v>
      </c>
      <c r="D38" s="10">
        <f t="shared" si="2"/>
        <v>10000</v>
      </c>
      <c r="E38" s="10">
        <f t="shared" si="10"/>
        <v>0</v>
      </c>
      <c r="F38" s="10">
        <f t="shared" si="10"/>
        <v>0</v>
      </c>
      <c r="G38" s="10">
        <f t="shared" si="10"/>
        <v>0</v>
      </c>
      <c r="H38" s="10">
        <f t="shared" si="10"/>
        <v>0</v>
      </c>
      <c r="I38" s="10">
        <f t="shared" si="10"/>
        <v>0</v>
      </c>
      <c r="J38" s="10">
        <f t="shared" si="10"/>
        <v>10000</v>
      </c>
      <c r="K38" s="10">
        <f t="shared" si="10"/>
        <v>0</v>
      </c>
      <c r="L38" s="15">
        <f t="shared" si="10"/>
        <v>0</v>
      </c>
      <c r="M38" s="10">
        <f t="shared" si="10"/>
        <v>0</v>
      </c>
      <c r="N38" s="10">
        <f t="shared" si="10"/>
        <v>0</v>
      </c>
      <c r="O38" s="10">
        <f t="shared" si="10"/>
        <v>0</v>
      </c>
      <c r="P38" s="12" t="e">
        <f>L38-#REF!</f>
        <v>#REF!</v>
      </c>
    </row>
    <row r="39" spans="1:16" x14ac:dyDescent="0.25">
      <c r="A39" s="70"/>
      <c r="B39" s="71" t="s">
        <v>17</v>
      </c>
      <c r="C39" s="9" t="s">
        <v>6</v>
      </c>
      <c r="D39" s="20">
        <f t="shared" si="2"/>
        <v>2020339.7000000002</v>
      </c>
      <c r="E39" s="10">
        <f t="shared" ref="E39:O44" si="11">E517</f>
        <v>0</v>
      </c>
      <c r="F39" s="10">
        <f t="shared" si="11"/>
        <v>0</v>
      </c>
      <c r="G39" s="10">
        <f t="shared" si="11"/>
        <v>0</v>
      </c>
      <c r="H39" s="10">
        <f t="shared" si="11"/>
        <v>0</v>
      </c>
      <c r="I39" s="10">
        <f t="shared" si="11"/>
        <v>0</v>
      </c>
      <c r="J39" s="10">
        <f t="shared" si="11"/>
        <v>56958.5</v>
      </c>
      <c r="K39" s="10">
        <f t="shared" si="11"/>
        <v>252271.30000000002</v>
      </c>
      <c r="L39" s="20">
        <f t="shared" si="11"/>
        <v>840493.8</v>
      </c>
      <c r="M39" s="10">
        <f t="shared" si="11"/>
        <v>870616.1</v>
      </c>
      <c r="N39" s="10">
        <f t="shared" si="11"/>
        <v>0</v>
      </c>
      <c r="O39" s="10">
        <f t="shared" si="11"/>
        <v>0</v>
      </c>
      <c r="P39" s="12" t="e">
        <f>L39-#REF!</f>
        <v>#REF!</v>
      </c>
    </row>
    <row r="40" spans="1:16" x14ac:dyDescent="0.25">
      <c r="A40" s="70"/>
      <c r="B40" s="71"/>
      <c r="C40" s="9" t="s">
        <v>7</v>
      </c>
      <c r="D40" s="20">
        <f t="shared" si="2"/>
        <v>499253.69999999995</v>
      </c>
      <c r="E40" s="10">
        <f t="shared" si="11"/>
        <v>0</v>
      </c>
      <c r="F40" s="10">
        <f t="shared" si="11"/>
        <v>0</v>
      </c>
      <c r="G40" s="10">
        <f t="shared" si="11"/>
        <v>0</v>
      </c>
      <c r="H40" s="10">
        <f t="shared" si="11"/>
        <v>0</v>
      </c>
      <c r="I40" s="10">
        <f t="shared" si="11"/>
        <v>0</v>
      </c>
      <c r="J40" s="10">
        <f t="shared" si="11"/>
        <v>13005.5</v>
      </c>
      <c r="K40" s="10">
        <f t="shared" si="11"/>
        <v>62950.299999999996</v>
      </c>
      <c r="L40" s="20">
        <f>L518</f>
        <v>306493.8</v>
      </c>
      <c r="M40" s="10">
        <f t="shared" si="11"/>
        <v>116804.1</v>
      </c>
      <c r="N40" s="10">
        <f t="shared" si="11"/>
        <v>0</v>
      </c>
      <c r="O40" s="10">
        <f t="shared" si="11"/>
        <v>0</v>
      </c>
      <c r="P40" s="12" t="e">
        <f>L40-#REF!</f>
        <v>#REF!</v>
      </c>
    </row>
    <row r="41" spans="1:16" ht="24" x14ac:dyDescent="0.25">
      <c r="A41" s="70"/>
      <c r="B41" s="71"/>
      <c r="C41" s="9" t="s">
        <v>8</v>
      </c>
      <c r="D41" s="10">
        <f t="shared" si="2"/>
        <v>1477133</v>
      </c>
      <c r="E41" s="10">
        <f t="shared" si="11"/>
        <v>0</v>
      </c>
      <c r="F41" s="10">
        <f t="shared" si="11"/>
        <v>0</v>
      </c>
      <c r="G41" s="10">
        <f t="shared" si="11"/>
        <v>0</v>
      </c>
      <c r="H41" s="10">
        <f t="shared" si="11"/>
        <v>0</v>
      </c>
      <c r="I41" s="10">
        <f t="shared" si="11"/>
        <v>0</v>
      </c>
      <c r="J41" s="10">
        <f t="shared" si="11"/>
        <v>0</v>
      </c>
      <c r="K41" s="10">
        <f t="shared" si="11"/>
        <v>189321</v>
      </c>
      <c r="L41" s="15">
        <f t="shared" si="11"/>
        <v>534000</v>
      </c>
      <c r="M41" s="10">
        <f t="shared" si="11"/>
        <v>753812</v>
      </c>
      <c r="N41" s="10">
        <f t="shared" si="11"/>
        <v>0</v>
      </c>
      <c r="O41" s="10">
        <f t="shared" si="11"/>
        <v>0</v>
      </c>
      <c r="P41" s="12" t="e">
        <f>L41-#REF!</f>
        <v>#REF!</v>
      </c>
    </row>
    <row r="42" spans="1:16" ht="24" x14ac:dyDescent="0.25">
      <c r="A42" s="70"/>
      <c r="B42" s="71"/>
      <c r="C42" s="9" t="s">
        <v>9</v>
      </c>
      <c r="D42" s="10">
        <f t="shared" si="2"/>
        <v>0</v>
      </c>
      <c r="E42" s="10">
        <f t="shared" si="11"/>
        <v>0</v>
      </c>
      <c r="F42" s="10">
        <f t="shared" si="11"/>
        <v>0</v>
      </c>
      <c r="G42" s="10">
        <f t="shared" si="11"/>
        <v>0</v>
      </c>
      <c r="H42" s="10">
        <f t="shared" si="11"/>
        <v>0</v>
      </c>
      <c r="I42" s="10">
        <f t="shared" si="11"/>
        <v>0</v>
      </c>
      <c r="J42" s="10">
        <f t="shared" si="11"/>
        <v>0</v>
      </c>
      <c r="K42" s="10">
        <f t="shared" si="11"/>
        <v>0</v>
      </c>
      <c r="L42" s="15">
        <f t="shared" si="11"/>
        <v>0</v>
      </c>
      <c r="M42" s="10">
        <f t="shared" si="11"/>
        <v>0</v>
      </c>
      <c r="N42" s="10">
        <f t="shared" si="11"/>
        <v>0</v>
      </c>
      <c r="O42" s="10">
        <f t="shared" si="11"/>
        <v>0</v>
      </c>
      <c r="P42" s="12" t="e">
        <f>L42-#REF!</f>
        <v>#REF!</v>
      </c>
    </row>
    <row r="43" spans="1:16" ht="36" x14ac:dyDescent="0.25">
      <c r="A43" s="70"/>
      <c r="B43" s="71"/>
      <c r="C43" s="9" t="s">
        <v>10</v>
      </c>
      <c r="D43" s="10">
        <f t="shared" si="2"/>
        <v>0</v>
      </c>
      <c r="E43" s="10">
        <f t="shared" si="11"/>
        <v>0</v>
      </c>
      <c r="F43" s="10">
        <f t="shared" si="11"/>
        <v>0</v>
      </c>
      <c r="G43" s="10">
        <f t="shared" si="11"/>
        <v>0</v>
      </c>
      <c r="H43" s="10">
        <f t="shared" si="11"/>
        <v>0</v>
      </c>
      <c r="I43" s="10">
        <f t="shared" si="11"/>
        <v>0</v>
      </c>
      <c r="J43" s="10">
        <f t="shared" si="11"/>
        <v>0</v>
      </c>
      <c r="K43" s="10">
        <f t="shared" si="11"/>
        <v>0</v>
      </c>
      <c r="L43" s="15">
        <f t="shared" si="11"/>
        <v>0</v>
      </c>
      <c r="M43" s="10">
        <f t="shared" si="11"/>
        <v>0</v>
      </c>
      <c r="N43" s="10">
        <f t="shared" si="11"/>
        <v>0</v>
      </c>
      <c r="O43" s="10">
        <f t="shared" si="11"/>
        <v>0</v>
      </c>
      <c r="P43" s="12" t="e">
        <f>L43-#REF!</f>
        <v>#REF!</v>
      </c>
    </row>
    <row r="44" spans="1:16" ht="72" x14ac:dyDescent="0.25">
      <c r="A44" s="70"/>
      <c r="B44" s="71"/>
      <c r="C44" s="9" t="s">
        <v>11</v>
      </c>
      <c r="D44" s="10">
        <f t="shared" si="2"/>
        <v>43953</v>
      </c>
      <c r="E44" s="10">
        <f t="shared" si="11"/>
        <v>0</v>
      </c>
      <c r="F44" s="10">
        <f t="shared" si="11"/>
        <v>0</v>
      </c>
      <c r="G44" s="10">
        <f t="shared" si="11"/>
        <v>0</v>
      </c>
      <c r="H44" s="10">
        <f t="shared" si="11"/>
        <v>0</v>
      </c>
      <c r="I44" s="10">
        <f t="shared" si="11"/>
        <v>0</v>
      </c>
      <c r="J44" s="10">
        <f t="shared" si="11"/>
        <v>43953</v>
      </c>
      <c r="K44" s="10">
        <f t="shared" si="11"/>
        <v>0</v>
      </c>
      <c r="L44" s="15">
        <f t="shared" si="11"/>
        <v>0</v>
      </c>
      <c r="M44" s="10">
        <f t="shared" si="11"/>
        <v>0</v>
      </c>
      <c r="N44" s="10">
        <f t="shared" si="11"/>
        <v>0</v>
      </c>
      <c r="O44" s="10">
        <f t="shared" si="11"/>
        <v>0</v>
      </c>
      <c r="P44" s="12" t="e">
        <f>L44-#REF!</f>
        <v>#REF!</v>
      </c>
    </row>
    <row r="45" spans="1:16" ht="15.75" customHeight="1" x14ac:dyDescent="0.25">
      <c r="A45" s="70"/>
      <c r="B45" s="71" t="s">
        <v>18</v>
      </c>
      <c r="C45" s="9" t="s">
        <v>6</v>
      </c>
      <c r="D45" s="10">
        <f t="shared" si="2"/>
        <v>1927.3</v>
      </c>
      <c r="E45" s="10">
        <v>0</v>
      </c>
      <c r="F45" s="10">
        <v>0</v>
      </c>
      <c r="G45" s="10">
        <v>0</v>
      </c>
      <c r="H45" s="10">
        <v>0</v>
      </c>
      <c r="I45" s="10">
        <v>0</v>
      </c>
      <c r="J45" s="10">
        <v>0</v>
      </c>
      <c r="K45" s="10">
        <v>0</v>
      </c>
      <c r="L45" s="15">
        <f>L940</f>
        <v>1927.3</v>
      </c>
      <c r="M45" s="10">
        <f>M940</f>
        <v>0</v>
      </c>
      <c r="N45" s="10">
        <f>N940</f>
        <v>0</v>
      </c>
      <c r="O45" s="10">
        <f>O940</f>
        <v>0</v>
      </c>
      <c r="P45" s="12" t="e">
        <f>L45-#REF!</f>
        <v>#REF!</v>
      </c>
    </row>
    <row r="46" spans="1:16" x14ac:dyDescent="0.25">
      <c r="A46" s="70"/>
      <c r="B46" s="71"/>
      <c r="C46" s="9" t="s">
        <v>7</v>
      </c>
      <c r="D46" s="10">
        <f t="shared" si="2"/>
        <v>212</v>
      </c>
      <c r="E46" s="10">
        <v>0</v>
      </c>
      <c r="F46" s="10">
        <v>0</v>
      </c>
      <c r="G46" s="10">
        <v>0</v>
      </c>
      <c r="H46" s="10">
        <v>0</v>
      </c>
      <c r="I46" s="10">
        <v>0</v>
      </c>
      <c r="J46" s="10">
        <v>0</v>
      </c>
      <c r="K46" s="10">
        <v>0</v>
      </c>
      <c r="L46" s="15">
        <f t="shared" ref="L46:O50" si="12">L941</f>
        <v>212</v>
      </c>
      <c r="M46" s="10">
        <f t="shared" si="12"/>
        <v>0</v>
      </c>
      <c r="N46" s="10">
        <f t="shared" si="12"/>
        <v>0</v>
      </c>
      <c r="O46" s="10">
        <f t="shared" si="12"/>
        <v>0</v>
      </c>
      <c r="P46" s="12" t="e">
        <f>L46-#REF!</f>
        <v>#REF!</v>
      </c>
    </row>
    <row r="47" spans="1:16" ht="24" x14ac:dyDescent="0.25">
      <c r="A47" s="70"/>
      <c r="B47" s="71"/>
      <c r="C47" s="9" t="s">
        <v>8</v>
      </c>
      <c r="D47" s="10">
        <f t="shared" si="2"/>
        <v>1715.3</v>
      </c>
      <c r="E47" s="10">
        <v>0</v>
      </c>
      <c r="F47" s="10">
        <v>0</v>
      </c>
      <c r="G47" s="10">
        <v>0</v>
      </c>
      <c r="H47" s="10">
        <v>0</v>
      </c>
      <c r="I47" s="10">
        <v>0</v>
      </c>
      <c r="J47" s="10">
        <v>0</v>
      </c>
      <c r="K47" s="10">
        <v>0</v>
      </c>
      <c r="L47" s="15">
        <f t="shared" si="12"/>
        <v>1715.3</v>
      </c>
      <c r="M47" s="10">
        <f t="shared" si="12"/>
        <v>0</v>
      </c>
      <c r="N47" s="10">
        <f t="shared" si="12"/>
        <v>0</v>
      </c>
      <c r="O47" s="10">
        <f t="shared" si="12"/>
        <v>0</v>
      </c>
      <c r="P47" s="12" t="e">
        <f>L47-#REF!</f>
        <v>#REF!</v>
      </c>
    </row>
    <row r="48" spans="1:16" ht="24" x14ac:dyDescent="0.25">
      <c r="A48" s="70"/>
      <c r="B48" s="71"/>
      <c r="C48" s="9" t="s">
        <v>9</v>
      </c>
      <c r="D48" s="10">
        <f t="shared" si="2"/>
        <v>0</v>
      </c>
      <c r="E48" s="10">
        <v>0</v>
      </c>
      <c r="F48" s="10">
        <v>0</v>
      </c>
      <c r="G48" s="10">
        <v>0</v>
      </c>
      <c r="H48" s="10">
        <v>0</v>
      </c>
      <c r="I48" s="10">
        <v>0</v>
      </c>
      <c r="J48" s="10">
        <v>0</v>
      </c>
      <c r="K48" s="10">
        <v>0</v>
      </c>
      <c r="L48" s="15">
        <f t="shared" si="12"/>
        <v>0</v>
      </c>
      <c r="M48" s="10">
        <f t="shared" si="12"/>
        <v>0</v>
      </c>
      <c r="N48" s="10">
        <f t="shared" si="12"/>
        <v>0</v>
      </c>
      <c r="O48" s="10">
        <f t="shared" si="12"/>
        <v>0</v>
      </c>
      <c r="P48" s="12" t="e">
        <f>L48-#REF!</f>
        <v>#REF!</v>
      </c>
    </row>
    <row r="49" spans="1:19" ht="36" x14ac:dyDescent="0.25">
      <c r="A49" s="70"/>
      <c r="B49" s="71"/>
      <c r="C49" s="9" t="s">
        <v>10</v>
      </c>
      <c r="D49" s="10">
        <f t="shared" si="2"/>
        <v>0</v>
      </c>
      <c r="E49" s="10">
        <v>0</v>
      </c>
      <c r="F49" s="10">
        <v>0</v>
      </c>
      <c r="G49" s="10">
        <v>0</v>
      </c>
      <c r="H49" s="10">
        <v>0</v>
      </c>
      <c r="I49" s="10">
        <v>0</v>
      </c>
      <c r="J49" s="10">
        <v>0</v>
      </c>
      <c r="K49" s="10">
        <v>0</v>
      </c>
      <c r="L49" s="15">
        <f t="shared" si="12"/>
        <v>0</v>
      </c>
      <c r="M49" s="10">
        <f t="shared" si="12"/>
        <v>0</v>
      </c>
      <c r="N49" s="10">
        <f t="shared" si="12"/>
        <v>0</v>
      </c>
      <c r="O49" s="10">
        <f t="shared" si="12"/>
        <v>0</v>
      </c>
      <c r="P49" s="12" t="e">
        <f>L49-#REF!</f>
        <v>#REF!</v>
      </c>
    </row>
    <row r="50" spans="1:19" ht="72" x14ac:dyDescent="0.25">
      <c r="A50" s="70"/>
      <c r="B50" s="71"/>
      <c r="C50" s="9" t="s">
        <v>11</v>
      </c>
      <c r="D50" s="10">
        <f t="shared" si="2"/>
        <v>0</v>
      </c>
      <c r="E50" s="10">
        <v>0</v>
      </c>
      <c r="F50" s="10">
        <v>0</v>
      </c>
      <c r="G50" s="10">
        <v>0</v>
      </c>
      <c r="H50" s="10">
        <v>0</v>
      </c>
      <c r="I50" s="10">
        <v>0</v>
      </c>
      <c r="J50" s="10">
        <v>0</v>
      </c>
      <c r="K50" s="10">
        <v>0</v>
      </c>
      <c r="L50" s="15">
        <f t="shared" si="12"/>
        <v>0</v>
      </c>
      <c r="M50" s="10">
        <f t="shared" si="12"/>
        <v>0</v>
      </c>
      <c r="N50" s="10">
        <f t="shared" si="12"/>
        <v>0</v>
      </c>
      <c r="O50" s="10">
        <f t="shared" si="12"/>
        <v>0</v>
      </c>
      <c r="P50" s="12" t="e">
        <f>L50-#REF!</f>
        <v>#REF!</v>
      </c>
    </row>
    <row r="51" spans="1:19" x14ac:dyDescent="0.25">
      <c r="A51" s="73" t="s">
        <v>19</v>
      </c>
      <c r="B51" s="71"/>
      <c r="C51" s="9" t="s">
        <v>6</v>
      </c>
      <c r="D51" s="20">
        <f t="shared" si="2"/>
        <v>3074896.6</v>
      </c>
      <c r="E51" s="10">
        <f t="shared" ref="E51:O56" si="13">E57+E63+E69+E75+E81</f>
        <v>1003594.2</v>
      </c>
      <c r="F51" s="10">
        <f t="shared" si="13"/>
        <v>92934.2</v>
      </c>
      <c r="G51" s="10">
        <f t="shared" si="13"/>
        <v>94181.400000000009</v>
      </c>
      <c r="H51" s="10">
        <f t="shared" si="13"/>
        <v>103736.2</v>
      </c>
      <c r="I51" s="10">
        <f t="shared" si="13"/>
        <v>169506.2</v>
      </c>
      <c r="J51" s="10">
        <f t="shared" si="13"/>
        <v>235463.3</v>
      </c>
      <c r="K51" s="10">
        <f t="shared" si="13"/>
        <v>220908.60000000003</v>
      </c>
      <c r="L51" s="20">
        <f t="shared" si="13"/>
        <v>327230.40000000002</v>
      </c>
      <c r="M51" s="10">
        <f t="shared" si="13"/>
        <v>274467.20000000001</v>
      </c>
      <c r="N51" s="10">
        <f t="shared" si="13"/>
        <v>275867.90000000002</v>
      </c>
      <c r="O51" s="10">
        <f t="shared" si="13"/>
        <v>277007</v>
      </c>
      <c r="P51" s="12" t="e">
        <f>L51-#REF!</f>
        <v>#REF!</v>
      </c>
    </row>
    <row r="52" spans="1:19" x14ac:dyDescent="0.25">
      <c r="A52" s="73"/>
      <c r="B52" s="71"/>
      <c r="C52" s="9" t="s">
        <v>7</v>
      </c>
      <c r="D52" s="20">
        <f t="shared" si="2"/>
        <v>1519480.0000000002</v>
      </c>
      <c r="E52" s="10">
        <f t="shared" si="13"/>
        <v>75475.199999999997</v>
      </c>
      <c r="F52" s="10">
        <f t="shared" si="13"/>
        <v>81558.7</v>
      </c>
      <c r="G52" s="10">
        <f t="shared" si="13"/>
        <v>84020.800000000003</v>
      </c>
      <c r="H52" s="10">
        <f t="shared" si="13"/>
        <v>86216.2</v>
      </c>
      <c r="I52" s="10">
        <f t="shared" si="13"/>
        <v>108424.6</v>
      </c>
      <c r="J52" s="10">
        <f t="shared" si="13"/>
        <v>159758.5</v>
      </c>
      <c r="K52" s="10">
        <f t="shared" si="13"/>
        <v>151943.20000000001</v>
      </c>
      <c r="L52" s="3">
        <f t="shared" si="13"/>
        <v>209785</v>
      </c>
      <c r="M52" s="10">
        <f t="shared" si="13"/>
        <v>187432.6</v>
      </c>
      <c r="N52" s="10">
        <f t="shared" si="13"/>
        <v>187432.6</v>
      </c>
      <c r="O52" s="10">
        <f t="shared" si="13"/>
        <v>187432.6</v>
      </c>
      <c r="P52" s="12" t="e">
        <f>L52-#REF!</f>
        <v>#REF!</v>
      </c>
      <c r="R52" s="1">
        <v>211022.4</v>
      </c>
      <c r="S52" s="1">
        <f>R52-L52</f>
        <v>1237.3999999999942</v>
      </c>
    </row>
    <row r="53" spans="1:19" ht="24" x14ac:dyDescent="0.25">
      <c r="A53" s="73"/>
      <c r="B53" s="71"/>
      <c r="C53" s="9" t="s">
        <v>8</v>
      </c>
      <c r="D53" s="10">
        <f t="shared" si="2"/>
        <v>0</v>
      </c>
      <c r="E53" s="10">
        <f t="shared" si="13"/>
        <v>0</v>
      </c>
      <c r="F53" s="10">
        <f t="shared" si="13"/>
        <v>0</v>
      </c>
      <c r="G53" s="10">
        <f t="shared" si="13"/>
        <v>0</v>
      </c>
      <c r="H53" s="10">
        <f t="shared" si="13"/>
        <v>0</v>
      </c>
      <c r="I53" s="10">
        <f t="shared" si="13"/>
        <v>0</v>
      </c>
      <c r="J53" s="10">
        <f t="shared" si="13"/>
        <v>0</v>
      </c>
      <c r="K53" s="10">
        <f t="shared" si="13"/>
        <v>0</v>
      </c>
      <c r="L53" s="15">
        <f t="shared" si="13"/>
        <v>0</v>
      </c>
      <c r="M53" s="10">
        <f t="shared" si="13"/>
        <v>0</v>
      </c>
      <c r="N53" s="10">
        <f t="shared" si="13"/>
        <v>0</v>
      </c>
      <c r="O53" s="10">
        <f t="shared" si="13"/>
        <v>0</v>
      </c>
      <c r="P53" s="12" t="e">
        <f>L53-#REF!</f>
        <v>#REF!</v>
      </c>
      <c r="S53" s="1">
        <f t="shared" ref="S53:S82" si="14">R53-L53</f>
        <v>0</v>
      </c>
    </row>
    <row r="54" spans="1:19" ht="24" x14ac:dyDescent="0.25">
      <c r="A54" s="73"/>
      <c r="B54" s="71"/>
      <c r="C54" s="9" t="s">
        <v>9</v>
      </c>
      <c r="D54" s="10">
        <f t="shared" si="2"/>
        <v>1388332.1</v>
      </c>
      <c r="E54" s="10">
        <f t="shared" si="13"/>
        <v>918319</v>
      </c>
      <c r="F54" s="10">
        <f t="shared" si="13"/>
        <v>1134.5</v>
      </c>
      <c r="G54" s="10">
        <f t="shared" si="13"/>
        <v>1359</v>
      </c>
      <c r="H54" s="10">
        <f t="shared" si="13"/>
        <v>7744.9</v>
      </c>
      <c r="I54" s="10">
        <f t="shared" si="13"/>
        <v>48853.3</v>
      </c>
      <c r="J54" s="10">
        <f t="shared" si="13"/>
        <v>55947.8</v>
      </c>
      <c r="K54" s="10">
        <f t="shared" si="13"/>
        <v>57638.7</v>
      </c>
      <c r="L54" s="15">
        <f t="shared" si="13"/>
        <v>97688.4</v>
      </c>
      <c r="M54" s="10">
        <f t="shared" si="13"/>
        <v>66289.8</v>
      </c>
      <c r="N54" s="10">
        <f t="shared" si="13"/>
        <v>66653.3</v>
      </c>
      <c r="O54" s="10">
        <f t="shared" si="13"/>
        <v>66703.399999999994</v>
      </c>
      <c r="P54" s="12" t="e">
        <f>L54-#REF!</f>
        <v>#REF!</v>
      </c>
    </row>
    <row r="55" spans="1:19" ht="36" x14ac:dyDescent="0.25">
      <c r="A55" s="73"/>
      <c r="B55" s="71"/>
      <c r="C55" s="9" t="s">
        <v>10</v>
      </c>
      <c r="D55" s="10">
        <f t="shared" si="2"/>
        <v>167084.5</v>
      </c>
      <c r="E55" s="10">
        <f t="shared" si="13"/>
        <v>9800</v>
      </c>
      <c r="F55" s="10">
        <f t="shared" si="13"/>
        <v>10241</v>
      </c>
      <c r="G55" s="10">
        <f t="shared" si="13"/>
        <v>8801.6</v>
      </c>
      <c r="H55" s="10">
        <f t="shared" si="13"/>
        <v>9775.1</v>
      </c>
      <c r="I55" s="10">
        <f t="shared" si="13"/>
        <v>12228.3</v>
      </c>
      <c r="J55" s="10">
        <f t="shared" si="13"/>
        <v>19757</v>
      </c>
      <c r="K55" s="10">
        <f t="shared" si="13"/>
        <v>11326.7</v>
      </c>
      <c r="L55" s="15">
        <f t="shared" si="13"/>
        <v>19757</v>
      </c>
      <c r="M55" s="10">
        <f t="shared" si="13"/>
        <v>20744.8</v>
      </c>
      <c r="N55" s="10">
        <f t="shared" si="13"/>
        <v>21782</v>
      </c>
      <c r="O55" s="10">
        <f t="shared" si="13"/>
        <v>22871</v>
      </c>
      <c r="P55" s="12" t="e">
        <f>L55-#REF!</f>
        <v>#REF!</v>
      </c>
    </row>
    <row r="56" spans="1:19" hidden="1" x14ac:dyDescent="0.25">
      <c r="A56" s="11"/>
      <c r="B56" s="9"/>
      <c r="C56" s="9"/>
      <c r="D56" s="10">
        <f t="shared" si="2"/>
        <v>0</v>
      </c>
      <c r="E56" s="10">
        <f t="shared" si="13"/>
        <v>0</v>
      </c>
      <c r="F56" s="10">
        <f t="shared" si="13"/>
        <v>0</v>
      </c>
      <c r="G56" s="10">
        <f t="shared" si="13"/>
        <v>0</v>
      </c>
      <c r="H56" s="10">
        <f t="shared" si="13"/>
        <v>0</v>
      </c>
      <c r="I56" s="10">
        <f t="shared" si="13"/>
        <v>0</v>
      </c>
      <c r="J56" s="10">
        <f t="shared" si="13"/>
        <v>0</v>
      </c>
      <c r="K56" s="10">
        <f t="shared" si="13"/>
        <v>0</v>
      </c>
      <c r="L56" s="15">
        <f t="shared" si="13"/>
        <v>0</v>
      </c>
      <c r="M56" s="10">
        <f t="shared" si="13"/>
        <v>0</v>
      </c>
      <c r="N56" s="10">
        <f t="shared" si="13"/>
        <v>0</v>
      </c>
      <c r="O56" s="10">
        <f t="shared" si="13"/>
        <v>0</v>
      </c>
      <c r="P56" s="12" t="e">
        <f>L56-#REF!</f>
        <v>#REF!</v>
      </c>
      <c r="S56" s="1">
        <f t="shared" si="14"/>
        <v>0</v>
      </c>
    </row>
    <row r="57" spans="1:19" x14ac:dyDescent="0.25">
      <c r="A57" s="71" t="s">
        <v>20</v>
      </c>
      <c r="B57" s="71" t="s">
        <v>21</v>
      </c>
      <c r="C57" s="9" t="s">
        <v>6</v>
      </c>
      <c r="D57" s="10">
        <f t="shared" si="2"/>
        <v>3024733.8000000003</v>
      </c>
      <c r="E57" s="10">
        <v>997386.1</v>
      </c>
      <c r="F57" s="10">
        <v>91082.2</v>
      </c>
      <c r="G57" s="10">
        <v>92311.1</v>
      </c>
      <c r="H57" s="10">
        <v>102111.5</v>
      </c>
      <c r="I57" s="10">
        <v>165806.20000000001</v>
      </c>
      <c r="J57" s="10">
        <v>229798.3</v>
      </c>
      <c r="K57" s="10">
        <f>K58+K59+K60+K61+K62</f>
        <v>218265.90000000002</v>
      </c>
      <c r="L57" s="15">
        <f>L58+L59+L60+L61+L62</f>
        <v>320580.40000000002</v>
      </c>
      <c r="M57" s="10">
        <f>M58+M59+M60+M61+M62</f>
        <v>267817.2</v>
      </c>
      <c r="N57" s="10">
        <f>N58+N59+N60+N61+N62</f>
        <v>269217.90000000002</v>
      </c>
      <c r="O57" s="10">
        <f>O58+O59+O60+O61+O62</f>
        <v>270357</v>
      </c>
      <c r="P57" s="12" t="e">
        <f>L57-#REF!</f>
        <v>#REF!</v>
      </c>
    </row>
    <row r="58" spans="1:19" x14ac:dyDescent="0.25">
      <c r="A58" s="71"/>
      <c r="B58" s="71"/>
      <c r="C58" s="9" t="s">
        <v>7</v>
      </c>
      <c r="D58" s="10">
        <f t="shared" si="2"/>
        <v>1469317.2000000002</v>
      </c>
      <c r="E58" s="10">
        <v>69267.100000000006</v>
      </c>
      <c r="F58" s="10">
        <v>79706.7</v>
      </c>
      <c r="G58" s="10">
        <v>82150.5</v>
      </c>
      <c r="H58" s="10">
        <v>84591.5</v>
      </c>
      <c r="I58" s="10">
        <v>104724.6</v>
      </c>
      <c r="J58" s="10">
        <v>154093.5</v>
      </c>
      <c r="K58" s="10">
        <v>149300.5</v>
      </c>
      <c r="L58" s="15">
        <v>203135</v>
      </c>
      <c r="M58" s="10">
        <f>180782.6</f>
        <v>180782.6</v>
      </c>
      <c r="N58" s="10">
        <f>180782.6</f>
        <v>180782.6</v>
      </c>
      <c r="O58" s="10">
        <v>180782.6</v>
      </c>
      <c r="P58" s="12" t="e">
        <f>L58-#REF!</f>
        <v>#REF!</v>
      </c>
      <c r="R58" s="1">
        <v>204625.4</v>
      </c>
      <c r="S58" s="1">
        <f t="shared" si="14"/>
        <v>1490.3999999999942</v>
      </c>
    </row>
    <row r="59" spans="1:19" ht="24" x14ac:dyDescent="0.25">
      <c r="A59" s="71"/>
      <c r="B59" s="71"/>
      <c r="C59" s="9" t="s">
        <v>8</v>
      </c>
      <c r="D59" s="10">
        <f t="shared" si="2"/>
        <v>0</v>
      </c>
      <c r="E59" s="10">
        <v>0</v>
      </c>
      <c r="F59" s="10">
        <v>0</v>
      </c>
      <c r="G59" s="10">
        <v>0</v>
      </c>
      <c r="H59" s="10">
        <v>0</v>
      </c>
      <c r="I59" s="10">
        <v>0</v>
      </c>
      <c r="J59" s="10">
        <v>0</v>
      </c>
      <c r="K59" s="10">
        <v>0</v>
      </c>
      <c r="L59" s="15">
        <v>0</v>
      </c>
      <c r="M59" s="10">
        <v>0</v>
      </c>
      <c r="N59" s="10">
        <v>0</v>
      </c>
      <c r="O59" s="10">
        <v>0</v>
      </c>
      <c r="P59" s="12" t="e">
        <f>L59-#REF!</f>
        <v>#REF!</v>
      </c>
      <c r="S59" s="1">
        <f t="shared" si="14"/>
        <v>0</v>
      </c>
    </row>
    <row r="60" spans="1:19" ht="24" x14ac:dyDescent="0.25">
      <c r="A60" s="71"/>
      <c r="B60" s="71"/>
      <c r="C60" s="9" t="s">
        <v>9</v>
      </c>
      <c r="D60" s="10">
        <f t="shared" si="2"/>
        <v>1388332.1</v>
      </c>
      <c r="E60" s="10">
        <v>918319</v>
      </c>
      <c r="F60" s="10">
        <v>1134.5</v>
      </c>
      <c r="G60" s="10">
        <v>1359</v>
      </c>
      <c r="H60" s="10">
        <v>7744.9</v>
      </c>
      <c r="I60" s="10">
        <v>48853.3</v>
      </c>
      <c r="J60" s="10">
        <v>55947.8</v>
      </c>
      <c r="K60" s="10">
        <v>57638.7</v>
      </c>
      <c r="L60" s="15">
        <v>97688.4</v>
      </c>
      <c r="M60" s="10">
        <v>66289.8</v>
      </c>
      <c r="N60" s="10">
        <v>66653.3</v>
      </c>
      <c r="O60" s="10">
        <v>66703.399999999994</v>
      </c>
      <c r="P60" s="12" t="e">
        <f>L60-#REF!</f>
        <v>#REF!</v>
      </c>
    </row>
    <row r="61" spans="1:19" ht="36" x14ac:dyDescent="0.25">
      <c r="A61" s="71"/>
      <c r="B61" s="71"/>
      <c r="C61" s="9" t="s">
        <v>10</v>
      </c>
      <c r="D61" s="10">
        <f t="shared" si="2"/>
        <v>167084.5</v>
      </c>
      <c r="E61" s="10">
        <v>9800</v>
      </c>
      <c r="F61" s="10">
        <v>10241</v>
      </c>
      <c r="G61" s="10">
        <v>8801.6</v>
      </c>
      <c r="H61" s="10">
        <v>9775.1</v>
      </c>
      <c r="I61" s="10">
        <v>12228.3</v>
      </c>
      <c r="J61" s="10">
        <v>19757</v>
      </c>
      <c r="K61" s="10">
        <v>11326.7</v>
      </c>
      <c r="L61" s="15">
        <v>19757</v>
      </c>
      <c r="M61" s="10">
        <v>20744.8</v>
      </c>
      <c r="N61" s="10">
        <v>21782</v>
      </c>
      <c r="O61" s="10">
        <v>22871</v>
      </c>
      <c r="P61" s="12" t="e">
        <f>L61-#REF!</f>
        <v>#REF!</v>
      </c>
    </row>
    <row r="62" spans="1:19" x14ac:dyDescent="0.25">
      <c r="A62" s="9"/>
      <c r="B62" s="9"/>
      <c r="C62" s="9"/>
      <c r="D62" s="10">
        <f t="shared" si="2"/>
        <v>0</v>
      </c>
      <c r="E62" s="10"/>
      <c r="F62" s="10"/>
      <c r="G62" s="10"/>
      <c r="H62" s="10"/>
      <c r="I62" s="10"/>
      <c r="J62" s="10"/>
      <c r="K62" s="10"/>
      <c r="L62" s="15"/>
      <c r="M62" s="10"/>
      <c r="N62" s="10"/>
      <c r="O62" s="10"/>
      <c r="P62" s="12" t="e">
        <f>L62-#REF!</f>
        <v>#REF!</v>
      </c>
      <c r="S62" s="1">
        <f t="shared" si="14"/>
        <v>0</v>
      </c>
    </row>
    <row r="63" spans="1:19" x14ac:dyDescent="0.25">
      <c r="A63" s="71" t="s">
        <v>22</v>
      </c>
      <c r="B63" s="71" t="s">
        <v>13</v>
      </c>
      <c r="C63" s="9" t="s">
        <v>6</v>
      </c>
      <c r="D63" s="20">
        <f t="shared" si="2"/>
        <v>2697.4</v>
      </c>
      <c r="E63" s="10">
        <v>870</v>
      </c>
      <c r="F63" s="10">
        <v>120</v>
      </c>
      <c r="G63" s="10">
        <v>48.4</v>
      </c>
      <c r="H63" s="10">
        <v>0</v>
      </c>
      <c r="I63" s="10">
        <v>184</v>
      </c>
      <c r="J63" s="10">
        <v>250</v>
      </c>
      <c r="K63" s="10">
        <f>K64+K65+K66+K67+K68</f>
        <v>225</v>
      </c>
      <c r="L63" s="20">
        <f>L64+L65+L66+L67+L68</f>
        <v>250</v>
      </c>
      <c r="M63" s="10">
        <f>M64+M65+M66+M67+M68</f>
        <v>250</v>
      </c>
      <c r="N63" s="10">
        <f>N64+N65+N66+N67+N68</f>
        <v>250</v>
      </c>
      <c r="O63" s="10">
        <f>O64+O65+O66+O67+O68</f>
        <v>250</v>
      </c>
      <c r="P63" s="12" t="e">
        <f>L63-#REF!</f>
        <v>#REF!</v>
      </c>
    </row>
    <row r="64" spans="1:19" x14ac:dyDescent="0.25">
      <c r="A64" s="71"/>
      <c r="B64" s="71"/>
      <c r="C64" s="9" t="s">
        <v>7</v>
      </c>
      <c r="D64" s="20">
        <f t="shared" si="2"/>
        <v>2697.4</v>
      </c>
      <c r="E64" s="10">
        <v>870</v>
      </c>
      <c r="F64" s="10">
        <v>120</v>
      </c>
      <c r="G64" s="10">
        <v>48.4</v>
      </c>
      <c r="H64" s="10">
        <v>0</v>
      </c>
      <c r="I64" s="10">
        <v>184</v>
      </c>
      <c r="J64" s="10">
        <v>250</v>
      </c>
      <c r="K64" s="10">
        <v>225</v>
      </c>
      <c r="L64" s="20">
        <f>250</f>
        <v>250</v>
      </c>
      <c r="M64" s="10">
        <v>250</v>
      </c>
      <c r="N64" s="10">
        <v>250</v>
      </c>
      <c r="O64" s="10">
        <v>250</v>
      </c>
      <c r="P64" s="12" t="e">
        <f>L64-#REF!</f>
        <v>#REF!</v>
      </c>
      <c r="R64" s="1">
        <v>250</v>
      </c>
      <c r="S64" s="1">
        <f t="shared" si="14"/>
        <v>0</v>
      </c>
    </row>
    <row r="65" spans="1:19" ht="24" x14ac:dyDescent="0.25">
      <c r="A65" s="71"/>
      <c r="B65" s="71"/>
      <c r="C65" s="9" t="s">
        <v>8</v>
      </c>
      <c r="D65" s="10">
        <f t="shared" si="2"/>
        <v>0</v>
      </c>
      <c r="E65" s="10">
        <v>0</v>
      </c>
      <c r="F65" s="10">
        <v>0</v>
      </c>
      <c r="G65" s="10">
        <v>0</v>
      </c>
      <c r="H65" s="10">
        <v>0</v>
      </c>
      <c r="I65" s="10">
        <v>0</v>
      </c>
      <c r="J65" s="10">
        <v>0</v>
      </c>
      <c r="K65" s="10">
        <v>0</v>
      </c>
      <c r="L65" s="15">
        <v>0</v>
      </c>
      <c r="M65" s="10">
        <v>0</v>
      </c>
      <c r="N65" s="10">
        <v>0</v>
      </c>
      <c r="O65" s="10">
        <v>0</v>
      </c>
      <c r="P65" s="12" t="e">
        <f>L65-#REF!</f>
        <v>#REF!</v>
      </c>
      <c r="S65" s="1">
        <f t="shared" si="14"/>
        <v>0</v>
      </c>
    </row>
    <row r="66" spans="1:19" ht="24" x14ac:dyDescent="0.25">
      <c r="A66" s="71"/>
      <c r="B66" s="71"/>
      <c r="C66" s="9" t="s">
        <v>9</v>
      </c>
      <c r="D66" s="10">
        <f t="shared" si="2"/>
        <v>0</v>
      </c>
      <c r="E66" s="10">
        <v>0</v>
      </c>
      <c r="F66" s="10">
        <v>0</v>
      </c>
      <c r="G66" s="10">
        <v>0</v>
      </c>
      <c r="H66" s="10">
        <v>0</v>
      </c>
      <c r="I66" s="10">
        <v>0</v>
      </c>
      <c r="J66" s="10">
        <v>0</v>
      </c>
      <c r="K66" s="10">
        <v>0</v>
      </c>
      <c r="L66" s="15">
        <v>0</v>
      </c>
      <c r="M66" s="10">
        <v>0</v>
      </c>
      <c r="N66" s="10">
        <v>0</v>
      </c>
      <c r="O66" s="10">
        <v>0</v>
      </c>
      <c r="P66" s="12" t="e">
        <f>L66-#REF!</f>
        <v>#REF!</v>
      </c>
      <c r="S66" s="1">
        <f t="shared" si="14"/>
        <v>0</v>
      </c>
    </row>
    <row r="67" spans="1:19" ht="36" x14ac:dyDescent="0.25">
      <c r="A67" s="71"/>
      <c r="B67" s="71"/>
      <c r="C67" s="9" t="s">
        <v>10</v>
      </c>
      <c r="D67" s="10">
        <f t="shared" si="2"/>
        <v>0</v>
      </c>
      <c r="E67" s="10">
        <v>0</v>
      </c>
      <c r="F67" s="10">
        <v>0</v>
      </c>
      <c r="G67" s="10">
        <v>0</v>
      </c>
      <c r="H67" s="10">
        <v>0</v>
      </c>
      <c r="I67" s="10">
        <v>0</v>
      </c>
      <c r="J67" s="10">
        <v>0</v>
      </c>
      <c r="K67" s="10">
        <v>0</v>
      </c>
      <c r="L67" s="15">
        <v>0</v>
      </c>
      <c r="M67" s="10">
        <v>0</v>
      </c>
      <c r="N67" s="10">
        <v>0</v>
      </c>
      <c r="O67" s="10">
        <v>0</v>
      </c>
      <c r="P67" s="12" t="e">
        <f>L67-#REF!</f>
        <v>#REF!</v>
      </c>
      <c r="S67" s="1">
        <f t="shared" si="14"/>
        <v>0</v>
      </c>
    </row>
    <row r="68" spans="1:19" x14ac:dyDescent="0.25">
      <c r="A68" s="9"/>
      <c r="B68" s="9"/>
      <c r="C68" s="9"/>
      <c r="D68" s="10">
        <f t="shared" si="2"/>
        <v>0</v>
      </c>
      <c r="E68" s="10"/>
      <c r="F68" s="10"/>
      <c r="G68" s="10"/>
      <c r="H68" s="10"/>
      <c r="I68" s="10"/>
      <c r="J68" s="10"/>
      <c r="K68" s="10"/>
      <c r="L68" s="15"/>
      <c r="M68" s="10"/>
      <c r="N68" s="10"/>
      <c r="O68" s="10"/>
      <c r="P68" s="12" t="e">
        <f>L68-#REF!</f>
        <v>#REF!</v>
      </c>
      <c r="S68" s="1">
        <f t="shared" si="14"/>
        <v>0</v>
      </c>
    </row>
    <row r="69" spans="1:19" x14ac:dyDescent="0.25">
      <c r="A69" s="71" t="s">
        <v>23</v>
      </c>
      <c r="B69" s="71" t="s">
        <v>13</v>
      </c>
      <c r="C69" s="9" t="s">
        <v>6</v>
      </c>
      <c r="D69" s="20">
        <f t="shared" si="2"/>
        <v>5040</v>
      </c>
      <c r="E69" s="10">
        <v>1720</v>
      </c>
      <c r="F69" s="10">
        <v>200</v>
      </c>
      <c r="G69" s="10">
        <v>200</v>
      </c>
      <c r="H69" s="10">
        <v>200</v>
      </c>
      <c r="I69" s="10">
        <v>360</v>
      </c>
      <c r="J69" s="10">
        <v>400</v>
      </c>
      <c r="K69" s="10">
        <f>K70+K71+K72+K73+K74</f>
        <v>360</v>
      </c>
      <c r="L69" s="20">
        <f>L70+L71+L72+L73+L74</f>
        <v>400</v>
      </c>
      <c r="M69" s="10">
        <f>M70+M71+M72+M73+M74</f>
        <v>400</v>
      </c>
      <c r="N69" s="10">
        <f>N70+N71+N72+N73+N74</f>
        <v>400</v>
      </c>
      <c r="O69" s="10">
        <f>O70+O71+O72+O73+O74</f>
        <v>400</v>
      </c>
      <c r="P69" s="12" t="e">
        <f>L69-#REF!</f>
        <v>#REF!</v>
      </c>
    </row>
    <row r="70" spans="1:19" x14ac:dyDescent="0.25">
      <c r="A70" s="71"/>
      <c r="B70" s="71"/>
      <c r="C70" s="9" t="s">
        <v>7</v>
      </c>
      <c r="D70" s="20">
        <f t="shared" si="2"/>
        <v>5040</v>
      </c>
      <c r="E70" s="10">
        <v>1720</v>
      </c>
      <c r="F70" s="10">
        <v>200</v>
      </c>
      <c r="G70" s="10">
        <v>200</v>
      </c>
      <c r="H70" s="10">
        <v>200</v>
      </c>
      <c r="I70" s="10">
        <v>360</v>
      </c>
      <c r="J70" s="10">
        <v>400</v>
      </c>
      <c r="K70" s="10">
        <v>360</v>
      </c>
      <c r="L70" s="20">
        <f>400</f>
        <v>400</v>
      </c>
      <c r="M70" s="10">
        <v>400</v>
      </c>
      <c r="N70" s="10">
        <v>400</v>
      </c>
      <c r="O70" s="10">
        <v>400</v>
      </c>
      <c r="P70" s="12" t="e">
        <f>L70-#REF!</f>
        <v>#REF!</v>
      </c>
      <c r="R70" s="1">
        <v>400</v>
      </c>
      <c r="S70" s="1">
        <f t="shared" si="14"/>
        <v>0</v>
      </c>
    </row>
    <row r="71" spans="1:19" ht="24" x14ac:dyDescent="0.25">
      <c r="A71" s="71"/>
      <c r="B71" s="71"/>
      <c r="C71" s="9" t="s">
        <v>8</v>
      </c>
      <c r="D71" s="10">
        <f t="shared" si="2"/>
        <v>0</v>
      </c>
      <c r="E71" s="10">
        <v>0</v>
      </c>
      <c r="F71" s="10">
        <v>0</v>
      </c>
      <c r="G71" s="10">
        <v>0</v>
      </c>
      <c r="H71" s="10">
        <v>0</v>
      </c>
      <c r="I71" s="10">
        <v>0</v>
      </c>
      <c r="J71" s="10">
        <v>0</v>
      </c>
      <c r="K71" s="10">
        <v>0</v>
      </c>
      <c r="L71" s="15">
        <v>0</v>
      </c>
      <c r="M71" s="10">
        <v>0</v>
      </c>
      <c r="N71" s="10">
        <v>0</v>
      </c>
      <c r="O71" s="10">
        <v>0</v>
      </c>
      <c r="P71" s="12" t="e">
        <f>L71-#REF!</f>
        <v>#REF!</v>
      </c>
      <c r="S71" s="1">
        <f t="shared" si="14"/>
        <v>0</v>
      </c>
    </row>
    <row r="72" spans="1:19" ht="24" x14ac:dyDescent="0.25">
      <c r="A72" s="71"/>
      <c r="B72" s="71"/>
      <c r="C72" s="9" t="s">
        <v>9</v>
      </c>
      <c r="D72" s="10">
        <f t="shared" si="2"/>
        <v>0</v>
      </c>
      <c r="E72" s="10">
        <v>0</v>
      </c>
      <c r="F72" s="10">
        <v>0</v>
      </c>
      <c r="G72" s="10">
        <v>0</v>
      </c>
      <c r="H72" s="10">
        <v>0</v>
      </c>
      <c r="I72" s="10">
        <v>0</v>
      </c>
      <c r="J72" s="10">
        <v>0</v>
      </c>
      <c r="K72" s="10">
        <v>0</v>
      </c>
      <c r="L72" s="15">
        <v>0</v>
      </c>
      <c r="M72" s="10">
        <v>0</v>
      </c>
      <c r="N72" s="10">
        <v>0</v>
      </c>
      <c r="O72" s="10">
        <v>0</v>
      </c>
      <c r="P72" s="12" t="e">
        <f>L72-#REF!</f>
        <v>#REF!</v>
      </c>
      <c r="S72" s="1">
        <f t="shared" si="14"/>
        <v>0</v>
      </c>
    </row>
    <row r="73" spans="1:19" ht="36" x14ac:dyDescent="0.25">
      <c r="A73" s="71"/>
      <c r="B73" s="71"/>
      <c r="C73" s="9" t="s">
        <v>10</v>
      </c>
      <c r="D73" s="10">
        <f t="shared" si="2"/>
        <v>0</v>
      </c>
      <c r="E73" s="10">
        <v>0</v>
      </c>
      <c r="F73" s="10">
        <v>0</v>
      </c>
      <c r="G73" s="10">
        <v>0</v>
      </c>
      <c r="H73" s="10">
        <v>0</v>
      </c>
      <c r="I73" s="10">
        <v>0</v>
      </c>
      <c r="J73" s="10">
        <v>0</v>
      </c>
      <c r="K73" s="10">
        <v>0</v>
      </c>
      <c r="L73" s="15">
        <v>0</v>
      </c>
      <c r="M73" s="10">
        <v>0</v>
      </c>
      <c r="N73" s="10">
        <v>0</v>
      </c>
      <c r="O73" s="10">
        <v>0</v>
      </c>
      <c r="P73" s="12" t="e">
        <f>L73-#REF!</f>
        <v>#REF!</v>
      </c>
      <c r="S73" s="1">
        <f t="shared" si="14"/>
        <v>0</v>
      </c>
    </row>
    <row r="74" spans="1:19" x14ac:dyDescent="0.25">
      <c r="A74" s="9"/>
      <c r="B74" s="9"/>
      <c r="C74" s="9"/>
      <c r="D74" s="10">
        <f t="shared" si="2"/>
        <v>0</v>
      </c>
      <c r="E74" s="10"/>
      <c r="F74" s="10"/>
      <c r="G74" s="10"/>
      <c r="H74" s="10"/>
      <c r="I74" s="10"/>
      <c r="J74" s="10"/>
      <c r="K74" s="10"/>
      <c r="L74" s="15"/>
      <c r="M74" s="10"/>
      <c r="N74" s="10"/>
      <c r="O74" s="10"/>
      <c r="P74" s="12" t="e">
        <f>L74-#REF!</f>
        <v>#REF!</v>
      </c>
      <c r="S74" s="1">
        <f t="shared" si="14"/>
        <v>0</v>
      </c>
    </row>
    <row r="75" spans="1:19" x14ac:dyDescent="0.25">
      <c r="A75" s="71" t="s">
        <v>24</v>
      </c>
      <c r="B75" s="71" t="s">
        <v>13</v>
      </c>
      <c r="C75" s="9" t="s">
        <v>6</v>
      </c>
      <c r="D75" s="20">
        <f t="shared" si="2"/>
        <v>26195.200000000001</v>
      </c>
      <c r="E75" s="10">
        <v>3147.7</v>
      </c>
      <c r="F75" s="10">
        <v>1150</v>
      </c>
      <c r="G75" s="10">
        <v>1060.0999999999999</v>
      </c>
      <c r="H75" s="10">
        <v>874.7</v>
      </c>
      <c r="I75" s="10">
        <v>1760</v>
      </c>
      <c r="J75" s="10">
        <v>2845</v>
      </c>
      <c r="K75" s="10">
        <f>K76+K77+K78+K79+K80</f>
        <v>437.7</v>
      </c>
      <c r="L75" s="20">
        <f>L76+L77+L78+L79+L80</f>
        <v>3730</v>
      </c>
      <c r="M75" s="10">
        <f>M76+M77+M78+M79+M80</f>
        <v>3730</v>
      </c>
      <c r="N75" s="10">
        <f>N76+N77+N78+N79+N80</f>
        <v>3730</v>
      </c>
      <c r="O75" s="10">
        <f>O76+O77+O78+O79+O80</f>
        <v>3730</v>
      </c>
      <c r="P75" s="12" t="e">
        <f>L75-#REF!</f>
        <v>#REF!</v>
      </c>
    </row>
    <row r="76" spans="1:19" x14ac:dyDescent="0.25">
      <c r="A76" s="71"/>
      <c r="B76" s="71"/>
      <c r="C76" s="9" t="s">
        <v>7</v>
      </c>
      <c r="D76" s="20">
        <f t="shared" si="2"/>
        <v>26195.200000000001</v>
      </c>
      <c r="E76" s="10">
        <v>3147.7</v>
      </c>
      <c r="F76" s="10">
        <v>1150</v>
      </c>
      <c r="G76" s="10">
        <v>1060.0999999999999</v>
      </c>
      <c r="H76" s="10">
        <v>874.7</v>
      </c>
      <c r="I76" s="10">
        <v>1760</v>
      </c>
      <c r="J76" s="10">
        <v>2845</v>
      </c>
      <c r="K76" s="10">
        <v>437.7</v>
      </c>
      <c r="L76" s="20">
        <f>3730</f>
        <v>3730</v>
      </c>
      <c r="M76" s="10">
        <v>3730</v>
      </c>
      <c r="N76" s="10">
        <v>3730</v>
      </c>
      <c r="O76" s="10">
        <v>3730</v>
      </c>
      <c r="P76" s="12" t="e">
        <f>L76-#REF!</f>
        <v>#REF!</v>
      </c>
      <c r="R76" s="1">
        <v>3477</v>
      </c>
      <c r="S76" s="1">
        <f t="shared" si="14"/>
        <v>-253</v>
      </c>
    </row>
    <row r="77" spans="1:19" ht="24" x14ac:dyDescent="0.25">
      <c r="A77" s="71"/>
      <c r="B77" s="71"/>
      <c r="C77" s="9" t="s">
        <v>8</v>
      </c>
      <c r="D77" s="10">
        <f t="shared" si="2"/>
        <v>0</v>
      </c>
      <c r="E77" s="10">
        <v>0</v>
      </c>
      <c r="F77" s="10">
        <v>0</v>
      </c>
      <c r="G77" s="10">
        <v>0</v>
      </c>
      <c r="H77" s="10">
        <v>0</v>
      </c>
      <c r="I77" s="10">
        <v>0</v>
      </c>
      <c r="J77" s="10">
        <v>0</v>
      </c>
      <c r="K77" s="10">
        <v>0</v>
      </c>
      <c r="L77" s="15">
        <v>0</v>
      </c>
      <c r="M77" s="10">
        <v>0</v>
      </c>
      <c r="N77" s="10">
        <v>0</v>
      </c>
      <c r="O77" s="10">
        <v>0</v>
      </c>
      <c r="P77" s="12" t="e">
        <f>L77-#REF!</f>
        <v>#REF!</v>
      </c>
      <c r="S77" s="1">
        <f t="shared" si="14"/>
        <v>0</v>
      </c>
    </row>
    <row r="78" spans="1:19" ht="24" x14ac:dyDescent="0.25">
      <c r="A78" s="71"/>
      <c r="B78" s="71"/>
      <c r="C78" s="9" t="s">
        <v>9</v>
      </c>
      <c r="D78" s="10">
        <f t="shared" ref="D78:D141" si="15">SUM(E78:O78)</f>
        <v>0</v>
      </c>
      <c r="E78" s="10">
        <v>0</v>
      </c>
      <c r="F78" s="10">
        <v>0</v>
      </c>
      <c r="G78" s="10">
        <v>0</v>
      </c>
      <c r="H78" s="10">
        <v>0</v>
      </c>
      <c r="I78" s="10">
        <v>0</v>
      </c>
      <c r="J78" s="10">
        <v>0</v>
      </c>
      <c r="K78" s="10">
        <v>0</v>
      </c>
      <c r="L78" s="15">
        <v>0</v>
      </c>
      <c r="M78" s="10">
        <v>0</v>
      </c>
      <c r="N78" s="10">
        <v>0</v>
      </c>
      <c r="O78" s="10">
        <v>0</v>
      </c>
      <c r="P78" s="12" t="e">
        <f>L78-#REF!</f>
        <v>#REF!</v>
      </c>
      <c r="S78" s="1">
        <f t="shared" si="14"/>
        <v>0</v>
      </c>
    </row>
    <row r="79" spans="1:19" ht="36" x14ac:dyDescent="0.25">
      <c r="A79" s="71"/>
      <c r="B79" s="71"/>
      <c r="C79" s="9" t="s">
        <v>10</v>
      </c>
      <c r="D79" s="10">
        <f t="shared" si="15"/>
        <v>0</v>
      </c>
      <c r="E79" s="10">
        <v>0</v>
      </c>
      <c r="F79" s="10">
        <v>0</v>
      </c>
      <c r="G79" s="10">
        <v>0</v>
      </c>
      <c r="H79" s="10">
        <v>0</v>
      </c>
      <c r="I79" s="10">
        <v>0</v>
      </c>
      <c r="J79" s="10">
        <v>0</v>
      </c>
      <c r="K79" s="10">
        <v>0</v>
      </c>
      <c r="L79" s="15">
        <v>0</v>
      </c>
      <c r="M79" s="10">
        <v>0</v>
      </c>
      <c r="N79" s="10">
        <v>0</v>
      </c>
      <c r="O79" s="10">
        <v>0</v>
      </c>
      <c r="P79" s="12" t="e">
        <f>L79-#REF!</f>
        <v>#REF!</v>
      </c>
      <c r="S79" s="1">
        <f t="shared" si="14"/>
        <v>0</v>
      </c>
    </row>
    <row r="80" spans="1:19" x14ac:dyDescent="0.25">
      <c r="A80" s="9"/>
      <c r="B80" s="9"/>
      <c r="C80" s="9"/>
      <c r="D80" s="10">
        <f t="shared" si="15"/>
        <v>0</v>
      </c>
      <c r="E80" s="10"/>
      <c r="F80" s="10"/>
      <c r="G80" s="10"/>
      <c r="H80" s="10"/>
      <c r="I80" s="10"/>
      <c r="J80" s="10"/>
      <c r="K80" s="10"/>
      <c r="L80" s="15"/>
      <c r="M80" s="10"/>
      <c r="N80" s="10"/>
      <c r="O80" s="10"/>
      <c r="P80" s="12" t="e">
        <f>L80-#REF!</f>
        <v>#REF!</v>
      </c>
      <c r="S80" s="1">
        <f t="shared" si="14"/>
        <v>0</v>
      </c>
    </row>
    <row r="81" spans="1:19" x14ac:dyDescent="0.25">
      <c r="A81" s="71" t="s">
        <v>25</v>
      </c>
      <c r="B81" s="71" t="s">
        <v>13</v>
      </c>
      <c r="C81" s="9" t="s">
        <v>6</v>
      </c>
      <c r="D81" s="20">
        <f t="shared" si="15"/>
        <v>16230.2</v>
      </c>
      <c r="E81" s="10">
        <v>470.4</v>
      </c>
      <c r="F81" s="10">
        <v>382</v>
      </c>
      <c r="G81" s="10">
        <v>561.79999999999995</v>
      </c>
      <c r="H81" s="10">
        <v>550</v>
      </c>
      <c r="I81" s="10">
        <v>1396</v>
      </c>
      <c r="J81" s="10">
        <v>2170</v>
      </c>
      <c r="K81" s="10">
        <f>K82+K83+K84+K85+K86</f>
        <v>1620</v>
      </c>
      <c r="L81" s="20">
        <f>L82+L83+L84+L85+L86</f>
        <v>2270</v>
      </c>
      <c r="M81" s="10">
        <f>M82+M83+M84+M85+M86</f>
        <v>2270</v>
      </c>
      <c r="N81" s="10">
        <f>N82+N83+N84+N85+N86</f>
        <v>2270</v>
      </c>
      <c r="O81" s="10">
        <f>O82+O83+O84+O85+O86</f>
        <v>2270</v>
      </c>
      <c r="P81" s="12" t="e">
        <f>L81-#REF!</f>
        <v>#REF!</v>
      </c>
    </row>
    <row r="82" spans="1:19" x14ac:dyDescent="0.25">
      <c r="A82" s="71"/>
      <c r="B82" s="71"/>
      <c r="C82" s="9" t="s">
        <v>7</v>
      </c>
      <c r="D82" s="20">
        <f t="shared" si="15"/>
        <v>16230.2</v>
      </c>
      <c r="E82" s="10">
        <v>470.4</v>
      </c>
      <c r="F82" s="10">
        <v>382</v>
      </c>
      <c r="G82" s="10">
        <v>561.79999999999995</v>
      </c>
      <c r="H82" s="10">
        <v>550</v>
      </c>
      <c r="I82" s="10">
        <v>1396</v>
      </c>
      <c r="J82" s="10">
        <v>2170</v>
      </c>
      <c r="K82" s="10">
        <v>1620</v>
      </c>
      <c r="L82" s="20">
        <f>2270</f>
        <v>2270</v>
      </c>
      <c r="M82" s="10">
        <v>2270</v>
      </c>
      <c r="N82" s="10">
        <v>2270</v>
      </c>
      <c r="O82" s="10">
        <v>2270</v>
      </c>
      <c r="P82" s="12" t="e">
        <f>L82-#REF!</f>
        <v>#REF!</v>
      </c>
      <c r="R82" s="1">
        <v>2270</v>
      </c>
      <c r="S82" s="1">
        <f t="shared" si="14"/>
        <v>0</v>
      </c>
    </row>
    <row r="83" spans="1:19" ht="24" x14ac:dyDescent="0.25">
      <c r="A83" s="71"/>
      <c r="B83" s="71"/>
      <c r="C83" s="9" t="s">
        <v>8</v>
      </c>
      <c r="D83" s="10">
        <f t="shared" si="15"/>
        <v>0</v>
      </c>
      <c r="E83" s="10">
        <v>0</v>
      </c>
      <c r="F83" s="10">
        <v>0</v>
      </c>
      <c r="G83" s="10">
        <v>0</v>
      </c>
      <c r="H83" s="10">
        <v>0</v>
      </c>
      <c r="I83" s="10">
        <v>0</v>
      </c>
      <c r="J83" s="10">
        <v>0</v>
      </c>
      <c r="K83" s="10">
        <v>0</v>
      </c>
      <c r="L83" s="15">
        <v>0</v>
      </c>
      <c r="M83" s="10">
        <v>0</v>
      </c>
      <c r="N83" s="10">
        <v>0</v>
      </c>
      <c r="O83" s="10">
        <v>0</v>
      </c>
      <c r="P83" s="12" t="e">
        <f>L83-#REF!</f>
        <v>#REF!</v>
      </c>
    </row>
    <row r="84" spans="1:19" ht="24" x14ac:dyDescent="0.25">
      <c r="A84" s="71"/>
      <c r="B84" s="71"/>
      <c r="C84" s="9" t="s">
        <v>9</v>
      </c>
      <c r="D84" s="10">
        <f t="shared" si="15"/>
        <v>0</v>
      </c>
      <c r="E84" s="10">
        <v>0</v>
      </c>
      <c r="F84" s="10">
        <v>0</v>
      </c>
      <c r="G84" s="10">
        <v>0</v>
      </c>
      <c r="H84" s="10">
        <v>0</v>
      </c>
      <c r="I84" s="10">
        <v>0</v>
      </c>
      <c r="J84" s="10">
        <v>0</v>
      </c>
      <c r="K84" s="10">
        <v>0</v>
      </c>
      <c r="L84" s="15">
        <v>0</v>
      </c>
      <c r="M84" s="10">
        <v>0</v>
      </c>
      <c r="N84" s="10">
        <v>0</v>
      </c>
      <c r="O84" s="10">
        <v>0</v>
      </c>
      <c r="P84" s="12" t="e">
        <f>L84-#REF!</f>
        <v>#REF!</v>
      </c>
    </row>
    <row r="85" spans="1:19" ht="36" x14ac:dyDescent="0.25">
      <c r="A85" s="71"/>
      <c r="B85" s="71"/>
      <c r="C85" s="9" t="s">
        <v>10</v>
      </c>
      <c r="D85" s="10">
        <f t="shared" si="15"/>
        <v>0</v>
      </c>
      <c r="E85" s="10">
        <v>0</v>
      </c>
      <c r="F85" s="10">
        <v>0</v>
      </c>
      <c r="G85" s="10">
        <v>0</v>
      </c>
      <c r="H85" s="10">
        <v>0</v>
      </c>
      <c r="I85" s="10">
        <v>0</v>
      </c>
      <c r="J85" s="10">
        <v>0</v>
      </c>
      <c r="K85" s="10">
        <v>0</v>
      </c>
      <c r="L85" s="15">
        <v>0</v>
      </c>
      <c r="M85" s="10">
        <v>0</v>
      </c>
      <c r="N85" s="10">
        <v>0</v>
      </c>
      <c r="O85" s="10">
        <v>0</v>
      </c>
      <c r="P85" s="12" t="e">
        <f>L85-#REF!</f>
        <v>#REF!</v>
      </c>
    </row>
    <row r="86" spans="1:19" x14ac:dyDescent="0.25">
      <c r="A86" s="9"/>
      <c r="B86" s="9"/>
      <c r="C86" s="9"/>
      <c r="D86" s="10">
        <f t="shared" si="15"/>
        <v>0</v>
      </c>
      <c r="E86" s="10"/>
      <c r="F86" s="10"/>
      <c r="G86" s="10"/>
      <c r="H86" s="10"/>
      <c r="I86" s="10"/>
      <c r="J86" s="10"/>
      <c r="K86" s="10"/>
      <c r="L86" s="15"/>
      <c r="M86" s="10"/>
      <c r="N86" s="10"/>
      <c r="O86" s="10"/>
      <c r="P86" s="12" t="e">
        <f>L86-#REF!</f>
        <v>#REF!</v>
      </c>
    </row>
    <row r="87" spans="1:19" x14ac:dyDescent="0.25">
      <c r="A87" s="73" t="s">
        <v>26</v>
      </c>
      <c r="B87" s="71"/>
      <c r="C87" s="9" t="s">
        <v>6</v>
      </c>
      <c r="D87" s="20">
        <f t="shared" si="15"/>
        <v>9038857.6999999993</v>
      </c>
      <c r="E87" s="10">
        <f t="shared" ref="E87:O92" si="16">E93+E99+E105+E111+E117+E123+E129</f>
        <v>1016732.6</v>
      </c>
      <c r="F87" s="10">
        <f t="shared" si="16"/>
        <v>543564.6</v>
      </c>
      <c r="G87" s="10">
        <f t="shared" si="16"/>
        <v>547495.60000000009</v>
      </c>
      <c r="H87" s="10">
        <f t="shared" si="16"/>
        <v>655973.1</v>
      </c>
      <c r="I87" s="10">
        <f t="shared" si="16"/>
        <v>768697.2</v>
      </c>
      <c r="J87" s="10">
        <f t="shared" si="16"/>
        <v>833247.29999999993</v>
      </c>
      <c r="K87" s="10">
        <f t="shared" si="16"/>
        <v>798647.6</v>
      </c>
      <c r="L87" s="20">
        <f t="shared" si="16"/>
        <v>959716.4</v>
      </c>
      <c r="M87" s="10">
        <f t="shared" si="16"/>
        <v>973521.8</v>
      </c>
      <c r="N87" s="10">
        <f t="shared" si="16"/>
        <v>985507.09999999986</v>
      </c>
      <c r="O87" s="10">
        <f t="shared" si="16"/>
        <v>955754.39999999991</v>
      </c>
      <c r="P87" s="24" t="e">
        <f>L87-#REF!</f>
        <v>#REF!</v>
      </c>
    </row>
    <row r="88" spans="1:19" x14ac:dyDescent="0.25">
      <c r="A88" s="73"/>
      <c r="B88" s="71"/>
      <c r="C88" s="9" t="s">
        <v>7</v>
      </c>
      <c r="D88" s="20">
        <f t="shared" si="15"/>
        <v>4940558.0999999996</v>
      </c>
      <c r="E88" s="10">
        <f t="shared" si="16"/>
        <v>349952.6</v>
      </c>
      <c r="F88" s="10">
        <f t="shared" si="16"/>
        <v>330822.8</v>
      </c>
      <c r="G88" s="10">
        <f t="shared" si="16"/>
        <v>343017.89999999997</v>
      </c>
      <c r="H88" s="10">
        <f t="shared" si="16"/>
        <v>371699.3</v>
      </c>
      <c r="I88" s="10">
        <f t="shared" si="16"/>
        <v>397538.7</v>
      </c>
      <c r="J88" s="10">
        <f t="shared" si="16"/>
        <v>450879.60000000003</v>
      </c>
      <c r="K88" s="10">
        <f t="shared" si="16"/>
        <v>463454.3</v>
      </c>
      <c r="L88" s="20">
        <f>L94+L100+L106+L112+L118+L124+L130</f>
        <v>557007.80000000005</v>
      </c>
      <c r="M88" s="10">
        <f t="shared" si="16"/>
        <v>560688.70000000007</v>
      </c>
      <c r="N88" s="10">
        <f t="shared" si="16"/>
        <v>560179.30000000005</v>
      </c>
      <c r="O88" s="10">
        <f t="shared" si="16"/>
        <v>555317.1</v>
      </c>
      <c r="P88" s="24" t="e">
        <f>L88-#REF!</f>
        <v>#REF!</v>
      </c>
    </row>
    <row r="89" spans="1:19" ht="24" x14ac:dyDescent="0.25">
      <c r="A89" s="73"/>
      <c r="B89" s="71"/>
      <c r="C89" s="9" t="s">
        <v>8</v>
      </c>
      <c r="D89" s="10">
        <f t="shared" si="15"/>
        <v>555233.6</v>
      </c>
      <c r="E89" s="10">
        <f t="shared" si="16"/>
        <v>98579</v>
      </c>
      <c r="F89" s="10">
        <f t="shared" si="16"/>
        <v>78300</v>
      </c>
      <c r="G89" s="10">
        <f t="shared" si="16"/>
        <v>78300</v>
      </c>
      <c r="H89" s="10">
        <f t="shared" si="16"/>
        <v>33348.1</v>
      </c>
      <c r="I89" s="10">
        <f t="shared" si="16"/>
        <v>45658</v>
      </c>
      <c r="J89" s="10">
        <f t="shared" si="16"/>
        <v>47296.5</v>
      </c>
      <c r="K89" s="10">
        <f t="shared" si="16"/>
        <v>47191.7</v>
      </c>
      <c r="L89" s="15">
        <f t="shared" si="16"/>
        <v>46708.6</v>
      </c>
      <c r="M89" s="10">
        <f t="shared" si="16"/>
        <v>40512.6</v>
      </c>
      <c r="N89" s="10">
        <f t="shared" si="16"/>
        <v>39339.1</v>
      </c>
      <c r="O89" s="10">
        <f t="shared" si="16"/>
        <v>0</v>
      </c>
      <c r="P89" s="24" t="e">
        <f>L89-#REF!</f>
        <v>#REF!</v>
      </c>
    </row>
    <row r="90" spans="1:19" ht="24" x14ac:dyDescent="0.25">
      <c r="A90" s="73"/>
      <c r="B90" s="71"/>
      <c r="C90" s="9" t="s">
        <v>9</v>
      </c>
      <c r="D90" s="10">
        <f t="shared" si="15"/>
        <v>1156644.8</v>
      </c>
      <c r="E90" s="10">
        <f t="shared" si="16"/>
        <v>459101</v>
      </c>
      <c r="F90" s="10">
        <f t="shared" si="16"/>
        <v>20432.3</v>
      </c>
      <c r="G90" s="10">
        <f t="shared" si="16"/>
        <v>19218.2</v>
      </c>
      <c r="H90" s="10">
        <f t="shared" si="16"/>
        <v>18604</v>
      </c>
      <c r="I90" s="10">
        <f t="shared" si="16"/>
        <v>76006.8</v>
      </c>
      <c r="J90" s="10">
        <f t="shared" si="16"/>
        <v>75847.199999999997</v>
      </c>
      <c r="K90" s="10">
        <f t="shared" si="16"/>
        <v>89976.7</v>
      </c>
      <c r="L90" s="15">
        <f t="shared" si="16"/>
        <v>96776</v>
      </c>
      <c r="M90" s="10">
        <f t="shared" si="16"/>
        <v>100135.3</v>
      </c>
      <c r="N90" s="10">
        <f t="shared" si="16"/>
        <v>100194.2</v>
      </c>
      <c r="O90" s="10">
        <f t="shared" si="16"/>
        <v>100353.1</v>
      </c>
      <c r="P90" s="12" t="e">
        <f>L90-#REF!</f>
        <v>#REF!</v>
      </c>
    </row>
    <row r="91" spans="1:19" ht="36" x14ac:dyDescent="0.25">
      <c r="A91" s="73"/>
      <c r="B91" s="71"/>
      <c r="C91" s="9" t="s">
        <v>10</v>
      </c>
      <c r="D91" s="10">
        <f t="shared" si="15"/>
        <v>2386421.1999999997</v>
      </c>
      <c r="E91" s="10">
        <f t="shared" si="16"/>
        <v>109100</v>
      </c>
      <c r="F91" s="10">
        <f t="shared" si="16"/>
        <v>114009.5</v>
      </c>
      <c r="G91" s="10">
        <f t="shared" si="16"/>
        <v>106959.5</v>
      </c>
      <c r="H91" s="10">
        <f t="shared" si="16"/>
        <v>232321.7</v>
      </c>
      <c r="I91" s="10">
        <f t="shared" si="16"/>
        <v>249493.7</v>
      </c>
      <c r="J91" s="10">
        <f t="shared" si="16"/>
        <v>259224</v>
      </c>
      <c r="K91" s="10">
        <f t="shared" si="16"/>
        <v>198024.9</v>
      </c>
      <c r="L91" s="15">
        <f t="shared" si="16"/>
        <v>259224</v>
      </c>
      <c r="M91" s="10">
        <f t="shared" si="16"/>
        <v>272185.2</v>
      </c>
      <c r="N91" s="10">
        <f t="shared" si="16"/>
        <v>285794.5</v>
      </c>
      <c r="O91" s="10">
        <f t="shared" si="16"/>
        <v>300084.2</v>
      </c>
      <c r="P91" s="12" t="e">
        <f>L91-#REF!</f>
        <v>#REF!</v>
      </c>
    </row>
    <row r="92" spans="1:19" hidden="1" x14ac:dyDescent="0.25">
      <c r="A92" s="11"/>
      <c r="B92" s="9"/>
      <c r="C92" s="9"/>
      <c r="D92" s="10">
        <f t="shared" si="15"/>
        <v>0</v>
      </c>
      <c r="E92" s="10">
        <f t="shared" si="16"/>
        <v>0</v>
      </c>
      <c r="F92" s="10">
        <f t="shared" si="16"/>
        <v>0</v>
      </c>
      <c r="G92" s="10">
        <f t="shared" si="16"/>
        <v>0</v>
      </c>
      <c r="H92" s="10">
        <f t="shared" si="16"/>
        <v>0</v>
      </c>
      <c r="I92" s="10">
        <f t="shared" si="16"/>
        <v>0</v>
      </c>
      <c r="J92" s="10">
        <f t="shared" si="16"/>
        <v>0</v>
      </c>
      <c r="K92" s="10">
        <f t="shared" si="16"/>
        <v>0</v>
      </c>
      <c r="L92" s="15">
        <f t="shared" si="16"/>
        <v>0</v>
      </c>
      <c r="M92" s="10">
        <f t="shared" si="16"/>
        <v>0</v>
      </c>
      <c r="N92" s="10">
        <f t="shared" si="16"/>
        <v>0</v>
      </c>
      <c r="O92" s="10">
        <f t="shared" si="16"/>
        <v>0</v>
      </c>
      <c r="P92" s="12" t="e">
        <f>L92-#REF!</f>
        <v>#REF!</v>
      </c>
    </row>
    <row r="93" spans="1:19" x14ac:dyDescent="0.25">
      <c r="A93" s="71" t="s">
        <v>27</v>
      </c>
      <c r="B93" s="71" t="s">
        <v>21</v>
      </c>
      <c r="C93" s="9" t="s">
        <v>6</v>
      </c>
      <c r="D93" s="20">
        <f t="shared" si="15"/>
        <v>8533318.0999999996</v>
      </c>
      <c r="E93" s="10">
        <v>998642.5</v>
      </c>
      <c r="F93" s="10">
        <v>536656.6</v>
      </c>
      <c r="G93" s="10">
        <v>537757.4</v>
      </c>
      <c r="H93" s="10">
        <v>610952.19999999995</v>
      </c>
      <c r="I93" s="10">
        <v>704187</v>
      </c>
      <c r="J93" s="10">
        <v>766133.5</v>
      </c>
      <c r="K93" s="10">
        <f>K94+K95+K96+K97+K98</f>
        <v>736291.9</v>
      </c>
      <c r="L93" s="20">
        <f>L94+L95+L96+L97+L98</f>
        <v>885584.8</v>
      </c>
      <c r="M93" s="10">
        <f>M94+M95+M96+M97+M98</f>
        <v>905352</v>
      </c>
      <c r="N93" s="10">
        <f>N94+N95+N96+N97+N98</f>
        <v>918655.79999999993</v>
      </c>
      <c r="O93" s="10">
        <f>O94+O95+O96+O97+O98</f>
        <v>933104.39999999991</v>
      </c>
      <c r="P93" s="24" t="e">
        <f>L93-#REF!</f>
        <v>#REF!</v>
      </c>
    </row>
    <row r="94" spans="1:19" x14ac:dyDescent="0.25">
      <c r="A94" s="71"/>
      <c r="B94" s="71"/>
      <c r="C94" s="9" t="s">
        <v>7</v>
      </c>
      <c r="D94" s="20">
        <f t="shared" si="15"/>
        <v>4735073.0999999987</v>
      </c>
      <c r="E94" s="10">
        <v>331862.5</v>
      </c>
      <c r="F94" s="10">
        <v>323914.8</v>
      </c>
      <c r="G94" s="10">
        <v>333279.7</v>
      </c>
      <c r="H94" s="10">
        <v>360026.5</v>
      </c>
      <c r="I94" s="10">
        <v>378686.5</v>
      </c>
      <c r="J94" s="10">
        <v>431062.3</v>
      </c>
      <c r="K94" s="10">
        <v>448290.3</v>
      </c>
      <c r="L94" s="3">
        <f>529584.8</f>
        <v>529584.80000000005</v>
      </c>
      <c r="M94" s="10">
        <v>533031.5</v>
      </c>
      <c r="N94" s="10">
        <v>532667.1</v>
      </c>
      <c r="O94" s="10">
        <v>532667.1</v>
      </c>
      <c r="P94" s="24" t="e">
        <f>L94-#REF!</f>
        <v>#REF!</v>
      </c>
      <c r="Q94" s="1" t="s">
        <v>168</v>
      </c>
    </row>
    <row r="95" spans="1:19" ht="24" x14ac:dyDescent="0.25">
      <c r="A95" s="71"/>
      <c r="B95" s="71"/>
      <c r="C95" s="9" t="s">
        <v>8</v>
      </c>
      <c r="D95" s="10">
        <f t="shared" si="15"/>
        <v>255179</v>
      </c>
      <c r="E95" s="10">
        <v>98579</v>
      </c>
      <c r="F95" s="10">
        <v>78300</v>
      </c>
      <c r="G95" s="10">
        <v>78300</v>
      </c>
      <c r="H95" s="10">
        <v>0</v>
      </c>
      <c r="I95" s="10">
        <v>0</v>
      </c>
      <c r="J95" s="10">
        <v>0</v>
      </c>
      <c r="K95" s="10">
        <v>0</v>
      </c>
      <c r="L95" s="15">
        <v>0</v>
      </c>
      <c r="M95" s="10">
        <v>0</v>
      </c>
      <c r="N95" s="10">
        <v>0</v>
      </c>
      <c r="O95" s="10">
        <v>0</v>
      </c>
      <c r="P95" s="12" t="e">
        <f>L95-#REF!</f>
        <v>#REF!</v>
      </c>
    </row>
    <row r="96" spans="1:19" ht="24" x14ac:dyDescent="0.25">
      <c r="A96" s="71"/>
      <c r="B96" s="71"/>
      <c r="C96" s="9" t="s">
        <v>9</v>
      </c>
      <c r="D96" s="10">
        <f t="shared" si="15"/>
        <v>1156644.8</v>
      </c>
      <c r="E96" s="10">
        <v>459101</v>
      </c>
      <c r="F96" s="10">
        <v>20432.3</v>
      </c>
      <c r="G96" s="10">
        <v>19218.2</v>
      </c>
      <c r="H96" s="10">
        <v>18604</v>
      </c>
      <c r="I96" s="10">
        <v>76006.8</v>
      </c>
      <c r="J96" s="10">
        <v>75847.199999999997</v>
      </c>
      <c r="K96" s="10">
        <v>89976.7</v>
      </c>
      <c r="L96" s="15">
        <v>96776</v>
      </c>
      <c r="M96" s="10">
        <v>100135.3</v>
      </c>
      <c r="N96" s="10">
        <v>100194.2</v>
      </c>
      <c r="O96" s="10">
        <v>100353.1</v>
      </c>
      <c r="P96" s="12" t="e">
        <f>L96-#REF!</f>
        <v>#REF!</v>
      </c>
    </row>
    <row r="97" spans="1:19" ht="36" x14ac:dyDescent="0.25">
      <c r="A97" s="71"/>
      <c r="B97" s="71"/>
      <c r="C97" s="9" t="s">
        <v>10</v>
      </c>
      <c r="D97" s="10">
        <f t="shared" si="15"/>
        <v>2386421.1999999997</v>
      </c>
      <c r="E97" s="10">
        <v>109100</v>
      </c>
      <c r="F97" s="10">
        <v>114009.5</v>
      </c>
      <c r="G97" s="10">
        <v>106959.5</v>
      </c>
      <c r="H97" s="10">
        <v>232321.7</v>
      </c>
      <c r="I97" s="10">
        <v>249493.7</v>
      </c>
      <c r="J97" s="10">
        <v>259224</v>
      </c>
      <c r="K97" s="10">
        <v>198024.9</v>
      </c>
      <c r="L97" s="15">
        <v>259224</v>
      </c>
      <c r="M97" s="10">
        <v>272185.2</v>
      </c>
      <c r="N97" s="10">
        <v>285794.5</v>
      </c>
      <c r="O97" s="10">
        <v>300084.2</v>
      </c>
      <c r="P97" s="12" t="e">
        <f>L97-#REF!</f>
        <v>#REF!</v>
      </c>
    </row>
    <row r="98" spans="1:19" x14ac:dyDescent="0.25">
      <c r="A98" s="9"/>
      <c r="B98" s="9"/>
      <c r="C98" s="9"/>
      <c r="D98" s="10">
        <f t="shared" si="15"/>
        <v>0</v>
      </c>
      <c r="E98" s="10"/>
      <c r="F98" s="10"/>
      <c r="G98" s="10"/>
      <c r="H98" s="10"/>
      <c r="I98" s="10"/>
      <c r="J98" s="10"/>
      <c r="K98" s="10"/>
      <c r="L98" s="15"/>
      <c r="M98" s="10"/>
      <c r="N98" s="10"/>
      <c r="O98" s="10"/>
      <c r="P98" s="12" t="e">
        <f>L98-#REF!</f>
        <v>#REF!</v>
      </c>
    </row>
    <row r="99" spans="1:19" x14ac:dyDescent="0.25">
      <c r="A99" s="71" t="s">
        <v>28</v>
      </c>
      <c r="B99" s="71" t="s">
        <v>13</v>
      </c>
      <c r="C99" s="9" t="s">
        <v>6</v>
      </c>
      <c r="D99" s="20">
        <f t="shared" si="15"/>
        <v>62646.5</v>
      </c>
      <c r="E99" s="10">
        <v>10078</v>
      </c>
      <c r="F99" s="10">
        <v>4500</v>
      </c>
      <c r="G99" s="10">
        <v>4344.8</v>
      </c>
      <c r="H99" s="10">
        <v>4663.7</v>
      </c>
      <c r="I99" s="10">
        <v>4460</v>
      </c>
      <c r="J99" s="10">
        <v>6450</v>
      </c>
      <c r="K99" s="10">
        <f>K100+K101+K102+K103+K104</f>
        <v>1350</v>
      </c>
      <c r="L99" s="15">
        <f>L100+L101+L102+L103+L104</f>
        <v>6700</v>
      </c>
      <c r="M99" s="10">
        <f>M100+M101+M102+M103+M104</f>
        <v>6700</v>
      </c>
      <c r="N99" s="10">
        <f>N100+N101+N102+N103+N104</f>
        <v>6700</v>
      </c>
      <c r="O99" s="10">
        <f>O100+O101+O102+O103+O104</f>
        <v>6700</v>
      </c>
      <c r="P99" s="12" t="e">
        <f>L99-#REF!</f>
        <v>#REF!</v>
      </c>
    </row>
    <row r="100" spans="1:19" x14ac:dyDescent="0.25">
      <c r="A100" s="71"/>
      <c r="B100" s="71"/>
      <c r="C100" s="9" t="s">
        <v>7</v>
      </c>
      <c r="D100" s="20">
        <f t="shared" si="15"/>
        <v>62646.5</v>
      </c>
      <c r="E100" s="10">
        <v>10078</v>
      </c>
      <c r="F100" s="10">
        <v>4500</v>
      </c>
      <c r="G100" s="10">
        <v>4344.8</v>
      </c>
      <c r="H100" s="10">
        <v>4663.7</v>
      </c>
      <c r="I100" s="10">
        <v>4460</v>
      </c>
      <c r="J100" s="10">
        <v>6450</v>
      </c>
      <c r="K100" s="10">
        <v>1350</v>
      </c>
      <c r="L100" s="3">
        <f>6700</f>
        <v>6700</v>
      </c>
      <c r="M100" s="10">
        <v>6700</v>
      </c>
      <c r="N100" s="10">
        <v>6700</v>
      </c>
      <c r="O100" s="10">
        <v>6700</v>
      </c>
      <c r="P100" s="12" t="e">
        <f>L100-#REF!</f>
        <v>#REF!</v>
      </c>
    </row>
    <row r="101" spans="1:19" ht="24" x14ac:dyDescent="0.25">
      <c r="A101" s="71"/>
      <c r="B101" s="71"/>
      <c r="C101" s="9" t="s">
        <v>8</v>
      </c>
      <c r="D101" s="10">
        <f t="shared" si="15"/>
        <v>0</v>
      </c>
      <c r="E101" s="10">
        <v>0</v>
      </c>
      <c r="F101" s="10">
        <v>0</v>
      </c>
      <c r="G101" s="10">
        <v>0</v>
      </c>
      <c r="H101" s="10">
        <v>0</v>
      </c>
      <c r="I101" s="10">
        <v>0</v>
      </c>
      <c r="J101" s="10">
        <v>0</v>
      </c>
      <c r="K101" s="10">
        <v>0</v>
      </c>
      <c r="L101" s="15">
        <v>0</v>
      </c>
      <c r="M101" s="10">
        <v>0</v>
      </c>
      <c r="N101" s="10">
        <v>0</v>
      </c>
      <c r="O101" s="10">
        <v>0</v>
      </c>
      <c r="P101" s="12" t="e">
        <f>L101-#REF!</f>
        <v>#REF!</v>
      </c>
    </row>
    <row r="102" spans="1:19" ht="24" x14ac:dyDescent="0.25">
      <c r="A102" s="71"/>
      <c r="B102" s="71"/>
      <c r="C102" s="9" t="s">
        <v>9</v>
      </c>
      <c r="D102" s="10">
        <f t="shared" si="15"/>
        <v>0</v>
      </c>
      <c r="E102" s="10">
        <v>0</v>
      </c>
      <c r="F102" s="10">
        <v>0</v>
      </c>
      <c r="G102" s="10">
        <v>0</v>
      </c>
      <c r="H102" s="10">
        <v>0</v>
      </c>
      <c r="I102" s="10">
        <v>0</v>
      </c>
      <c r="J102" s="10">
        <v>0</v>
      </c>
      <c r="K102" s="10">
        <v>0</v>
      </c>
      <c r="L102" s="15">
        <v>0</v>
      </c>
      <c r="M102" s="10">
        <v>0</v>
      </c>
      <c r="N102" s="10">
        <v>0</v>
      </c>
      <c r="O102" s="10">
        <v>0</v>
      </c>
      <c r="P102" s="12" t="e">
        <f>L102-#REF!</f>
        <v>#REF!</v>
      </c>
    </row>
    <row r="103" spans="1:19" ht="36" x14ac:dyDescent="0.25">
      <c r="A103" s="71"/>
      <c r="B103" s="71"/>
      <c r="C103" s="9" t="s">
        <v>10</v>
      </c>
      <c r="D103" s="10">
        <f t="shared" si="15"/>
        <v>0</v>
      </c>
      <c r="E103" s="10">
        <v>0</v>
      </c>
      <c r="F103" s="10">
        <v>0</v>
      </c>
      <c r="G103" s="10">
        <v>0</v>
      </c>
      <c r="H103" s="10">
        <v>0</v>
      </c>
      <c r="I103" s="10">
        <v>0</v>
      </c>
      <c r="J103" s="10">
        <v>0</v>
      </c>
      <c r="K103" s="10">
        <v>0</v>
      </c>
      <c r="L103" s="15">
        <v>0</v>
      </c>
      <c r="M103" s="10">
        <v>0</v>
      </c>
      <c r="N103" s="10">
        <v>0</v>
      </c>
      <c r="O103" s="10">
        <v>0</v>
      </c>
      <c r="P103" s="12" t="e">
        <f>L103-#REF!</f>
        <v>#REF!</v>
      </c>
    </row>
    <row r="104" spans="1:19" x14ac:dyDescent="0.25">
      <c r="A104" s="9"/>
      <c r="B104" s="9"/>
      <c r="C104" s="9"/>
      <c r="D104" s="10">
        <f t="shared" si="15"/>
        <v>0</v>
      </c>
      <c r="E104" s="10"/>
      <c r="F104" s="10"/>
      <c r="G104" s="10"/>
      <c r="H104" s="10"/>
      <c r="I104" s="10"/>
      <c r="J104" s="10"/>
      <c r="K104" s="10"/>
      <c r="L104" s="15"/>
      <c r="M104" s="10"/>
      <c r="N104" s="10"/>
      <c r="O104" s="10"/>
      <c r="P104" s="12" t="e">
        <f>L104-#REF!</f>
        <v>#REF!</v>
      </c>
    </row>
    <row r="105" spans="1:19" x14ac:dyDescent="0.25">
      <c r="A105" s="71" t="s">
        <v>29</v>
      </c>
      <c r="B105" s="71" t="s">
        <v>13</v>
      </c>
      <c r="C105" s="9" t="s">
        <v>6</v>
      </c>
      <c r="D105" s="20">
        <f t="shared" si="15"/>
        <v>86995.5</v>
      </c>
      <c r="E105" s="10">
        <v>6260</v>
      </c>
      <c r="F105" s="10">
        <v>1800</v>
      </c>
      <c r="G105" s="10">
        <v>3305.6</v>
      </c>
      <c r="H105" s="10">
        <v>2123.8000000000002</v>
      </c>
      <c r="I105" s="10">
        <v>7459.1</v>
      </c>
      <c r="J105" s="10">
        <v>5942.9</v>
      </c>
      <c r="K105" s="10">
        <f>K106+K107+K108+K109+K110</f>
        <v>7504.1</v>
      </c>
      <c r="L105" s="20">
        <f>L106+L107+L108+L109+L110</f>
        <v>12400</v>
      </c>
      <c r="M105" s="10">
        <f>M106+M107+M108+M109+M110</f>
        <v>13400</v>
      </c>
      <c r="N105" s="10">
        <f>N106+N107+N108+N109+N110</f>
        <v>13400</v>
      </c>
      <c r="O105" s="10">
        <f>O106+O107+O108+O109+O110</f>
        <v>13400</v>
      </c>
      <c r="P105" s="26" t="e">
        <f>L105-#REF!</f>
        <v>#REF!</v>
      </c>
    </row>
    <row r="106" spans="1:19" x14ac:dyDescent="0.25">
      <c r="A106" s="71"/>
      <c r="B106" s="71"/>
      <c r="C106" s="9" t="s">
        <v>7</v>
      </c>
      <c r="D106" s="20">
        <f t="shared" si="15"/>
        <v>86995.5</v>
      </c>
      <c r="E106" s="10">
        <v>6260</v>
      </c>
      <c r="F106" s="10">
        <v>1800</v>
      </c>
      <c r="G106" s="10">
        <v>3305.6</v>
      </c>
      <c r="H106" s="10">
        <v>2123.8000000000002</v>
      </c>
      <c r="I106" s="10">
        <v>7459.1</v>
      </c>
      <c r="J106" s="10">
        <v>5942.9</v>
      </c>
      <c r="K106" s="10">
        <v>7504.1</v>
      </c>
      <c r="L106" s="3">
        <f>13400-1000</f>
        <v>12400</v>
      </c>
      <c r="M106" s="10">
        <v>13400</v>
      </c>
      <c r="N106" s="10">
        <v>13400</v>
      </c>
      <c r="O106" s="10">
        <v>13400</v>
      </c>
      <c r="P106" s="26" t="e">
        <f>L106-#REF!</f>
        <v>#REF!</v>
      </c>
      <c r="Q106" s="1" t="s">
        <v>167</v>
      </c>
      <c r="S106" s="6">
        <v>12060</v>
      </c>
    </row>
    <row r="107" spans="1:19" ht="24" x14ac:dyDescent="0.25">
      <c r="A107" s="71"/>
      <c r="B107" s="71"/>
      <c r="C107" s="9" t="s">
        <v>8</v>
      </c>
      <c r="D107" s="10">
        <f t="shared" si="15"/>
        <v>0</v>
      </c>
      <c r="E107" s="10">
        <v>0</v>
      </c>
      <c r="F107" s="10">
        <v>0</v>
      </c>
      <c r="G107" s="10">
        <v>0</v>
      </c>
      <c r="H107" s="10">
        <v>0</v>
      </c>
      <c r="I107" s="10">
        <v>0</v>
      </c>
      <c r="J107" s="10">
        <v>0</v>
      </c>
      <c r="K107" s="10">
        <v>0</v>
      </c>
      <c r="L107" s="15">
        <v>0</v>
      </c>
      <c r="M107" s="10">
        <v>0</v>
      </c>
      <c r="N107" s="10">
        <v>0</v>
      </c>
      <c r="O107" s="10">
        <v>0</v>
      </c>
      <c r="P107" s="12" t="e">
        <f>L107-#REF!</f>
        <v>#REF!</v>
      </c>
    </row>
    <row r="108" spans="1:19" ht="24" x14ac:dyDescent="0.25">
      <c r="A108" s="71"/>
      <c r="B108" s="71"/>
      <c r="C108" s="9" t="s">
        <v>9</v>
      </c>
      <c r="D108" s="10">
        <f t="shared" si="15"/>
        <v>0</v>
      </c>
      <c r="E108" s="10">
        <v>0</v>
      </c>
      <c r="F108" s="10">
        <v>0</v>
      </c>
      <c r="G108" s="10">
        <v>0</v>
      </c>
      <c r="H108" s="10">
        <v>0</v>
      </c>
      <c r="I108" s="10">
        <v>0</v>
      </c>
      <c r="J108" s="10">
        <v>0</v>
      </c>
      <c r="K108" s="10">
        <v>0</v>
      </c>
      <c r="L108" s="15">
        <v>0</v>
      </c>
      <c r="M108" s="10">
        <v>0</v>
      </c>
      <c r="N108" s="10">
        <v>0</v>
      </c>
      <c r="O108" s="10">
        <v>0</v>
      </c>
      <c r="P108" s="12" t="e">
        <f>L108-#REF!</f>
        <v>#REF!</v>
      </c>
    </row>
    <row r="109" spans="1:19" ht="36" x14ac:dyDescent="0.25">
      <c r="A109" s="71"/>
      <c r="B109" s="71"/>
      <c r="C109" s="9" t="s">
        <v>10</v>
      </c>
      <c r="D109" s="10">
        <f t="shared" si="15"/>
        <v>0</v>
      </c>
      <c r="E109" s="10">
        <v>0</v>
      </c>
      <c r="F109" s="10">
        <v>0</v>
      </c>
      <c r="G109" s="10">
        <v>0</v>
      </c>
      <c r="H109" s="10">
        <v>0</v>
      </c>
      <c r="I109" s="10">
        <v>0</v>
      </c>
      <c r="J109" s="10">
        <v>0</v>
      </c>
      <c r="K109" s="10">
        <v>0</v>
      </c>
      <c r="L109" s="15">
        <v>0</v>
      </c>
      <c r="M109" s="10">
        <v>0</v>
      </c>
      <c r="N109" s="10">
        <v>0</v>
      </c>
      <c r="O109" s="10">
        <v>0</v>
      </c>
      <c r="P109" s="12" t="e">
        <f>L109-#REF!</f>
        <v>#REF!</v>
      </c>
    </row>
    <row r="110" spans="1:19" x14ac:dyDescent="0.25">
      <c r="A110" s="9"/>
      <c r="B110" s="9"/>
      <c r="C110" s="9"/>
      <c r="D110" s="10">
        <f t="shared" si="15"/>
        <v>0</v>
      </c>
      <c r="E110" s="10"/>
      <c r="F110" s="10"/>
      <c r="G110" s="10"/>
      <c r="H110" s="10"/>
      <c r="I110" s="10"/>
      <c r="J110" s="10"/>
      <c r="K110" s="10"/>
      <c r="L110" s="15"/>
      <c r="M110" s="10"/>
      <c r="N110" s="10"/>
      <c r="O110" s="10"/>
      <c r="P110" s="12" t="e">
        <f>L110-#REF!</f>
        <v>#REF!</v>
      </c>
    </row>
    <row r="111" spans="1:19" x14ac:dyDescent="0.25">
      <c r="A111" s="71" t="s">
        <v>30</v>
      </c>
      <c r="B111" s="71" t="s">
        <v>13</v>
      </c>
      <c r="C111" s="9" t="s">
        <v>6</v>
      </c>
      <c r="D111" s="20">
        <f t="shared" si="15"/>
        <v>11589.1</v>
      </c>
      <c r="E111" s="10">
        <v>1552.1</v>
      </c>
      <c r="F111" s="10">
        <v>300</v>
      </c>
      <c r="G111" s="10">
        <v>800</v>
      </c>
      <c r="H111" s="10">
        <v>980</v>
      </c>
      <c r="I111" s="10">
        <v>560</v>
      </c>
      <c r="J111" s="10">
        <v>375</v>
      </c>
      <c r="K111" s="10">
        <f>K112+K113+K114+K115+K116</f>
        <v>22</v>
      </c>
      <c r="L111" s="20">
        <f>L112+L113+L114+L115+L116</f>
        <v>1750</v>
      </c>
      <c r="M111" s="10">
        <f>M112+M113+M114+M115+M116</f>
        <v>1750</v>
      </c>
      <c r="N111" s="10">
        <f>N112+N113+N114+N115+N116</f>
        <v>1750</v>
      </c>
      <c r="O111" s="10">
        <f>O112+O113+O114+O115+O116</f>
        <v>1750</v>
      </c>
      <c r="P111" s="12" t="e">
        <f>L111-#REF!</f>
        <v>#REF!</v>
      </c>
    </row>
    <row r="112" spans="1:19" x14ac:dyDescent="0.25">
      <c r="A112" s="71"/>
      <c r="B112" s="71"/>
      <c r="C112" s="9" t="s">
        <v>7</v>
      </c>
      <c r="D112" s="20">
        <f t="shared" si="15"/>
        <v>11589.1</v>
      </c>
      <c r="E112" s="10">
        <v>1552.1</v>
      </c>
      <c r="F112" s="10">
        <v>300</v>
      </c>
      <c r="G112" s="10">
        <v>800</v>
      </c>
      <c r="H112" s="10">
        <v>980</v>
      </c>
      <c r="I112" s="10">
        <v>560</v>
      </c>
      <c r="J112" s="10">
        <v>375</v>
      </c>
      <c r="K112" s="10">
        <v>22</v>
      </c>
      <c r="L112" s="3">
        <f>1750</f>
        <v>1750</v>
      </c>
      <c r="M112" s="10">
        <v>1750</v>
      </c>
      <c r="N112" s="10">
        <v>1750</v>
      </c>
      <c r="O112" s="10">
        <v>1750</v>
      </c>
      <c r="P112" s="12" t="e">
        <f>L112-#REF!</f>
        <v>#REF!</v>
      </c>
    </row>
    <row r="113" spans="1:16" ht="24" x14ac:dyDescent="0.25">
      <c r="A113" s="71"/>
      <c r="B113" s="71"/>
      <c r="C113" s="9" t="s">
        <v>8</v>
      </c>
      <c r="D113" s="10">
        <f t="shared" si="15"/>
        <v>0</v>
      </c>
      <c r="E113" s="10">
        <v>0</v>
      </c>
      <c r="F113" s="10">
        <v>0</v>
      </c>
      <c r="G113" s="10">
        <v>0</v>
      </c>
      <c r="H113" s="10">
        <v>0</v>
      </c>
      <c r="I113" s="10">
        <v>0</v>
      </c>
      <c r="J113" s="10">
        <v>0</v>
      </c>
      <c r="K113" s="10">
        <v>0</v>
      </c>
      <c r="L113" s="15">
        <v>0</v>
      </c>
      <c r="M113" s="10">
        <v>0</v>
      </c>
      <c r="N113" s="10">
        <v>0</v>
      </c>
      <c r="O113" s="10">
        <v>0</v>
      </c>
      <c r="P113" s="12" t="e">
        <f>L113-#REF!</f>
        <v>#REF!</v>
      </c>
    </row>
    <row r="114" spans="1:16" ht="24" x14ac:dyDescent="0.25">
      <c r="A114" s="71"/>
      <c r="B114" s="71"/>
      <c r="C114" s="9" t="s">
        <v>9</v>
      </c>
      <c r="D114" s="10">
        <f t="shared" si="15"/>
        <v>0</v>
      </c>
      <c r="E114" s="10">
        <v>0</v>
      </c>
      <c r="F114" s="10">
        <v>0</v>
      </c>
      <c r="G114" s="10">
        <v>0</v>
      </c>
      <c r="H114" s="10">
        <v>0</v>
      </c>
      <c r="I114" s="10">
        <v>0</v>
      </c>
      <c r="J114" s="10">
        <v>0</v>
      </c>
      <c r="K114" s="10">
        <v>0</v>
      </c>
      <c r="L114" s="15">
        <v>0</v>
      </c>
      <c r="M114" s="10">
        <v>0</v>
      </c>
      <c r="N114" s="10">
        <v>0</v>
      </c>
      <c r="O114" s="10">
        <v>0</v>
      </c>
      <c r="P114" s="12" t="e">
        <f>L114-#REF!</f>
        <v>#REF!</v>
      </c>
    </row>
    <row r="115" spans="1:16" ht="36" x14ac:dyDescent="0.25">
      <c r="A115" s="71"/>
      <c r="B115" s="71"/>
      <c r="C115" s="9" t="s">
        <v>10</v>
      </c>
      <c r="D115" s="10">
        <f t="shared" si="15"/>
        <v>0</v>
      </c>
      <c r="E115" s="10">
        <v>0</v>
      </c>
      <c r="F115" s="10">
        <v>0</v>
      </c>
      <c r="G115" s="10">
        <v>0</v>
      </c>
      <c r="H115" s="10">
        <v>0</v>
      </c>
      <c r="I115" s="10">
        <v>0</v>
      </c>
      <c r="J115" s="10">
        <v>0</v>
      </c>
      <c r="K115" s="10">
        <v>0</v>
      </c>
      <c r="L115" s="15">
        <v>0</v>
      </c>
      <c r="M115" s="10">
        <v>0</v>
      </c>
      <c r="N115" s="10">
        <v>0</v>
      </c>
      <c r="O115" s="10">
        <v>0</v>
      </c>
      <c r="P115" s="12" t="e">
        <f>L115-#REF!</f>
        <v>#REF!</v>
      </c>
    </row>
    <row r="116" spans="1:16" x14ac:dyDescent="0.25">
      <c r="A116" s="9"/>
      <c r="B116" s="9"/>
      <c r="C116" s="9"/>
      <c r="D116" s="10">
        <f t="shared" si="15"/>
        <v>0</v>
      </c>
      <c r="E116" s="10"/>
      <c r="F116" s="10"/>
      <c r="G116" s="10"/>
      <c r="H116" s="10"/>
      <c r="I116" s="10"/>
      <c r="J116" s="10"/>
      <c r="K116" s="10"/>
      <c r="L116" s="15"/>
      <c r="M116" s="10"/>
      <c r="N116" s="10"/>
      <c r="O116" s="10"/>
      <c r="P116" s="12" t="e">
        <f>L116-#REF!</f>
        <v>#REF!</v>
      </c>
    </row>
    <row r="117" spans="1:16" x14ac:dyDescent="0.25">
      <c r="A117" s="71" t="s">
        <v>31</v>
      </c>
      <c r="B117" s="71" t="s">
        <v>13</v>
      </c>
      <c r="C117" s="9" t="s">
        <v>6</v>
      </c>
      <c r="D117" s="20">
        <f t="shared" si="15"/>
        <v>7584.7</v>
      </c>
      <c r="E117" s="10">
        <v>200</v>
      </c>
      <c r="F117" s="10">
        <v>308</v>
      </c>
      <c r="G117" s="10">
        <v>1287.8</v>
      </c>
      <c r="H117" s="10">
        <v>200</v>
      </c>
      <c r="I117" s="10">
        <v>730</v>
      </c>
      <c r="J117" s="10">
        <v>1203.7</v>
      </c>
      <c r="K117" s="10">
        <f>K118+K119+K120+K121+K122</f>
        <v>455.2</v>
      </c>
      <c r="L117" s="20">
        <f>L118+L119+L120+L121+L122</f>
        <v>800</v>
      </c>
      <c r="M117" s="10">
        <f>M118+M119+M120+M121+M122</f>
        <v>800</v>
      </c>
      <c r="N117" s="10">
        <f>N118+N119+N120+N121+N122</f>
        <v>800</v>
      </c>
      <c r="O117" s="10">
        <f>O118+O119+O120+O121+O122</f>
        <v>800</v>
      </c>
      <c r="P117" s="12" t="e">
        <f>L117-#REF!</f>
        <v>#REF!</v>
      </c>
    </row>
    <row r="118" spans="1:16" x14ac:dyDescent="0.25">
      <c r="A118" s="71"/>
      <c r="B118" s="71"/>
      <c r="C118" s="9" t="s">
        <v>7</v>
      </c>
      <c r="D118" s="20">
        <f t="shared" si="15"/>
        <v>7584.7</v>
      </c>
      <c r="E118" s="10">
        <v>200</v>
      </c>
      <c r="F118" s="10">
        <v>308</v>
      </c>
      <c r="G118" s="10">
        <v>1287.8</v>
      </c>
      <c r="H118" s="10">
        <v>200</v>
      </c>
      <c r="I118" s="10">
        <v>730</v>
      </c>
      <c r="J118" s="10">
        <v>1203.7</v>
      </c>
      <c r="K118" s="10">
        <v>455.2</v>
      </c>
      <c r="L118" s="3">
        <f>800</f>
        <v>800</v>
      </c>
      <c r="M118" s="10">
        <v>800</v>
      </c>
      <c r="N118" s="10">
        <v>800</v>
      </c>
      <c r="O118" s="10">
        <v>800</v>
      </c>
      <c r="P118" s="12" t="e">
        <f>L118-#REF!</f>
        <v>#REF!</v>
      </c>
    </row>
    <row r="119" spans="1:16" ht="24" x14ac:dyDescent="0.25">
      <c r="A119" s="71"/>
      <c r="B119" s="71"/>
      <c r="C119" s="9" t="s">
        <v>8</v>
      </c>
      <c r="D119" s="10">
        <f t="shared" si="15"/>
        <v>0</v>
      </c>
      <c r="E119" s="10">
        <v>0</v>
      </c>
      <c r="F119" s="10">
        <v>0</v>
      </c>
      <c r="G119" s="10">
        <v>0</v>
      </c>
      <c r="H119" s="10">
        <v>0</v>
      </c>
      <c r="I119" s="10">
        <v>0</v>
      </c>
      <c r="J119" s="10">
        <v>0</v>
      </c>
      <c r="K119" s="10">
        <v>0</v>
      </c>
      <c r="L119" s="15">
        <v>0</v>
      </c>
      <c r="M119" s="10">
        <v>0</v>
      </c>
      <c r="N119" s="10">
        <v>0</v>
      </c>
      <c r="O119" s="10">
        <v>0</v>
      </c>
      <c r="P119" s="12" t="e">
        <f>L119-#REF!</f>
        <v>#REF!</v>
      </c>
    </row>
    <row r="120" spans="1:16" ht="24" x14ac:dyDescent="0.25">
      <c r="A120" s="71"/>
      <c r="B120" s="71"/>
      <c r="C120" s="9" t="s">
        <v>9</v>
      </c>
      <c r="D120" s="10">
        <f t="shared" si="15"/>
        <v>0</v>
      </c>
      <c r="E120" s="10">
        <v>0</v>
      </c>
      <c r="F120" s="10">
        <v>0</v>
      </c>
      <c r="G120" s="10">
        <v>0</v>
      </c>
      <c r="H120" s="10">
        <v>0</v>
      </c>
      <c r="I120" s="10">
        <v>0</v>
      </c>
      <c r="J120" s="10">
        <v>0</v>
      </c>
      <c r="K120" s="10">
        <v>0</v>
      </c>
      <c r="L120" s="15">
        <v>0</v>
      </c>
      <c r="M120" s="10">
        <v>0</v>
      </c>
      <c r="N120" s="10">
        <v>0</v>
      </c>
      <c r="O120" s="10">
        <v>0</v>
      </c>
      <c r="P120" s="12" t="e">
        <f>L120-#REF!</f>
        <v>#REF!</v>
      </c>
    </row>
    <row r="121" spans="1:16" ht="36" x14ac:dyDescent="0.25">
      <c r="A121" s="71"/>
      <c r="B121" s="71"/>
      <c r="C121" s="9" t="s">
        <v>10</v>
      </c>
      <c r="D121" s="10">
        <f t="shared" si="15"/>
        <v>0</v>
      </c>
      <c r="E121" s="10">
        <v>0</v>
      </c>
      <c r="F121" s="10">
        <v>0</v>
      </c>
      <c r="G121" s="10">
        <v>0</v>
      </c>
      <c r="H121" s="10">
        <v>0</v>
      </c>
      <c r="I121" s="10">
        <v>0</v>
      </c>
      <c r="J121" s="10">
        <v>0</v>
      </c>
      <c r="K121" s="10">
        <v>0</v>
      </c>
      <c r="L121" s="15">
        <v>0</v>
      </c>
      <c r="M121" s="10">
        <v>0</v>
      </c>
      <c r="N121" s="10">
        <v>0</v>
      </c>
      <c r="O121" s="10">
        <v>0</v>
      </c>
      <c r="P121" s="12" t="e">
        <f>L121-#REF!</f>
        <v>#REF!</v>
      </c>
    </row>
    <row r="122" spans="1:16" x14ac:dyDescent="0.25">
      <c r="A122" s="9"/>
      <c r="B122" s="9"/>
      <c r="C122" s="9"/>
      <c r="D122" s="10">
        <f t="shared" si="15"/>
        <v>0</v>
      </c>
      <c r="E122" s="10"/>
      <c r="F122" s="10"/>
      <c r="G122" s="10"/>
      <c r="H122" s="10"/>
      <c r="I122" s="10"/>
      <c r="J122" s="10"/>
      <c r="K122" s="10"/>
      <c r="L122" s="15"/>
      <c r="M122" s="10"/>
      <c r="N122" s="10"/>
      <c r="O122" s="10"/>
      <c r="P122" s="12" t="e">
        <f>L122-#REF!</f>
        <v>#REF!</v>
      </c>
    </row>
    <row r="123" spans="1:16" x14ac:dyDescent="0.25">
      <c r="A123" s="71" t="s">
        <v>32</v>
      </c>
      <c r="B123" s="71" t="s">
        <v>21</v>
      </c>
      <c r="C123" s="9" t="s">
        <v>6</v>
      </c>
      <c r="D123" s="10">
        <f t="shared" si="15"/>
        <v>152758.39999999999</v>
      </c>
      <c r="E123" s="10">
        <v>0</v>
      </c>
      <c r="F123" s="10">
        <v>0</v>
      </c>
      <c r="G123" s="10">
        <v>0</v>
      </c>
      <c r="H123" s="10">
        <v>28690</v>
      </c>
      <c r="I123" s="10">
        <v>22633.5</v>
      </c>
      <c r="J123" s="10">
        <v>22633.5</v>
      </c>
      <c r="K123" s="10">
        <f>K124+K125+K126+K127+K128</f>
        <v>23265.5</v>
      </c>
      <c r="L123" s="3">
        <f>L124+L125+L126+L127+L128</f>
        <v>20116.900000000001</v>
      </c>
      <c r="M123" s="10">
        <f>M124+M125+M126+M127+M128</f>
        <v>17852.8</v>
      </c>
      <c r="N123" s="10">
        <f>N124+N125+N126+N127+N128</f>
        <v>17566.2</v>
      </c>
      <c r="O123" s="10">
        <f>O124+O125+O126+O127+O128</f>
        <v>0</v>
      </c>
      <c r="P123" s="12" t="e">
        <f>L123-#REF!</f>
        <v>#REF!</v>
      </c>
    </row>
    <row r="124" spans="1:16" x14ac:dyDescent="0.25">
      <c r="A124" s="71"/>
      <c r="B124" s="71"/>
      <c r="C124" s="9" t="s">
        <v>7</v>
      </c>
      <c r="D124" s="10">
        <f t="shared" si="15"/>
        <v>16516.599999999999</v>
      </c>
      <c r="E124" s="9"/>
      <c r="F124" s="9"/>
      <c r="G124" s="9"/>
      <c r="H124" s="10">
        <v>2869</v>
      </c>
      <c r="I124" s="10">
        <v>2489.6999999999998</v>
      </c>
      <c r="J124" s="10">
        <v>2489.6999999999998</v>
      </c>
      <c r="K124" s="10">
        <v>2559.1999999999998</v>
      </c>
      <c r="L124" s="3">
        <v>2212.9</v>
      </c>
      <c r="M124" s="10">
        <v>1963.8</v>
      </c>
      <c r="N124" s="10">
        <v>1932.3</v>
      </c>
      <c r="O124" s="10">
        <v>0</v>
      </c>
      <c r="P124" s="12" t="e">
        <f>L124-#REF!</f>
        <v>#REF!</v>
      </c>
    </row>
    <row r="125" spans="1:16" ht="24" x14ac:dyDescent="0.25">
      <c r="A125" s="71"/>
      <c r="B125" s="71"/>
      <c r="C125" s="9" t="s">
        <v>8</v>
      </c>
      <c r="D125" s="10">
        <f t="shared" si="15"/>
        <v>136241.80000000002</v>
      </c>
      <c r="E125" s="10">
        <v>0</v>
      </c>
      <c r="F125" s="10">
        <v>0</v>
      </c>
      <c r="G125" s="10">
        <v>0</v>
      </c>
      <c r="H125" s="10">
        <v>25821</v>
      </c>
      <c r="I125" s="10">
        <v>20143.8</v>
      </c>
      <c r="J125" s="10">
        <v>20143.8</v>
      </c>
      <c r="K125" s="10">
        <v>20706.3</v>
      </c>
      <c r="L125" s="3">
        <v>17904</v>
      </c>
      <c r="M125" s="10">
        <v>15889</v>
      </c>
      <c r="N125" s="10">
        <v>15633.9</v>
      </c>
      <c r="O125" s="10">
        <v>0</v>
      </c>
      <c r="P125" s="12" t="e">
        <f>L125-#REF!</f>
        <v>#REF!</v>
      </c>
    </row>
    <row r="126" spans="1:16" ht="24" x14ac:dyDescent="0.25">
      <c r="A126" s="71"/>
      <c r="B126" s="71"/>
      <c r="C126" s="9" t="s">
        <v>9</v>
      </c>
      <c r="D126" s="10">
        <f t="shared" si="15"/>
        <v>0</v>
      </c>
      <c r="E126" s="10">
        <v>0</v>
      </c>
      <c r="F126" s="10">
        <v>0</v>
      </c>
      <c r="G126" s="10">
        <v>0</v>
      </c>
      <c r="H126" s="10">
        <v>0</v>
      </c>
      <c r="I126" s="10">
        <v>0</v>
      </c>
      <c r="J126" s="10">
        <v>0</v>
      </c>
      <c r="K126" s="10">
        <v>0</v>
      </c>
      <c r="L126" s="15">
        <v>0</v>
      </c>
      <c r="M126" s="10">
        <v>0</v>
      </c>
      <c r="N126" s="10">
        <v>0</v>
      </c>
      <c r="O126" s="10">
        <v>0</v>
      </c>
      <c r="P126" s="12" t="e">
        <f>L126-#REF!</f>
        <v>#REF!</v>
      </c>
    </row>
    <row r="127" spans="1:16" ht="36" x14ac:dyDescent="0.25">
      <c r="A127" s="71"/>
      <c r="B127" s="71"/>
      <c r="C127" s="9" t="s">
        <v>10</v>
      </c>
      <c r="D127" s="10">
        <f t="shared" si="15"/>
        <v>0</v>
      </c>
      <c r="E127" s="10">
        <v>0</v>
      </c>
      <c r="F127" s="10">
        <v>0</v>
      </c>
      <c r="G127" s="10">
        <v>0</v>
      </c>
      <c r="H127" s="10">
        <v>0</v>
      </c>
      <c r="I127" s="10">
        <v>0</v>
      </c>
      <c r="J127" s="10">
        <v>0</v>
      </c>
      <c r="K127" s="10">
        <v>0</v>
      </c>
      <c r="L127" s="15">
        <v>0</v>
      </c>
      <c r="M127" s="10">
        <v>0</v>
      </c>
      <c r="N127" s="10">
        <v>0</v>
      </c>
      <c r="O127" s="10">
        <v>0</v>
      </c>
      <c r="P127" s="12" t="e">
        <f>L127-#REF!</f>
        <v>#REF!</v>
      </c>
    </row>
    <row r="128" spans="1:16" x14ac:dyDescent="0.25">
      <c r="A128" s="9"/>
      <c r="B128" s="9"/>
      <c r="C128" s="9"/>
      <c r="D128" s="10">
        <f t="shared" si="15"/>
        <v>0</v>
      </c>
      <c r="E128" s="10"/>
      <c r="F128" s="10"/>
      <c r="G128" s="10"/>
      <c r="H128" s="10"/>
      <c r="I128" s="10"/>
      <c r="J128" s="10"/>
      <c r="K128" s="10"/>
      <c r="L128" s="15"/>
      <c r="M128" s="10"/>
      <c r="N128" s="10"/>
      <c r="O128" s="10"/>
      <c r="P128" s="12" t="e">
        <f>L128-#REF!</f>
        <v>#REF!</v>
      </c>
    </row>
    <row r="129" spans="1:16" x14ac:dyDescent="0.25">
      <c r="A129" s="71" t="s">
        <v>33</v>
      </c>
      <c r="B129" s="71" t="s">
        <v>13</v>
      </c>
      <c r="C129" s="9" t="s">
        <v>6</v>
      </c>
      <c r="D129" s="10">
        <f t="shared" si="15"/>
        <v>183965.4</v>
      </c>
      <c r="E129" s="10">
        <v>0</v>
      </c>
      <c r="F129" s="10">
        <v>0</v>
      </c>
      <c r="G129" s="10">
        <v>0</v>
      </c>
      <c r="H129" s="10">
        <v>8363.4</v>
      </c>
      <c r="I129" s="10">
        <v>28667.599999999999</v>
      </c>
      <c r="J129" s="10">
        <v>30508.7</v>
      </c>
      <c r="K129" s="10">
        <f>K130+K131+K132+K133+K134</f>
        <v>29758.9</v>
      </c>
      <c r="L129" s="29">
        <f>L130+L131+L132+L133+L134</f>
        <v>32364.699999999997</v>
      </c>
      <c r="M129" s="10">
        <f>M130+M131+M132+M133+M134</f>
        <v>27667</v>
      </c>
      <c r="N129" s="10">
        <f>N130+N131+N132+N133+N134</f>
        <v>26635.100000000002</v>
      </c>
      <c r="O129" s="10">
        <f>O130+O131+O132+O133+O134</f>
        <v>0</v>
      </c>
      <c r="P129" s="30" t="e">
        <f>L129-#REF!</f>
        <v>#REF!</v>
      </c>
    </row>
    <row r="130" spans="1:16" x14ac:dyDescent="0.25">
      <c r="A130" s="71"/>
      <c r="B130" s="71"/>
      <c r="C130" s="9" t="s">
        <v>7</v>
      </c>
      <c r="D130" s="10">
        <f t="shared" si="15"/>
        <v>20152.600000000002</v>
      </c>
      <c r="E130" s="10">
        <v>0</v>
      </c>
      <c r="F130" s="10">
        <v>0</v>
      </c>
      <c r="G130" s="10">
        <v>0</v>
      </c>
      <c r="H130" s="10">
        <v>836.3</v>
      </c>
      <c r="I130" s="10">
        <v>3153.4</v>
      </c>
      <c r="J130" s="10">
        <v>3356</v>
      </c>
      <c r="K130" s="10">
        <v>3273.5</v>
      </c>
      <c r="L130" s="29">
        <f>3466.4+93.7</f>
        <v>3560.1</v>
      </c>
      <c r="M130" s="10">
        <v>3043.4</v>
      </c>
      <c r="N130" s="10">
        <v>2929.9</v>
      </c>
      <c r="O130" s="10">
        <v>0</v>
      </c>
      <c r="P130" s="30" t="e">
        <f>L130-#REF!</f>
        <v>#REF!</v>
      </c>
    </row>
    <row r="131" spans="1:16" ht="24" x14ac:dyDescent="0.25">
      <c r="A131" s="71"/>
      <c r="B131" s="71"/>
      <c r="C131" s="9" t="s">
        <v>8</v>
      </c>
      <c r="D131" s="10">
        <f t="shared" si="15"/>
        <v>163812.80000000002</v>
      </c>
      <c r="E131" s="10">
        <v>0</v>
      </c>
      <c r="F131" s="10">
        <v>0</v>
      </c>
      <c r="G131" s="10">
        <v>0</v>
      </c>
      <c r="H131" s="10">
        <v>7527.1</v>
      </c>
      <c r="I131" s="10">
        <v>25514.2</v>
      </c>
      <c r="J131" s="10">
        <v>27152.7</v>
      </c>
      <c r="K131" s="10">
        <v>26485.4</v>
      </c>
      <c r="L131" s="29">
        <f>28046.3+758.3</f>
        <v>28804.6</v>
      </c>
      <c r="M131" s="10">
        <v>24623.599999999999</v>
      </c>
      <c r="N131" s="10">
        <v>23705.200000000001</v>
      </c>
      <c r="O131" s="10">
        <v>0</v>
      </c>
      <c r="P131" s="30" t="e">
        <f>L131-#REF!</f>
        <v>#REF!</v>
      </c>
    </row>
    <row r="132" spans="1:16" ht="24" x14ac:dyDescent="0.25">
      <c r="A132" s="71"/>
      <c r="B132" s="71"/>
      <c r="C132" s="9" t="s">
        <v>9</v>
      </c>
      <c r="D132" s="10">
        <f t="shared" si="15"/>
        <v>0</v>
      </c>
      <c r="E132" s="10">
        <v>0</v>
      </c>
      <c r="F132" s="10">
        <v>0</v>
      </c>
      <c r="G132" s="10">
        <v>0</v>
      </c>
      <c r="H132" s="10">
        <v>0</v>
      </c>
      <c r="I132" s="10">
        <v>0</v>
      </c>
      <c r="J132" s="10">
        <v>0</v>
      </c>
      <c r="K132" s="10">
        <v>0</v>
      </c>
      <c r="L132" s="15">
        <v>0</v>
      </c>
      <c r="M132" s="10">
        <v>0</v>
      </c>
      <c r="N132" s="10">
        <v>0</v>
      </c>
      <c r="O132" s="10">
        <v>0</v>
      </c>
      <c r="P132" s="12" t="e">
        <f>L132-#REF!</f>
        <v>#REF!</v>
      </c>
    </row>
    <row r="133" spans="1:16" ht="36" x14ac:dyDescent="0.25">
      <c r="A133" s="71"/>
      <c r="B133" s="71"/>
      <c r="C133" s="9" t="s">
        <v>10</v>
      </c>
      <c r="D133" s="10">
        <f t="shared" si="15"/>
        <v>0</v>
      </c>
      <c r="E133" s="10">
        <v>0</v>
      </c>
      <c r="F133" s="10">
        <v>0</v>
      </c>
      <c r="G133" s="10">
        <v>0</v>
      </c>
      <c r="H133" s="10">
        <v>0</v>
      </c>
      <c r="I133" s="10">
        <v>0</v>
      </c>
      <c r="J133" s="10">
        <v>0</v>
      </c>
      <c r="K133" s="10">
        <v>0</v>
      </c>
      <c r="L133" s="15">
        <v>0</v>
      </c>
      <c r="M133" s="10">
        <v>0</v>
      </c>
      <c r="N133" s="10">
        <v>0</v>
      </c>
      <c r="O133" s="10">
        <v>0</v>
      </c>
      <c r="P133" s="12" t="e">
        <f>L133-#REF!</f>
        <v>#REF!</v>
      </c>
    </row>
    <row r="134" spans="1:16" x14ac:dyDescent="0.25">
      <c r="A134" s="9"/>
      <c r="B134" s="9"/>
      <c r="C134" s="9"/>
      <c r="D134" s="10">
        <f t="shared" si="15"/>
        <v>0</v>
      </c>
      <c r="E134" s="10"/>
      <c r="F134" s="10"/>
      <c r="G134" s="10"/>
      <c r="H134" s="10"/>
      <c r="I134" s="10"/>
      <c r="J134" s="10"/>
      <c r="K134" s="10"/>
      <c r="L134" s="15"/>
      <c r="M134" s="10"/>
      <c r="N134" s="10"/>
      <c r="O134" s="10"/>
      <c r="P134" s="12" t="e">
        <f>L134-#REF!</f>
        <v>#REF!</v>
      </c>
    </row>
    <row r="135" spans="1:16" x14ac:dyDescent="0.25">
      <c r="A135" s="73" t="s">
        <v>34</v>
      </c>
      <c r="B135" s="71"/>
      <c r="C135" s="9" t="s">
        <v>6</v>
      </c>
      <c r="D135" s="10">
        <f t="shared" si="15"/>
        <v>1918925.4</v>
      </c>
      <c r="E135" s="10">
        <f t="shared" ref="E135:O140" si="17">E141+E147+E153+E159+E165</f>
        <v>297486.5</v>
      </c>
      <c r="F135" s="10">
        <f t="shared" si="17"/>
        <v>153757.29999999999</v>
      </c>
      <c r="G135" s="10">
        <f t="shared" si="17"/>
        <v>157294.9</v>
      </c>
      <c r="H135" s="10">
        <f t="shared" si="17"/>
        <v>131371.29999999999</v>
      </c>
      <c r="I135" s="10">
        <f t="shared" si="17"/>
        <v>152122.19999999998</v>
      </c>
      <c r="J135" s="10">
        <f t="shared" si="17"/>
        <v>152893.4</v>
      </c>
      <c r="K135" s="10">
        <f t="shared" si="17"/>
        <v>156893.5</v>
      </c>
      <c r="L135" s="15">
        <f t="shared" si="17"/>
        <v>177767.59999999998</v>
      </c>
      <c r="M135" s="10">
        <f t="shared" si="17"/>
        <v>178753.69999999998</v>
      </c>
      <c r="N135" s="10">
        <f t="shared" si="17"/>
        <v>179769.4</v>
      </c>
      <c r="O135" s="10">
        <f t="shared" si="17"/>
        <v>180815.59999999998</v>
      </c>
      <c r="P135" s="12" t="e">
        <f>L135-#REF!</f>
        <v>#REF!</v>
      </c>
    </row>
    <row r="136" spans="1:16" x14ac:dyDescent="0.25">
      <c r="A136" s="73"/>
      <c r="B136" s="71"/>
      <c r="C136" s="9" t="s">
        <v>7</v>
      </c>
      <c r="D136" s="10">
        <f t="shared" si="15"/>
        <v>1388415.2000000002</v>
      </c>
      <c r="E136" s="10">
        <f t="shared" si="17"/>
        <v>126152.8</v>
      </c>
      <c r="F136" s="10">
        <f t="shared" si="17"/>
        <v>113108.9</v>
      </c>
      <c r="G136" s="10">
        <f t="shared" si="17"/>
        <v>110949.5</v>
      </c>
      <c r="H136" s="10">
        <f t="shared" si="17"/>
        <v>108332</v>
      </c>
      <c r="I136" s="10">
        <f t="shared" si="17"/>
        <v>108831.7</v>
      </c>
      <c r="J136" s="10">
        <f t="shared" si="17"/>
        <v>116255.1</v>
      </c>
      <c r="K136" s="10">
        <f t="shared" si="17"/>
        <v>125196</v>
      </c>
      <c r="L136" s="3">
        <f t="shared" si="17"/>
        <v>144897.29999999999</v>
      </c>
      <c r="M136" s="10">
        <f t="shared" si="17"/>
        <v>144897.29999999999</v>
      </c>
      <c r="N136" s="10">
        <f t="shared" si="17"/>
        <v>144897.29999999999</v>
      </c>
      <c r="O136" s="10">
        <f t="shared" si="17"/>
        <v>144897.29999999999</v>
      </c>
      <c r="P136" s="12" t="e">
        <f>L136-#REF!</f>
        <v>#REF!</v>
      </c>
    </row>
    <row r="137" spans="1:16" ht="24" x14ac:dyDescent="0.25">
      <c r="A137" s="73"/>
      <c r="B137" s="71"/>
      <c r="C137" s="9" t="s">
        <v>8</v>
      </c>
      <c r="D137" s="10">
        <f t="shared" si="15"/>
        <v>0</v>
      </c>
      <c r="E137" s="10">
        <f t="shared" si="17"/>
        <v>0</v>
      </c>
      <c r="F137" s="10">
        <f t="shared" si="17"/>
        <v>0</v>
      </c>
      <c r="G137" s="10">
        <f t="shared" si="17"/>
        <v>0</v>
      </c>
      <c r="H137" s="10">
        <f t="shared" si="17"/>
        <v>0</v>
      </c>
      <c r="I137" s="10">
        <f t="shared" si="17"/>
        <v>0</v>
      </c>
      <c r="J137" s="10">
        <f t="shared" si="17"/>
        <v>0</v>
      </c>
      <c r="K137" s="10">
        <f t="shared" si="17"/>
        <v>0</v>
      </c>
      <c r="L137" s="15">
        <f t="shared" si="17"/>
        <v>0</v>
      </c>
      <c r="M137" s="10">
        <f t="shared" si="17"/>
        <v>0</v>
      </c>
      <c r="N137" s="10">
        <f t="shared" si="17"/>
        <v>0</v>
      </c>
      <c r="O137" s="10">
        <f t="shared" si="17"/>
        <v>0</v>
      </c>
      <c r="P137" s="12" t="e">
        <f>L137-#REF!</f>
        <v>#REF!</v>
      </c>
    </row>
    <row r="138" spans="1:16" ht="24" x14ac:dyDescent="0.25">
      <c r="A138" s="73"/>
      <c r="B138" s="71"/>
      <c r="C138" s="9" t="s">
        <v>9</v>
      </c>
      <c r="D138" s="10">
        <f t="shared" si="15"/>
        <v>215836.4</v>
      </c>
      <c r="E138" s="10">
        <f t="shared" si="17"/>
        <v>153033.70000000001</v>
      </c>
      <c r="F138" s="10">
        <f t="shared" si="17"/>
        <v>21524.9</v>
      </c>
      <c r="G138" s="10">
        <f t="shared" si="17"/>
        <v>21392.5</v>
      </c>
      <c r="H138" s="10">
        <f t="shared" si="17"/>
        <v>0</v>
      </c>
      <c r="I138" s="10">
        <f t="shared" si="17"/>
        <v>13843</v>
      </c>
      <c r="J138" s="10">
        <f t="shared" si="17"/>
        <v>6042.3</v>
      </c>
      <c r="K138" s="10">
        <f t="shared" si="17"/>
        <v>0</v>
      </c>
      <c r="L138" s="15">
        <f t="shared" si="17"/>
        <v>0</v>
      </c>
      <c r="M138" s="10">
        <f t="shared" si="17"/>
        <v>0</v>
      </c>
      <c r="N138" s="10">
        <f t="shared" si="17"/>
        <v>0</v>
      </c>
      <c r="O138" s="10">
        <f t="shared" si="17"/>
        <v>0</v>
      </c>
      <c r="P138" s="12" t="e">
        <f>L138-#REF!</f>
        <v>#REF!</v>
      </c>
    </row>
    <row r="139" spans="1:16" ht="36" x14ac:dyDescent="0.25">
      <c r="A139" s="73"/>
      <c r="B139" s="71"/>
      <c r="C139" s="9" t="s">
        <v>10</v>
      </c>
      <c r="D139" s="10">
        <f t="shared" si="15"/>
        <v>314673.8</v>
      </c>
      <c r="E139" s="10">
        <f t="shared" si="17"/>
        <v>18300</v>
      </c>
      <c r="F139" s="10">
        <f t="shared" si="17"/>
        <v>19123.5</v>
      </c>
      <c r="G139" s="10">
        <f t="shared" si="17"/>
        <v>24952.9</v>
      </c>
      <c r="H139" s="10">
        <f t="shared" si="17"/>
        <v>23039.3</v>
      </c>
      <c r="I139" s="10">
        <f t="shared" si="17"/>
        <v>29447.5</v>
      </c>
      <c r="J139" s="10">
        <f t="shared" si="17"/>
        <v>30596</v>
      </c>
      <c r="K139" s="10">
        <f t="shared" si="17"/>
        <v>31697.5</v>
      </c>
      <c r="L139" s="15">
        <f t="shared" si="17"/>
        <v>32870.300000000003</v>
      </c>
      <c r="M139" s="10">
        <f t="shared" si="17"/>
        <v>33856.400000000001</v>
      </c>
      <c r="N139" s="10">
        <f t="shared" si="17"/>
        <v>34872.1</v>
      </c>
      <c r="O139" s="10">
        <f t="shared" si="17"/>
        <v>35918.300000000003</v>
      </c>
      <c r="P139" s="12" t="e">
        <f>L139-#REF!</f>
        <v>#REF!</v>
      </c>
    </row>
    <row r="140" spans="1:16" x14ac:dyDescent="0.25">
      <c r="A140" s="11"/>
      <c r="B140" s="9"/>
      <c r="C140" s="9"/>
      <c r="D140" s="10">
        <f t="shared" si="15"/>
        <v>0</v>
      </c>
      <c r="E140" s="10">
        <f t="shared" si="17"/>
        <v>0</v>
      </c>
      <c r="F140" s="10">
        <f t="shared" si="17"/>
        <v>0</v>
      </c>
      <c r="G140" s="10">
        <f t="shared" si="17"/>
        <v>0</v>
      </c>
      <c r="H140" s="10">
        <f t="shared" si="17"/>
        <v>0</v>
      </c>
      <c r="I140" s="10">
        <f t="shared" si="17"/>
        <v>0</v>
      </c>
      <c r="J140" s="10">
        <f t="shared" si="17"/>
        <v>0</v>
      </c>
      <c r="K140" s="10">
        <f t="shared" si="17"/>
        <v>0</v>
      </c>
      <c r="L140" s="15">
        <f t="shared" si="17"/>
        <v>0</v>
      </c>
      <c r="M140" s="10">
        <f t="shared" si="17"/>
        <v>0</v>
      </c>
      <c r="N140" s="10">
        <f t="shared" si="17"/>
        <v>0</v>
      </c>
      <c r="O140" s="10">
        <f t="shared" si="17"/>
        <v>0</v>
      </c>
      <c r="P140" s="12" t="e">
        <f>L140-#REF!</f>
        <v>#REF!</v>
      </c>
    </row>
    <row r="141" spans="1:16" x14ac:dyDescent="0.25">
      <c r="A141" s="71" t="s">
        <v>35</v>
      </c>
      <c r="B141" s="71" t="s">
        <v>21</v>
      </c>
      <c r="C141" s="9" t="s">
        <v>6</v>
      </c>
      <c r="D141" s="20">
        <f t="shared" si="15"/>
        <v>1896360.0999999996</v>
      </c>
      <c r="E141" s="10">
        <v>293771.90000000002</v>
      </c>
      <c r="F141" s="10">
        <v>152697.29999999999</v>
      </c>
      <c r="G141" s="10">
        <v>156580.5</v>
      </c>
      <c r="H141" s="10">
        <v>129746.3</v>
      </c>
      <c r="I141" s="10">
        <v>150060.9</v>
      </c>
      <c r="J141" s="10">
        <v>150793.4</v>
      </c>
      <c r="K141" s="10">
        <f>K142+K143+K144+K145+K146</f>
        <v>156203.5</v>
      </c>
      <c r="L141" s="20">
        <f>L142+L143+L144+L145+L146</f>
        <v>175117.59999999998</v>
      </c>
      <c r="M141" s="10">
        <f>M142+M143+M144+M145+M146</f>
        <v>176103.69999999998</v>
      </c>
      <c r="N141" s="10">
        <f>N142+N143+N144+N145+N146</f>
        <v>177119.4</v>
      </c>
      <c r="O141" s="10">
        <f>O142+O143+O144+O145+O146</f>
        <v>178165.59999999998</v>
      </c>
      <c r="P141" s="12" t="e">
        <f>L141-#REF!</f>
        <v>#REF!</v>
      </c>
    </row>
    <row r="142" spans="1:16" x14ac:dyDescent="0.25">
      <c r="A142" s="71"/>
      <c r="B142" s="71"/>
      <c r="C142" s="9" t="s">
        <v>7</v>
      </c>
      <c r="D142" s="20">
        <f t="shared" ref="D142:D205" si="18">SUM(E142:O142)</f>
        <v>1365849.9000000001</v>
      </c>
      <c r="E142" s="10">
        <v>122438.2</v>
      </c>
      <c r="F142" s="10">
        <v>112048.9</v>
      </c>
      <c r="G142" s="10">
        <v>110235.1</v>
      </c>
      <c r="H142" s="10">
        <v>106707</v>
      </c>
      <c r="I142" s="10">
        <v>106770.4</v>
      </c>
      <c r="J142" s="10">
        <v>114155.1</v>
      </c>
      <c r="K142" s="10">
        <v>124506</v>
      </c>
      <c r="L142" s="20">
        <f>142247.3</f>
        <v>142247.29999999999</v>
      </c>
      <c r="M142" s="10">
        <v>142247.29999999999</v>
      </c>
      <c r="N142" s="10">
        <v>142247.29999999999</v>
      </c>
      <c r="O142" s="10">
        <v>142247.29999999999</v>
      </c>
      <c r="P142" s="12" t="e">
        <f>L142-#REF!</f>
        <v>#REF!</v>
      </c>
    </row>
    <row r="143" spans="1:16" ht="24" x14ac:dyDescent="0.25">
      <c r="A143" s="71"/>
      <c r="B143" s="71"/>
      <c r="C143" s="9" t="s">
        <v>8</v>
      </c>
      <c r="D143" s="10">
        <f t="shared" si="18"/>
        <v>0</v>
      </c>
      <c r="E143" s="10">
        <v>0</v>
      </c>
      <c r="F143" s="10">
        <v>0</v>
      </c>
      <c r="G143" s="10">
        <v>0</v>
      </c>
      <c r="H143" s="10">
        <v>0</v>
      </c>
      <c r="I143" s="10">
        <v>0</v>
      </c>
      <c r="J143" s="10">
        <v>0</v>
      </c>
      <c r="K143" s="10">
        <v>0</v>
      </c>
      <c r="L143" s="15">
        <v>0</v>
      </c>
      <c r="M143" s="10">
        <v>0</v>
      </c>
      <c r="N143" s="10">
        <v>0</v>
      </c>
      <c r="O143" s="10">
        <v>0</v>
      </c>
      <c r="P143" s="12" t="e">
        <f>L143-#REF!</f>
        <v>#REF!</v>
      </c>
    </row>
    <row r="144" spans="1:16" ht="24" x14ac:dyDescent="0.25">
      <c r="A144" s="71"/>
      <c r="B144" s="71"/>
      <c r="C144" s="9" t="s">
        <v>9</v>
      </c>
      <c r="D144" s="10">
        <f t="shared" si="18"/>
        <v>215836.4</v>
      </c>
      <c r="E144" s="10">
        <v>153033.70000000001</v>
      </c>
      <c r="F144" s="10">
        <v>21524.9</v>
      </c>
      <c r="G144" s="10">
        <v>21392.5</v>
      </c>
      <c r="H144" s="10">
        <v>0</v>
      </c>
      <c r="I144" s="10">
        <v>13843</v>
      </c>
      <c r="J144" s="10">
        <v>6042.3</v>
      </c>
      <c r="K144" s="10">
        <v>0</v>
      </c>
      <c r="L144" s="15">
        <v>0</v>
      </c>
      <c r="M144" s="10">
        <v>0</v>
      </c>
      <c r="N144" s="10">
        <v>0</v>
      </c>
      <c r="O144" s="10">
        <v>0</v>
      </c>
      <c r="P144" s="12" t="e">
        <f>L144-#REF!</f>
        <v>#REF!</v>
      </c>
    </row>
    <row r="145" spans="1:16" ht="36" x14ac:dyDescent="0.25">
      <c r="A145" s="71"/>
      <c r="B145" s="71"/>
      <c r="C145" s="9" t="s">
        <v>10</v>
      </c>
      <c r="D145" s="10">
        <f t="shared" si="18"/>
        <v>314673.8</v>
      </c>
      <c r="E145" s="10">
        <v>18300</v>
      </c>
      <c r="F145" s="10">
        <v>19123.5</v>
      </c>
      <c r="G145" s="10">
        <v>24952.9</v>
      </c>
      <c r="H145" s="10">
        <v>23039.3</v>
      </c>
      <c r="I145" s="10">
        <v>29447.5</v>
      </c>
      <c r="J145" s="10">
        <v>30596</v>
      </c>
      <c r="K145" s="10">
        <v>31697.5</v>
      </c>
      <c r="L145" s="15">
        <v>32870.300000000003</v>
      </c>
      <c r="M145" s="10">
        <v>33856.400000000001</v>
      </c>
      <c r="N145" s="10">
        <v>34872.1</v>
      </c>
      <c r="O145" s="10">
        <v>35918.300000000003</v>
      </c>
      <c r="P145" s="12" t="e">
        <f>L145-#REF!</f>
        <v>#REF!</v>
      </c>
    </row>
    <row r="146" spans="1:16" x14ac:dyDescent="0.25">
      <c r="A146" s="9"/>
      <c r="B146" s="9"/>
      <c r="C146" s="9"/>
      <c r="D146" s="10">
        <f t="shared" si="18"/>
        <v>0</v>
      </c>
      <c r="E146" s="10"/>
      <c r="F146" s="10"/>
      <c r="G146" s="10"/>
      <c r="H146" s="10"/>
      <c r="I146" s="10"/>
      <c r="J146" s="10"/>
      <c r="K146" s="10"/>
      <c r="L146" s="15"/>
      <c r="M146" s="10"/>
      <c r="N146" s="10"/>
      <c r="O146" s="10"/>
      <c r="P146" s="12" t="e">
        <f>L146-#REF!</f>
        <v>#REF!</v>
      </c>
    </row>
    <row r="147" spans="1:16" x14ac:dyDescent="0.25">
      <c r="A147" s="71" t="s">
        <v>36</v>
      </c>
      <c r="B147" s="71" t="s">
        <v>13</v>
      </c>
      <c r="C147" s="9" t="s">
        <v>6</v>
      </c>
      <c r="D147" s="20">
        <f t="shared" si="18"/>
        <v>4162.5</v>
      </c>
      <c r="E147" s="10">
        <v>1550</v>
      </c>
      <c r="F147" s="10">
        <v>250</v>
      </c>
      <c r="G147" s="10">
        <v>342.5</v>
      </c>
      <c r="H147" s="10">
        <v>200</v>
      </c>
      <c r="I147" s="10">
        <v>320</v>
      </c>
      <c r="J147" s="10">
        <v>300</v>
      </c>
      <c r="K147" s="10">
        <f>K148+K149+K150+K151+K152</f>
        <v>0</v>
      </c>
      <c r="L147" s="20">
        <f>L148+L149+L150+L151+L152</f>
        <v>300</v>
      </c>
      <c r="M147" s="10">
        <f>M148+M149+M150+M151+M152</f>
        <v>300</v>
      </c>
      <c r="N147" s="10">
        <f>N148+N149+N150+N151+N152</f>
        <v>300</v>
      </c>
      <c r="O147" s="10">
        <f>O148+O149+O150+O151+O152</f>
        <v>300</v>
      </c>
      <c r="P147" s="12" t="e">
        <f>L147-#REF!</f>
        <v>#REF!</v>
      </c>
    </row>
    <row r="148" spans="1:16" x14ac:dyDescent="0.25">
      <c r="A148" s="71"/>
      <c r="B148" s="71"/>
      <c r="C148" s="9" t="s">
        <v>7</v>
      </c>
      <c r="D148" s="20">
        <f t="shared" si="18"/>
        <v>4162.5</v>
      </c>
      <c r="E148" s="10">
        <v>1550</v>
      </c>
      <c r="F148" s="10">
        <v>250</v>
      </c>
      <c r="G148" s="10">
        <v>342.5</v>
      </c>
      <c r="H148" s="10">
        <v>200</v>
      </c>
      <c r="I148" s="10">
        <v>320</v>
      </c>
      <c r="J148" s="10">
        <v>300</v>
      </c>
      <c r="K148" s="10">
        <v>0</v>
      </c>
      <c r="L148" s="20">
        <f>300</f>
        <v>300</v>
      </c>
      <c r="M148" s="10">
        <v>300</v>
      </c>
      <c r="N148" s="10">
        <v>300</v>
      </c>
      <c r="O148" s="10">
        <v>300</v>
      </c>
      <c r="P148" s="12" t="e">
        <f>L148-#REF!</f>
        <v>#REF!</v>
      </c>
    </row>
    <row r="149" spans="1:16" ht="24" x14ac:dyDescent="0.25">
      <c r="A149" s="71"/>
      <c r="B149" s="71"/>
      <c r="C149" s="9" t="s">
        <v>8</v>
      </c>
      <c r="D149" s="10">
        <f t="shared" si="18"/>
        <v>0</v>
      </c>
      <c r="E149" s="10">
        <v>0</v>
      </c>
      <c r="F149" s="10">
        <v>0</v>
      </c>
      <c r="G149" s="10">
        <v>0</v>
      </c>
      <c r="H149" s="10">
        <v>0</v>
      </c>
      <c r="I149" s="10">
        <v>0</v>
      </c>
      <c r="J149" s="10">
        <v>0</v>
      </c>
      <c r="K149" s="10">
        <v>0</v>
      </c>
      <c r="L149" s="15">
        <v>0</v>
      </c>
      <c r="M149" s="10">
        <v>0</v>
      </c>
      <c r="N149" s="10">
        <v>0</v>
      </c>
      <c r="O149" s="10">
        <v>0</v>
      </c>
      <c r="P149" s="12" t="e">
        <f>L149-#REF!</f>
        <v>#REF!</v>
      </c>
    </row>
    <row r="150" spans="1:16" ht="24" x14ac:dyDescent="0.25">
      <c r="A150" s="71"/>
      <c r="B150" s="71"/>
      <c r="C150" s="9" t="s">
        <v>9</v>
      </c>
      <c r="D150" s="10">
        <f t="shared" si="18"/>
        <v>0</v>
      </c>
      <c r="E150" s="10">
        <v>0</v>
      </c>
      <c r="F150" s="10">
        <v>0</v>
      </c>
      <c r="G150" s="10">
        <v>0</v>
      </c>
      <c r="H150" s="10">
        <v>0</v>
      </c>
      <c r="I150" s="10">
        <v>0</v>
      </c>
      <c r="J150" s="10">
        <v>0</v>
      </c>
      <c r="K150" s="10">
        <v>0</v>
      </c>
      <c r="L150" s="15">
        <v>0</v>
      </c>
      <c r="M150" s="10">
        <v>0</v>
      </c>
      <c r="N150" s="10">
        <v>0</v>
      </c>
      <c r="O150" s="10">
        <v>0</v>
      </c>
      <c r="P150" s="12" t="e">
        <f>L150-#REF!</f>
        <v>#REF!</v>
      </c>
    </row>
    <row r="151" spans="1:16" ht="36" x14ac:dyDescent="0.25">
      <c r="A151" s="71"/>
      <c r="B151" s="71"/>
      <c r="C151" s="9" t="s">
        <v>10</v>
      </c>
      <c r="D151" s="10">
        <f t="shared" si="18"/>
        <v>0</v>
      </c>
      <c r="E151" s="10">
        <v>0</v>
      </c>
      <c r="F151" s="10">
        <v>0</v>
      </c>
      <c r="G151" s="10">
        <v>0</v>
      </c>
      <c r="H151" s="10">
        <v>0</v>
      </c>
      <c r="I151" s="10">
        <v>0</v>
      </c>
      <c r="J151" s="10">
        <v>0</v>
      </c>
      <c r="K151" s="10">
        <v>0</v>
      </c>
      <c r="L151" s="15">
        <v>0</v>
      </c>
      <c r="M151" s="10">
        <v>0</v>
      </c>
      <c r="N151" s="10">
        <v>0</v>
      </c>
      <c r="O151" s="10">
        <v>0</v>
      </c>
      <c r="P151" s="12" t="e">
        <f>L151-#REF!</f>
        <v>#REF!</v>
      </c>
    </row>
    <row r="152" spans="1:16" x14ac:dyDescent="0.25">
      <c r="A152" s="9"/>
      <c r="B152" s="9"/>
      <c r="C152" s="9"/>
      <c r="D152" s="10">
        <f t="shared" si="18"/>
        <v>0</v>
      </c>
      <c r="E152" s="10"/>
      <c r="F152" s="10"/>
      <c r="G152" s="10"/>
      <c r="H152" s="10"/>
      <c r="I152" s="10"/>
      <c r="J152" s="10"/>
      <c r="K152" s="10"/>
      <c r="L152" s="15"/>
      <c r="M152" s="10"/>
      <c r="N152" s="10"/>
      <c r="O152" s="10"/>
      <c r="P152" s="12" t="e">
        <f>L152-#REF!</f>
        <v>#REF!</v>
      </c>
    </row>
    <row r="153" spans="1:16" x14ac:dyDescent="0.25">
      <c r="A153" s="71" t="s">
        <v>37</v>
      </c>
      <c r="B153" s="71" t="s">
        <v>13</v>
      </c>
      <c r="C153" s="9" t="s">
        <v>6</v>
      </c>
      <c r="D153" s="20">
        <f t="shared" si="18"/>
        <v>7645</v>
      </c>
      <c r="E153" s="10">
        <v>1000</v>
      </c>
      <c r="F153" s="10">
        <v>300</v>
      </c>
      <c r="G153" s="10">
        <v>100</v>
      </c>
      <c r="H153" s="10">
        <v>425</v>
      </c>
      <c r="I153" s="10">
        <v>720</v>
      </c>
      <c r="J153" s="10">
        <v>700</v>
      </c>
      <c r="K153" s="10">
        <f>K154+K155+K156+K157+K158</f>
        <v>400</v>
      </c>
      <c r="L153" s="20">
        <f>L154+L155+L156+L157+L158</f>
        <v>1000</v>
      </c>
      <c r="M153" s="10">
        <f>M154+M155+M156+M157+M158</f>
        <v>1000</v>
      </c>
      <c r="N153" s="10">
        <f>N154+N155+N156+N157+N158</f>
        <v>1000</v>
      </c>
      <c r="O153" s="10">
        <f>O154+O155+O156+O157+O158</f>
        <v>1000</v>
      </c>
      <c r="P153" s="12" t="e">
        <f>L153-#REF!</f>
        <v>#REF!</v>
      </c>
    </row>
    <row r="154" spans="1:16" x14ac:dyDescent="0.25">
      <c r="A154" s="71"/>
      <c r="B154" s="71"/>
      <c r="C154" s="9" t="s">
        <v>7</v>
      </c>
      <c r="D154" s="20">
        <f t="shared" si="18"/>
        <v>7645</v>
      </c>
      <c r="E154" s="10">
        <v>1000</v>
      </c>
      <c r="F154" s="10">
        <v>300</v>
      </c>
      <c r="G154" s="10">
        <v>100</v>
      </c>
      <c r="H154" s="10">
        <v>425</v>
      </c>
      <c r="I154" s="10">
        <v>720</v>
      </c>
      <c r="J154" s="10">
        <v>700</v>
      </c>
      <c r="K154" s="10">
        <v>400</v>
      </c>
      <c r="L154" s="20">
        <f>1000</f>
        <v>1000</v>
      </c>
      <c r="M154" s="10">
        <v>1000</v>
      </c>
      <c r="N154" s="10">
        <v>1000</v>
      </c>
      <c r="O154" s="10">
        <v>1000</v>
      </c>
      <c r="P154" s="12" t="e">
        <f>L154-#REF!</f>
        <v>#REF!</v>
      </c>
    </row>
    <row r="155" spans="1:16" ht="24" x14ac:dyDescent="0.25">
      <c r="A155" s="71"/>
      <c r="B155" s="71"/>
      <c r="C155" s="9" t="s">
        <v>8</v>
      </c>
      <c r="D155" s="10">
        <f t="shared" si="18"/>
        <v>0</v>
      </c>
      <c r="E155" s="10">
        <v>0</v>
      </c>
      <c r="F155" s="10">
        <v>0</v>
      </c>
      <c r="G155" s="10">
        <v>0</v>
      </c>
      <c r="H155" s="10">
        <v>0</v>
      </c>
      <c r="I155" s="10">
        <v>0</v>
      </c>
      <c r="J155" s="10">
        <v>0</v>
      </c>
      <c r="K155" s="10">
        <v>0</v>
      </c>
      <c r="L155" s="15">
        <v>0</v>
      </c>
      <c r="M155" s="10">
        <v>0</v>
      </c>
      <c r="N155" s="10">
        <v>0</v>
      </c>
      <c r="O155" s="10">
        <v>0</v>
      </c>
      <c r="P155" s="12" t="e">
        <f>L155-#REF!</f>
        <v>#REF!</v>
      </c>
    </row>
    <row r="156" spans="1:16" ht="24" x14ac:dyDescent="0.25">
      <c r="A156" s="71"/>
      <c r="B156" s="71"/>
      <c r="C156" s="9" t="s">
        <v>9</v>
      </c>
      <c r="D156" s="10">
        <f t="shared" si="18"/>
        <v>0</v>
      </c>
      <c r="E156" s="10">
        <v>0</v>
      </c>
      <c r="F156" s="10">
        <v>0</v>
      </c>
      <c r="G156" s="10">
        <v>0</v>
      </c>
      <c r="H156" s="10">
        <v>0</v>
      </c>
      <c r="I156" s="10">
        <v>0</v>
      </c>
      <c r="J156" s="10">
        <v>0</v>
      </c>
      <c r="K156" s="10">
        <v>0</v>
      </c>
      <c r="L156" s="15">
        <v>0</v>
      </c>
      <c r="M156" s="10">
        <v>0</v>
      </c>
      <c r="N156" s="10">
        <v>0</v>
      </c>
      <c r="O156" s="10">
        <v>0</v>
      </c>
      <c r="P156" s="12" t="e">
        <f>L156-#REF!</f>
        <v>#REF!</v>
      </c>
    </row>
    <row r="157" spans="1:16" ht="36" x14ac:dyDescent="0.25">
      <c r="A157" s="71"/>
      <c r="B157" s="71"/>
      <c r="C157" s="9" t="s">
        <v>10</v>
      </c>
      <c r="D157" s="10">
        <f t="shared" si="18"/>
        <v>0</v>
      </c>
      <c r="E157" s="10">
        <v>0</v>
      </c>
      <c r="F157" s="10">
        <v>0</v>
      </c>
      <c r="G157" s="10">
        <v>0</v>
      </c>
      <c r="H157" s="10">
        <v>0</v>
      </c>
      <c r="I157" s="10">
        <v>0</v>
      </c>
      <c r="J157" s="10">
        <v>0</v>
      </c>
      <c r="K157" s="10">
        <v>0</v>
      </c>
      <c r="L157" s="15">
        <v>0</v>
      </c>
      <c r="M157" s="10">
        <v>0</v>
      </c>
      <c r="N157" s="10">
        <v>0</v>
      </c>
      <c r="O157" s="10">
        <v>0</v>
      </c>
      <c r="P157" s="12" t="e">
        <f>L157-#REF!</f>
        <v>#REF!</v>
      </c>
    </row>
    <row r="158" spans="1:16" x14ac:dyDescent="0.25">
      <c r="A158" s="9"/>
      <c r="B158" s="9"/>
      <c r="C158" s="9"/>
      <c r="D158" s="10">
        <f t="shared" si="18"/>
        <v>0</v>
      </c>
      <c r="E158" s="10"/>
      <c r="F158" s="10"/>
      <c r="G158" s="10"/>
      <c r="H158" s="10"/>
      <c r="I158" s="10"/>
      <c r="J158" s="10"/>
      <c r="K158" s="10"/>
      <c r="L158" s="15"/>
      <c r="M158" s="10"/>
      <c r="N158" s="10"/>
      <c r="O158" s="10"/>
      <c r="P158" s="12" t="e">
        <f>L158-#REF!</f>
        <v>#REF!</v>
      </c>
    </row>
    <row r="159" spans="1:16" x14ac:dyDescent="0.25">
      <c r="A159" s="71" t="s">
        <v>38</v>
      </c>
      <c r="B159" s="71" t="s">
        <v>13</v>
      </c>
      <c r="C159" s="9" t="s">
        <v>6</v>
      </c>
      <c r="D159" s="20">
        <f t="shared" si="18"/>
        <v>3904</v>
      </c>
      <c r="E159" s="10">
        <v>520</v>
      </c>
      <c r="F159" s="10">
        <v>260</v>
      </c>
      <c r="G159" s="10">
        <v>224</v>
      </c>
      <c r="H159" s="10">
        <v>250</v>
      </c>
      <c r="I159" s="10">
        <v>400</v>
      </c>
      <c r="J159" s="10">
        <v>250</v>
      </c>
      <c r="K159" s="10">
        <f>K160+K161+K162+K163+K164</f>
        <v>0</v>
      </c>
      <c r="L159" s="20">
        <f>L160+L161+L162+L163+L164</f>
        <v>500</v>
      </c>
      <c r="M159" s="10">
        <f>M160+M161+M162+M163+M164</f>
        <v>500</v>
      </c>
      <c r="N159" s="10">
        <f>N160+N161+N162+N163+N164</f>
        <v>500</v>
      </c>
      <c r="O159" s="10">
        <f>O160+O161+O162+O163+O164</f>
        <v>500</v>
      </c>
      <c r="P159" s="12" t="e">
        <f>L159-#REF!</f>
        <v>#REF!</v>
      </c>
    </row>
    <row r="160" spans="1:16" x14ac:dyDescent="0.25">
      <c r="A160" s="71"/>
      <c r="B160" s="71"/>
      <c r="C160" s="9" t="s">
        <v>7</v>
      </c>
      <c r="D160" s="20">
        <f t="shared" si="18"/>
        <v>3904</v>
      </c>
      <c r="E160" s="10">
        <v>520</v>
      </c>
      <c r="F160" s="10">
        <v>260</v>
      </c>
      <c r="G160" s="10">
        <v>224</v>
      </c>
      <c r="H160" s="10">
        <v>250</v>
      </c>
      <c r="I160" s="10">
        <v>400</v>
      </c>
      <c r="J160" s="10">
        <v>250</v>
      </c>
      <c r="K160" s="10">
        <v>0</v>
      </c>
      <c r="L160" s="20">
        <f>500</f>
        <v>500</v>
      </c>
      <c r="M160" s="10">
        <v>500</v>
      </c>
      <c r="N160" s="10">
        <v>500</v>
      </c>
      <c r="O160" s="10">
        <v>500</v>
      </c>
      <c r="P160" s="12" t="e">
        <f>L160-#REF!</f>
        <v>#REF!</v>
      </c>
    </row>
    <row r="161" spans="1:16" ht="24" x14ac:dyDescent="0.25">
      <c r="A161" s="71"/>
      <c r="B161" s="71"/>
      <c r="C161" s="9" t="s">
        <v>8</v>
      </c>
      <c r="D161" s="10">
        <f t="shared" si="18"/>
        <v>0</v>
      </c>
      <c r="E161" s="10">
        <v>0</v>
      </c>
      <c r="F161" s="10">
        <v>0</v>
      </c>
      <c r="G161" s="10">
        <v>0</v>
      </c>
      <c r="H161" s="10">
        <v>0</v>
      </c>
      <c r="I161" s="10">
        <v>0</v>
      </c>
      <c r="J161" s="10">
        <v>0</v>
      </c>
      <c r="K161" s="10">
        <v>0</v>
      </c>
      <c r="L161" s="15">
        <v>0</v>
      </c>
      <c r="M161" s="10">
        <v>0</v>
      </c>
      <c r="N161" s="10">
        <v>0</v>
      </c>
      <c r="O161" s="10">
        <v>0</v>
      </c>
      <c r="P161" s="12" t="e">
        <f>L161-#REF!</f>
        <v>#REF!</v>
      </c>
    </row>
    <row r="162" spans="1:16" ht="24" x14ac:dyDescent="0.25">
      <c r="A162" s="71"/>
      <c r="B162" s="71"/>
      <c r="C162" s="9" t="s">
        <v>9</v>
      </c>
      <c r="D162" s="10">
        <f t="shared" si="18"/>
        <v>0</v>
      </c>
      <c r="E162" s="10">
        <v>0</v>
      </c>
      <c r="F162" s="10">
        <v>0</v>
      </c>
      <c r="G162" s="10">
        <v>0</v>
      </c>
      <c r="H162" s="10">
        <v>0</v>
      </c>
      <c r="I162" s="10">
        <v>0</v>
      </c>
      <c r="J162" s="10">
        <v>0</v>
      </c>
      <c r="K162" s="10">
        <v>0</v>
      </c>
      <c r="L162" s="15">
        <v>0</v>
      </c>
      <c r="M162" s="10">
        <v>0</v>
      </c>
      <c r="N162" s="10">
        <v>0</v>
      </c>
      <c r="O162" s="10">
        <v>0</v>
      </c>
      <c r="P162" s="12" t="e">
        <f>L162-#REF!</f>
        <v>#REF!</v>
      </c>
    </row>
    <row r="163" spans="1:16" ht="36" x14ac:dyDescent="0.25">
      <c r="A163" s="71"/>
      <c r="B163" s="71"/>
      <c r="C163" s="9" t="s">
        <v>10</v>
      </c>
      <c r="D163" s="10">
        <f t="shared" si="18"/>
        <v>0</v>
      </c>
      <c r="E163" s="10">
        <v>0</v>
      </c>
      <c r="F163" s="10">
        <v>0</v>
      </c>
      <c r="G163" s="10">
        <v>0</v>
      </c>
      <c r="H163" s="10">
        <v>0</v>
      </c>
      <c r="I163" s="10">
        <v>0</v>
      </c>
      <c r="J163" s="10">
        <v>0</v>
      </c>
      <c r="K163" s="10">
        <v>0</v>
      </c>
      <c r="L163" s="15">
        <v>0</v>
      </c>
      <c r="M163" s="10">
        <v>0</v>
      </c>
      <c r="N163" s="10">
        <v>0</v>
      </c>
      <c r="O163" s="10">
        <v>0</v>
      </c>
      <c r="P163" s="12" t="e">
        <f>L163-#REF!</f>
        <v>#REF!</v>
      </c>
    </row>
    <row r="164" spans="1:16" x14ac:dyDescent="0.25">
      <c r="A164" s="9"/>
      <c r="B164" s="9"/>
      <c r="C164" s="9"/>
      <c r="D164" s="10">
        <f t="shared" si="18"/>
        <v>0</v>
      </c>
      <c r="E164" s="10"/>
      <c r="F164" s="10"/>
      <c r="G164" s="10"/>
      <c r="H164" s="10"/>
      <c r="I164" s="10"/>
      <c r="J164" s="10"/>
      <c r="K164" s="10"/>
      <c r="L164" s="15"/>
      <c r="M164" s="10"/>
      <c r="N164" s="10"/>
      <c r="O164" s="10"/>
      <c r="P164" s="12" t="e">
        <f>L164-#REF!</f>
        <v>#REF!</v>
      </c>
    </row>
    <row r="165" spans="1:16" x14ac:dyDescent="0.25">
      <c r="A165" s="71" t="s">
        <v>39</v>
      </c>
      <c r="B165" s="71" t="s">
        <v>13</v>
      </c>
      <c r="C165" s="9" t="s">
        <v>6</v>
      </c>
      <c r="D165" s="20">
        <f t="shared" si="18"/>
        <v>6853.8</v>
      </c>
      <c r="E165" s="10">
        <v>644.6</v>
      </c>
      <c r="F165" s="10">
        <v>250</v>
      </c>
      <c r="G165" s="10">
        <v>47.9</v>
      </c>
      <c r="H165" s="10">
        <v>750</v>
      </c>
      <c r="I165" s="10">
        <v>621.29999999999995</v>
      </c>
      <c r="J165" s="10">
        <v>850</v>
      </c>
      <c r="K165" s="10">
        <f>K166+K167+K168+K169+K170</f>
        <v>290</v>
      </c>
      <c r="L165" s="20">
        <f>L166+L167+L168+L169+L170</f>
        <v>850</v>
      </c>
      <c r="M165" s="10">
        <f>M166+M167+M168+M169+M170</f>
        <v>850</v>
      </c>
      <c r="N165" s="10">
        <f>N166+N167+N168+N169+N170</f>
        <v>850</v>
      </c>
      <c r="O165" s="10">
        <f>O166+O167+O168+O169+O170</f>
        <v>850</v>
      </c>
      <c r="P165" s="12" t="e">
        <f>L165-#REF!</f>
        <v>#REF!</v>
      </c>
    </row>
    <row r="166" spans="1:16" x14ac:dyDescent="0.25">
      <c r="A166" s="71"/>
      <c r="B166" s="71"/>
      <c r="C166" s="9" t="s">
        <v>7</v>
      </c>
      <c r="D166" s="20">
        <f t="shared" si="18"/>
        <v>6853.8</v>
      </c>
      <c r="E166" s="10">
        <v>644.6</v>
      </c>
      <c r="F166" s="10">
        <v>250</v>
      </c>
      <c r="G166" s="10">
        <v>47.9</v>
      </c>
      <c r="H166" s="10">
        <v>750</v>
      </c>
      <c r="I166" s="10">
        <v>621.29999999999995</v>
      </c>
      <c r="J166" s="10">
        <v>850</v>
      </c>
      <c r="K166" s="10">
        <v>290</v>
      </c>
      <c r="L166" s="20">
        <f>850</f>
        <v>850</v>
      </c>
      <c r="M166" s="10">
        <v>850</v>
      </c>
      <c r="N166" s="10">
        <v>850</v>
      </c>
      <c r="O166" s="10">
        <v>850</v>
      </c>
      <c r="P166" s="12" t="e">
        <f>L166-#REF!</f>
        <v>#REF!</v>
      </c>
    </row>
    <row r="167" spans="1:16" ht="24" x14ac:dyDescent="0.25">
      <c r="A167" s="71"/>
      <c r="B167" s="71"/>
      <c r="C167" s="9" t="s">
        <v>8</v>
      </c>
      <c r="D167" s="10">
        <f t="shared" si="18"/>
        <v>0</v>
      </c>
      <c r="E167" s="10">
        <v>0</v>
      </c>
      <c r="F167" s="10">
        <v>0</v>
      </c>
      <c r="G167" s="10">
        <v>0</v>
      </c>
      <c r="H167" s="10">
        <v>0</v>
      </c>
      <c r="I167" s="10">
        <v>0</v>
      </c>
      <c r="J167" s="10">
        <v>0</v>
      </c>
      <c r="K167" s="10">
        <v>0</v>
      </c>
      <c r="L167" s="15">
        <v>0</v>
      </c>
      <c r="M167" s="10">
        <v>0</v>
      </c>
      <c r="N167" s="10">
        <v>0</v>
      </c>
      <c r="O167" s="10">
        <v>0</v>
      </c>
      <c r="P167" s="12" t="e">
        <f>L167-#REF!</f>
        <v>#REF!</v>
      </c>
    </row>
    <row r="168" spans="1:16" ht="24" x14ac:dyDescent="0.25">
      <c r="A168" s="71"/>
      <c r="B168" s="71"/>
      <c r="C168" s="9" t="s">
        <v>9</v>
      </c>
      <c r="D168" s="10">
        <f t="shared" si="18"/>
        <v>0</v>
      </c>
      <c r="E168" s="10">
        <v>0</v>
      </c>
      <c r="F168" s="10">
        <v>0</v>
      </c>
      <c r="G168" s="10">
        <v>0</v>
      </c>
      <c r="H168" s="10">
        <v>0</v>
      </c>
      <c r="I168" s="10">
        <v>0</v>
      </c>
      <c r="J168" s="10">
        <v>0</v>
      </c>
      <c r="K168" s="10">
        <v>0</v>
      </c>
      <c r="L168" s="15">
        <v>0</v>
      </c>
      <c r="M168" s="10">
        <v>0</v>
      </c>
      <c r="N168" s="10">
        <v>0</v>
      </c>
      <c r="O168" s="10">
        <v>0</v>
      </c>
      <c r="P168" s="12" t="e">
        <f>L168-#REF!</f>
        <v>#REF!</v>
      </c>
    </row>
    <row r="169" spans="1:16" ht="36" x14ac:dyDescent="0.25">
      <c r="A169" s="71"/>
      <c r="B169" s="71"/>
      <c r="C169" s="9" t="s">
        <v>10</v>
      </c>
      <c r="D169" s="10">
        <f t="shared" si="18"/>
        <v>0</v>
      </c>
      <c r="E169" s="10">
        <v>0</v>
      </c>
      <c r="F169" s="10">
        <v>0</v>
      </c>
      <c r="G169" s="10">
        <v>0</v>
      </c>
      <c r="H169" s="10">
        <v>0</v>
      </c>
      <c r="I169" s="10">
        <v>0</v>
      </c>
      <c r="J169" s="10">
        <v>0</v>
      </c>
      <c r="K169" s="10">
        <v>0</v>
      </c>
      <c r="L169" s="15">
        <v>0</v>
      </c>
      <c r="M169" s="10">
        <v>0</v>
      </c>
      <c r="N169" s="10">
        <v>0</v>
      </c>
      <c r="O169" s="10">
        <v>0</v>
      </c>
      <c r="P169" s="12" t="e">
        <f>L169-#REF!</f>
        <v>#REF!</v>
      </c>
    </row>
    <row r="170" spans="1:16" x14ac:dyDescent="0.25">
      <c r="A170" s="9"/>
      <c r="B170" s="9"/>
      <c r="C170" s="9"/>
      <c r="D170" s="10">
        <f t="shared" si="18"/>
        <v>0</v>
      </c>
      <c r="E170" s="10"/>
      <c r="F170" s="10"/>
      <c r="G170" s="10"/>
      <c r="H170" s="10"/>
      <c r="I170" s="10"/>
      <c r="J170" s="10"/>
      <c r="K170" s="10"/>
      <c r="L170" s="15"/>
      <c r="M170" s="10"/>
      <c r="N170" s="10"/>
      <c r="O170" s="10"/>
      <c r="P170" s="12" t="e">
        <f>L170-#REF!</f>
        <v>#REF!</v>
      </c>
    </row>
    <row r="171" spans="1:16" x14ac:dyDescent="0.25">
      <c r="A171" s="73" t="s">
        <v>40</v>
      </c>
      <c r="B171" s="71"/>
      <c r="C171" s="9" t="s">
        <v>6</v>
      </c>
      <c r="D171" s="10">
        <f t="shared" si="18"/>
        <v>5666116.8000000007</v>
      </c>
      <c r="E171" s="10">
        <f t="shared" ref="E171:O176" si="19">E177+E183+E189+E195+E201</f>
        <v>517680.10000000003</v>
      </c>
      <c r="F171" s="10">
        <f t="shared" si="19"/>
        <v>163067.6</v>
      </c>
      <c r="G171" s="10">
        <f t="shared" si="19"/>
        <v>177286.9</v>
      </c>
      <c r="H171" s="10">
        <f t="shared" si="19"/>
        <v>253380.30000000002</v>
      </c>
      <c r="I171" s="10">
        <f t="shared" si="19"/>
        <v>528195.5</v>
      </c>
      <c r="J171" s="10">
        <f t="shared" si="19"/>
        <v>566369.9</v>
      </c>
      <c r="K171" s="10">
        <f t="shared" si="19"/>
        <v>582871.19999999995</v>
      </c>
      <c r="L171" s="15">
        <f t="shared" si="19"/>
        <v>752555.60000000009</v>
      </c>
      <c r="M171" s="10">
        <f t="shared" si="19"/>
        <v>706881.4</v>
      </c>
      <c r="N171" s="10">
        <f t="shared" si="19"/>
        <v>714735.70000000007</v>
      </c>
      <c r="O171" s="10">
        <f t="shared" si="19"/>
        <v>703092.60000000009</v>
      </c>
      <c r="P171" s="25" t="e">
        <f>L171-#REF!</f>
        <v>#REF!</v>
      </c>
    </row>
    <row r="172" spans="1:16" x14ac:dyDescent="0.25">
      <c r="A172" s="73"/>
      <c r="B172" s="71"/>
      <c r="C172" s="9" t="s">
        <v>7</v>
      </c>
      <c r="D172" s="10">
        <f t="shared" si="18"/>
        <v>1092695.5</v>
      </c>
      <c r="E172" s="10">
        <f t="shared" si="19"/>
        <v>92446.399999999994</v>
      </c>
      <c r="F172" s="10">
        <f t="shared" si="19"/>
        <v>84532.9</v>
      </c>
      <c r="G172" s="10">
        <f t="shared" si="19"/>
        <v>80647.700000000012</v>
      </c>
      <c r="H172" s="10">
        <f t="shared" si="19"/>
        <v>81228.399999999994</v>
      </c>
      <c r="I172" s="10">
        <f t="shared" si="19"/>
        <v>82283.5</v>
      </c>
      <c r="J172" s="10">
        <f t="shared" si="19"/>
        <v>96492.200000000012</v>
      </c>
      <c r="K172" s="10">
        <f t="shared" si="19"/>
        <v>101202.9</v>
      </c>
      <c r="L172" s="3">
        <f t="shared" si="19"/>
        <v>119398.6</v>
      </c>
      <c r="M172" s="10">
        <f t="shared" si="19"/>
        <v>118154.3</v>
      </c>
      <c r="N172" s="10">
        <f t="shared" si="19"/>
        <v>118154.3</v>
      </c>
      <c r="O172" s="10">
        <f t="shared" si="19"/>
        <v>118154.3</v>
      </c>
      <c r="P172" s="25" t="e">
        <f>L172-#REF!</f>
        <v>#REF!</v>
      </c>
    </row>
    <row r="173" spans="1:16" ht="24" x14ac:dyDescent="0.25">
      <c r="A173" s="73"/>
      <c r="B173" s="71"/>
      <c r="C173" s="9" t="s">
        <v>8</v>
      </c>
      <c r="D173" s="10">
        <f t="shared" si="18"/>
        <v>41319.4</v>
      </c>
      <c r="E173" s="10">
        <f t="shared" si="19"/>
        <v>3349.8</v>
      </c>
      <c r="F173" s="10">
        <f t="shared" si="19"/>
        <v>3479.9</v>
      </c>
      <c r="G173" s="10">
        <f t="shared" si="19"/>
        <v>3222</v>
      </c>
      <c r="H173" s="10">
        <f t="shared" si="19"/>
        <v>4462.3999999999996</v>
      </c>
      <c r="I173" s="10">
        <f t="shared" si="19"/>
        <v>4757.8999999999996</v>
      </c>
      <c r="J173" s="10">
        <f t="shared" si="19"/>
        <v>4975.5</v>
      </c>
      <c r="K173" s="10">
        <f t="shared" si="19"/>
        <v>5386.2</v>
      </c>
      <c r="L173" s="15">
        <f t="shared" si="19"/>
        <v>11685.7</v>
      </c>
      <c r="M173" s="10">
        <f t="shared" si="19"/>
        <v>0</v>
      </c>
      <c r="N173" s="10">
        <f t="shared" si="19"/>
        <v>0</v>
      </c>
      <c r="O173" s="10">
        <f t="shared" si="19"/>
        <v>0</v>
      </c>
      <c r="P173" s="25" t="e">
        <f>L173-#REF!</f>
        <v>#REF!</v>
      </c>
    </row>
    <row r="174" spans="1:16" ht="24" x14ac:dyDescent="0.25">
      <c r="A174" s="73"/>
      <c r="B174" s="71"/>
      <c r="C174" s="9" t="s">
        <v>9</v>
      </c>
      <c r="D174" s="10">
        <f t="shared" si="18"/>
        <v>4510501.0999999996</v>
      </c>
      <c r="E174" s="10">
        <f t="shared" si="19"/>
        <v>420511.9</v>
      </c>
      <c r="F174" s="10">
        <f t="shared" si="19"/>
        <v>73621.100000000006</v>
      </c>
      <c r="G174" s="10">
        <f t="shared" si="19"/>
        <v>92969.8</v>
      </c>
      <c r="H174" s="10">
        <f t="shared" si="19"/>
        <v>167318.70000000001</v>
      </c>
      <c r="I174" s="10">
        <f t="shared" si="19"/>
        <v>426928</v>
      </c>
      <c r="J174" s="10">
        <f t="shared" si="19"/>
        <v>464215.9</v>
      </c>
      <c r="K174" s="10">
        <f t="shared" si="19"/>
        <v>476038.9</v>
      </c>
      <c r="L174" s="15">
        <f t="shared" si="19"/>
        <v>620785</v>
      </c>
      <c r="M174" s="10">
        <f t="shared" si="19"/>
        <v>588027.1</v>
      </c>
      <c r="N174" s="10">
        <f t="shared" si="19"/>
        <v>595871.4</v>
      </c>
      <c r="O174" s="10">
        <f t="shared" si="19"/>
        <v>584213.30000000005</v>
      </c>
      <c r="P174" s="12" t="e">
        <f>L174-#REF!</f>
        <v>#REF!</v>
      </c>
    </row>
    <row r="175" spans="1:16" ht="36" x14ac:dyDescent="0.25">
      <c r="A175" s="73"/>
      <c r="B175" s="71"/>
      <c r="C175" s="9" t="s">
        <v>10</v>
      </c>
      <c r="D175" s="10">
        <f t="shared" si="18"/>
        <v>21600.799999999999</v>
      </c>
      <c r="E175" s="10">
        <f t="shared" si="19"/>
        <v>1372</v>
      </c>
      <c r="F175" s="10">
        <f t="shared" si="19"/>
        <v>1433.7</v>
      </c>
      <c r="G175" s="10">
        <f t="shared" si="19"/>
        <v>447.4</v>
      </c>
      <c r="H175" s="10">
        <f t="shared" si="19"/>
        <v>370.8</v>
      </c>
      <c r="I175" s="10">
        <f t="shared" si="19"/>
        <v>14226.1</v>
      </c>
      <c r="J175" s="10">
        <f t="shared" si="19"/>
        <v>686.3</v>
      </c>
      <c r="K175" s="10">
        <f t="shared" si="19"/>
        <v>243.2</v>
      </c>
      <c r="L175" s="15">
        <f t="shared" si="19"/>
        <v>686.3</v>
      </c>
      <c r="M175" s="10">
        <f t="shared" si="19"/>
        <v>700</v>
      </c>
      <c r="N175" s="10">
        <f t="shared" si="19"/>
        <v>710</v>
      </c>
      <c r="O175" s="10">
        <f t="shared" si="19"/>
        <v>725</v>
      </c>
      <c r="P175" s="12" t="e">
        <f>L175-#REF!</f>
        <v>#REF!</v>
      </c>
    </row>
    <row r="176" spans="1:16" x14ac:dyDescent="0.25">
      <c r="A176" s="11"/>
      <c r="B176" s="9"/>
      <c r="C176" s="9"/>
      <c r="D176" s="10">
        <f t="shared" si="18"/>
        <v>0</v>
      </c>
      <c r="E176" s="10">
        <f t="shared" si="19"/>
        <v>0</v>
      </c>
      <c r="F176" s="10">
        <f t="shared" si="19"/>
        <v>0</v>
      </c>
      <c r="G176" s="10">
        <f t="shared" si="19"/>
        <v>0</v>
      </c>
      <c r="H176" s="10">
        <f t="shared" si="19"/>
        <v>0</v>
      </c>
      <c r="I176" s="10">
        <f t="shared" si="19"/>
        <v>0</v>
      </c>
      <c r="J176" s="10">
        <f t="shared" si="19"/>
        <v>0</v>
      </c>
      <c r="K176" s="10">
        <f t="shared" si="19"/>
        <v>0</v>
      </c>
      <c r="L176" s="15">
        <f t="shared" si="19"/>
        <v>0</v>
      </c>
      <c r="M176" s="10">
        <f t="shared" si="19"/>
        <v>0</v>
      </c>
      <c r="N176" s="10">
        <f t="shared" si="19"/>
        <v>0</v>
      </c>
      <c r="O176" s="10">
        <f t="shared" si="19"/>
        <v>0</v>
      </c>
      <c r="P176" s="12" t="e">
        <f>L176-#REF!</f>
        <v>#REF!</v>
      </c>
    </row>
    <row r="177" spans="1:16" x14ac:dyDescent="0.25">
      <c r="A177" s="71" t="s">
        <v>41</v>
      </c>
      <c r="B177" s="71" t="s">
        <v>21</v>
      </c>
      <c r="C177" s="9" t="s">
        <v>6</v>
      </c>
      <c r="D177" s="20">
        <f t="shared" si="18"/>
        <v>5588503.5999999996</v>
      </c>
      <c r="E177" s="10">
        <v>510118.40000000002</v>
      </c>
      <c r="F177" s="10">
        <v>157527.70000000001</v>
      </c>
      <c r="G177" s="10">
        <v>173238.3</v>
      </c>
      <c r="H177" s="10">
        <v>246086.5</v>
      </c>
      <c r="I177" s="10">
        <v>520253.1</v>
      </c>
      <c r="J177" s="10">
        <v>557067</v>
      </c>
      <c r="K177" s="10">
        <f>K178+K179+K180+K181+K182</f>
        <v>574677.29999999993</v>
      </c>
      <c r="L177" s="20">
        <f>L178+L179+L180+L181+L182</f>
        <v>735775.60000000009</v>
      </c>
      <c r="M177" s="10">
        <f>M178+M179+M180+M181+M182</f>
        <v>703231.4</v>
      </c>
      <c r="N177" s="10">
        <f>N178+N179+N180+N181+N182</f>
        <v>711085.70000000007</v>
      </c>
      <c r="O177" s="10">
        <f>O178+O179+O180+O181+O182</f>
        <v>699442.60000000009</v>
      </c>
      <c r="P177" s="12" t="e">
        <f>L177-#REF!</f>
        <v>#REF!</v>
      </c>
    </row>
    <row r="178" spans="1:16" x14ac:dyDescent="0.25">
      <c r="A178" s="71"/>
      <c r="B178" s="71"/>
      <c r="C178" s="9" t="s">
        <v>7</v>
      </c>
      <c r="D178" s="20">
        <f t="shared" si="18"/>
        <v>1056401.7000000002</v>
      </c>
      <c r="E178" s="10">
        <v>88234.5</v>
      </c>
      <c r="F178" s="10">
        <v>82472.899999999994</v>
      </c>
      <c r="G178" s="10">
        <v>79821.100000000006</v>
      </c>
      <c r="H178" s="10">
        <v>78397</v>
      </c>
      <c r="I178" s="10">
        <v>79099</v>
      </c>
      <c r="J178" s="10">
        <v>92164.800000000003</v>
      </c>
      <c r="K178" s="10">
        <v>98395.199999999997</v>
      </c>
      <c r="L178" s="20">
        <f>114504.3-200</f>
        <v>114304.3</v>
      </c>
      <c r="M178" s="10">
        <v>114504.3</v>
      </c>
      <c r="N178" s="10">
        <v>114504.3</v>
      </c>
      <c r="O178" s="10">
        <v>114504.3</v>
      </c>
      <c r="P178" s="12" t="e">
        <f>L178-#REF!</f>
        <v>#REF!</v>
      </c>
    </row>
    <row r="179" spans="1:16" ht="24" x14ac:dyDescent="0.25">
      <c r="A179" s="71"/>
      <c r="B179" s="71"/>
      <c r="C179" s="9" t="s">
        <v>8</v>
      </c>
      <c r="D179" s="10">
        <f t="shared" si="18"/>
        <v>0</v>
      </c>
      <c r="E179" s="10">
        <v>0</v>
      </c>
      <c r="F179" s="10">
        <v>0</v>
      </c>
      <c r="G179" s="10">
        <v>0</v>
      </c>
      <c r="H179" s="10">
        <v>0</v>
      </c>
      <c r="I179" s="10">
        <v>0</v>
      </c>
      <c r="J179" s="10">
        <v>0</v>
      </c>
      <c r="K179" s="10">
        <v>0</v>
      </c>
      <c r="L179" s="15">
        <v>0</v>
      </c>
      <c r="M179" s="10">
        <v>0</v>
      </c>
      <c r="N179" s="10">
        <v>0</v>
      </c>
      <c r="O179" s="10">
        <v>0</v>
      </c>
      <c r="P179" s="12" t="e">
        <f>L179-#REF!</f>
        <v>#REF!</v>
      </c>
    </row>
    <row r="180" spans="1:16" ht="24" x14ac:dyDescent="0.25">
      <c r="A180" s="71"/>
      <c r="B180" s="71"/>
      <c r="C180" s="9" t="s">
        <v>9</v>
      </c>
      <c r="D180" s="10">
        <f t="shared" si="18"/>
        <v>4510501.0999999996</v>
      </c>
      <c r="E180" s="10">
        <v>420511.9</v>
      </c>
      <c r="F180" s="10">
        <v>73621.100000000006</v>
      </c>
      <c r="G180" s="10">
        <v>92969.8</v>
      </c>
      <c r="H180" s="10">
        <v>167318.70000000001</v>
      </c>
      <c r="I180" s="10">
        <v>426928</v>
      </c>
      <c r="J180" s="10">
        <v>464215.9</v>
      </c>
      <c r="K180" s="10">
        <v>476038.9</v>
      </c>
      <c r="L180" s="15">
        <v>620785</v>
      </c>
      <c r="M180" s="10">
        <v>588027.1</v>
      </c>
      <c r="N180" s="10">
        <v>595871.4</v>
      </c>
      <c r="O180" s="10">
        <v>584213.30000000005</v>
      </c>
      <c r="P180" s="12" t="e">
        <f>L180-#REF!</f>
        <v>#REF!</v>
      </c>
    </row>
    <row r="181" spans="1:16" ht="36" x14ac:dyDescent="0.25">
      <c r="A181" s="71"/>
      <c r="B181" s="71"/>
      <c r="C181" s="9" t="s">
        <v>10</v>
      </c>
      <c r="D181" s="10">
        <f t="shared" si="18"/>
        <v>21600.799999999999</v>
      </c>
      <c r="E181" s="10">
        <v>1372</v>
      </c>
      <c r="F181" s="10">
        <v>1433.7</v>
      </c>
      <c r="G181" s="10">
        <v>447.4</v>
      </c>
      <c r="H181" s="10">
        <v>370.8</v>
      </c>
      <c r="I181" s="10">
        <v>14226.1</v>
      </c>
      <c r="J181" s="10">
        <v>686.3</v>
      </c>
      <c r="K181" s="10">
        <v>243.2</v>
      </c>
      <c r="L181" s="15">
        <v>686.3</v>
      </c>
      <c r="M181" s="10">
        <v>700</v>
      </c>
      <c r="N181" s="10">
        <v>710</v>
      </c>
      <c r="O181" s="10">
        <v>725</v>
      </c>
      <c r="P181" s="12" t="e">
        <f>L181-#REF!</f>
        <v>#REF!</v>
      </c>
    </row>
    <row r="182" spans="1:16" x14ac:dyDescent="0.25">
      <c r="A182" s="9"/>
      <c r="B182" s="9"/>
      <c r="C182" s="9"/>
      <c r="D182" s="10">
        <f t="shared" si="18"/>
        <v>0</v>
      </c>
      <c r="E182" s="10"/>
      <c r="F182" s="10"/>
      <c r="G182" s="10"/>
      <c r="H182" s="10"/>
      <c r="I182" s="10"/>
      <c r="J182" s="10"/>
      <c r="K182" s="10"/>
      <c r="L182" s="15"/>
      <c r="M182" s="10"/>
      <c r="N182" s="10"/>
      <c r="O182" s="10"/>
      <c r="P182" s="12" t="e">
        <f>L182-#REF!</f>
        <v>#REF!</v>
      </c>
    </row>
    <row r="183" spans="1:16" x14ac:dyDescent="0.25">
      <c r="A183" s="71" t="s">
        <v>42</v>
      </c>
      <c r="B183" s="71" t="s">
        <v>13</v>
      </c>
      <c r="C183" s="9" t="s">
        <v>6</v>
      </c>
      <c r="D183" s="20">
        <f t="shared" si="18"/>
        <v>29491.5</v>
      </c>
      <c r="E183" s="10">
        <v>1491.9</v>
      </c>
      <c r="F183" s="10">
        <v>1719.5</v>
      </c>
      <c r="G183" s="10">
        <v>1047</v>
      </c>
      <c r="H183" s="10">
        <v>2644.7</v>
      </c>
      <c r="I183" s="10">
        <v>2089.4</v>
      </c>
      <c r="J183" s="10">
        <v>2269</v>
      </c>
      <c r="K183" s="10">
        <f>K184+K185+K186+K187+K188</f>
        <v>900</v>
      </c>
      <c r="L183" s="29">
        <f>L184+L185+L186+L187+L188</f>
        <v>14330</v>
      </c>
      <c r="M183" s="10">
        <f>M184+M185+M186+M187+M188</f>
        <v>1000</v>
      </c>
      <c r="N183" s="10">
        <f>N184+N185+N186+N187+N188</f>
        <v>1000</v>
      </c>
      <c r="O183" s="10">
        <f>O184+O185+O186+O187+O188</f>
        <v>1000</v>
      </c>
      <c r="P183" s="25" t="e">
        <f>L183-#REF!</f>
        <v>#REF!</v>
      </c>
    </row>
    <row r="184" spans="1:16" x14ac:dyDescent="0.25">
      <c r="A184" s="71"/>
      <c r="B184" s="71"/>
      <c r="C184" s="9" t="s">
        <v>7</v>
      </c>
      <c r="D184" s="20">
        <f t="shared" si="18"/>
        <v>14080.900000000001</v>
      </c>
      <c r="E184" s="10">
        <v>1491.9</v>
      </c>
      <c r="F184" s="10">
        <v>950</v>
      </c>
      <c r="G184" s="10">
        <v>300</v>
      </c>
      <c r="H184" s="10">
        <v>1937.7</v>
      </c>
      <c r="I184" s="10">
        <v>1321.4</v>
      </c>
      <c r="J184" s="10">
        <v>1535.6</v>
      </c>
      <c r="K184" s="10">
        <v>900</v>
      </c>
      <c r="L184" s="29">
        <f>1000+200+1444.3</f>
        <v>2644.3</v>
      </c>
      <c r="M184" s="10">
        <v>1000</v>
      </c>
      <c r="N184" s="10">
        <v>1000</v>
      </c>
      <c r="O184" s="10">
        <v>1000</v>
      </c>
      <c r="P184" s="25" t="e">
        <f>L184-#REF!</f>
        <v>#REF!</v>
      </c>
    </row>
    <row r="185" spans="1:16" ht="24" x14ac:dyDescent="0.25">
      <c r="A185" s="71"/>
      <c r="B185" s="71"/>
      <c r="C185" s="9" t="s">
        <v>8</v>
      </c>
      <c r="D185" s="10">
        <f t="shared" si="18"/>
        <v>15410.6</v>
      </c>
      <c r="E185" s="10">
        <v>0</v>
      </c>
      <c r="F185" s="10">
        <v>769.5</v>
      </c>
      <c r="G185" s="10">
        <v>747</v>
      </c>
      <c r="H185" s="10">
        <v>707</v>
      </c>
      <c r="I185" s="10">
        <v>768</v>
      </c>
      <c r="J185" s="10">
        <v>733.4</v>
      </c>
      <c r="K185" s="10">
        <v>0</v>
      </c>
      <c r="L185" s="29">
        <v>11685.7</v>
      </c>
      <c r="M185" s="10">
        <v>0</v>
      </c>
      <c r="N185" s="10">
        <v>0</v>
      </c>
      <c r="O185" s="10">
        <v>0</v>
      </c>
      <c r="P185" s="25" t="e">
        <f>L185-#REF!</f>
        <v>#REF!</v>
      </c>
    </row>
    <row r="186" spans="1:16" ht="24" x14ac:dyDescent="0.25">
      <c r="A186" s="71"/>
      <c r="B186" s="71"/>
      <c r="C186" s="9" t="s">
        <v>9</v>
      </c>
      <c r="D186" s="10">
        <f t="shared" si="18"/>
        <v>0</v>
      </c>
      <c r="E186" s="10">
        <v>0</v>
      </c>
      <c r="F186" s="10">
        <v>0</v>
      </c>
      <c r="G186" s="10">
        <v>0</v>
      </c>
      <c r="H186" s="10">
        <v>0</v>
      </c>
      <c r="I186" s="10">
        <v>0</v>
      </c>
      <c r="J186" s="10">
        <v>0</v>
      </c>
      <c r="K186" s="10">
        <v>0</v>
      </c>
      <c r="L186" s="15">
        <v>0</v>
      </c>
      <c r="M186" s="10">
        <v>0</v>
      </c>
      <c r="N186" s="10">
        <v>0</v>
      </c>
      <c r="O186" s="10">
        <v>0</v>
      </c>
      <c r="P186" s="12" t="e">
        <f>L186-#REF!</f>
        <v>#REF!</v>
      </c>
    </row>
    <row r="187" spans="1:16" ht="36" x14ac:dyDescent="0.25">
      <c r="A187" s="71"/>
      <c r="B187" s="71"/>
      <c r="C187" s="9" t="s">
        <v>10</v>
      </c>
      <c r="D187" s="10">
        <f t="shared" si="18"/>
        <v>0</v>
      </c>
      <c r="E187" s="10">
        <v>0</v>
      </c>
      <c r="F187" s="10">
        <v>0</v>
      </c>
      <c r="G187" s="10">
        <v>0</v>
      </c>
      <c r="H187" s="10">
        <v>0</v>
      </c>
      <c r="I187" s="10">
        <v>0</v>
      </c>
      <c r="J187" s="10">
        <v>0</v>
      </c>
      <c r="K187" s="10">
        <v>0</v>
      </c>
      <c r="L187" s="15">
        <v>0</v>
      </c>
      <c r="M187" s="10">
        <v>0</v>
      </c>
      <c r="N187" s="10">
        <v>0</v>
      </c>
      <c r="O187" s="10">
        <v>0</v>
      </c>
      <c r="P187" s="12" t="e">
        <f>L187-#REF!</f>
        <v>#REF!</v>
      </c>
    </row>
    <row r="188" spans="1:16" x14ac:dyDescent="0.25">
      <c r="A188" s="9"/>
      <c r="B188" s="9"/>
      <c r="C188" s="9"/>
      <c r="D188" s="10">
        <f t="shared" si="18"/>
        <v>0</v>
      </c>
      <c r="E188" s="10"/>
      <c r="F188" s="10"/>
      <c r="G188" s="10"/>
      <c r="H188" s="10"/>
      <c r="I188" s="10"/>
      <c r="J188" s="10"/>
      <c r="K188" s="10"/>
      <c r="L188" s="15"/>
      <c r="M188" s="10"/>
      <c r="N188" s="10"/>
      <c r="O188" s="10"/>
      <c r="P188" s="12" t="e">
        <f>L188-#REF!</f>
        <v>#REF!</v>
      </c>
    </row>
    <row r="189" spans="1:16" x14ac:dyDescent="0.25">
      <c r="A189" s="71" t="s">
        <v>43</v>
      </c>
      <c r="B189" s="71" t="s">
        <v>13</v>
      </c>
      <c r="C189" s="9" t="s">
        <v>6</v>
      </c>
      <c r="D189" s="10">
        <f t="shared" si="18"/>
        <v>17885.599999999999</v>
      </c>
      <c r="E189" s="10">
        <v>1820</v>
      </c>
      <c r="F189" s="10">
        <v>1060</v>
      </c>
      <c r="G189" s="10">
        <v>526.6</v>
      </c>
      <c r="H189" s="10">
        <v>807.5</v>
      </c>
      <c r="I189" s="10">
        <v>1222</v>
      </c>
      <c r="J189" s="10">
        <v>2082.5</v>
      </c>
      <c r="K189" s="10">
        <f>K190+K191+K192+K193+K194</f>
        <v>707</v>
      </c>
      <c r="L189" s="15">
        <f>L190+L191+L192+L193+L194</f>
        <v>2265</v>
      </c>
      <c r="M189" s="10">
        <f>M190+M191+M192+M193+M194</f>
        <v>2465</v>
      </c>
      <c r="N189" s="10">
        <f>N190+N191+N192+N193+N194</f>
        <v>2465</v>
      </c>
      <c r="O189" s="10">
        <f>O190+O191+O192+O193+O194</f>
        <v>2465</v>
      </c>
      <c r="P189" s="25" t="e">
        <f>L189-#REF!</f>
        <v>#REF!</v>
      </c>
    </row>
    <row r="190" spans="1:16" x14ac:dyDescent="0.25">
      <c r="A190" s="71"/>
      <c r="B190" s="71"/>
      <c r="C190" s="9" t="s">
        <v>7</v>
      </c>
      <c r="D190" s="10">
        <f t="shared" si="18"/>
        <v>17885.599999999999</v>
      </c>
      <c r="E190" s="10">
        <v>1820</v>
      </c>
      <c r="F190" s="10">
        <v>1060</v>
      </c>
      <c r="G190" s="10">
        <v>526.6</v>
      </c>
      <c r="H190" s="10">
        <v>807.5</v>
      </c>
      <c r="I190" s="10">
        <v>1222</v>
      </c>
      <c r="J190" s="10">
        <v>2082.5</v>
      </c>
      <c r="K190" s="10">
        <v>707</v>
      </c>
      <c r="L190" s="15">
        <f>2465-200</f>
        <v>2265</v>
      </c>
      <c r="M190" s="10">
        <v>2465</v>
      </c>
      <c r="N190" s="10">
        <v>2465</v>
      </c>
      <c r="O190" s="10">
        <v>2465</v>
      </c>
      <c r="P190" s="25" t="e">
        <f>L190-#REF!</f>
        <v>#REF!</v>
      </c>
    </row>
    <row r="191" spans="1:16" ht="24" x14ac:dyDescent="0.25">
      <c r="A191" s="71"/>
      <c r="B191" s="71"/>
      <c r="C191" s="9" t="s">
        <v>8</v>
      </c>
      <c r="D191" s="10">
        <f t="shared" si="18"/>
        <v>0</v>
      </c>
      <c r="E191" s="10">
        <v>0</v>
      </c>
      <c r="F191" s="10">
        <v>0</v>
      </c>
      <c r="G191" s="10">
        <v>0</v>
      </c>
      <c r="H191" s="10">
        <v>0</v>
      </c>
      <c r="I191" s="10">
        <v>0</v>
      </c>
      <c r="J191" s="10">
        <v>0</v>
      </c>
      <c r="K191" s="10">
        <v>0</v>
      </c>
      <c r="L191" s="15">
        <v>0</v>
      </c>
      <c r="M191" s="10">
        <v>0</v>
      </c>
      <c r="N191" s="10">
        <v>0</v>
      </c>
      <c r="O191" s="10">
        <v>0</v>
      </c>
      <c r="P191" s="12" t="e">
        <f>L191-#REF!</f>
        <v>#REF!</v>
      </c>
    </row>
    <row r="192" spans="1:16" ht="24" x14ac:dyDescent="0.25">
      <c r="A192" s="71"/>
      <c r="B192" s="71"/>
      <c r="C192" s="9" t="s">
        <v>9</v>
      </c>
      <c r="D192" s="10">
        <f t="shared" si="18"/>
        <v>0</v>
      </c>
      <c r="E192" s="10">
        <v>0</v>
      </c>
      <c r="F192" s="10">
        <v>0</v>
      </c>
      <c r="G192" s="10">
        <v>0</v>
      </c>
      <c r="H192" s="10">
        <v>0</v>
      </c>
      <c r="I192" s="10">
        <v>0</v>
      </c>
      <c r="J192" s="10">
        <v>0</v>
      </c>
      <c r="K192" s="10">
        <v>0</v>
      </c>
      <c r="L192" s="15">
        <v>0</v>
      </c>
      <c r="M192" s="10">
        <v>0</v>
      </c>
      <c r="N192" s="10">
        <v>0</v>
      </c>
      <c r="O192" s="10">
        <v>0</v>
      </c>
      <c r="P192" s="12" t="e">
        <f>L192-#REF!</f>
        <v>#REF!</v>
      </c>
    </row>
    <row r="193" spans="1:16" ht="36" x14ac:dyDescent="0.25">
      <c r="A193" s="71"/>
      <c r="B193" s="71"/>
      <c r="C193" s="9" t="s">
        <v>10</v>
      </c>
      <c r="D193" s="10">
        <f t="shared" si="18"/>
        <v>0</v>
      </c>
      <c r="E193" s="10">
        <v>0</v>
      </c>
      <c r="F193" s="10">
        <v>0</v>
      </c>
      <c r="G193" s="10">
        <v>0</v>
      </c>
      <c r="H193" s="10">
        <v>0</v>
      </c>
      <c r="I193" s="10">
        <v>0</v>
      </c>
      <c r="J193" s="10">
        <v>0</v>
      </c>
      <c r="K193" s="10">
        <v>0</v>
      </c>
      <c r="L193" s="15">
        <v>0</v>
      </c>
      <c r="M193" s="10">
        <v>0</v>
      </c>
      <c r="N193" s="10">
        <v>0</v>
      </c>
      <c r="O193" s="10">
        <v>0</v>
      </c>
      <c r="P193" s="12" t="e">
        <f>L193-#REF!</f>
        <v>#REF!</v>
      </c>
    </row>
    <row r="194" spans="1:16" x14ac:dyDescent="0.25">
      <c r="A194" s="9"/>
      <c r="B194" s="9"/>
      <c r="C194" s="9"/>
      <c r="D194" s="10">
        <f t="shared" si="18"/>
        <v>0</v>
      </c>
      <c r="E194" s="10"/>
      <c r="F194" s="10"/>
      <c r="G194" s="10"/>
      <c r="H194" s="10"/>
      <c r="I194" s="10"/>
      <c r="J194" s="10"/>
      <c r="K194" s="10"/>
      <c r="L194" s="15"/>
      <c r="M194" s="10"/>
      <c r="N194" s="10"/>
      <c r="O194" s="10"/>
      <c r="P194" s="12" t="e">
        <f>L194-#REF!</f>
        <v>#REF!</v>
      </c>
    </row>
    <row r="195" spans="1:16" x14ac:dyDescent="0.25">
      <c r="A195" s="71" t="s">
        <v>44</v>
      </c>
      <c r="B195" s="71" t="s">
        <v>13</v>
      </c>
      <c r="C195" s="9" t="s">
        <v>6</v>
      </c>
      <c r="D195" s="20">
        <f t="shared" si="18"/>
        <v>2199.1999999999998</v>
      </c>
      <c r="E195" s="10">
        <v>900</v>
      </c>
      <c r="F195" s="10">
        <v>50</v>
      </c>
      <c r="G195" s="10">
        <v>0</v>
      </c>
      <c r="H195" s="10">
        <v>86.2</v>
      </c>
      <c r="I195" s="10">
        <v>148</v>
      </c>
      <c r="J195" s="10">
        <v>185</v>
      </c>
      <c r="K195" s="10">
        <f>K196+K197+K198+K199+K200</f>
        <v>90</v>
      </c>
      <c r="L195" s="3">
        <f>L196+L197+L198+L199+L200</f>
        <v>185</v>
      </c>
      <c r="M195" s="10">
        <f>M196+M197+M198+M199+M200</f>
        <v>185</v>
      </c>
      <c r="N195" s="10">
        <f>N196+N197+N198+N199+N200</f>
        <v>185</v>
      </c>
      <c r="O195" s="10">
        <f>O196+O197+O198+O199+O200</f>
        <v>185</v>
      </c>
      <c r="P195" s="12" t="e">
        <f>L195-#REF!</f>
        <v>#REF!</v>
      </c>
    </row>
    <row r="196" spans="1:16" x14ac:dyDescent="0.25">
      <c r="A196" s="71"/>
      <c r="B196" s="71"/>
      <c r="C196" s="9" t="s">
        <v>7</v>
      </c>
      <c r="D196" s="20">
        <f t="shared" si="18"/>
        <v>2199.1999999999998</v>
      </c>
      <c r="E196" s="10">
        <v>900</v>
      </c>
      <c r="F196" s="10">
        <v>50</v>
      </c>
      <c r="G196" s="10">
        <v>0</v>
      </c>
      <c r="H196" s="10">
        <v>86.2</v>
      </c>
      <c r="I196" s="10">
        <v>148</v>
      </c>
      <c r="J196" s="10">
        <v>185</v>
      </c>
      <c r="K196" s="10">
        <v>90</v>
      </c>
      <c r="L196" s="3">
        <f>185</f>
        <v>185</v>
      </c>
      <c r="M196" s="10">
        <v>185</v>
      </c>
      <c r="N196" s="10">
        <v>185</v>
      </c>
      <c r="O196" s="10">
        <v>185</v>
      </c>
      <c r="P196" s="12" t="e">
        <f>L196-#REF!</f>
        <v>#REF!</v>
      </c>
    </row>
    <row r="197" spans="1:16" ht="24" x14ac:dyDescent="0.25">
      <c r="A197" s="71"/>
      <c r="B197" s="71"/>
      <c r="C197" s="9" t="s">
        <v>8</v>
      </c>
      <c r="D197" s="10">
        <f t="shared" si="18"/>
        <v>0</v>
      </c>
      <c r="E197" s="10">
        <v>0</v>
      </c>
      <c r="F197" s="10">
        <v>0</v>
      </c>
      <c r="G197" s="10">
        <v>0</v>
      </c>
      <c r="H197" s="10">
        <v>0</v>
      </c>
      <c r="I197" s="10">
        <v>0</v>
      </c>
      <c r="J197" s="10">
        <v>0</v>
      </c>
      <c r="K197" s="10">
        <v>0</v>
      </c>
      <c r="L197" s="15">
        <v>0</v>
      </c>
      <c r="M197" s="10">
        <v>0</v>
      </c>
      <c r="N197" s="10">
        <v>0</v>
      </c>
      <c r="O197" s="10">
        <v>0</v>
      </c>
      <c r="P197" s="12" t="e">
        <f>L197-#REF!</f>
        <v>#REF!</v>
      </c>
    </row>
    <row r="198" spans="1:16" ht="24" x14ac:dyDescent="0.25">
      <c r="A198" s="71"/>
      <c r="B198" s="71"/>
      <c r="C198" s="9" t="s">
        <v>9</v>
      </c>
      <c r="D198" s="10">
        <f t="shared" si="18"/>
        <v>0</v>
      </c>
      <c r="E198" s="10">
        <v>0</v>
      </c>
      <c r="F198" s="10">
        <v>0</v>
      </c>
      <c r="G198" s="10">
        <v>0</v>
      </c>
      <c r="H198" s="10">
        <v>0</v>
      </c>
      <c r="I198" s="10">
        <v>0</v>
      </c>
      <c r="J198" s="10">
        <v>0</v>
      </c>
      <c r="K198" s="10">
        <v>0</v>
      </c>
      <c r="L198" s="15">
        <v>0</v>
      </c>
      <c r="M198" s="10">
        <v>0</v>
      </c>
      <c r="N198" s="10">
        <v>0</v>
      </c>
      <c r="O198" s="10">
        <v>0</v>
      </c>
      <c r="P198" s="12" t="e">
        <f>L198-#REF!</f>
        <v>#REF!</v>
      </c>
    </row>
    <row r="199" spans="1:16" ht="36" x14ac:dyDescent="0.25">
      <c r="A199" s="71"/>
      <c r="B199" s="71"/>
      <c r="C199" s="9" t="s">
        <v>10</v>
      </c>
      <c r="D199" s="10">
        <f t="shared" si="18"/>
        <v>0</v>
      </c>
      <c r="E199" s="10">
        <v>0</v>
      </c>
      <c r="F199" s="10">
        <v>0</v>
      </c>
      <c r="G199" s="10">
        <v>0</v>
      </c>
      <c r="H199" s="10">
        <v>0</v>
      </c>
      <c r="I199" s="10">
        <v>0</v>
      </c>
      <c r="J199" s="10">
        <v>0</v>
      </c>
      <c r="K199" s="10">
        <v>0</v>
      </c>
      <c r="L199" s="15">
        <v>0</v>
      </c>
      <c r="M199" s="10">
        <v>0</v>
      </c>
      <c r="N199" s="10">
        <v>0</v>
      </c>
      <c r="O199" s="10">
        <v>0</v>
      </c>
      <c r="P199" s="12" t="e">
        <f>L199-#REF!</f>
        <v>#REF!</v>
      </c>
    </row>
    <row r="200" spans="1:16" x14ac:dyDescent="0.25">
      <c r="A200" s="9"/>
      <c r="B200" s="9"/>
      <c r="C200" s="9"/>
      <c r="D200" s="10">
        <f t="shared" si="18"/>
        <v>0</v>
      </c>
      <c r="E200" s="10"/>
      <c r="F200" s="10"/>
      <c r="G200" s="10"/>
      <c r="H200" s="10"/>
      <c r="I200" s="10"/>
      <c r="J200" s="10"/>
      <c r="K200" s="10"/>
      <c r="L200" s="15"/>
      <c r="M200" s="10"/>
      <c r="N200" s="10"/>
      <c r="O200" s="10"/>
      <c r="P200" s="12" t="e">
        <f>L200-#REF!</f>
        <v>#REF!</v>
      </c>
    </row>
    <row r="201" spans="1:16" x14ac:dyDescent="0.25">
      <c r="A201" s="71" t="s">
        <v>45</v>
      </c>
      <c r="B201" s="71" t="s">
        <v>13</v>
      </c>
      <c r="C201" s="9" t="s">
        <v>6</v>
      </c>
      <c r="D201" s="10">
        <f t="shared" si="18"/>
        <v>28036.9</v>
      </c>
      <c r="E201" s="10">
        <v>3349.8</v>
      </c>
      <c r="F201" s="10">
        <v>2710.4</v>
      </c>
      <c r="G201" s="10">
        <v>2475</v>
      </c>
      <c r="H201" s="10">
        <v>3755.4</v>
      </c>
      <c r="I201" s="10">
        <v>4483</v>
      </c>
      <c r="J201" s="10">
        <v>4766.3999999999996</v>
      </c>
      <c r="K201" s="10">
        <f>K202+K203+K204+K205+K206</f>
        <v>6496.9</v>
      </c>
      <c r="L201" s="15">
        <f>L202+L203+L204+L205+L206</f>
        <v>0</v>
      </c>
      <c r="M201" s="10">
        <f>M202+M203+M204+M205+M206</f>
        <v>0</v>
      </c>
      <c r="N201" s="10">
        <f>N202+N203+N204+N205+N206</f>
        <v>0</v>
      </c>
      <c r="O201" s="10">
        <f>O202+O203+O204+O205+O206</f>
        <v>0</v>
      </c>
      <c r="P201" s="12" t="e">
        <f>L201-#REF!</f>
        <v>#REF!</v>
      </c>
    </row>
    <row r="202" spans="1:16" x14ac:dyDescent="0.25">
      <c r="A202" s="71"/>
      <c r="B202" s="71"/>
      <c r="C202" s="9" t="s">
        <v>7</v>
      </c>
      <c r="D202" s="10">
        <f t="shared" si="18"/>
        <v>2128.1</v>
      </c>
      <c r="E202" s="9"/>
      <c r="F202" s="9"/>
      <c r="G202" s="9"/>
      <c r="H202" s="10">
        <v>0</v>
      </c>
      <c r="I202" s="10">
        <v>493.1</v>
      </c>
      <c r="J202" s="10">
        <v>524.29999999999995</v>
      </c>
      <c r="K202" s="10">
        <v>1110.7</v>
      </c>
      <c r="L202" s="15">
        <v>0</v>
      </c>
      <c r="M202" s="10">
        <v>0</v>
      </c>
      <c r="N202" s="10">
        <v>0</v>
      </c>
      <c r="O202" s="10">
        <v>0</v>
      </c>
      <c r="P202" s="12" t="e">
        <f>L202-#REF!</f>
        <v>#REF!</v>
      </c>
    </row>
    <row r="203" spans="1:16" ht="24" x14ac:dyDescent="0.25">
      <c r="A203" s="71"/>
      <c r="B203" s="71"/>
      <c r="C203" s="9" t="s">
        <v>8</v>
      </c>
      <c r="D203" s="10">
        <f t="shared" si="18"/>
        <v>25908.799999999999</v>
      </c>
      <c r="E203" s="10">
        <v>3349.8</v>
      </c>
      <c r="F203" s="10">
        <v>2710.4</v>
      </c>
      <c r="G203" s="10">
        <v>2475</v>
      </c>
      <c r="H203" s="10">
        <v>3755.4</v>
      </c>
      <c r="I203" s="10">
        <v>3989.9</v>
      </c>
      <c r="J203" s="10">
        <v>4242.1000000000004</v>
      </c>
      <c r="K203" s="10">
        <v>5386.2</v>
      </c>
      <c r="L203" s="15">
        <v>0</v>
      </c>
      <c r="M203" s="10">
        <v>0</v>
      </c>
      <c r="N203" s="10">
        <v>0</v>
      </c>
      <c r="O203" s="10">
        <v>0</v>
      </c>
      <c r="P203" s="12" t="e">
        <f>L203-#REF!</f>
        <v>#REF!</v>
      </c>
    </row>
    <row r="204" spans="1:16" ht="24" x14ac:dyDescent="0.25">
      <c r="A204" s="71"/>
      <c r="B204" s="71"/>
      <c r="C204" s="9" t="s">
        <v>9</v>
      </c>
      <c r="D204" s="10">
        <f t="shared" si="18"/>
        <v>0</v>
      </c>
      <c r="E204" s="10">
        <v>0</v>
      </c>
      <c r="F204" s="10">
        <v>0</v>
      </c>
      <c r="G204" s="10">
        <v>0</v>
      </c>
      <c r="H204" s="10">
        <v>0</v>
      </c>
      <c r="I204" s="10">
        <v>0</v>
      </c>
      <c r="J204" s="10">
        <v>0</v>
      </c>
      <c r="K204" s="10">
        <v>0</v>
      </c>
      <c r="L204" s="15">
        <v>0</v>
      </c>
      <c r="M204" s="10">
        <v>0</v>
      </c>
      <c r="N204" s="10">
        <v>0</v>
      </c>
      <c r="O204" s="10">
        <v>0</v>
      </c>
      <c r="P204" s="12" t="e">
        <f>L204-#REF!</f>
        <v>#REF!</v>
      </c>
    </row>
    <row r="205" spans="1:16" ht="36" x14ac:dyDescent="0.25">
      <c r="A205" s="71"/>
      <c r="B205" s="71"/>
      <c r="C205" s="9" t="s">
        <v>10</v>
      </c>
      <c r="D205" s="10">
        <f t="shared" si="18"/>
        <v>0</v>
      </c>
      <c r="E205" s="10">
        <v>0</v>
      </c>
      <c r="F205" s="10">
        <v>0</v>
      </c>
      <c r="G205" s="10">
        <v>0</v>
      </c>
      <c r="H205" s="10">
        <v>0</v>
      </c>
      <c r="I205" s="10">
        <v>0</v>
      </c>
      <c r="J205" s="10">
        <v>0</v>
      </c>
      <c r="K205" s="10">
        <v>0</v>
      </c>
      <c r="L205" s="15">
        <v>0</v>
      </c>
      <c r="M205" s="10">
        <v>0</v>
      </c>
      <c r="N205" s="10">
        <v>0</v>
      </c>
      <c r="O205" s="10">
        <v>0</v>
      </c>
      <c r="P205" s="12" t="e">
        <f>L205-#REF!</f>
        <v>#REF!</v>
      </c>
    </row>
    <row r="206" spans="1:16" x14ac:dyDescent="0.25">
      <c r="A206" s="9"/>
      <c r="B206" s="9"/>
      <c r="C206" s="9"/>
      <c r="D206" s="10">
        <f t="shared" ref="D206:D269" si="20">SUM(E206:O206)</f>
        <v>0</v>
      </c>
      <c r="E206" s="10"/>
      <c r="F206" s="10"/>
      <c r="G206" s="10"/>
      <c r="H206" s="10"/>
      <c r="I206" s="10"/>
      <c r="J206" s="10"/>
      <c r="K206" s="10"/>
      <c r="L206" s="15"/>
      <c r="M206" s="10"/>
      <c r="N206" s="10"/>
      <c r="O206" s="10"/>
      <c r="P206" s="12" t="e">
        <f>L206-#REF!</f>
        <v>#REF!</v>
      </c>
    </row>
    <row r="207" spans="1:16" x14ac:dyDescent="0.25">
      <c r="A207" s="73" t="s">
        <v>46</v>
      </c>
      <c r="B207" s="71"/>
      <c r="C207" s="9" t="s">
        <v>6</v>
      </c>
      <c r="D207" s="10">
        <f t="shared" si="20"/>
        <v>13019774.899999999</v>
      </c>
      <c r="E207" s="10">
        <f t="shared" ref="E207:O212" si="21">E213+E219+E225+E231+E237</f>
        <v>955782.9</v>
      </c>
      <c r="F207" s="10">
        <f t="shared" si="21"/>
        <v>428365.8</v>
      </c>
      <c r="G207" s="10">
        <f t="shared" si="21"/>
        <v>467737.9</v>
      </c>
      <c r="H207" s="10">
        <f t="shared" si="21"/>
        <v>574993</v>
      </c>
      <c r="I207" s="10">
        <f t="shared" si="21"/>
        <v>1224764.2</v>
      </c>
      <c r="J207" s="10">
        <f t="shared" si="21"/>
        <v>1346216.6</v>
      </c>
      <c r="K207" s="10">
        <f t="shared" si="21"/>
        <v>1431019.7</v>
      </c>
      <c r="L207" s="15">
        <f t="shared" si="21"/>
        <v>1665217.2999999998</v>
      </c>
      <c r="M207" s="10">
        <f t="shared" si="21"/>
        <v>1644927.2999999998</v>
      </c>
      <c r="N207" s="10">
        <f t="shared" si="21"/>
        <v>1652950</v>
      </c>
      <c r="O207" s="10">
        <f t="shared" si="21"/>
        <v>1627800.2</v>
      </c>
      <c r="P207" s="12" t="e">
        <f>L207-#REF!</f>
        <v>#REF!</v>
      </c>
    </row>
    <row r="208" spans="1:16" x14ac:dyDescent="0.25">
      <c r="A208" s="73"/>
      <c r="B208" s="71"/>
      <c r="C208" s="9" t="s">
        <v>7</v>
      </c>
      <c r="D208" s="10">
        <f t="shared" si="20"/>
        <v>5199318.3000000007</v>
      </c>
      <c r="E208" s="10">
        <f t="shared" si="21"/>
        <v>295707.5</v>
      </c>
      <c r="F208" s="10">
        <f t="shared" si="21"/>
        <v>292345.3</v>
      </c>
      <c r="G208" s="10">
        <f t="shared" si="21"/>
        <v>280742.60000000003</v>
      </c>
      <c r="H208" s="10">
        <f t="shared" si="21"/>
        <v>283733.59999999998</v>
      </c>
      <c r="I208" s="10">
        <f t="shared" si="21"/>
        <v>295585.90000000002</v>
      </c>
      <c r="J208" s="10">
        <f t="shared" si="21"/>
        <v>335018.09999999998</v>
      </c>
      <c r="K208" s="10">
        <f t="shared" si="21"/>
        <v>480964.1</v>
      </c>
      <c r="L208" s="3">
        <f t="shared" si="21"/>
        <v>734439.4</v>
      </c>
      <c r="M208" s="10">
        <f t="shared" si="21"/>
        <v>733471</v>
      </c>
      <c r="N208" s="10">
        <f t="shared" si="21"/>
        <v>733655.4</v>
      </c>
      <c r="O208" s="10">
        <f t="shared" si="21"/>
        <v>733655.4</v>
      </c>
      <c r="P208" s="12" t="e">
        <f>L208-#REF!</f>
        <v>#REF!</v>
      </c>
    </row>
    <row r="209" spans="1:17" ht="24" x14ac:dyDescent="0.25">
      <c r="A209" s="73"/>
      <c r="B209" s="71"/>
      <c r="C209" s="9" t="s">
        <v>8</v>
      </c>
      <c r="D209" s="10">
        <f t="shared" si="20"/>
        <v>0</v>
      </c>
      <c r="E209" s="10">
        <f t="shared" si="21"/>
        <v>0</v>
      </c>
      <c r="F209" s="10">
        <f t="shared" si="21"/>
        <v>0</v>
      </c>
      <c r="G209" s="10">
        <f t="shared" si="21"/>
        <v>0</v>
      </c>
      <c r="H209" s="10">
        <f t="shared" si="21"/>
        <v>0</v>
      </c>
      <c r="I209" s="10">
        <f t="shared" si="21"/>
        <v>0</v>
      </c>
      <c r="J209" s="10">
        <f t="shared" si="21"/>
        <v>0</v>
      </c>
      <c r="K209" s="10">
        <f t="shared" si="21"/>
        <v>0</v>
      </c>
      <c r="L209" s="15">
        <f t="shared" si="21"/>
        <v>0</v>
      </c>
      <c r="M209" s="10">
        <f t="shared" si="21"/>
        <v>0</v>
      </c>
      <c r="N209" s="10">
        <f t="shared" si="21"/>
        <v>0</v>
      </c>
      <c r="O209" s="10">
        <f t="shared" si="21"/>
        <v>0</v>
      </c>
      <c r="P209" s="12" t="e">
        <f>L209-#REF!</f>
        <v>#REF!</v>
      </c>
    </row>
    <row r="210" spans="1:17" ht="24" x14ac:dyDescent="0.25">
      <c r="A210" s="73"/>
      <c r="B210" s="71"/>
      <c r="C210" s="9" t="s">
        <v>9</v>
      </c>
      <c r="D210" s="10">
        <f t="shared" si="20"/>
        <v>7641115.4000000004</v>
      </c>
      <c r="E210" s="10">
        <f t="shared" si="21"/>
        <v>654160.4</v>
      </c>
      <c r="F210" s="10">
        <f t="shared" si="21"/>
        <v>129839.3</v>
      </c>
      <c r="G210" s="10">
        <f t="shared" si="21"/>
        <v>176745.3</v>
      </c>
      <c r="H210" s="10">
        <f t="shared" si="21"/>
        <v>278101.59999999998</v>
      </c>
      <c r="I210" s="10">
        <f t="shared" si="21"/>
        <v>913841.4</v>
      </c>
      <c r="J210" s="10">
        <f t="shared" si="21"/>
        <v>990756.1</v>
      </c>
      <c r="K210" s="10">
        <f t="shared" si="21"/>
        <v>930106.9</v>
      </c>
      <c r="L210" s="15">
        <f t="shared" si="21"/>
        <v>910335.5</v>
      </c>
      <c r="M210" s="10">
        <f t="shared" si="21"/>
        <v>889991.8</v>
      </c>
      <c r="N210" s="10">
        <f t="shared" si="21"/>
        <v>896756.9</v>
      </c>
      <c r="O210" s="10">
        <f t="shared" si="21"/>
        <v>870480.2</v>
      </c>
      <c r="P210" s="12" t="e">
        <f>L210-#REF!</f>
        <v>#REF!</v>
      </c>
    </row>
    <row r="211" spans="1:17" ht="36" x14ac:dyDescent="0.25">
      <c r="A211" s="73"/>
      <c r="B211" s="71"/>
      <c r="C211" s="9" t="s">
        <v>10</v>
      </c>
      <c r="D211" s="10">
        <f t="shared" si="20"/>
        <v>179341.2</v>
      </c>
      <c r="E211" s="10">
        <f t="shared" si="21"/>
        <v>5915</v>
      </c>
      <c r="F211" s="10">
        <f t="shared" si="21"/>
        <v>6181.2</v>
      </c>
      <c r="G211" s="10">
        <f t="shared" si="21"/>
        <v>10250</v>
      </c>
      <c r="H211" s="10">
        <f t="shared" si="21"/>
        <v>13157.8</v>
      </c>
      <c r="I211" s="10">
        <f t="shared" si="21"/>
        <v>15336.9</v>
      </c>
      <c r="J211" s="10">
        <f t="shared" si="21"/>
        <v>20442.400000000001</v>
      </c>
      <c r="K211" s="10">
        <f t="shared" si="21"/>
        <v>19948.7</v>
      </c>
      <c r="L211" s="15">
        <f t="shared" si="21"/>
        <v>20442.400000000001</v>
      </c>
      <c r="M211" s="10">
        <f t="shared" si="21"/>
        <v>21464.5</v>
      </c>
      <c r="N211" s="10">
        <f t="shared" si="21"/>
        <v>22537.7</v>
      </c>
      <c r="O211" s="10">
        <f t="shared" si="21"/>
        <v>23664.6</v>
      </c>
      <c r="P211" s="12" t="e">
        <f>L211-#REF!</f>
        <v>#REF!</v>
      </c>
    </row>
    <row r="212" spans="1:17" x14ac:dyDescent="0.25">
      <c r="A212" s="11"/>
      <c r="B212" s="9"/>
      <c r="C212" s="9"/>
      <c r="D212" s="10">
        <f t="shared" si="20"/>
        <v>0</v>
      </c>
      <c r="E212" s="10">
        <f t="shared" si="21"/>
        <v>0</v>
      </c>
      <c r="F212" s="10">
        <f t="shared" si="21"/>
        <v>0</v>
      </c>
      <c r="G212" s="10">
        <f t="shared" si="21"/>
        <v>0</v>
      </c>
      <c r="H212" s="10">
        <f t="shared" si="21"/>
        <v>0</v>
      </c>
      <c r="I212" s="10">
        <f t="shared" si="21"/>
        <v>0</v>
      </c>
      <c r="J212" s="10">
        <f t="shared" si="21"/>
        <v>0</v>
      </c>
      <c r="K212" s="10">
        <f t="shared" si="21"/>
        <v>0</v>
      </c>
      <c r="L212" s="15">
        <f t="shared" si="21"/>
        <v>0</v>
      </c>
      <c r="M212" s="10">
        <f t="shared" si="21"/>
        <v>0</v>
      </c>
      <c r="N212" s="10">
        <f t="shared" si="21"/>
        <v>0</v>
      </c>
      <c r="O212" s="10">
        <f t="shared" si="21"/>
        <v>0</v>
      </c>
      <c r="P212" s="12" t="e">
        <f>L212-#REF!</f>
        <v>#REF!</v>
      </c>
    </row>
    <row r="213" spans="1:17" x14ac:dyDescent="0.25">
      <c r="A213" s="71" t="s">
        <v>47</v>
      </c>
      <c r="B213" s="71" t="s">
        <v>21</v>
      </c>
      <c r="C213" s="9" t="s">
        <v>6</v>
      </c>
      <c r="D213" s="20">
        <f t="shared" si="20"/>
        <v>12846661.299999999</v>
      </c>
      <c r="E213" s="10">
        <v>942052.4</v>
      </c>
      <c r="F213" s="10">
        <v>415325.8</v>
      </c>
      <c r="G213" s="10">
        <v>454148.2</v>
      </c>
      <c r="H213" s="10">
        <v>559776.19999999995</v>
      </c>
      <c r="I213" s="10">
        <v>1210001.2</v>
      </c>
      <c r="J213" s="10">
        <v>1330838.3</v>
      </c>
      <c r="K213" s="10">
        <f>K214+K215+K216+K217+K218</f>
        <v>1412903.4</v>
      </c>
      <c r="L213" s="20">
        <f>L214+L215+L216+L217+L218</f>
        <v>1647782.2999999998</v>
      </c>
      <c r="M213" s="10">
        <f>M214+M215+M216+M217+M218</f>
        <v>1627768.9</v>
      </c>
      <c r="N213" s="10">
        <f>N214+N215+N216+N217+N218</f>
        <v>1635607.2</v>
      </c>
      <c r="O213" s="10">
        <f>O214+O215+O216+O217+O218</f>
        <v>1610457.4</v>
      </c>
      <c r="P213" s="26" t="e">
        <f>L213-#REF!</f>
        <v>#REF!</v>
      </c>
    </row>
    <row r="214" spans="1:17" x14ac:dyDescent="0.25">
      <c r="A214" s="71"/>
      <c r="B214" s="71"/>
      <c r="C214" s="9" t="s">
        <v>7</v>
      </c>
      <c r="D214" s="20">
        <f t="shared" si="20"/>
        <v>5026204.6999999993</v>
      </c>
      <c r="E214" s="10">
        <v>281977</v>
      </c>
      <c r="F214" s="10">
        <v>279305.3</v>
      </c>
      <c r="G214" s="10">
        <v>267152.90000000002</v>
      </c>
      <c r="H214" s="10">
        <v>268516.8</v>
      </c>
      <c r="I214" s="10">
        <v>280822.90000000002</v>
      </c>
      <c r="J214" s="10">
        <v>319639.8</v>
      </c>
      <c r="K214" s="10">
        <v>462847.8</v>
      </c>
      <c r="L214" s="3">
        <v>717004.4</v>
      </c>
      <c r="M214" s="10">
        <v>716312.6</v>
      </c>
      <c r="N214" s="10">
        <v>716312.6</v>
      </c>
      <c r="O214" s="10">
        <v>716312.6</v>
      </c>
      <c r="P214" s="26" t="e">
        <f>L214-#REF!</f>
        <v>#REF!</v>
      </c>
      <c r="Q214" s="1" t="s">
        <v>167</v>
      </c>
    </row>
    <row r="215" spans="1:17" ht="24" x14ac:dyDescent="0.25">
      <c r="A215" s="71"/>
      <c r="B215" s="71"/>
      <c r="C215" s="9" t="s">
        <v>8</v>
      </c>
      <c r="D215" s="10">
        <f t="shared" si="20"/>
        <v>0</v>
      </c>
      <c r="E215" s="10">
        <v>0</v>
      </c>
      <c r="F215" s="10">
        <v>0</v>
      </c>
      <c r="G215" s="10">
        <v>0</v>
      </c>
      <c r="H215" s="10">
        <v>0</v>
      </c>
      <c r="I215" s="10">
        <v>0</v>
      </c>
      <c r="J215" s="10">
        <v>0</v>
      </c>
      <c r="K215" s="10">
        <v>0</v>
      </c>
      <c r="L215" s="15">
        <v>0</v>
      </c>
      <c r="M215" s="10">
        <v>0</v>
      </c>
      <c r="N215" s="10">
        <v>0</v>
      </c>
      <c r="O215" s="10">
        <v>0</v>
      </c>
      <c r="P215" s="12" t="e">
        <f>L215-#REF!</f>
        <v>#REF!</v>
      </c>
    </row>
    <row r="216" spans="1:17" ht="24" x14ac:dyDescent="0.25">
      <c r="A216" s="71"/>
      <c r="B216" s="71"/>
      <c r="C216" s="9" t="s">
        <v>9</v>
      </c>
      <c r="D216" s="10">
        <f t="shared" si="20"/>
        <v>7641115.4000000004</v>
      </c>
      <c r="E216" s="10">
        <v>654160.4</v>
      </c>
      <c r="F216" s="10">
        <v>129839.3</v>
      </c>
      <c r="G216" s="10">
        <v>176745.3</v>
      </c>
      <c r="H216" s="10">
        <v>278101.59999999998</v>
      </c>
      <c r="I216" s="10">
        <v>913841.4</v>
      </c>
      <c r="J216" s="10">
        <v>990756.1</v>
      </c>
      <c r="K216" s="10">
        <v>930106.9</v>
      </c>
      <c r="L216" s="15">
        <v>910335.5</v>
      </c>
      <c r="M216" s="10">
        <v>889991.8</v>
      </c>
      <c r="N216" s="10">
        <v>896756.9</v>
      </c>
      <c r="O216" s="10">
        <v>870480.2</v>
      </c>
      <c r="P216" s="12" t="e">
        <f>L216-#REF!</f>
        <v>#REF!</v>
      </c>
    </row>
    <row r="217" spans="1:17" ht="36" x14ac:dyDescent="0.25">
      <c r="A217" s="71"/>
      <c r="B217" s="71"/>
      <c r="C217" s="9" t="s">
        <v>10</v>
      </c>
      <c r="D217" s="10">
        <f t="shared" si="20"/>
        <v>179341.2</v>
      </c>
      <c r="E217" s="10">
        <v>5915</v>
      </c>
      <c r="F217" s="10">
        <v>6181.2</v>
      </c>
      <c r="G217" s="10">
        <v>10250</v>
      </c>
      <c r="H217" s="10">
        <v>13157.8</v>
      </c>
      <c r="I217" s="10">
        <v>15336.9</v>
      </c>
      <c r="J217" s="10">
        <v>20442.400000000001</v>
      </c>
      <c r="K217" s="10">
        <v>19948.7</v>
      </c>
      <c r="L217" s="15">
        <v>20442.400000000001</v>
      </c>
      <c r="M217" s="10">
        <v>21464.5</v>
      </c>
      <c r="N217" s="10">
        <v>22537.7</v>
      </c>
      <c r="O217" s="10">
        <v>23664.6</v>
      </c>
      <c r="P217" s="12" t="e">
        <f>L217-#REF!</f>
        <v>#REF!</v>
      </c>
    </row>
    <row r="218" spans="1:17" x14ac:dyDescent="0.25">
      <c r="A218" s="9"/>
      <c r="B218" s="9"/>
      <c r="C218" s="9"/>
      <c r="D218" s="10">
        <f t="shared" si="20"/>
        <v>0</v>
      </c>
      <c r="E218" s="10"/>
      <c r="F218" s="10"/>
      <c r="G218" s="10"/>
      <c r="H218" s="10"/>
      <c r="I218" s="10"/>
      <c r="J218" s="10"/>
      <c r="K218" s="10"/>
      <c r="L218" s="15"/>
      <c r="M218" s="10"/>
      <c r="N218" s="10"/>
      <c r="O218" s="10"/>
      <c r="P218" s="12" t="e">
        <f>L218-#REF!</f>
        <v>#REF!</v>
      </c>
    </row>
    <row r="219" spans="1:17" hidden="1" x14ac:dyDescent="0.25">
      <c r="A219" s="71" t="s">
        <v>48</v>
      </c>
      <c r="B219" s="71" t="s">
        <v>13</v>
      </c>
      <c r="C219" s="9" t="s">
        <v>6</v>
      </c>
      <c r="D219" s="10">
        <f t="shared" si="20"/>
        <v>100</v>
      </c>
      <c r="E219" s="10">
        <v>100</v>
      </c>
      <c r="F219" s="10">
        <v>0</v>
      </c>
      <c r="G219" s="10">
        <v>0</v>
      </c>
      <c r="H219" s="10">
        <v>0</v>
      </c>
      <c r="I219" s="10">
        <v>0</v>
      </c>
      <c r="J219" s="10">
        <v>0</v>
      </c>
      <c r="K219" s="10">
        <f>K220+K221+K222+K223+K224</f>
        <v>0</v>
      </c>
      <c r="L219" s="15">
        <f>L220+L221+L222+L223+L224</f>
        <v>0</v>
      </c>
      <c r="M219" s="10">
        <f>M220+M221+M222+M223+M224</f>
        <v>0</v>
      </c>
      <c r="N219" s="10">
        <f>N220+N221+N222+N223+N224</f>
        <v>0</v>
      </c>
      <c r="O219" s="10">
        <f>O220+O221+O222+O223+O224</f>
        <v>0</v>
      </c>
      <c r="P219" s="12" t="e">
        <f>L219-#REF!</f>
        <v>#REF!</v>
      </c>
    </row>
    <row r="220" spans="1:17" hidden="1" x14ac:dyDescent="0.25">
      <c r="A220" s="71"/>
      <c r="B220" s="71"/>
      <c r="C220" s="9" t="s">
        <v>7</v>
      </c>
      <c r="D220" s="10">
        <f t="shared" si="20"/>
        <v>100</v>
      </c>
      <c r="E220" s="10">
        <v>100</v>
      </c>
      <c r="F220" s="10">
        <v>0</v>
      </c>
      <c r="G220" s="10">
        <v>0</v>
      </c>
      <c r="H220" s="10">
        <v>0</v>
      </c>
      <c r="I220" s="10">
        <v>0</v>
      </c>
      <c r="J220" s="10">
        <v>0</v>
      </c>
      <c r="K220" s="10">
        <v>0</v>
      </c>
      <c r="L220" s="15">
        <v>0</v>
      </c>
      <c r="M220" s="10">
        <v>0</v>
      </c>
      <c r="N220" s="10">
        <v>0</v>
      </c>
      <c r="O220" s="10">
        <v>0</v>
      </c>
      <c r="P220" s="12" t="e">
        <f>L220-#REF!</f>
        <v>#REF!</v>
      </c>
    </row>
    <row r="221" spans="1:17" ht="24" hidden="1" x14ac:dyDescent="0.25">
      <c r="A221" s="71"/>
      <c r="B221" s="71"/>
      <c r="C221" s="9" t="s">
        <v>8</v>
      </c>
      <c r="D221" s="10">
        <f t="shared" si="20"/>
        <v>0</v>
      </c>
      <c r="E221" s="10">
        <v>0</v>
      </c>
      <c r="F221" s="10">
        <v>0</v>
      </c>
      <c r="G221" s="10">
        <v>0</v>
      </c>
      <c r="H221" s="10">
        <v>0</v>
      </c>
      <c r="I221" s="10">
        <v>0</v>
      </c>
      <c r="J221" s="10">
        <v>0</v>
      </c>
      <c r="K221" s="10">
        <v>0</v>
      </c>
      <c r="L221" s="15">
        <v>0</v>
      </c>
      <c r="M221" s="10">
        <v>0</v>
      </c>
      <c r="N221" s="10">
        <v>0</v>
      </c>
      <c r="O221" s="10">
        <v>0</v>
      </c>
      <c r="P221" s="12" t="e">
        <f>L221-#REF!</f>
        <v>#REF!</v>
      </c>
    </row>
    <row r="222" spans="1:17" ht="24" hidden="1" x14ac:dyDescent="0.25">
      <c r="A222" s="71"/>
      <c r="B222" s="71"/>
      <c r="C222" s="9" t="s">
        <v>9</v>
      </c>
      <c r="D222" s="10">
        <f t="shared" si="20"/>
        <v>0</v>
      </c>
      <c r="E222" s="10">
        <v>0</v>
      </c>
      <c r="F222" s="10">
        <v>0</v>
      </c>
      <c r="G222" s="10">
        <v>0</v>
      </c>
      <c r="H222" s="10">
        <v>0</v>
      </c>
      <c r="I222" s="10">
        <v>0</v>
      </c>
      <c r="J222" s="10">
        <v>0</v>
      </c>
      <c r="K222" s="10">
        <v>0</v>
      </c>
      <c r="L222" s="15">
        <v>0</v>
      </c>
      <c r="M222" s="10">
        <v>0</v>
      </c>
      <c r="N222" s="10">
        <v>0</v>
      </c>
      <c r="O222" s="10">
        <v>0</v>
      </c>
      <c r="P222" s="12" t="e">
        <f>L222-#REF!</f>
        <v>#REF!</v>
      </c>
    </row>
    <row r="223" spans="1:17" ht="36" hidden="1" x14ac:dyDescent="0.25">
      <c r="A223" s="71"/>
      <c r="B223" s="71"/>
      <c r="C223" s="9" t="s">
        <v>10</v>
      </c>
      <c r="D223" s="10">
        <f t="shared" si="20"/>
        <v>0</v>
      </c>
      <c r="E223" s="10">
        <v>0</v>
      </c>
      <c r="F223" s="10">
        <v>0</v>
      </c>
      <c r="G223" s="10">
        <v>0</v>
      </c>
      <c r="H223" s="10">
        <v>0</v>
      </c>
      <c r="I223" s="10">
        <v>0</v>
      </c>
      <c r="J223" s="10">
        <v>0</v>
      </c>
      <c r="K223" s="10">
        <v>0</v>
      </c>
      <c r="L223" s="15">
        <v>0</v>
      </c>
      <c r="M223" s="10">
        <v>0</v>
      </c>
      <c r="N223" s="10">
        <v>0</v>
      </c>
      <c r="O223" s="10">
        <v>0</v>
      </c>
      <c r="P223" s="12" t="e">
        <f>L223-#REF!</f>
        <v>#REF!</v>
      </c>
    </row>
    <row r="224" spans="1:17" hidden="1" x14ac:dyDescent="0.25">
      <c r="A224" s="9"/>
      <c r="B224" s="9"/>
      <c r="C224" s="9"/>
      <c r="D224" s="10">
        <f t="shared" si="20"/>
        <v>0</v>
      </c>
      <c r="E224" s="10"/>
      <c r="F224" s="10"/>
      <c r="G224" s="10"/>
      <c r="H224" s="10"/>
      <c r="I224" s="10"/>
      <c r="J224" s="10"/>
      <c r="K224" s="10"/>
      <c r="L224" s="15"/>
      <c r="M224" s="10"/>
      <c r="N224" s="10"/>
      <c r="O224" s="10"/>
      <c r="P224" s="12" t="e">
        <f>L224-#REF!</f>
        <v>#REF!</v>
      </c>
    </row>
    <row r="225" spans="1:16" hidden="1" x14ac:dyDescent="0.25">
      <c r="A225" s="71" t="s">
        <v>49</v>
      </c>
      <c r="B225" s="71" t="s">
        <v>13</v>
      </c>
      <c r="C225" s="9" t="s">
        <v>6</v>
      </c>
      <c r="D225" s="10">
        <f t="shared" si="20"/>
        <v>700</v>
      </c>
      <c r="E225" s="10">
        <v>700</v>
      </c>
      <c r="F225" s="10">
        <v>0</v>
      </c>
      <c r="G225" s="10">
        <v>0</v>
      </c>
      <c r="H225" s="10">
        <v>0</v>
      </c>
      <c r="I225" s="10">
        <v>0</v>
      </c>
      <c r="J225" s="10">
        <v>0</v>
      </c>
      <c r="K225" s="10">
        <f>K226+K227+K228+K229+K230</f>
        <v>0</v>
      </c>
      <c r="L225" s="15">
        <f>L226+L227+L228+L229+L230</f>
        <v>0</v>
      </c>
      <c r="M225" s="10">
        <f>M226+M227+M228+M229+M230</f>
        <v>0</v>
      </c>
      <c r="N225" s="10">
        <f>N226+N227+N228+N229+N230</f>
        <v>0</v>
      </c>
      <c r="O225" s="10">
        <f>O226+O227+O228+O229+O230</f>
        <v>0</v>
      </c>
      <c r="P225" s="12" t="e">
        <f>L225-#REF!</f>
        <v>#REF!</v>
      </c>
    </row>
    <row r="226" spans="1:16" hidden="1" x14ac:dyDescent="0.25">
      <c r="A226" s="71"/>
      <c r="B226" s="71"/>
      <c r="C226" s="9" t="s">
        <v>7</v>
      </c>
      <c r="D226" s="10">
        <f t="shared" si="20"/>
        <v>700</v>
      </c>
      <c r="E226" s="10">
        <v>700</v>
      </c>
      <c r="F226" s="10">
        <v>0</v>
      </c>
      <c r="G226" s="10">
        <v>0</v>
      </c>
      <c r="H226" s="10">
        <v>0</v>
      </c>
      <c r="I226" s="10">
        <v>0</v>
      </c>
      <c r="J226" s="10">
        <v>0</v>
      </c>
      <c r="K226" s="10">
        <v>0</v>
      </c>
      <c r="L226" s="15">
        <v>0</v>
      </c>
      <c r="M226" s="10">
        <v>0</v>
      </c>
      <c r="N226" s="10">
        <v>0</v>
      </c>
      <c r="O226" s="10">
        <v>0</v>
      </c>
      <c r="P226" s="12" t="e">
        <f>L226-#REF!</f>
        <v>#REF!</v>
      </c>
    </row>
    <row r="227" spans="1:16" ht="24" hidden="1" x14ac:dyDescent="0.25">
      <c r="A227" s="71"/>
      <c r="B227" s="71"/>
      <c r="C227" s="9" t="s">
        <v>8</v>
      </c>
      <c r="D227" s="10">
        <f t="shared" si="20"/>
        <v>0</v>
      </c>
      <c r="E227" s="10">
        <v>0</v>
      </c>
      <c r="F227" s="10">
        <v>0</v>
      </c>
      <c r="G227" s="10">
        <v>0</v>
      </c>
      <c r="H227" s="10">
        <v>0</v>
      </c>
      <c r="I227" s="10">
        <v>0</v>
      </c>
      <c r="J227" s="10">
        <v>0</v>
      </c>
      <c r="K227" s="10">
        <v>0</v>
      </c>
      <c r="L227" s="15">
        <v>0</v>
      </c>
      <c r="M227" s="10">
        <v>0</v>
      </c>
      <c r="N227" s="10">
        <v>0</v>
      </c>
      <c r="O227" s="10">
        <v>0</v>
      </c>
      <c r="P227" s="12" t="e">
        <f>L227-#REF!</f>
        <v>#REF!</v>
      </c>
    </row>
    <row r="228" spans="1:16" ht="24" hidden="1" x14ac:dyDescent="0.25">
      <c r="A228" s="71"/>
      <c r="B228" s="71"/>
      <c r="C228" s="9" t="s">
        <v>9</v>
      </c>
      <c r="D228" s="10">
        <f t="shared" si="20"/>
        <v>0</v>
      </c>
      <c r="E228" s="10">
        <v>0</v>
      </c>
      <c r="F228" s="10">
        <v>0</v>
      </c>
      <c r="G228" s="10">
        <v>0</v>
      </c>
      <c r="H228" s="10">
        <v>0</v>
      </c>
      <c r="I228" s="10">
        <v>0</v>
      </c>
      <c r="J228" s="10">
        <v>0</v>
      </c>
      <c r="K228" s="10">
        <v>0</v>
      </c>
      <c r="L228" s="15">
        <v>0</v>
      </c>
      <c r="M228" s="10">
        <v>0</v>
      </c>
      <c r="N228" s="10">
        <v>0</v>
      </c>
      <c r="O228" s="10">
        <v>0</v>
      </c>
      <c r="P228" s="12" t="e">
        <f>L228-#REF!</f>
        <v>#REF!</v>
      </c>
    </row>
    <row r="229" spans="1:16" ht="36" hidden="1" x14ac:dyDescent="0.25">
      <c r="A229" s="71"/>
      <c r="B229" s="71"/>
      <c r="C229" s="9" t="s">
        <v>10</v>
      </c>
      <c r="D229" s="10">
        <f t="shared" si="20"/>
        <v>0</v>
      </c>
      <c r="E229" s="10">
        <v>0</v>
      </c>
      <c r="F229" s="10">
        <v>0</v>
      </c>
      <c r="G229" s="10">
        <v>0</v>
      </c>
      <c r="H229" s="10">
        <v>0</v>
      </c>
      <c r="I229" s="10">
        <v>0</v>
      </c>
      <c r="J229" s="10">
        <v>0</v>
      </c>
      <c r="K229" s="10">
        <v>0</v>
      </c>
      <c r="L229" s="15">
        <v>0</v>
      </c>
      <c r="M229" s="10">
        <v>0</v>
      </c>
      <c r="N229" s="10">
        <v>0</v>
      </c>
      <c r="O229" s="10">
        <v>0</v>
      </c>
      <c r="P229" s="12" t="e">
        <f>L229-#REF!</f>
        <v>#REF!</v>
      </c>
    </row>
    <row r="230" spans="1:16" hidden="1" x14ac:dyDescent="0.25">
      <c r="A230" s="9"/>
      <c r="B230" s="9"/>
      <c r="C230" s="9"/>
      <c r="D230" s="10">
        <f t="shared" si="20"/>
        <v>0</v>
      </c>
      <c r="E230" s="10"/>
      <c r="F230" s="10"/>
      <c r="G230" s="10"/>
      <c r="H230" s="10"/>
      <c r="I230" s="10"/>
      <c r="J230" s="10"/>
      <c r="K230" s="10"/>
      <c r="L230" s="15"/>
      <c r="M230" s="10"/>
      <c r="N230" s="10"/>
      <c r="O230" s="10"/>
      <c r="P230" s="12" t="e">
        <f>L230-#REF!</f>
        <v>#REF!</v>
      </c>
    </row>
    <row r="231" spans="1:16" hidden="1" x14ac:dyDescent="0.25">
      <c r="A231" s="71" t="s">
        <v>50</v>
      </c>
      <c r="B231" s="71" t="s">
        <v>13</v>
      </c>
      <c r="C231" s="9" t="s">
        <v>6</v>
      </c>
      <c r="D231" s="10">
        <f t="shared" si="20"/>
        <v>400</v>
      </c>
      <c r="E231" s="10">
        <v>400</v>
      </c>
      <c r="F231" s="10">
        <v>0</v>
      </c>
      <c r="G231" s="10">
        <v>0</v>
      </c>
      <c r="H231" s="10">
        <v>0</v>
      </c>
      <c r="I231" s="10">
        <v>0</v>
      </c>
      <c r="J231" s="10">
        <v>0</v>
      </c>
      <c r="K231" s="10">
        <f>K232+K233+K234+K235+K236</f>
        <v>0</v>
      </c>
      <c r="L231" s="15">
        <f>L232+L233+L234+L235+L236</f>
        <v>0</v>
      </c>
      <c r="M231" s="10">
        <f>M232+M233+M234+M235+M236</f>
        <v>0</v>
      </c>
      <c r="N231" s="10">
        <f>N232+N233+N234+N235+N236</f>
        <v>0</v>
      </c>
      <c r="O231" s="10">
        <f>O232+O233+O234+O235+O236</f>
        <v>0</v>
      </c>
      <c r="P231" s="12" t="e">
        <f>L231-#REF!</f>
        <v>#REF!</v>
      </c>
    </row>
    <row r="232" spans="1:16" hidden="1" x14ac:dyDescent="0.25">
      <c r="A232" s="71"/>
      <c r="B232" s="71"/>
      <c r="C232" s="9" t="s">
        <v>7</v>
      </c>
      <c r="D232" s="10">
        <f t="shared" si="20"/>
        <v>400</v>
      </c>
      <c r="E232" s="10">
        <v>400</v>
      </c>
      <c r="F232" s="10">
        <v>0</v>
      </c>
      <c r="G232" s="10">
        <v>0</v>
      </c>
      <c r="H232" s="10">
        <v>0</v>
      </c>
      <c r="I232" s="10">
        <v>0</v>
      </c>
      <c r="J232" s="10">
        <v>0</v>
      </c>
      <c r="K232" s="10">
        <v>0</v>
      </c>
      <c r="L232" s="15">
        <v>0</v>
      </c>
      <c r="M232" s="10">
        <v>0</v>
      </c>
      <c r="N232" s="10">
        <v>0</v>
      </c>
      <c r="O232" s="10">
        <v>0</v>
      </c>
      <c r="P232" s="12" t="e">
        <f>L232-#REF!</f>
        <v>#REF!</v>
      </c>
    </row>
    <row r="233" spans="1:16" ht="24" hidden="1" x14ac:dyDescent="0.25">
      <c r="A233" s="71"/>
      <c r="B233" s="71"/>
      <c r="C233" s="9" t="s">
        <v>8</v>
      </c>
      <c r="D233" s="10">
        <f t="shared" si="20"/>
        <v>0</v>
      </c>
      <c r="E233" s="10">
        <v>0</v>
      </c>
      <c r="F233" s="10">
        <v>0</v>
      </c>
      <c r="G233" s="10">
        <v>0</v>
      </c>
      <c r="H233" s="10">
        <v>0</v>
      </c>
      <c r="I233" s="10">
        <v>0</v>
      </c>
      <c r="J233" s="10">
        <v>0</v>
      </c>
      <c r="K233" s="10">
        <v>0</v>
      </c>
      <c r="L233" s="15">
        <v>0</v>
      </c>
      <c r="M233" s="10">
        <v>0</v>
      </c>
      <c r="N233" s="10">
        <v>0</v>
      </c>
      <c r="O233" s="10">
        <v>0</v>
      </c>
      <c r="P233" s="12" t="e">
        <f>L233-#REF!</f>
        <v>#REF!</v>
      </c>
    </row>
    <row r="234" spans="1:16" ht="24" hidden="1" x14ac:dyDescent="0.25">
      <c r="A234" s="71"/>
      <c r="B234" s="71"/>
      <c r="C234" s="9" t="s">
        <v>9</v>
      </c>
      <c r="D234" s="10">
        <f t="shared" si="20"/>
        <v>0</v>
      </c>
      <c r="E234" s="10">
        <v>0</v>
      </c>
      <c r="F234" s="10">
        <v>0</v>
      </c>
      <c r="G234" s="10">
        <v>0</v>
      </c>
      <c r="H234" s="10">
        <v>0</v>
      </c>
      <c r="I234" s="10">
        <v>0</v>
      </c>
      <c r="J234" s="10">
        <v>0</v>
      </c>
      <c r="K234" s="10">
        <v>0</v>
      </c>
      <c r="L234" s="15">
        <v>0</v>
      </c>
      <c r="M234" s="10">
        <v>0</v>
      </c>
      <c r="N234" s="10">
        <v>0</v>
      </c>
      <c r="O234" s="10">
        <v>0</v>
      </c>
      <c r="P234" s="12" t="e">
        <f>L234-#REF!</f>
        <v>#REF!</v>
      </c>
    </row>
    <row r="235" spans="1:16" ht="36" hidden="1" x14ac:dyDescent="0.25">
      <c r="A235" s="71"/>
      <c r="B235" s="71"/>
      <c r="C235" s="9" t="s">
        <v>10</v>
      </c>
      <c r="D235" s="10">
        <f t="shared" si="20"/>
        <v>0</v>
      </c>
      <c r="E235" s="10">
        <v>0</v>
      </c>
      <c r="F235" s="10">
        <v>0</v>
      </c>
      <c r="G235" s="10">
        <v>0</v>
      </c>
      <c r="H235" s="10">
        <v>0</v>
      </c>
      <c r="I235" s="10">
        <v>0</v>
      </c>
      <c r="J235" s="10">
        <v>0</v>
      </c>
      <c r="K235" s="10">
        <v>0</v>
      </c>
      <c r="L235" s="15">
        <v>0</v>
      </c>
      <c r="M235" s="10">
        <v>0</v>
      </c>
      <c r="N235" s="10">
        <v>0</v>
      </c>
      <c r="O235" s="10">
        <v>0</v>
      </c>
      <c r="P235" s="12" t="e">
        <f>L235-#REF!</f>
        <v>#REF!</v>
      </c>
    </row>
    <row r="236" spans="1:16" hidden="1" x14ac:dyDescent="0.25">
      <c r="A236" s="9"/>
      <c r="B236" s="9"/>
      <c r="C236" s="9"/>
      <c r="D236" s="10">
        <f t="shared" si="20"/>
        <v>0</v>
      </c>
      <c r="E236" s="10"/>
      <c r="F236" s="10"/>
      <c r="G236" s="10"/>
      <c r="H236" s="10"/>
      <c r="I236" s="10"/>
      <c r="J236" s="10"/>
      <c r="K236" s="10"/>
      <c r="L236" s="15"/>
      <c r="M236" s="10"/>
      <c r="N236" s="10"/>
      <c r="O236" s="10"/>
      <c r="P236" s="12" t="e">
        <f>L236-#REF!</f>
        <v>#REF!</v>
      </c>
    </row>
    <row r="237" spans="1:16" x14ac:dyDescent="0.25">
      <c r="A237" s="71" t="s">
        <v>51</v>
      </c>
      <c r="B237" s="71" t="s">
        <v>13</v>
      </c>
      <c r="C237" s="9" t="s">
        <v>6</v>
      </c>
      <c r="D237" s="10">
        <f t="shared" si="20"/>
        <v>171913.59999999998</v>
      </c>
      <c r="E237" s="10">
        <v>12530.5</v>
      </c>
      <c r="F237" s="10">
        <v>13040</v>
      </c>
      <c r="G237" s="10">
        <v>13589.7</v>
      </c>
      <c r="H237" s="10">
        <v>15216.8</v>
      </c>
      <c r="I237" s="10">
        <v>14763</v>
      </c>
      <c r="J237" s="10">
        <v>15378.3</v>
      </c>
      <c r="K237" s="10">
        <f>K238+K239+K240+K241+K242</f>
        <v>18116.3</v>
      </c>
      <c r="L237" s="15">
        <f>L238+L239+L240+L241+L242</f>
        <v>17435</v>
      </c>
      <c r="M237" s="10">
        <f>M238+M239+M240+M241+M242</f>
        <v>17158.400000000001</v>
      </c>
      <c r="N237" s="10">
        <f>N238+N239+N240+N241+N242</f>
        <v>17342.8</v>
      </c>
      <c r="O237" s="10">
        <f>O238+O239+O240+O241+O242</f>
        <v>17342.8</v>
      </c>
      <c r="P237" s="12" t="e">
        <f>L237-#REF!</f>
        <v>#REF!</v>
      </c>
    </row>
    <row r="238" spans="1:16" x14ac:dyDescent="0.25">
      <c r="A238" s="71"/>
      <c r="B238" s="71"/>
      <c r="C238" s="9" t="s">
        <v>7</v>
      </c>
      <c r="D238" s="10">
        <f t="shared" si="20"/>
        <v>171913.59999999998</v>
      </c>
      <c r="E238" s="10">
        <v>12530.5</v>
      </c>
      <c r="F238" s="10">
        <v>13040</v>
      </c>
      <c r="G238" s="10">
        <v>13589.7</v>
      </c>
      <c r="H238" s="10">
        <v>15216.8</v>
      </c>
      <c r="I238" s="10">
        <v>14763</v>
      </c>
      <c r="J238" s="10">
        <v>15378.3</v>
      </c>
      <c r="K238" s="10">
        <v>18116.3</v>
      </c>
      <c r="L238" s="3">
        <v>17435</v>
      </c>
      <c r="M238" s="10">
        <v>17158.400000000001</v>
      </c>
      <c r="N238" s="10">
        <v>17342.8</v>
      </c>
      <c r="O238" s="10">
        <v>17342.8</v>
      </c>
      <c r="P238" s="12" t="e">
        <f>L238-#REF!</f>
        <v>#REF!</v>
      </c>
    </row>
    <row r="239" spans="1:16" ht="24" x14ac:dyDescent="0.25">
      <c r="A239" s="71"/>
      <c r="B239" s="71"/>
      <c r="C239" s="9" t="s">
        <v>8</v>
      </c>
      <c r="D239" s="10">
        <f t="shared" si="20"/>
        <v>0</v>
      </c>
      <c r="E239" s="10">
        <v>0</v>
      </c>
      <c r="F239" s="10">
        <v>0</v>
      </c>
      <c r="G239" s="10">
        <v>0</v>
      </c>
      <c r="H239" s="10">
        <v>0</v>
      </c>
      <c r="I239" s="10">
        <v>0</v>
      </c>
      <c r="J239" s="10">
        <v>0</v>
      </c>
      <c r="K239" s="10">
        <v>0</v>
      </c>
      <c r="L239" s="15">
        <v>0</v>
      </c>
      <c r="M239" s="10">
        <v>0</v>
      </c>
      <c r="N239" s="10">
        <v>0</v>
      </c>
      <c r="O239" s="10">
        <v>0</v>
      </c>
      <c r="P239" s="12" t="e">
        <f>L239-#REF!</f>
        <v>#REF!</v>
      </c>
    </row>
    <row r="240" spans="1:16" ht="24" x14ac:dyDescent="0.25">
      <c r="A240" s="71"/>
      <c r="B240" s="71"/>
      <c r="C240" s="9" t="s">
        <v>9</v>
      </c>
      <c r="D240" s="10">
        <f t="shared" si="20"/>
        <v>0</v>
      </c>
      <c r="E240" s="10">
        <v>0</v>
      </c>
      <c r="F240" s="10">
        <v>0</v>
      </c>
      <c r="G240" s="10">
        <v>0</v>
      </c>
      <c r="H240" s="10">
        <v>0</v>
      </c>
      <c r="I240" s="10">
        <v>0</v>
      </c>
      <c r="J240" s="10">
        <v>0</v>
      </c>
      <c r="K240" s="10">
        <v>0</v>
      </c>
      <c r="L240" s="15">
        <v>0</v>
      </c>
      <c r="M240" s="10">
        <v>0</v>
      </c>
      <c r="N240" s="10">
        <v>0</v>
      </c>
      <c r="O240" s="10">
        <v>0</v>
      </c>
      <c r="P240" s="12" t="e">
        <f>L240-#REF!</f>
        <v>#REF!</v>
      </c>
    </row>
    <row r="241" spans="1:17" ht="36" x14ac:dyDescent="0.25">
      <c r="A241" s="71"/>
      <c r="B241" s="71"/>
      <c r="C241" s="9" t="s">
        <v>10</v>
      </c>
      <c r="D241" s="10">
        <f t="shared" si="20"/>
        <v>0</v>
      </c>
      <c r="E241" s="10">
        <v>0</v>
      </c>
      <c r="F241" s="10">
        <v>0</v>
      </c>
      <c r="G241" s="10">
        <v>0</v>
      </c>
      <c r="H241" s="10">
        <v>0</v>
      </c>
      <c r="I241" s="10">
        <v>0</v>
      </c>
      <c r="J241" s="10">
        <v>0</v>
      </c>
      <c r="K241" s="10">
        <v>0</v>
      </c>
      <c r="L241" s="15">
        <v>0</v>
      </c>
      <c r="M241" s="10">
        <v>0</v>
      </c>
      <c r="N241" s="10">
        <v>0</v>
      </c>
      <c r="O241" s="10">
        <v>0</v>
      </c>
      <c r="P241" s="12" t="e">
        <f>L241-#REF!</f>
        <v>#REF!</v>
      </c>
    </row>
    <row r="242" spans="1:17" x14ac:dyDescent="0.25">
      <c r="A242" s="9"/>
      <c r="B242" s="9"/>
      <c r="C242" s="9"/>
      <c r="D242" s="10">
        <f t="shared" si="20"/>
        <v>0</v>
      </c>
      <c r="E242" s="10"/>
      <c r="F242" s="10"/>
      <c r="G242" s="10"/>
      <c r="H242" s="10"/>
      <c r="I242" s="10"/>
      <c r="J242" s="10"/>
      <c r="K242" s="10"/>
      <c r="L242" s="15"/>
      <c r="M242" s="10"/>
      <c r="N242" s="10"/>
      <c r="O242" s="10"/>
      <c r="P242" s="12" t="e">
        <f>L242-#REF!</f>
        <v>#REF!</v>
      </c>
    </row>
    <row r="243" spans="1:17" x14ac:dyDescent="0.25">
      <c r="A243" s="73" t="s">
        <v>52</v>
      </c>
      <c r="B243" s="71"/>
      <c r="C243" s="9" t="s">
        <v>6</v>
      </c>
      <c r="D243" s="20">
        <f t="shared" si="20"/>
        <v>11756201.399999999</v>
      </c>
      <c r="E243" s="10">
        <f t="shared" ref="E243:O248" si="22">E249+E255+E261+E267+E273+E279</f>
        <v>579415.00000000012</v>
      </c>
      <c r="F243" s="10">
        <f t="shared" si="22"/>
        <v>319489.09999999998</v>
      </c>
      <c r="G243" s="10">
        <f t="shared" si="22"/>
        <v>382147.3</v>
      </c>
      <c r="H243" s="10">
        <f t="shared" si="22"/>
        <v>664880.1</v>
      </c>
      <c r="I243" s="10">
        <f t="shared" si="22"/>
        <v>1129022</v>
      </c>
      <c r="J243" s="10">
        <f t="shared" si="22"/>
        <v>1288558.5</v>
      </c>
      <c r="K243" s="10">
        <f t="shared" si="22"/>
        <v>1286301.9999999998</v>
      </c>
      <c r="L243" s="20">
        <f t="shared" si="22"/>
        <v>1598302</v>
      </c>
      <c r="M243" s="10">
        <f t="shared" si="22"/>
        <v>1517332.7</v>
      </c>
      <c r="N243" s="10">
        <f t="shared" si="22"/>
        <v>1518369</v>
      </c>
      <c r="O243" s="10">
        <f t="shared" si="22"/>
        <v>1472383.7</v>
      </c>
      <c r="P243" s="12" t="e">
        <f>L243-#REF!</f>
        <v>#REF!</v>
      </c>
    </row>
    <row r="244" spans="1:17" x14ac:dyDescent="0.25">
      <c r="A244" s="73"/>
      <c r="B244" s="71"/>
      <c r="C244" s="9" t="s">
        <v>7</v>
      </c>
      <c r="D244" s="20">
        <f t="shared" si="20"/>
        <v>1410797.9999999998</v>
      </c>
      <c r="E244" s="10">
        <f t="shared" si="22"/>
        <v>105670.3</v>
      </c>
      <c r="F244" s="10">
        <f t="shared" si="22"/>
        <v>102525.3</v>
      </c>
      <c r="G244" s="10">
        <f t="shared" si="22"/>
        <v>106425.4</v>
      </c>
      <c r="H244" s="10">
        <f t="shared" si="22"/>
        <v>106146.2</v>
      </c>
      <c r="I244" s="10">
        <f t="shared" si="22"/>
        <v>106350.5</v>
      </c>
      <c r="J244" s="10">
        <f t="shared" si="22"/>
        <v>128522.09999999999</v>
      </c>
      <c r="K244" s="10">
        <f t="shared" si="22"/>
        <v>133296.19999999998</v>
      </c>
      <c r="L244" s="3">
        <f t="shared" si="22"/>
        <v>154960.9</v>
      </c>
      <c r="M244" s="10">
        <f t="shared" si="22"/>
        <v>155633.70000000001</v>
      </c>
      <c r="N244" s="10">
        <f t="shared" si="22"/>
        <v>155633.70000000001</v>
      </c>
      <c r="O244" s="10">
        <f t="shared" si="22"/>
        <v>155633.70000000001</v>
      </c>
      <c r="P244" s="12" t="e">
        <f>L244-#REF!</f>
        <v>#REF!</v>
      </c>
    </row>
    <row r="245" spans="1:17" ht="24" x14ac:dyDescent="0.25">
      <c r="A245" s="73"/>
      <c r="B245" s="71"/>
      <c r="C245" s="9" t="s">
        <v>8</v>
      </c>
      <c r="D245" s="10">
        <f t="shared" si="20"/>
        <v>0</v>
      </c>
      <c r="E245" s="10">
        <f t="shared" si="22"/>
        <v>0</v>
      </c>
      <c r="F245" s="10">
        <f t="shared" si="22"/>
        <v>0</v>
      </c>
      <c r="G245" s="10">
        <f t="shared" si="22"/>
        <v>0</v>
      </c>
      <c r="H245" s="10">
        <f t="shared" si="22"/>
        <v>0</v>
      </c>
      <c r="I245" s="10">
        <f t="shared" si="22"/>
        <v>0</v>
      </c>
      <c r="J245" s="10">
        <f t="shared" si="22"/>
        <v>0</v>
      </c>
      <c r="K245" s="10">
        <f t="shared" si="22"/>
        <v>0</v>
      </c>
      <c r="L245" s="15">
        <f t="shared" si="22"/>
        <v>0</v>
      </c>
      <c r="M245" s="10">
        <f t="shared" si="22"/>
        <v>0</v>
      </c>
      <c r="N245" s="10">
        <f t="shared" si="22"/>
        <v>0</v>
      </c>
      <c r="O245" s="10">
        <f t="shared" si="22"/>
        <v>0</v>
      </c>
      <c r="P245" s="12" t="e">
        <f>L245-#REF!</f>
        <v>#REF!</v>
      </c>
    </row>
    <row r="246" spans="1:17" ht="24" x14ac:dyDescent="0.25">
      <c r="A246" s="73"/>
      <c r="B246" s="71"/>
      <c r="C246" s="9" t="s">
        <v>9</v>
      </c>
      <c r="D246" s="10">
        <f t="shared" si="20"/>
        <v>10027589</v>
      </c>
      <c r="E246" s="10">
        <f t="shared" si="22"/>
        <v>455216.7</v>
      </c>
      <c r="F246" s="10">
        <f t="shared" si="22"/>
        <v>197602</v>
      </c>
      <c r="G246" s="10">
        <f t="shared" si="22"/>
        <v>249116.9</v>
      </c>
      <c r="H246" s="10">
        <f t="shared" si="22"/>
        <v>531427</v>
      </c>
      <c r="I246" s="10">
        <f t="shared" si="22"/>
        <v>991095.5</v>
      </c>
      <c r="J246" s="10">
        <f t="shared" si="22"/>
        <v>1127228.8999999999</v>
      </c>
      <c r="K246" s="10">
        <f t="shared" si="22"/>
        <v>1132780.8999999999</v>
      </c>
      <c r="L246" s="15">
        <f t="shared" si="22"/>
        <v>1410533.6</v>
      </c>
      <c r="M246" s="10">
        <f t="shared" si="22"/>
        <v>1327251.2</v>
      </c>
      <c r="N246" s="10">
        <f t="shared" si="22"/>
        <v>1326565</v>
      </c>
      <c r="O246" s="10">
        <f t="shared" si="22"/>
        <v>1278771.3</v>
      </c>
      <c r="P246" s="12" t="e">
        <f>L246-#REF!</f>
        <v>#REF!</v>
      </c>
    </row>
    <row r="247" spans="1:17" ht="36" x14ac:dyDescent="0.25">
      <c r="A247" s="73"/>
      <c r="B247" s="71"/>
      <c r="C247" s="9" t="s">
        <v>10</v>
      </c>
      <c r="D247" s="10">
        <f t="shared" si="20"/>
        <v>317814.40000000002</v>
      </c>
      <c r="E247" s="10">
        <f t="shared" si="22"/>
        <v>18528</v>
      </c>
      <c r="F247" s="10">
        <f t="shared" si="22"/>
        <v>19361.8</v>
      </c>
      <c r="G247" s="10">
        <f t="shared" si="22"/>
        <v>26605</v>
      </c>
      <c r="H247" s="10">
        <f t="shared" si="22"/>
        <v>27306.9</v>
      </c>
      <c r="I247" s="10">
        <f t="shared" si="22"/>
        <v>31576</v>
      </c>
      <c r="J247" s="10">
        <f t="shared" si="22"/>
        <v>32807.5</v>
      </c>
      <c r="K247" s="10">
        <f t="shared" si="22"/>
        <v>20224.900000000001</v>
      </c>
      <c r="L247" s="15">
        <f t="shared" si="22"/>
        <v>32807.5</v>
      </c>
      <c r="M247" s="10">
        <f t="shared" si="22"/>
        <v>34447.800000000003</v>
      </c>
      <c r="N247" s="10">
        <f t="shared" si="22"/>
        <v>36170.300000000003</v>
      </c>
      <c r="O247" s="10">
        <f t="shared" si="22"/>
        <v>37978.699999999997</v>
      </c>
      <c r="P247" s="12" t="e">
        <f>L247-#REF!</f>
        <v>#REF!</v>
      </c>
    </row>
    <row r="248" spans="1:17" x14ac:dyDescent="0.25">
      <c r="A248" s="11"/>
      <c r="B248" s="9"/>
      <c r="C248" s="9"/>
      <c r="D248" s="10">
        <f t="shared" si="20"/>
        <v>0</v>
      </c>
      <c r="E248" s="10">
        <f t="shared" si="22"/>
        <v>0</v>
      </c>
      <c r="F248" s="10">
        <f t="shared" si="22"/>
        <v>0</v>
      </c>
      <c r="G248" s="10">
        <f t="shared" si="22"/>
        <v>0</v>
      </c>
      <c r="H248" s="10">
        <f t="shared" si="22"/>
        <v>0</v>
      </c>
      <c r="I248" s="10">
        <f t="shared" si="22"/>
        <v>0</v>
      </c>
      <c r="J248" s="10">
        <f t="shared" si="22"/>
        <v>0</v>
      </c>
      <c r="K248" s="10">
        <f t="shared" si="22"/>
        <v>0</v>
      </c>
      <c r="L248" s="15">
        <f t="shared" si="22"/>
        <v>0</v>
      </c>
      <c r="M248" s="10">
        <f t="shared" si="22"/>
        <v>0</v>
      </c>
      <c r="N248" s="10">
        <f t="shared" si="22"/>
        <v>0</v>
      </c>
      <c r="O248" s="10">
        <f t="shared" si="22"/>
        <v>0</v>
      </c>
      <c r="P248" s="12" t="e">
        <f>L248-#REF!</f>
        <v>#REF!</v>
      </c>
    </row>
    <row r="249" spans="1:17" x14ac:dyDescent="0.25">
      <c r="A249" s="71" t="s">
        <v>53</v>
      </c>
      <c r="B249" s="71" t="s">
        <v>21</v>
      </c>
      <c r="C249" s="9" t="s">
        <v>6</v>
      </c>
      <c r="D249" s="20">
        <f t="shared" si="20"/>
        <v>11683115.799999999</v>
      </c>
      <c r="E249" s="10">
        <v>574379.30000000005</v>
      </c>
      <c r="F249" s="10">
        <v>315610.59999999998</v>
      </c>
      <c r="G249" s="10">
        <v>377518.1</v>
      </c>
      <c r="H249" s="10">
        <v>660236.1</v>
      </c>
      <c r="I249" s="10">
        <v>1124742</v>
      </c>
      <c r="J249" s="10">
        <v>1280636.1000000001</v>
      </c>
      <c r="K249" s="10">
        <f>K250+K251+K252+K253+K254</f>
        <v>1282006.1999999997</v>
      </c>
      <c r="L249" s="20">
        <f>L250+L251+L252+L253+L254</f>
        <v>1588702</v>
      </c>
      <c r="M249" s="10">
        <f>M250+M251+M252+M253+M254</f>
        <v>1507732.7</v>
      </c>
      <c r="N249" s="10">
        <f>N250+N251+N252+N253+N254</f>
        <v>1508769</v>
      </c>
      <c r="O249" s="10">
        <f>O250+O251+O252+O253+O254</f>
        <v>1462783.7</v>
      </c>
      <c r="P249" s="24" t="e">
        <f>L249-#REF!</f>
        <v>#REF!</v>
      </c>
    </row>
    <row r="250" spans="1:17" x14ac:dyDescent="0.25">
      <c r="A250" s="71"/>
      <c r="B250" s="71"/>
      <c r="C250" s="9" t="s">
        <v>7</v>
      </c>
      <c r="D250" s="20">
        <f t="shared" si="20"/>
        <v>1337712.3999999999</v>
      </c>
      <c r="E250" s="10">
        <v>100634.6</v>
      </c>
      <c r="F250" s="10">
        <v>98646.8</v>
      </c>
      <c r="G250" s="10">
        <v>101796.2</v>
      </c>
      <c r="H250" s="10">
        <v>101502.2</v>
      </c>
      <c r="I250" s="10">
        <v>102070.5</v>
      </c>
      <c r="J250" s="10">
        <v>120599.7</v>
      </c>
      <c r="K250" s="10">
        <v>129000.4</v>
      </c>
      <c r="L250" s="3">
        <f>145360.9</f>
        <v>145360.9</v>
      </c>
      <c r="M250" s="10">
        <v>146033.70000000001</v>
      </c>
      <c r="N250" s="10">
        <v>146033.70000000001</v>
      </c>
      <c r="O250" s="10">
        <v>146033.70000000001</v>
      </c>
      <c r="P250" s="24" t="e">
        <f>L250-#REF!</f>
        <v>#REF!</v>
      </c>
      <c r="Q250" s="1" t="s">
        <v>166</v>
      </c>
    </row>
    <row r="251" spans="1:17" ht="24" x14ac:dyDescent="0.25">
      <c r="A251" s="71"/>
      <c r="B251" s="71"/>
      <c r="C251" s="9" t="s">
        <v>8</v>
      </c>
      <c r="D251" s="10">
        <f t="shared" si="20"/>
        <v>0</v>
      </c>
      <c r="E251" s="10">
        <v>0</v>
      </c>
      <c r="F251" s="10">
        <v>0</v>
      </c>
      <c r="G251" s="10">
        <v>0</v>
      </c>
      <c r="H251" s="10">
        <v>0</v>
      </c>
      <c r="I251" s="10">
        <v>0</v>
      </c>
      <c r="J251" s="10">
        <v>0</v>
      </c>
      <c r="K251" s="10">
        <v>0</v>
      </c>
      <c r="L251" s="15">
        <v>0</v>
      </c>
      <c r="M251" s="10">
        <v>0</v>
      </c>
      <c r="N251" s="10">
        <v>0</v>
      </c>
      <c r="O251" s="10">
        <v>0</v>
      </c>
      <c r="P251" s="12" t="e">
        <f>L251-#REF!</f>
        <v>#REF!</v>
      </c>
    </row>
    <row r="252" spans="1:17" ht="24" x14ac:dyDescent="0.25">
      <c r="A252" s="71"/>
      <c r="B252" s="71"/>
      <c r="C252" s="9" t="s">
        <v>9</v>
      </c>
      <c r="D252" s="10">
        <f t="shared" si="20"/>
        <v>10027589</v>
      </c>
      <c r="E252" s="10">
        <v>455216.7</v>
      </c>
      <c r="F252" s="10">
        <v>197602</v>
      </c>
      <c r="G252" s="10">
        <v>249116.9</v>
      </c>
      <c r="H252" s="10">
        <v>531427</v>
      </c>
      <c r="I252" s="10">
        <v>991095.5</v>
      </c>
      <c r="J252" s="10">
        <v>1127228.8999999999</v>
      </c>
      <c r="K252" s="10">
        <v>1132780.8999999999</v>
      </c>
      <c r="L252" s="15">
        <v>1410533.6</v>
      </c>
      <c r="M252" s="10">
        <v>1327251.2</v>
      </c>
      <c r="N252" s="10">
        <v>1326565</v>
      </c>
      <c r="O252" s="10">
        <v>1278771.3</v>
      </c>
      <c r="P252" s="12" t="e">
        <f>L252-#REF!</f>
        <v>#REF!</v>
      </c>
    </row>
    <row r="253" spans="1:17" ht="36" x14ac:dyDescent="0.25">
      <c r="A253" s="71"/>
      <c r="B253" s="71"/>
      <c r="C253" s="9" t="s">
        <v>10</v>
      </c>
      <c r="D253" s="10">
        <f t="shared" si="20"/>
        <v>317814.40000000002</v>
      </c>
      <c r="E253" s="10">
        <v>18528</v>
      </c>
      <c r="F253" s="10">
        <v>19361.8</v>
      </c>
      <c r="G253" s="10">
        <v>26605</v>
      </c>
      <c r="H253" s="10">
        <v>27306.9</v>
      </c>
      <c r="I253" s="10">
        <v>31576</v>
      </c>
      <c r="J253" s="10">
        <v>32807.5</v>
      </c>
      <c r="K253" s="10">
        <v>20224.900000000001</v>
      </c>
      <c r="L253" s="15">
        <v>32807.5</v>
      </c>
      <c r="M253" s="10">
        <v>34447.800000000003</v>
      </c>
      <c r="N253" s="10">
        <v>36170.300000000003</v>
      </c>
      <c r="O253" s="10">
        <v>37978.699999999997</v>
      </c>
      <c r="P253" s="12" t="e">
        <f>L253-#REF!</f>
        <v>#REF!</v>
      </c>
    </row>
    <row r="254" spans="1:17" x14ac:dyDescent="0.25">
      <c r="A254" s="9"/>
      <c r="B254" s="9"/>
      <c r="C254" s="9"/>
      <c r="D254" s="10">
        <f t="shared" si="20"/>
        <v>0</v>
      </c>
      <c r="E254" s="10"/>
      <c r="F254" s="10"/>
      <c r="G254" s="10"/>
      <c r="H254" s="10"/>
      <c r="I254" s="10"/>
      <c r="J254" s="10"/>
      <c r="K254" s="10"/>
      <c r="L254" s="15"/>
      <c r="M254" s="10"/>
      <c r="N254" s="10"/>
      <c r="O254" s="10"/>
      <c r="P254" s="12" t="e">
        <f>L254-#REF!</f>
        <v>#REF!</v>
      </c>
    </row>
    <row r="255" spans="1:17" x14ac:dyDescent="0.25">
      <c r="A255" s="71" t="s">
        <v>54</v>
      </c>
      <c r="B255" s="71" t="s">
        <v>13</v>
      </c>
      <c r="C255" s="9" t="s">
        <v>6</v>
      </c>
      <c r="D255" s="20">
        <f t="shared" si="20"/>
        <v>44458.5</v>
      </c>
      <c r="E255" s="10">
        <v>2348.8000000000002</v>
      </c>
      <c r="F255" s="10">
        <v>1963.5</v>
      </c>
      <c r="G255" s="10">
        <v>1970.8</v>
      </c>
      <c r="H255" s="10">
        <v>2765</v>
      </c>
      <c r="I255" s="10">
        <v>2160</v>
      </c>
      <c r="J255" s="10">
        <v>4922.3999999999996</v>
      </c>
      <c r="K255" s="10">
        <f>K256+K257+K258+K259+K260</f>
        <v>2328</v>
      </c>
      <c r="L255" s="20">
        <f>L256+L257+L258+L259+L260</f>
        <v>6500</v>
      </c>
      <c r="M255" s="10">
        <f>M256+M257+M258+M259+M260</f>
        <v>6500</v>
      </c>
      <c r="N255" s="10">
        <f>N256+N257+N258+N259+N260</f>
        <v>6500</v>
      </c>
      <c r="O255" s="10">
        <f>O256+O257+O258+O259+O260</f>
        <v>6500</v>
      </c>
      <c r="P255" s="24" t="e">
        <f>L255-#REF!</f>
        <v>#REF!</v>
      </c>
    </row>
    <row r="256" spans="1:17" x14ac:dyDescent="0.25">
      <c r="A256" s="71"/>
      <c r="B256" s="71"/>
      <c r="C256" s="9" t="s">
        <v>7</v>
      </c>
      <c r="D256" s="20">
        <f t="shared" si="20"/>
        <v>44458.5</v>
      </c>
      <c r="E256" s="10">
        <v>2348.8000000000002</v>
      </c>
      <c r="F256" s="10">
        <v>1963.5</v>
      </c>
      <c r="G256" s="10">
        <v>1970.8</v>
      </c>
      <c r="H256" s="10">
        <v>2765</v>
      </c>
      <c r="I256" s="10">
        <v>2160</v>
      </c>
      <c r="J256" s="10">
        <v>4922.3999999999996</v>
      </c>
      <c r="K256" s="10">
        <v>2328</v>
      </c>
      <c r="L256" s="3">
        <f>6500</f>
        <v>6500</v>
      </c>
      <c r="M256" s="10">
        <v>6500</v>
      </c>
      <c r="N256" s="10">
        <v>6500</v>
      </c>
      <c r="O256" s="10">
        <v>6500</v>
      </c>
      <c r="P256" s="24" t="e">
        <f>L256-#REF!</f>
        <v>#REF!</v>
      </c>
    </row>
    <row r="257" spans="1:16" ht="24" x14ac:dyDescent="0.25">
      <c r="A257" s="71"/>
      <c r="B257" s="71"/>
      <c r="C257" s="9" t="s">
        <v>8</v>
      </c>
      <c r="D257" s="10">
        <f t="shared" si="20"/>
        <v>0</v>
      </c>
      <c r="E257" s="10">
        <v>0</v>
      </c>
      <c r="F257" s="10">
        <v>0</v>
      </c>
      <c r="G257" s="10">
        <v>0</v>
      </c>
      <c r="H257" s="10">
        <v>0</v>
      </c>
      <c r="I257" s="10">
        <v>0</v>
      </c>
      <c r="J257" s="10">
        <v>0</v>
      </c>
      <c r="K257" s="10">
        <v>0</v>
      </c>
      <c r="L257" s="15">
        <v>0</v>
      </c>
      <c r="M257" s="10">
        <v>0</v>
      </c>
      <c r="N257" s="10">
        <v>0</v>
      </c>
      <c r="O257" s="10">
        <v>0</v>
      </c>
      <c r="P257" s="12" t="e">
        <f>L257-#REF!</f>
        <v>#REF!</v>
      </c>
    </row>
    <row r="258" spans="1:16" ht="24" x14ac:dyDescent="0.25">
      <c r="A258" s="71"/>
      <c r="B258" s="71"/>
      <c r="C258" s="9" t="s">
        <v>9</v>
      </c>
      <c r="D258" s="10">
        <f t="shared" si="20"/>
        <v>0</v>
      </c>
      <c r="E258" s="10">
        <v>0</v>
      </c>
      <c r="F258" s="10">
        <v>0</v>
      </c>
      <c r="G258" s="10">
        <v>0</v>
      </c>
      <c r="H258" s="10">
        <v>0</v>
      </c>
      <c r="I258" s="10">
        <v>0</v>
      </c>
      <c r="J258" s="10">
        <v>0</v>
      </c>
      <c r="K258" s="10">
        <v>0</v>
      </c>
      <c r="L258" s="15">
        <v>0</v>
      </c>
      <c r="M258" s="10">
        <v>0</v>
      </c>
      <c r="N258" s="10">
        <v>0</v>
      </c>
      <c r="O258" s="10">
        <v>0</v>
      </c>
      <c r="P258" s="12" t="e">
        <f>L258-#REF!</f>
        <v>#REF!</v>
      </c>
    </row>
    <row r="259" spans="1:16" ht="36" x14ac:dyDescent="0.25">
      <c r="A259" s="71"/>
      <c r="B259" s="71"/>
      <c r="C259" s="9" t="s">
        <v>10</v>
      </c>
      <c r="D259" s="10">
        <f t="shared" si="20"/>
        <v>0</v>
      </c>
      <c r="E259" s="10">
        <v>0</v>
      </c>
      <c r="F259" s="10">
        <v>0</v>
      </c>
      <c r="G259" s="10">
        <v>0</v>
      </c>
      <c r="H259" s="10">
        <v>0</v>
      </c>
      <c r="I259" s="10">
        <v>0</v>
      </c>
      <c r="J259" s="10">
        <v>0</v>
      </c>
      <c r="K259" s="10">
        <v>0</v>
      </c>
      <c r="L259" s="15">
        <v>0</v>
      </c>
      <c r="M259" s="10">
        <v>0</v>
      </c>
      <c r="N259" s="10">
        <v>0</v>
      </c>
      <c r="O259" s="10">
        <v>0</v>
      </c>
      <c r="P259" s="12" t="e">
        <f>L259-#REF!</f>
        <v>#REF!</v>
      </c>
    </row>
    <row r="260" spans="1:16" x14ac:dyDescent="0.25">
      <c r="A260" s="9"/>
      <c r="B260" s="9"/>
      <c r="C260" s="9"/>
      <c r="D260" s="10">
        <f t="shared" si="20"/>
        <v>0</v>
      </c>
      <c r="E260" s="10"/>
      <c r="F260" s="10"/>
      <c r="G260" s="10"/>
      <c r="H260" s="10"/>
      <c r="I260" s="10"/>
      <c r="J260" s="10"/>
      <c r="K260" s="10"/>
      <c r="L260" s="15"/>
      <c r="M260" s="10"/>
      <c r="N260" s="10"/>
      <c r="O260" s="10"/>
      <c r="P260" s="12" t="e">
        <f>L260-#REF!</f>
        <v>#REF!</v>
      </c>
    </row>
    <row r="261" spans="1:16" x14ac:dyDescent="0.25">
      <c r="A261" s="71" t="s">
        <v>55</v>
      </c>
      <c r="B261" s="71" t="s">
        <v>13</v>
      </c>
      <c r="C261" s="9" t="s">
        <v>6</v>
      </c>
      <c r="D261" s="20">
        <f t="shared" si="20"/>
        <v>2589.1999999999998</v>
      </c>
      <c r="E261" s="10">
        <v>775.5</v>
      </c>
      <c r="F261" s="10">
        <v>333.9</v>
      </c>
      <c r="G261" s="10">
        <v>233</v>
      </c>
      <c r="H261" s="10">
        <v>14</v>
      </c>
      <c r="I261" s="10">
        <v>80</v>
      </c>
      <c r="J261" s="10">
        <v>200</v>
      </c>
      <c r="K261" s="10">
        <f>K262+K263+K264+K265+K266</f>
        <v>152.80000000000001</v>
      </c>
      <c r="L261" s="20">
        <f>L262+L263+L264+L265+L266</f>
        <v>200</v>
      </c>
      <c r="M261" s="10">
        <f>M262+M263+M264+M265+M266</f>
        <v>200</v>
      </c>
      <c r="N261" s="10">
        <f>N262+N263+N264+N265+N266</f>
        <v>200</v>
      </c>
      <c r="O261" s="10">
        <f>O262+O263+O264+O265+O266</f>
        <v>200</v>
      </c>
      <c r="P261" s="12" t="e">
        <f>L261-#REF!</f>
        <v>#REF!</v>
      </c>
    </row>
    <row r="262" spans="1:16" x14ac:dyDescent="0.25">
      <c r="A262" s="71"/>
      <c r="B262" s="71"/>
      <c r="C262" s="9" t="s">
        <v>7</v>
      </c>
      <c r="D262" s="20">
        <f t="shared" si="20"/>
        <v>2589.1999999999998</v>
      </c>
      <c r="E262" s="10">
        <v>775.5</v>
      </c>
      <c r="F262" s="10">
        <v>333.9</v>
      </c>
      <c r="G262" s="10">
        <v>233</v>
      </c>
      <c r="H262" s="10">
        <v>14</v>
      </c>
      <c r="I262" s="10">
        <v>80</v>
      </c>
      <c r="J262" s="10">
        <v>200</v>
      </c>
      <c r="K262" s="10">
        <v>152.80000000000001</v>
      </c>
      <c r="L262" s="3">
        <f>200</f>
        <v>200</v>
      </c>
      <c r="M262" s="10">
        <v>200</v>
      </c>
      <c r="N262" s="10">
        <v>200</v>
      </c>
      <c r="O262" s="10">
        <v>200</v>
      </c>
      <c r="P262" s="12" t="e">
        <f>L262-#REF!</f>
        <v>#REF!</v>
      </c>
    </row>
    <row r="263" spans="1:16" ht="24" x14ac:dyDescent="0.25">
      <c r="A263" s="71"/>
      <c r="B263" s="71"/>
      <c r="C263" s="9" t="s">
        <v>8</v>
      </c>
      <c r="D263" s="10">
        <f t="shared" si="20"/>
        <v>0</v>
      </c>
      <c r="E263" s="10">
        <v>0</v>
      </c>
      <c r="F263" s="10">
        <v>0</v>
      </c>
      <c r="G263" s="10">
        <v>0</v>
      </c>
      <c r="H263" s="10">
        <v>0</v>
      </c>
      <c r="I263" s="10">
        <v>0</v>
      </c>
      <c r="J263" s="10">
        <v>0</v>
      </c>
      <c r="K263" s="10">
        <v>0</v>
      </c>
      <c r="L263" s="15">
        <v>0</v>
      </c>
      <c r="M263" s="10">
        <v>0</v>
      </c>
      <c r="N263" s="10">
        <v>0</v>
      </c>
      <c r="O263" s="10">
        <v>0</v>
      </c>
      <c r="P263" s="12" t="e">
        <f>L263-#REF!</f>
        <v>#REF!</v>
      </c>
    </row>
    <row r="264" spans="1:16" ht="24" x14ac:dyDescent="0.25">
      <c r="A264" s="71"/>
      <c r="B264" s="71"/>
      <c r="C264" s="9" t="s">
        <v>9</v>
      </c>
      <c r="D264" s="10">
        <f t="shared" si="20"/>
        <v>0</v>
      </c>
      <c r="E264" s="10">
        <v>0</v>
      </c>
      <c r="F264" s="10">
        <v>0</v>
      </c>
      <c r="G264" s="10">
        <v>0</v>
      </c>
      <c r="H264" s="10">
        <v>0</v>
      </c>
      <c r="I264" s="10">
        <v>0</v>
      </c>
      <c r="J264" s="10">
        <v>0</v>
      </c>
      <c r="K264" s="10">
        <v>0</v>
      </c>
      <c r="L264" s="15">
        <v>0</v>
      </c>
      <c r="M264" s="10">
        <v>0</v>
      </c>
      <c r="N264" s="10">
        <v>0</v>
      </c>
      <c r="O264" s="10">
        <v>0</v>
      </c>
      <c r="P264" s="12" t="e">
        <f>L264-#REF!</f>
        <v>#REF!</v>
      </c>
    </row>
    <row r="265" spans="1:16" ht="36" x14ac:dyDescent="0.25">
      <c r="A265" s="71"/>
      <c r="B265" s="71"/>
      <c r="C265" s="9" t="s">
        <v>10</v>
      </c>
      <c r="D265" s="10">
        <f t="shared" si="20"/>
        <v>0</v>
      </c>
      <c r="E265" s="10">
        <v>0</v>
      </c>
      <c r="F265" s="10">
        <v>0</v>
      </c>
      <c r="G265" s="10">
        <v>0</v>
      </c>
      <c r="H265" s="10">
        <v>0</v>
      </c>
      <c r="I265" s="10">
        <v>0</v>
      </c>
      <c r="J265" s="10">
        <v>0</v>
      </c>
      <c r="K265" s="10">
        <v>0</v>
      </c>
      <c r="L265" s="15">
        <v>0</v>
      </c>
      <c r="M265" s="10">
        <v>0</v>
      </c>
      <c r="N265" s="10">
        <v>0</v>
      </c>
      <c r="O265" s="10">
        <v>0</v>
      </c>
      <c r="P265" s="12" t="e">
        <f>L265-#REF!</f>
        <v>#REF!</v>
      </c>
    </row>
    <row r="266" spans="1:16" x14ac:dyDescent="0.25">
      <c r="A266" s="9"/>
      <c r="B266" s="9"/>
      <c r="C266" s="9"/>
      <c r="D266" s="10">
        <f t="shared" si="20"/>
        <v>0</v>
      </c>
      <c r="E266" s="10"/>
      <c r="F266" s="10"/>
      <c r="G266" s="10"/>
      <c r="H266" s="10"/>
      <c r="I266" s="10"/>
      <c r="J266" s="10"/>
      <c r="K266" s="10"/>
      <c r="L266" s="15"/>
      <c r="M266" s="10"/>
      <c r="N266" s="10"/>
      <c r="O266" s="10"/>
      <c r="P266" s="12" t="e">
        <f>L266-#REF!</f>
        <v>#REF!</v>
      </c>
    </row>
    <row r="267" spans="1:16" x14ac:dyDescent="0.25">
      <c r="A267" s="71" t="s">
        <v>56</v>
      </c>
      <c r="B267" s="71" t="s">
        <v>13</v>
      </c>
      <c r="C267" s="9" t="s">
        <v>6</v>
      </c>
      <c r="D267" s="10">
        <f t="shared" si="20"/>
        <v>1055</v>
      </c>
      <c r="E267" s="10">
        <v>400</v>
      </c>
      <c r="F267" s="10">
        <v>35</v>
      </c>
      <c r="G267" s="10">
        <v>220</v>
      </c>
      <c r="H267" s="10">
        <v>40</v>
      </c>
      <c r="I267" s="10">
        <v>160</v>
      </c>
      <c r="J267" s="10">
        <v>200</v>
      </c>
      <c r="K267" s="10">
        <f>K268+K269+K270+K271+K272</f>
        <v>0</v>
      </c>
      <c r="L267" s="15">
        <f>L268+L269+L270+L271+L272</f>
        <v>0</v>
      </c>
      <c r="M267" s="10">
        <f>M268+M269+M270+M271+M272</f>
        <v>0</v>
      </c>
      <c r="N267" s="10">
        <f>N268+N269+N270+N271+N272</f>
        <v>0</v>
      </c>
      <c r="O267" s="10">
        <f>O268+O269+O270+O271+O272</f>
        <v>0</v>
      </c>
      <c r="P267" s="12" t="e">
        <f>L267-#REF!</f>
        <v>#REF!</v>
      </c>
    </row>
    <row r="268" spans="1:16" x14ac:dyDescent="0.25">
      <c r="A268" s="71"/>
      <c r="B268" s="71"/>
      <c r="C268" s="9" t="s">
        <v>7</v>
      </c>
      <c r="D268" s="10">
        <f t="shared" si="20"/>
        <v>1055</v>
      </c>
      <c r="E268" s="10">
        <v>400</v>
      </c>
      <c r="F268" s="10">
        <v>35</v>
      </c>
      <c r="G268" s="10">
        <v>220</v>
      </c>
      <c r="H268" s="10">
        <v>40</v>
      </c>
      <c r="I268" s="10">
        <v>160</v>
      </c>
      <c r="J268" s="10">
        <v>200</v>
      </c>
      <c r="K268" s="10">
        <v>0</v>
      </c>
      <c r="L268" s="15">
        <v>0</v>
      </c>
      <c r="M268" s="10">
        <v>0</v>
      </c>
      <c r="N268" s="10">
        <v>0</v>
      </c>
      <c r="O268" s="10">
        <v>0</v>
      </c>
      <c r="P268" s="12" t="e">
        <f>L268-#REF!</f>
        <v>#REF!</v>
      </c>
    </row>
    <row r="269" spans="1:16" ht="24" x14ac:dyDescent="0.25">
      <c r="A269" s="71"/>
      <c r="B269" s="71"/>
      <c r="C269" s="9" t="s">
        <v>8</v>
      </c>
      <c r="D269" s="10">
        <f t="shared" si="20"/>
        <v>0</v>
      </c>
      <c r="E269" s="10">
        <v>0</v>
      </c>
      <c r="F269" s="10">
        <v>0</v>
      </c>
      <c r="G269" s="10">
        <v>0</v>
      </c>
      <c r="H269" s="10">
        <v>0</v>
      </c>
      <c r="I269" s="10">
        <v>0</v>
      </c>
      <c r="J269" s="10">
        <v>0</v>
      </c>
      <c r="K269" s="10">
        <v>0</v>
      </c>
      <c r="L269" s="15">
        <v>0</v>
      </c>
      <c r="M269" s="10">
        <v>0</v>
      </c>
      <c r="N269" s="10">
        <v>0</v>
      </c>
      <c r="O269" s="10">
        <v>0</v>
      </c>
      <c r="P269" s="12" t="e">
        <f>L269-#REF!</f>
        <v>#REF!</v>
      </c>
    </row>
    <row r="270" spans="1:16" ht="24" x14ac:dyDescent="0.25">
      <c r="A270" s="71"/>
      <c r="B270" s="71"/>
      <c r="C270" s="9" t="s">
        <v>9</v>
      </c>
      <c r="D270" s="10">
        <f t="shared" ref="D270:D290" si="23">SUM(E270:O270)</f>
        <v>0</v>
      </c>
      <c r="E270" s="10">
        <v>0</v>
      </c>
      <c r="F270" s="10">
        <v>0</v>
      </c>
      <c r="G270" s="10">
        <v>0</v>
      </c>
      <c r="H270" s="10">
        <v>0</v>
      </c>
      <c r="I270" s="10">
        <v>0</v>
      </c>
      <c r="J270" s="10">
        <v>0</v>
      </c>
      <c r="K270" s="10">
        <v>0</v>
      </c>
      <c r="L270" s="15">
        <v>0</v>
      </c>
      <c r="M270" s="10">
        <v>0</v>
      </c>
      <c r="N270" s="10">
        <v>0</v>
      </c>
      <c r="O270" s="10">
        <v>0</v>
      </c>
      <c r="P270" s="12" t="e">
        <f>L270-#REF!</f>
        <v>#REF!</v>
      </c>
    </row>
    <row r="271" spans="1:16" ht="36" x14ac:dyDescent="0.25">
      <c r="A271" s="71"/>
      <c r="B271" s="71"/>
      <c r="C271" s="9" t="s">
        <v>10</v>
      </c>
      <c r="D271" s="10">
        <f t="shared" si="23"/>
        <v>0</v>
      </c>
      <c r="E271" s="10">
        <v>0</v>
      </c>
      <c r="F271" s="10">
        <v>0</v>
      </c>
      <c r="G271" s="10">
        <v>0</v>
      </c>
      <c r="H271" s="10">
        <v>0</v>
      </c>
      <c r="I271" s="10">
        <v>0</v>
      </c>
      <c r="J271" s="10">
        <v>0</v>
      </c>
      <c r="K271" s="10">
        <v>0</v>
      </c>
      <c r="L271" s="15">
        <v>0</v>
      </c>
      <c r="M271" s="10">
        <v>0</v>
      </c>
      <c r="N271" s="10">
        <v>0</v>
      </c>
      <c r="O271" s="10">
        <v>0</v>
      </c>
      <c r="P271" s="12" t="e">
        <f>L271-#REF!</f>
        <v>#REF!</v>
      </c>
    </row>
    <row r="272" spans="1:16" x14ac:dyDescent="0.25">
      <c r="A272" s="9"/>
      <c r="B272" s="9"/>
      <c r="C272" s="9"/>
      <c r="D272" s="10">
        <f t="shared" si="23"/>
        <v>0</v>
      </c>
      <c r="E272" s="10"/>
      <c r="F272" s="10"/>
      <c r="G272" s="10"/>
      <c r="H272" s="10"/>
      <c r="I272" s="10"/>
      <c r="J272" s="10"/>
      <c r="K272" s="10"/>
      <c r="L272" s="15"/>
      <c r="M272" s="10"/>
      <c r="N272" s="10"/>
      <c r="O272" s="10"/>
      <c r="P272" s="12" t="e">
        <f>L272-#REF!</f>
        <v>#REF!</v>
      </c>
    </row>
    <row r="273" spans="1:16" x14ac:dyDescent="0.25">
      <c r="A273" s="71" t="s">
        <v>57</v>
      </c>
      <c r="B273" s="71" t="s">
        <v>13</v>
      </c>
      <c r="C273" s="9" t="s">
        <v>6</v>
      </c>
      <c r="D273" s="20">
        <f t="shared" si="23"/>
        <v>14386.9</v>
      </c>
      <c r="E273" s="10">
        <v>1009</v>
      </c>
      <c r="F273" s="10">
        <v>650</v>
      </c>
      <c r="G273" s="10">
        <v>1432.4</v>
      </c>
      <c r="H273" s="10">
        <v>1100</v>
      </c>
      <c r="I273" s="10">
        <v>1080</v>
      </c>
      <c r="J273" s="10">
        <v>1200</v>
      </c>
      <c r="K273" s="10">
        <f>K274+K275+K276+K277+K278</f>
        <v>1115.5</v>
      </c>
      <c r="L273" s="20">
        <f>L274+L275+L276+L277+L278</f>
        <v>1700</v>
      </c>
      <c r="M273" s="10">
        <f>M274+M275+M276+M277+M278</f>
        <v>1700</v>
      </c>
      <c r="N273" s="10">
        <f>N274+N275+N276+N277+N278</f>
        <v>1700</v>
      </c>
      <c r="O273" s="10">
        <f>O274+O275+O276+O277+O278</f>
        <v>1700</v>
      </c>
      <c r="P273" s="12" t="e">
        <f>L273-#REF!</f>
        <v>#REF!</v>
      </c>
    </row>
    <row r="274" spans="1:16" x14ac:dyDescent="0.25">
      <c r="A274" s="71"/>
      <c r="B274" s="71"/>
      <c r="C274" s="9" t="s">
        <v>7</v>
      </c>
      <c r="D274" s="20">
        <f t="shared" si="23"/>
        <v>14386.9</v>
      </c>
      <c r="E274" s="10">
        <v>1009</v>
      </c>
      <c r="F274" s="10">
        <v>650</v>
      </c>
      <c r="G274" s="10">
        <v>1432.4</v>
      </c>
      <c r="H274" s="10">
        <v>1100</v>
      </c>
      <c r="I274" s="10">
        <v>1080</v>
      </c>
      <c r="J274" s="10">
        <v>1200</v>
      </c>
      <c r="K274" s="10">
        <v>1115.5</v>
      </c>
      <c r="L274" s="3">
        <f>1700</f>
        <v>1700</v>
      </c>
      <c r="M274" s="10">
        <v>1700</v>
      </c>
      <c r="N274" s="10">
        <v>1700</v>
      </c>
      <c r="O274" s="10">
        <v>1700</v>
      </c>
      <c r="P274" s="12" t="e">
        <f>L274-#REF!</f>
        <v>#REF!</v>
      </c>
    </row>
    <row r="275" spans="1:16" ht="24" x14ac:dyDescent="0.25">
      <c r="A275" s="71"/>
      <c r="B275" s="71"/>
      <c r="C275" s="9" t="s">
        <v>8</v>
      </c>
      <c r="D275" s="10">
        <f t="shared" si="23"/>
        <v>0</v>
      </c>
      <c r="E275" s="10">
        <v>0</v>
      </c>
      <c r="F275" s="10">
        <v>0</v>
      </c>
      <c r="G275" s="10">
        <v>0</v>
      </c>
      <c r="H275" s="10">
        <v>0</v>
      </c>
      <c r="I275" s="10">
        <v>0</v>
      </c>
      <c r="J275" s="10">
        <v>0</v>
      </c>
      <c r="K275" s="10">
        <v>0</v>
      </c>
      <c r="L275" s="15">
        <v>0</v>
      </c>
      <c r="M275" s="10">
        <v>0</v>
      </c>
      <c r="N275" s="10">
        <v>0</v>
      </c>
      <c r="O275" s="10">
        <v>0</v>
      </c>
      <c r="P275" s="12" t="e">
        <f>L275-#REF!</f>
        <v>#REF!</v>
      </c>
    </row>
    <row r="276" spans="1:16" ht="24" x14ac:dyDescent="0.25">
      <c r="A276" s="71"/>
      <c r="B276" s="71"/>
      <c r="C276" s="9" t="s">
        <v>9</v>
      </c>
      <c r="D276" s="10">
        <f t="shared" si="23"/>
        <v>0</v>
      </c>
      <c r="E276" s="10">
        <v>0</v>
      </c>
      <c r="F276" s="10">
        <v>0</v>
      </c>
      <c r="G276" s="10">
        <v>0</v>
      </c>
      <c r="H276" s="10">
        <v>0</v>
      </c>
      <c r="I276" s="10">
        <v>0</v>
      </c>
      <c r="J276" s="10">
        <v>0</v>
      </c>
      <c r="K276" s="10">
        <v>0</v>
      </c>
      <c r="L276" s="15">
        <v>0</v>
      </c>
      <c r="M276" s="10">
        <v>0</v>
      </c>
      <c r="N276" s="10">
        <v>0</v>
      </c>
      <c r="O276" s="10">
        <v>0</v>
      </c>
      <c r="P276" s="12" t="e">
        <f>L276-#REF!</f>
        <v>#REF!</v>
      </c>
    </row>
    <row r="277" spans="1:16" ht="36" x14ac:dyDescent="0.25">
      <c r="A277" s="71"/>
      <c r="B277" s="71"/>
      <c r="C277" s="9" t="s">
        <v>10</v>
      </c>
      <c r="D277" s="10">
        <f t="shared" si="23"/>
        <v>0</v>
      </c>
      <c r="E277" s="10">
        <v>0</v>
      </c>
      <c r="F277" s="10">
        <v>0</v>
      </c>
      <c r="G277" s="10">
        <v>0</v>
      </c>
      <c r="H277" s="10">
        <v>0</v>
      </c>
      <c r="I277" s="10">
        <v>0</v>
      </c>
      <c r="J277" s="10">
        <v>0</v>
      </c>
      <c r="K277" s="10">
        <v>0</v>
      </c>
      <c r="L277" s="15">
        <v>0</v>
      </c>
      <c r="M277" s="10">
        <v>0</v>
      </c>
      <c r="N277" s="10">
        <v>0</v>
      </c>
      <c r="O277" s="10">
        <v>0</v>
      </c>
      <c r="P277" s="12" t="e">
        <f>L277-#REF!</f>
        <v>#REF!</v>
      </c>
    </row>
    <row r="278" spans="1:16" x14ac:dyDescent="0.25">
      <c r="A278" s="9"/>
      <c r="B278" s="9"/>
      <c r="C278" s="9"/>
      <c r="D278" s="10">
        <f t="shared" si="23"/>
        <v>0</v>
      </c>
      <c r="E278" s="10"/>
      <c r="F278" s="10"/>
      <c r="G278" s="10"/>
      <c r="H278" s="10"/>
      <c r="I278" s="10"/>
      <c r="J278" s="10"/>
      <c r="K278" s="10"/>
      <c r="L278" s="15"/>
      <c r="M278" s="10"/>
      <c r="N278" s="10"/>
      <c r="O278" s="10"/>
      <c r="P278" s="12" t="e">
        <f>L278-#REF!</f>
        <v>#REF!</v>
      </c>
    </row>
    <row r="279" spans="1:16" x14ac:dyDescent="0.25">
      <c r="A279" s="71" t="s">
        <v>58</v>
      </c>
      <c r="B279" s="71" t="s">
        <v>13</v>
      </c>
      <c r="C279" s="9" t="s">
        <v>6</v>
      </c>
      <c r="D279" s="20">
        <f t="shared" si="23"/>
        <v>10596</v>
      </c>
      <c r="E279" s="10">
        <v>502.4</v>
      </c>
      <c r="F279" s="10">
        <v>896.1</v>
      </c>
      <c r="G279" s="10">
        <v>773</v>
      </c>
      <c r="H279" s="10">
        <v>725</v>
      </c>
      <c r="I279" s="10">
        <v>800</v>
      </c>
      <c r="J279" s="10">
        <v>1400</v>
      </c>
      <c r="K279" s="10">
        <f>K280+K281+K282+K283+K284</f>
        <v>699.5</v>
      </c>
      <c r="L279" s="20">
        <f>L280+L281+L282+L283+L284</f>
        <v>1200</v>
      </c>
      <c r="M279" s="10">
        <f>M280+M281+M282+M283+M284</f>
        <v>1200</v>
      </c>
      <c r="N279" s="10">
        <f>N280+N281+N282+N283+N284</f>
        <v>1200</v>
      </c>
      <c r="O279" s="10">
        <f>O280+O281+O282+O283+O284</f>
        <v>1200</v>
      </c>
      <c r="P279" s="12" t="e">
        <f>L279-#REF!</f>
        <v>#REF!</v>
      </c>
    </row>
    <row r="280" spans="1:16" x14ac:dyDescent="0.25">
      <c r="A280" s="71"/>
      <c r="B280" s="71"/>
      <c r="C280" s="9" t="s">
        <v>7</v>
      </c>
      <c r="D280" s="20">
        <f t="shared" si="23"/>
        <v>10596</v>
      </c>
      <c r="E280" s="10">
        <v>502.4</v>
      </c>
      <c r="F280" s="10">
        <v>896.1</v>
      </c>
      <c r="G280" s="10">
        <v>773</v>
      </c>
      <c r="H280" s="10">
        <v>725</v>
      </c>
      <c r="I280" s="10">
        <v>800</v>
      </c>
      <c r="J280" s="10">
        <v>1400</v>
      </c>
      <c r="K280" s="10">
        <v>699.5</v>
      </c>
      <c r="L280" s="3">
        <f>1200</f>
        <v>1200</v>
      </c>
      <c r="M280" s="10">
        <v>1200</v>
      </c>
      <c r="N280" s="10">
        <v>1200</v>
      </c>
      <c r="O280" s="10">
        <v>1200</v>
      </c>
      <c r="P280" s="12" t="e">
        <f>L280-#REF!</f>
        <v>#REF!</v>
      </c>
    </row>
    <row r="281" spans="1:16" ht="24" x14ac:dyDescent="0.25">
      <c r="A281" s="71"/>
      <c r="B281" s="71"/>
      <c r="C281" s="9" t="s">
        <v>8</v>
      </c>
      <c r="D281" s="10">
        <f t="shared" si="23"/>
        <v>0</v>
      </c>
      <c r="E281" s="10">
        <v>0</v>
      </c>
      <c r="F281" s="10">
        <v>0</v>
      </c>
      <c r="G281" s="10">
        <v>0</v>
      </c>
      <c r="H281" s="10">
        <v>0</v>
      </c>
      <c r="I281" s="10">
        <v>0</v>
      </c>
      <c r="J281" s="10">
        <v>0</v>
      </c>
      <c r="K281" s="10">
        <v>0</v>
      </c>
      <c r="L281" s="15">
        <v>0</v>
      </c>
      <c r="M281" s="10">
        <v>0</v>
      </c>
      <c r="N281" s="10">
        <v>0</v>
      </c>
      <c r="O281" s="10">
        <v>0</v>
      </c>
      <c r="P281" s="12" t="e">
        <f>L281-#REF!</f>
        <v>#REF!</v>
      </c>
    </row>
    <row r="282" spans="1:16" ht="24" x14ac:dyDescent="0.25">
      <c r="A282" s="71"/>
      <c r="B282" s="71"/>
      <c r="C282" s="9" t="s">
        <v>9</v>
      </c>
      <c r="D282" s="10">
        <f t="shared" si="23"/>
        <v>0</v>
      </c>
      <c r="E282" s="10">
        <v>0</v>
      </c>
      <c r="F282" s="10">
        <v>0</v>
      </c>
      <c r="G282" s="10">
        <v>0</v>
      </c>
      <c r="H282" s="10">
        <v>0</v>
      </c>
      <c r="I282" s="10">
        <v>0</v>
      </c>
      <c r="J282" s="10">
        <v>0</v>
      </c>
      <c r="K282" s="10">
        <v>0</v>
      </c>
      <c r="L282" s="15">
        <v>0</v>
      </c>
      <c r="M282" s="10">
        <v>0</v>
      </c>
      <c r="N282" s="10">
        <v>0</v>
      </c>
      <c r="O282" s="10">
        <v>0</v>
      </c>
      <c r="P282" s="12" t="e">
        <f>L282-#REF!</f>
        <v>#REF!</v>
      </c>
    </row>
    <row r="283" spans="1:16" ht="36" x14ac:dyDescent="0.25">
      <c r="A283" s="71"/>
      <c r="B283" s="71"/>
      <c r="C283" s="9" t="s">
        <v>10</v>
      </c>
      <c r="D283" s="10">
        <f t="shared" si="23"/>
        <v>0</v>
      </c>
      <c r="E283" s="10">
        <v>0</v>
      </c>
      <c r="F283" s="10">
        <v>0</v>
      </c>
      <c r="G283" s="10">
        <v>0</v>
      </c>
      <c r="H283" s="10">
        <v>0</v>
      </c>
      <c r="I283" s="10">
        <v>0</v>
      </c>
      <c r="J283" s="10">
        <v>0</v>
      </c>
      <c r="K283" s="10">
        <v>0</v>
      </c>
      <c r="L283" s="15">
        <v>0</v>
      </c>
      <c r="M283" s="10">
        <v>0</v>
      </c>
      <c r="N283" s="10">
        <v>0</v>
      </c>
      <c r="O283" s="10">
        <v>0</v>
      </c>
      <c r="P283" s="12" t="e">
        <f>L283-#REF!</f>
        <v>#REF!</v>
      </c>
    </row>
    <row r="284" spans="1:16" x14ac:dyDescent="0.25">
      <c r="A284" s="9"/>
      <c r="B284" s="9"/>
      <c r="C284" s="9"/>
      <c r="D284" s="10">
        <f t="shared" si="23"/>
        <v>0</v>
      </c>
      <c r="E284" s="10"/>
      <c r="F284" s="10"/>
      <c r="G284" s="10"/>
      <c r="H284" s="10"/>
      <c r="I284" s="10"/>
      <c r="J284" s="10"/>
      <c r="K284" s="10"/>
      <c r="L284" s="15"/>
      <c r="M284" s="10"/>
      <c r="N284" s="10"/>
      <c r="O284" s="10"/>
      <c r="P284" s="12" t="e">
        <f>L284-#REF!</f>
        <v>#REF!</v>
      </c>
    </row>
    <row r="285" spans="1:16" x14ac:dyDescent="0.25">
      <c r="A285" s="73" t="s">
        <v>59</v>
      </c>
      <c r="B285" s="71"/>
      <c r="C285" s="9" t="s">
        <v>6</v>
      </c>
      <c r="D285" s="20">
        <f t="shared" si="23"/>
        <v>510082.00000000006</v>
      </c>
      <c r="E285" s="10">
        <f t="shared" ref="E285:O290" si="24">E292+E298+E304</f>
        <v>16461.900000000001</v>
      </c>
      <c r="F285" s="10">
        <f t="shared" si="24"/>
        <v>11591.7</v>
      </c>
      <c r="G285" s="10">
        <f t="shared" si="24"/>
        <v>13366.6</v>
      </c>
      <c r="H285" s="10">
        <f t="shared" si="24"/>
        <v>13625.7</v>
      </c>
      <c r="I285" s="10">
        <f t="shared" si="24"/>
        <v>20738.099999999999</v>
      </c>
      <c r="J285" s="10">
        <f t="shared" si="24"/>
        <v>38667.699999999997</v>
      </c>
      <c r="K285" s="10">
        <f t="shared" si="24"/>
        <v>31377.5</v>
      </c>
      <c r="L285" s="20">
        <f>L292+L298+L304</f>
        <v>229813.2</v>
      </c>
      <c r="M285" s="10">
        <f t="shared" si="24"/>
        <v>44813.2</v>
      </c>
      <c r="N285" s="10">
        <f t="shared" si="24"/>
        <v>44813.2</v>
      </c>
      <c r="O285" s="10">
        <f t="shared" si="24"/>
        <v>44813.2</v>
      </c>
      <c r="P285" s="27" t="e">
        <f>L285-#REF!</f>
        <v>#REF!</v>
      </c>
    </row>
    <row r="286" spans="1:16" x14ac:dyDescent="0.25">
      <c r="A286" s="73"/>
      <c r="B286" s="71"/>
      <c r="C286" s="9" t="s">
        <v>7</v>
      </c>
      <c r="D286" s="20">
        <f t="shared" si="23"/>
        <v>431094.00000000006</v>
      </c>
      <c r="E286" s="10">
        <f t="shared" si="24"/>
        <v>8053.1</v>
      </c>
      <c r="F286" s="10">
        <f t="shared" si="24"/>
        <v>8008.1</v>
      </c>
      <c r="G286" s="10">
        <f t="shared" si="24"/>
        <v>7271</v>
      </c>
      <c r="H286" s="10">
        <f t="shared" si="24"/>
        <v>7525.7</v>
      </c>
      <c r="I286" s="10">
        <f t="shared" si="24"/>
        <v>14638.1</v>
      </c>
      <c r="J286" s="10">
        <f t="shared" si="24"/>
        <v>22567.7</v>
      </c>
      <c r="K286" s="10">
        <f t="shared" si="24"/>
        <v>23177.5</v>
      </c>
      <c r="L286" s="7">
        <f t="shared" si="24"/>
        <v>223713.2</v>
      </c>
      <c r="M286" s="10">
        <f t="shared" si="24"/>
        <v>38713.199999999997</v>
      </c>
      <c r="N286" s="10">
        <f t="shared" si="24"/>
        <v>38713.199999999997</v>
      </c>
      <c r="O286" s="10">
        <f t="shared" si="24"/>
        <v>38713.199999999997</v>
      </c>
      <c r="P286" s="27" t="e">
        <f>L286-#REF!</f>
        <v>#REF!</v>
      </c>
    </row>
    <row r="287" spans="1:16" ht="24" x14ac:dyDescent="0.25">
      <c r="A287" s="73"/>
      <c r="B287" s="71"/>
      <c r="C287" s="9" t="s">
        <v>8</v>
      </c>
      <c r="D287" s="10">
        <f t="shared" si="23"/>
        <v>1151.8</v>
      </c>
      <c r="E287" s="10">
        <f t="shared" si="24"/>
        <v>1151.8</v>
      </c>
      <c r="F287" s="10">
        <f t="shared" si="24"/>
        <v>0</v>
      </c>
      <c r="G287" s="10">
        <f t="shared" si="24"/>
        <v>0</v>
      </c>
      <c r="H287" s="10">
        <f t="shared" si="24"/>
        <v>0</v>
      </c>
      <c r="I287" s="10">
        <f t="shared" si="24"/>
        <v>0</v>
      </c>
      <c r="J287" s="10">
        <f t="shared" si="24"/>
        <v>0</v>
      </c>
      <c r="K287" s="10">
        <f t="shared" si="24"/>
        <v>0</v>
      </c>
      <c r="L287" s="15">
        <f t="shared" si="24"/>
        <v>0</v>
      </c>
      <c r="M287" s="10">
        <f t="shared" si="24"/>
        <v>0</v>
      </c>
      <c r="N287" s="10">
        <f t="shared" si="24"/>
        <v>0</v>
      </c>
      <c r="O287" s="10">
        <f t="shared" si="24"/>
        <v>0</v>
      </c>
      <c r="P287" s="12" t="e">
        <f>L287-#REF!</f>
        <v>#REF!</v>
      </c>
    </row>
    <row r="288" spans="1:16" ht="24" x14ac:dyDescent="0.25">
      <c r="A288" s="73"/>
      <c r="B288" s="71"/>
      <c r="C288" s="9" t="s">
        <v>9</v>
      </c>
      <c r="D288" s="10">
        <f t="shared" si="23"/>
        <v>0</v>
      </c>
      <c r="E288" s="10">
        <f t="shared" si="24"/>
        <v>0</v>
      </c>
      <c r="F288" s="10">
        <f t="shared" si="24"/>
        <v>0</v>
      </c>
      <c r="G288" s="10">
        <f t="shared" si="24"/>
        <v>0</v>
      </c>
      <c r="H288" s="10">
        <f t="shared" si="24"/>
        <v>0</v>
      </c>
      <c r="I288" s="10">
        <f t="shared" si="24"/>
        <v>0</v>
      </c>
      <c r="J288" s="10">
        <f t="shared" si="24"/>
        <v>0</v>
      </c>
      <c r="K288" s="10">
        <f t="shared" si="24"/>
        <v>0</v>
      </c>
      <c r="L288" s="15">
        <f t="shared" si="24"/>
        <v>0</v>
      </c>
      <c r="M288" s="10">
        <f t="shared" si="24"/>
        <v>0</v>
      </c>
      <c r="N288" s="10">
        <f t="shared" si="24"/>
        <v>0</v>
      </c>
      <c r="O288" s="10">
        <f t="shared" si="24"/>
        <v>0</v>
      </c>
      <c r="P288" s="12" t="e">
        <f>L288-#REF!</f>
        <v>#REF!</v>
      </c>
    </row>
    <row r="289" spans="1:16" ht="36" x14ac:dyDescent="0.25">
      <c r="A289" s="73"/>
      <c r="B289" s="71"/>
      <c r="C289" s="9" t="s">
        <v>10</v>
      </c>
      <c r="D289" s="10">
        <f t="shared" si="23"/>
        <v>67836.2</v>
      </c>
      <c r="E289" s="10">
        <f t="shared" si="24"/>
        <v>7257</v>
      </c>
      <c r="F289" s="10">
        <f t="shared" si="24"/>
        <v>3583.6</v>
      </c>
      <c r="G289" s="10">
        <f t="shared" si="24"/>
        <v>6095.6</v>
      </c>
      <c r="H289" s="10">
        <f t="shared" si="24"/>
        <v>6100</v>
      </c>
      <c r="I289" s="10">
        <f t="shared" si="24"/>
        <v>6100</v>
      </c>
      <c r="J289" s="10">
        <f t="shared" si="24"/>
        <v>6100</v>
      </c>
      <c r="K289" s="10">
        <f t="shared" si="24"/>
        <v>8200</v>
      </c>
      <c r="L289" s="15">
        <f t="shared" si="24"/>
        <v>6100</v>
      </c>
      <c r="M289" s="10">
        <f t="shared" si="24"/>
        <v>6100</v>
      </c>
      <c r="N289" s="10">
        <f t="shared" si="24"/>
        <v>6100</v>
      </c>
      <c r="O289" s="10">
        <f t="shared" si="24"/>
        <v>6100</v>
      </c>
      <c r="P289" s="12" t="e">
        <f>L289-#REF!</f>
        <v>#REF!</v>
      </c>
    </row>
    <row r="290" spans="1:16" ht="72" x14ac:dyDescent="0.25">
      <c r="A290" s="73"/>
      <c r="B290" s="71"/>
      <c r="C290" s="9" t="s">
        <v>11</v>
      </c>
      <c r="D290" s="10">
        <f t="shared" si="23"/>
        <v>10000</v>
      </c>
      <c r="E290" s="10">
        <f t="shared" si="24"/>
        <v>0</v>
      </c>
      <c r="F290" s="10">
        <f t="shared" si="24"/>
        <v>0</v>
      </c>
      <c r="G290" s="10">
        <f t="shared" si="24"/>
        <v>0</v>
      </c>
      <c r="H290" s="10">
        <f t="shared" si="24"/>
        <v>0</v>
      </c>
      <c r="I290" s="10">
        <f t="shared" si="24"/>
        <v>0</v>
      </c>
      <c r="J290" s="10">
        <f t="shared" si="24"/>
        <v>10000</v>
      </c>
      <c r="K290" s="10">
        <f t="shared" si="24"/>
        <v>0</v>
      </c>
      <c r="L290" s="15">
        <f t="shared" si="24"/>
        <v>0</v>
      </c>
      <c r="M290" s="10">
        <f t="shared" si="24"/>
        <v>0</v>
      </c>
      <c r="N290" s="10">
        <f t="shared" si="24"/>
        <v>0</v>
      </c>
      <c r="O290" s="10">
        <f t="shared" si="24"/>
        <v>0</v>
      </c>
      <c r="P290" s="12" t="e">
        <f>L290-#REF!</f>
        <v>#REF!</v>
      </c>
    </row>
    <row r="291" spans="1:16" x14ac:dyDescent="0.25">
      <c r="A291" s="73"/>
      <c r="B291" s="71" t="s">
        <v>12</v>
      </c>
      <c r="C291" s="71"/>
      <c r="D291" s="71"/>
      <c r="E291" s="71"/>
      <c r="F291" s="71"/>
      <c r="G291" s="71"/>
      <c r="H291" s="71"/>
      <c r="I291" s="71"/>
      <c r="J291" s="71"/>
      <c r="K291" s="71"/>
      <c r="L291" s="17"/>
      <c r="M291" s="9"/>
      <c r="N291" s="9"/>
      <c r="O291" s="9"/>
      <c r="P291" s="12" t="e">
        <f>L291-#REF!</f>
        <v>#REF!</v>
      </c>
    </row>
    <row r="292" spans="1:16" x14ac:dyDescent="0.25">
      <c r="A292" s="73"/>
      <c r="B292" s="71" t="s">
        <v>13</v>
      </c>
      <c r="C292" s="9" t="s">
        <v>6</v>
      </c>
      <c r="D292" s="10">
        <f t="shared" ref="D292:D315" si="25">SUM(E292:O292)</f>
        <v>24517.800000000003</v>
      </c>
      <c r="E292" s="10">
        <f>SUM(E293:E297)</f>
        <v>16461.900000000001</v>
      </c>
      <c r="F292" s="10">
        <f t="shared" ref="F292:O292" si="26">SUM(F293:F297)</f>
        <v>8055.9</v>
      </c>
      <c r="G292" s="10">
        <f t="shared" si="26"/>
        <v>0</v>
      </c>
      <c r="H292" s="10">
        <f t="shared" si="26"/>
        <v>0</v>
      </c>
      <c r="I292" s="10">
        <f t="shared" si="26"/>
        <v>0</v>
      </c>
      <c r="J292" s="10">
        <f t="shared" si="26"/>
        <v>0</v>
      </c>
      <c r="K292" s="10">
        <f t="shared" si="26"/>
        <v>0</v>
      </c>
      <c r="L292" s="15">
        <f t="shared" si="26"/>
        <v>0</v>
      </c>
      <c r="M292" s="10">
        <f t="shared" si="26"/>
        <v>0</v>
      </c>
      <c r="N292" s="10">
        <f t="shared" si="26"/>
        <v>0</v>
      </c>
      <c r="O292" s="10">
        <f t="shared" si="26"/>
        <v>0</v>
      </c>
      <c r="P292" s="12" t="e">
        <f>L292-#REF!</f>
        <v>#REF!</v>
      </c>
    </row>
    <row r="293" spans="1:16" x14ac:dyDescent="0.25">
      <c r="A293" s="73"/>
      <c r="B293" s="71"/>
      <c r="C293" s="9" t="s">
        <v>7</v>
      </c>
      <c r="D293" s="10">
        <f t="shared" si="25"/>
        <v>13707.3</v>
      </c>
      <c r="E293" s="10">
        <v>8053.1</v>
      </c>
      <c r="F293" s="10">
        <v>5654.2</v>
      </c>
      <c r="G293" s="10">
        <v>0</v>
      </c>
      <c r="H293" s="10">
        <v>0</v>
      </c>
      <c r="I293" s="10">
        <v>0</v>
      </c>
      <c r="J293" s="10">
        <v>0</v>
      </c>
      <c r="K293" s="10">
        <v>0</v>
      </c>
      <c r="L293" s="15">
        <v>0</v>
      </c>
      <c r="M293" s="10">
        <v>0</v>
      </c>
      <c r="N293" s="10">
        <v>0</v>
      </c>
      <c r="O293" s="10">
        <v>0</v>
      </c>
      <c r="P293" s="12" t="e">
        <f>L293-#REF!</f>
        <v>#REF!</v>
      </c>
    </row>
    <row r="294" spans="1:16" ht="24" x14ac:dyDescent="0.25">
      <c r="A294" s="73"/>
      <c r="B294" s="71"/>
      <c r="C294" s="9" t="s">
        <v>8</v>
      </c>
      <c r="D294" s="10">
        <f t="shared" si="25"/>
        <v>1151.8</v>
      </c>
      <c r="E294" s="10">
        <v>1151.8</v>
      </c>
      <c r="F294" s="10">
        <v>0</v>
      </c>
      <c r="G294" s="10">
        <v>0</v>
      </c>
      <c r="H294" s="10">
        <v>0</v>
      </c>
      <c r="I294" s="10">
        <v>0</v>
      </c>
      <c r="J294" s="10">
        <v>0</v>
      </c>
      <c r="K294" s="10">
        <v>0</v>
      </c>
      <c r="L294" s="15">
        <v>0</v>
      </c>
      <c r="M294" s="10">
        <v>0</v>
      </c>
      <c r="N294" s="10">
        <v>0</v>
      </c>
      <c r="O294" s="10">
        <v>0</v>
      </c>
      <c r="P294" s="12" t="e">
        <f>L294-#REF!</f>
        <v>#REF!</v>
      </c>
    </row>
    <row r="295" spans="1:16" ht="24" x14ac:dyDescent="0.25">
      <c r="A295" s="73"/>
      <c r="B295" s="71"/>
      <c r="C295" s="9" t="s">
        <v>9</v>
      </c>
      <c r="D295" s="10">
        <f t="shared" si="25"/>
        <v>0</v>
      </c>
      <c r="E295" s="10">
        <v>0</v>
      </c>
      <c r="F295" s="10">
        <v>0</v>
      </c>
      <c r="G295" s="10">
        <v>0</v>
      </c>
      <c r="H295" s="10">
        <v>0</v>
      </c>
      <c r="I295" s="10">
        <v>0</v>
      </c>
      <c r="J295" s="10">
        <v>0</v>
      </c>
      <c r="K295" s="10">
        <v>0</v>
      </c>
      <c r="L295" s="15">
        <v>0</v>
      </c>
      <c r="M295" s="10">
        <v>0</v>
      </c>
      <c r="N295" s="10">
        <v>0</v>
      </c>
      <c r="O295" s="10">
        <v>0</v>
      </c>
      <c r="P295" s="12" t="e">
        <f>L295-#REF!</f>
        <v>#REF!</v>
      </c>
    </row>
    <row r="296" spans="1:16" ht="36" x14ac:dyDescent="0.25">
      <c r="A296" s="73"/>
      <c r="B296" s="71"/>
      <c r="C296" s="9" t="s">
        <v>10</v>
      </c>
      <c r="D296" s="10">
        <f t="shared" si="25"/>
        <v>9658.7000000000007</v>
      </c>
      <c r="E296" s="10">
        <v>7257</v>
      </c>
      <c r="F296" s="10">
        <v>2401.6999999999998</v>
      </c>
      <c r="G296" s="10">
        <v>0</v>
      </c>
      <c r="H296" s="10">
        <v>0</v>
      </c>
      <c r="I296" s="10">
        <v>0</v>
      </c>
      <c r="J296" s="10">
        <v>0</v>
      </c>
      <c r="K296" s="10">
        <v>0</v>
      </c>
      <c r="L296" s="15">
        <v>0</v>
      </c>
      <c r="M296" s="10">
        <v>0</v>
      </c>
      <c r="N296" s="10">
        <v>0</v>
      </c>
      <c r="O296" s="10">
        <v>0</v>
      </c>
      <c r="P296" s="12" t="e">
        <f>L296-#REF!</f>
        <v>#REF!</v>
      </c>
    </row>
    <row r="297" spans="1:16" x14ac:dyDescent="0.25">
      <c r="A297" s="73"/>
      <c r="B297" s="9"/>
      <c r="C297" s="9"/>
      <c r="D297" s="10">
        <f t="shared" si="25"/>
        <v>0</v>
      </c>
      <c r="E297" s="10"/>
      <c r="F297" s="10"/>
      <c r="G297" s="10"/>
      <c r="H297" s="10"/>
      <c r="I297" s="10"/>
      <c r="J297" s="10"/>
      <c r="K297" s="10"/>
      <c r="L297" s="15"/>
      <c r="M297" s="10"/>
      <c r="N297" s="10"/>
      <c r="O297" s="10"/>
      <c r="P297" s="12" t="e">
        <f>L297-#REF!</f>
        <v>#REF!</v>
      </c>
    </row>
    <row r="298" spans="1:16" x14ac:dyDescent="0.25">
      <c r="A298" s="73"/>
      <c r="B298" s="71" t="s">
        <v>16</v>
      </c>
      <c r="C298" s="9" t="s">
        <v>6</v>
      </c>
      <c r="D298" s="10">
        <f t="shared" si="25"/>
        <v>320564.2</v>
      </c>
      <c r="E298" s="10">
        <f>SUM(E299:E303)</f>
        <v>0</v>
      </c>
      <c r="F298" s="10">
        <f t="shared" ref="F298:O298" si="27">SUM(F299:F303)</f>
        <v>3535.8</v>
      </c>
      <c r="G298" s="10">
        <f t="shared" si="27"/>
        <v>13366.6</v>
      </c>
      <c r="H298" s="10">
        <f t="shared" si="27"/>
        <v>13625.7</v>
      </c>
      <c r="I298" s="10">
        <f t="shared" si="27"/>
        <v>20738.099999999999</v>
      </c>
      <c r="J298" s="10">
        <f t="shared" si="27"/>
        <v>38667.699999999997</v>
      </c>
      <c r="K298" s="10">
        <f t="shared" si="27"/>
        <v>31377.5</v>
      </c>
      <c r="L298" s="15">
        <f>SUM(L299:L303)</f>
        <v>64813.2</v>
      </c>
      <c r="M298" s="10">
        <f t="shared" si="27"/>
        <v>44813.2</v>
      </c>
      <c r="N298" s="10">
        <f t="shared" si="27"/>
        <v>44813.2</v>
      </c>
      <c r="O298" s="10">
        <f t="shared" si="27"/>
        <v>44813.2</v>
      </c>
      <c r="P298" s="12" t="e">
        <f>L298-#REF!</f>
        <v>#REF!</v>
      </c>
    </row>
    <row r="299" spans="1:16" x14ac:dyDescent="0.25">
      <c r="A299" s="73"/>
      <c r="B299" s="71"/>
      <c r="C299" s="9" t="s">
        <v>7</v>
      </c>
      <c r="D299" s="10">
        <f t="shared" si="25"/>
        <v>252386.7</v>
      </c>
      <c r="E299" s="10">
        <v>0</v>
      </c>
      <c r="F299" s="10">
        <v>2353.9</v>
      </c>
      <c r="G299" s="10">
        <v>7271</v>
      </c>
      <c r="H299" s="10">
        <v>7525.7</v>
      </c>
      <c r="I299" s="10">
        <v>14638.1</v>
      </c>
      <c r="J299" s="10">
        <v>22567.7</v>
      </c>
      <c r="K299" s="10">
        <v>23177.5</v>
      </c>
      <c r="L299" s="15">
        <f>L311+L343</f>
        <v>58713.2</v>
      </c>
      <c r="M299" s="10">
        <v>38713.199999999997</v>
      </c>
      <c r="N299" s="10">
        <v>38713.199999999997</v>
      </c>
      <c r="O299" s="10">
        <v>38713.199999999997</v>
      </c>
      <c r="P299" s="12" t="e">
        <f>L299-#REF!</f>
        <v>#REF!</v>
      </c>
    </row>
    <row r="300" spans="1:16" ht="24" x14ac:dyDescent="0.25">
      <c r="A300" s="73"/>
      <c r="B300" s="71"/>
      <c r="C300" s="9" t="s">
        <v>8</v>
      </c>
      <c r="D300" s="10">
        <f t="shared" si="25"/>
        <v>0</v>
      </c>
      <c r="E300" s="10">
        <v>0</v>
      </c>
      <c r="F300" s="10">
        <v>0</v>
      </c>
      <c r="G300" s="10">
        <v>0</v>
      </c>
      <c r="H300" s="10">
        <v>0</v>
      </c>
      <c r="I300" s="10">
        <v>0</v>
      </c>
      <c r="J300" s="10">
        <v>0</v>
      </c>
      <c r="K300" s="10">
        <v>0</v>
      </c>
      <c r="L300" s="15">
        <v>0</v>
      </c>
      <c r="M300" s="10">
        <v>0</v>
      </c>
      <c r="N300" s="10">
        <v>0</v>
      </c>
      <c r="O300" s="10">
        <v>0</v>
      </c>
      <c r="P300" s="12" t="e">
        <f>L300-#REF!</f>
        <v>#REF!</v>
      </c>
    </row>
    <row r="301" spans="1:16" ht="24" x14ac:dyDescent="0.25">
      <c r="A301" s="73"/>
      <c r="B301" s="71"/>
      <c r="C301" s="9" t="s">
        <v>9</v>
      </c>
      <c r="D301" s="10">
        <f t="shared" si="25"/>
        <v>0</v>
      </c>
      <c r="E301" s="10">
        <v>0</v>
      </c>
      <c r="F301" s="10">
        <v>0</v>
      </c>
      <c r="G301" s="10">
        <v>0</v>
      </c>
      <c r="H301" s="10">
        <v>0</v>
      </c>
      <c r="I301" s="10">
        <v>0</v>
      </c>
      <c r="J301" s="10">
        <v>0</v>
      </c>
      <c r="K301" s="10">
        <v>0</v>
      </c>
      <c r="L301" s="15">
        <v>0</v>
      </c>
      <c r="M301" s="10">
        <v>0</v>
      </c>
      <c r="N301" s="10">
        <v>0</v>
      </c>
      <c r="O301" s="10">
        <v>0</v>
      </c>
      <c r="P301" s="12" t="e">
        <f>L301-#REF!</f>
        <v>#REF!</v>
      </c>
    </row>
    <row r="302" spans="1:16" ht="36" x14ac:dyDescent="0.25">
      <c r="A302" s="73"/>
      <c r="B302" s="71"/>
      <c r="C302" s="9" t="s">
        <v>10</v>
      </c>
      <c r="D302" s="10">
        <f t="shared" si="25"/>
        <v>58177.5</v>
      </c>
      <c r="E302" s="10">
        <v>0</v>
      </c>
      <c r="F302" s="10">
        <v>1181.9000000000001</v>
      </c>
      <c r="G302" s="10">
        <v>6095.6</v>
      </c>
      <c r="H302" s="10">
        <v>6100</v>
      </c>
      <c r="I302" s="10">
        <v>6100</v>
      </c>
      <c r="J302" s="10">
        <v>6100</v>
      </c>
      <c r="K302" s="10">
        <v>8200</v>
      </c>
      <c r="L302" s="15">
        <v>6100</v>
      </c>
      <c r="M302" s="10">
        <v>6100</v>
      </c>
      <c r="N302" s="10">
        <v>6100</v>
      </c>
      <c r="O302" s="10">
        <v>6100</v>
      </c>
      <c r="P302" s="12" t="e">
        <f>L302-#REF!</f>
        <v>#REF!</v>
      </c>
    </row>
    <row r="303" spans="1:16" ht="72" x14ac:dyDescent="0.25">
      <c r="A303" s="73"/>
      <c r="B303" s="71"/>
      <c r="C303" s="9" t="s">
        <v>11</v>
      </c>
      <c r="D303" s="10">
        <f t="shared" si="25"/>
        <v>10000</v>
      </c>
      <c r="E303" s="10">
        <v>0</v>
      </c>
      <c r="F303" s="10">
        <v>0</v>
      </c>
      <c r="G303" s="10">
        <v>0</v>
      </c>
      <c r="H303" s="10">
        <v>0</v>
      </c>
      <c r="I303" s="10">
        <v>0</v>
      </c>
      <c r="J303" s="10">
        <v>10000</v>
      </c>
      <c r="K303" s="10">
        <v>0</v>
      </c>
      <c r="L303" s="15">
        <v>0</v>
      </c>
      <c r="M303" s="10">
        <v>0</v>
      </c>
      <c r="N303" s="10">
        <v>0</v>
      </c>
      <c r="O303" s="10">
        <v>0</v>
      </c>
      <c r="P303" s="12" t="e">
        <f>L303-#REF!</f>
        <v>#REF!</v>
      </c>
    </row>
    <row r="304" spans="1:16" x14ac:dyDescent="0.25">
      <c r="A304" s="73"/>
      <c r="B304" s="71" t="s">
        <v>165</v>
      </c>
      <c r="C304" s="9" t="s">
        <v>6</v>
      </c>
      <c r="D304" s="20">
        <f t="shared" si="25"/>
        <v>165000</v>
      </c>
      <c r="E304" s="10">
        <f>SUM(E305:E309)</f>
        <v>0</v>
      </c>
      <c r="F304" s="10">
        <f t="shared" ref="F304:K304" si="28">SUM(F305:F309)</f>
        <v>0</v>
      </c>
      <c r="G304" s="10">
        <f t="shared" si="28"/>
        <v>0</v>
      </c>
      <c r="H304" s="10">
        <f t="shared" si="28"/>
        <v>0</v>
      </c>
      <c r="I304" s="10">
        <f t="shared" si="28"/>
        <v>0</v>
      </c>
      <c r="J304" s="10">
        <f t="shared" si="28"/>
        <v>0</v>
      </c>
      <c r="K304" s="10">
        <f t="shared" si="28"/>
        <v>0</v>
      </c>
      <c r="L304" s="20">
        <f>L431</f>
        <v>165000</v>
      </c>
      <c r="M304" s="10">
        <f t="shared" ref="M304:O304" si="29">M431</f>
        <v>0</v>
      </c>
      <c r="N304" s="10">
        <f t="shared" si="29"/>
        <v>0</v>
      </c>
      <c r="O304" s="10">
        <f t="shared" si="29"/>
        <v>0</v>
      </c>
      <c r="P304" s="27" t="e">
        <f>L304-#REF!</f>
        <v>#REF!</v>
      </c>
    </row>
    <row r="305" spans="1:16" x14ac:dyDescent="0.25">
      <c r="A305" s="73"/>
      <c r="B305" s="71"/>
      <c r="C305" s="9" t="s">
        <v>7</v>
      </c>
      <c r="D305" s="20">
        <f t="shared" si="25"/>
        <v>165000</v>
      </c>
      <c r="E305" s="10">
        <v>0</v>
      </c>
      <c r="F305" s="10">
        <v>0</v>
      </c>
      <c r="G305" s="10">
        <v>0</v>
      </c>
      <c r="H305" s="10">
        <v>0</v>
      </c>
      <c r="I305" s="10">
        <v>0</v>
      </c>
      <c r="J305" s="10">
        <v>0</v>
      </c>
      <c r="K305" s="10">
        <v>0</v>
      </c>
      <c r="L305" s="20">
        <f t="shared" ref="L305:O308" si="30">L432</f>
        <v>165000</v>
      </c>
      <c r="M305" s="10">
        <f t="shared" si="30"/>
        <v>0</v>
      </c>
      <c r="N305" s="10">
        <f t="shared" si="30"/>
        <v>0</v>
      </c>
      <c r="O305" s="10">
        <f t="shared" si="30"/>
        <v>0</v>
      </c>
      <c r="P305" s="27" t="e">
        <f>L305-#REF!</f>
        <v>#REF!</v>
      </c>
    </row>
    <row r="306" spans="1:16" ht="24" x14ac:dyDescent="0.25">
      <c r="A306" s="73"/>
      <c r="B306" s="71"/>
      <c r="C306" s="9" t="s">
        <v>8</v>
      </c>
      <c r="D306" s="10">
        <f t="shared" si="25"/>
        <v>0</v>
      </c>
      <c r="E306" s="10">
        <v>0</v>
      </c>
      <c r="F306" s="10">
        <v>0</v>
      </c>
      <c r="G306" s="10">
        <v>0</v>
      </c>
      <c r="H306" s="10">
        <v>0</v>
      </c>
      <c r="I306" s="10">
        <v>0</v>
      </c>
      <c r="J306" s="10">
        <v>0</v>
      </c>
      <c r="K306" s="10">
        <v>0</v>
      </c>
      <c r="L306" s="15">
        <f t="shared" si="30"/>
        <v>0</v>
      </c>
      <c r="M306" s="10">
        <f t="shared" si="30"/>
        <v>0</v>
      </c>
      <c r="N306" s="10">
        <f t="shared" si="30"/>
        <v>0</v>
      </c>
      <c r="O306" s="10">
        <f t="shared" si="30"/>
        <v>0</v>
      </c>
      <c r="P306" s="12" t="e">
        <f>L306-#REF!</f>
        <v>#REF!</v>
      </c>
    </row>
    <row r="307" spans="1:16" ht="24" x14ac:dyDescent="0.25">
      <c r="A307" s="73"/>
      <c r="B307" s="71"/>
      <c r="C307" s="9" t="s">
        <v>9</v>
      </c>
      <c r="D307" s="10">
        <f t="shared" si="25"/>
        <v>0</v>
      </c>
      <c r="E307" s="10">
        <v>0</v>
      </c>
      <c r="F307" s="10">
        <v>0</v>
      </c>
      <c r="G307" s="10">
        <v>0</v>
      </c>
      <c r="H307" s="10">
        <v>0</v>
      </c>
      <c r="I307" s="10">
        <v>0</v>
      </c>
      <c r="J307" s="10">
        <v>0</v>
      </c>
      <c r="K307" s="10">
        <v>0</v>
      </c>
      <c r="L307" s="15">
        <f t="shared" si="30"/>
        <v>0</v>
      </c>
      <c r="M307" s="10">
        <f t="shared" si="30"/>
        <v>0</v>
      </c>
      <c r="N307" s="10">
        <f t="shared" si="30"/>
        <v>0</v>
      </c>
      <c r="O307" s="10">
        <f t="shared" si="30"/>
        <v>0</v>
      </c>
      <c r="P307" s="12" t="e">
        <f>L307-#REF!</f>
        <v>#REF!</v>
      </c>
    </row>
    <row r="308" spans="1:16" ht="36" x14ac:dyDescent="0.25">
      <c r="A308" s="73"/>
      <c r="B308" s="71"/>
      <c r="C308" s="9" t="s">
        <v>10</v>
      </c>
      <c r="D308" s="10">
        <f t="shared" si="25"/>
        <v>0</v>
      </c>
      <c r="E308" s="10">
        <v>0</v>
      </c>
      <c r="F308" s="10">
        <v>0</v>
      </c>
      <c r="G308" s="10">
        <v>0</v>
      </c>
      <c r="H308" s="10">
        <v>0</v>
      </c>
      <c r="I308" s="10">
        <v>0</v>
      </c>
      <c r="J308" s="10">
        <v>0</v>
      </c>
      <c r="K308" s="10">
        <v>0</v>
      </c>
      <c r="L308" s="15">
        <f t="shared" si="30"/>
        <v>0</v>
      </c>
      <c r="M308" s="10">
        <f t="shared" si="30"/>
        <v>0</v>
      </c>
      <c r="N308" s="10">
        <f t="shared" si="30"/>
        <v>0</v>
      </c>
      <c r="O308" s="10">
        <f t="shared" si="30"/>
        <v>0</v>
      </c>
      <c r="P308" s="12" t="e">
        <f>L308-#REF!</f>
        <v>#REF!</v>
      </c>
    </row>
    <row r="309" spans="1:16" x14ac:dyDescent="0.25">
      <c r="A309" s="11"/>
      <c r="B309" s="9"/>
      <c r="C309" s="9"/>
      <c r="D309" s="10">
        <f t="shared" si="25"/>
        <v>0</v>
      </c>
      <c r="E309" s="10"/>
      <c r="F309" s="10"/>
      <c r="G309" s="10"/>
      <c r="H309" s="10"/>
      <c r="I309" s="10"/>
      <c r="J309" s="10"/>
      <c r="K309" s="10"/>
      <c r="L309" s="15"/>
      <c r="M309" s="10"/>
      <c r="N309" s="10"/>
      <c r="O309" s="10"/>
      <c r="P309" s="12" t="e">
        <f>L309-#REF!</f>
        <v>#REF!</v>
      </c>
    </row>
    <row r="310" spans="1:16" x14ac:dyDescent="0.25">
      <c r="A310" s="71" t="s">
        <v>61</v>
      </c>
      <c r="B310" s="71"/>
      <c r="C310" s="9" t="s">
        <v>6</v>
      </c>
      <c r="D310" s="10">
        <f t="shared" si="25"/>
        <v>312148.40000000002</v>
      </c>
      <c r="E310" s="10">
        <f t="shared" ref="E310:O315" si="31">E317+E323</f>
        <v>15111.900000000001</v>
      </c>
      <c r="F310" s="10">
        <f t="shared" si="31"/>
        <v>11591.7</v>
      </c>
      <c r="G310" s="10">
        <f t="shared" si="31"/>
        <v>13366.6</v>
      </c>
      <c r="H310" s="10">
        <f t="shared" si="31"/>
        <v>13625.7</v>
      </c>
      <c r="I310" s="10">
        <f t="shared" si="31"/>
        <v>20654.5</v>
      </c>
      <c r="J310" s="10">
        <f t="shared" si="31"/>
        <v>27167.7</v>
      </c>
      <c r="K310" s="10">
        <f t="shared" si="31"/>
        <v>31377.5</v>
      </c>
      <c r="L310" s="15">
        <f>L317+L323</f>
        <v>44813.2</v>
      </c>
      <c r="M310" s="10">
        <f t="shared" si="31"/>
        <v>44813.2</v>
      </c>
      <c r="N310" s="10">
        <f t="shared" si="31"/>
        <v>44813.2</v>
      </c>
      <c r="O310" s="10">
        <f t="shared" si="31"/>
        <v>44813.2</v>
      </c>
      <c r="P310" s="12" t="e">
        <f>L310-#REF!</f>
        <v>#REF!</v>
      </c>
    </row>
    <row r="311" spans="1:16" x14ac:dyDescent="0.25">
      <c r="A311" s="71"/>
      <c r="B311" s="71"/>
      <c r="C311" s="9" t="s">
        <v>7</v>
      </c>
      <c r="D311" s="10">
        <f t="shared" si="25"/>
        <v>243160.40000000002</v>
      </c>
      <c r="E311" s="10">
        <f t="shared" si="31"/>
        <v>6703.1</v>
      </c>
      <c r="F311" s="10">
        <f t="shared" si="31"/>
        <v>8008.1</v>
      </c>
      <c r="G311" s="10">
        <f t="shared" si="31"/>
        <v>7271</v>
      </c>
      <c r="H311" s="10">
        <f t="shared" si="31"/>
        <v>7525.7</v>
      </c>
      <c r="I311" s="10">
        <f t="shared" si="31"/>
        <v>14554.5</v>
      </c>
      <c r="J311" s="10">
        <f t="shared" si="31"/>
        <v>21067.7</v>
      </c>
      <c r="K311" s="10">
        <f t="shared" si="31"/>
        <v>23177.5</v>
      </c>
      <c r="L311" s="15">
        <f t="shared" si="31"/>
        <v>38713.199999999997</v>
      </c>
      <c r="M311" s="10">
        <f t="shared" si="31"/>
        <v>38713.199999999997</v>
      </c>
      <c r="N311" s="10">
        <f t="shared" si="31"/>
        <v>38713.199999999997</v>
      </c>
      <c r="O311" s="10">
        <f t="shared" si="31"/>
        <v>38713.199999999997</v>
      </c>
      <c r="P311" s="12" t="e">
        <f>L311-#REF!</f>
        <v>#REF!</v>
      </c>
    </row>
    <row r="312" spans="1:16" ht="24" x14ac:dyDescent="0.25">
      <c r="A312" s="71"/>
      <c r="B312" s="71"/>
      <c r="C312" s="9" t="s">
        <v>8</v>
      </c>
      <c r="D312" s="10">
        <f t="shared" si="25"/>
        <v>1151.8</v>
      </c>
      <c r="E312" s="10">
        <f t="shared" si="31"/>
        <v>1151.8</v>
      </c>
      <c r="F312" s="10">
        <f t="shared" si="31"/>
        <v>0</v>
      </c>
      <c r="G312" s="10">
        <f t="shared" si="31"/>
        <v>0</v>
      </c>
      <c r="H312" s="10">
        <f t="shared" si="31"/>
        <v>0</v>
      </c>
      <c r="I312" s="10">
        <f t="shared" si="31"/>
        <v>0</v>
      </c>
      <c r="J312" s="10">
        <f t="shared" si="31"/>
        <v>0</v>
      </c>
      <c r="K312" s="10">
        <f t="shared" si="31"/>
        <v>0</v>
      </c>
      <c r="L312" s="15">
        <f t="shared" si="31"/>
        <v>0</v>
      </c>
      <c r="M312" s="10">
        <f t="shared" si="31"/>
        <v>0</v>
      </c>
      <c r="N312" s="10">
        <f t="shared" si="31"/>
        <v>0</v>
      </c>
      <c r="O312" s="10">
        <f t="shared" si="31"/>
        <v>0</v>
      </c>
      <c r="P312" s="12" t="e">
        <f>L312-#REF!</f>
        <v>#REF!</v>
      </c>
    </row>
    <row r="313" spans="1:16" ht="24" x14ac:dyDescent="0.25">
      <c r="A313" s="71"/>
      <c r="B313" s="71"/>
      <c r="C313" s="9" t="s">
        <v>9</v>
      </c>
      <c r="D313" s="10">
        <f t="shared" si="25"/>
        <v>0</v>
      </c>
      <c r="E313" s="10">
        <f t="shared" si="31"/>
        <v>0</v>
      </c>
      <c r="F313" s="10">
        <f t="shared" si="31"/>
        <v>0</v>
      </c>
      <c r="G313" s="10">
        <f t="shared" si="31"/>
        <v>0</v>
      </c>
      <c r="H313" s="10">
        <f t="shared" si="31"/>
        <v>0</v>
      </c>
      <c r="I313" s="10">
        <f t="shared" si="31"/>
        <v>0</v>
      </c>
      <c r="J313" s="10">
        <f t="shared" si="31"/>
        <v>0</v>
      </c>
      <c r="K313" s="10">
        <f t="shared" si="31"/>
        <v>0</v>
      </c>
      <c r="L313" s="15">
        <f t="shared" si="31"/>
        <v>0</v>
      </c>
      <c r="M313" s="10">
        <f t="shared" si="31"/>
        <v>0</v>
      </c>
      <c r="N313" s="10">
        <f t="shared" si="31"/>
        <v>0</v>
      </c>
      <c r="O313" s="10">
        <f t="shared" si="31"/>
        <v>0</v>
      </c>
      <c r="P313" s="12" t="e">
        <f>L313-#REF!</f>
        <v>#REF!</v>
      </c>
    </row>
    <row r="314" spans="1:16" ht="36" x14ac:dyDescent="0.25">
      <c r="A314" s="71"/>
      <c r="B314" s="71"/>
      <c r="C314" s="9" t="s">
        <v>10</v>
      </c>
      <c r="D314" s="10">
        <f t="shared" si="25"/>
        <v>67836.2</v>
      </c>
      <c r="E314" s="10">
        <f t="shared" si="31"/>
        <v>7257</v>
      </c>
      <c r="F314" s="10">
        <f t="shared" si="31"/>
        <v>3583.6</v>
      </c>
      <c r="G314" s="10">
        <f t="shared" si="31"/>
        <v>6095.6</v>
      </c>
      <c r="H314" s="10">
        <f t="shared" si="31"/>
        <v>6100</v>
      </c>
      <c r="I314" s="10">
        <f t="shared" si="31"/>
        <v>6100</v>
      </c>
      <c r="J314" s="10">
        <f t="shared" si="31"/>
        <v>6100</v>
      </c>
      <c r="K314" s="10">
        <f t="shared" si="31"/>
        <v>8200</v>
      </c>
      <c r="L314" s="15">
        <f t="shared" si="31"/>
        <v>6100</v>
      </c>
      <c r="M314" s="10">
        <f t="shared" si="31"/>
        <v>6100</v>
      </c>
      <c r="N314" s="10">
        <f t="shared" si="31"/>
        <v>6100</v>
      </c>
      <c r="O314" s="10">
        <f t="shared" si="31"/>
        <v>6100</v>
      </c>
      <c r="P314" s="12" t="e">
        <f>L314-#REF!</f>
        <v>#REF!</v>
      </c>
    </row>
    <row r="315" spans="1:16" x14ac:dyDescent="0.25">
      <c r="A315" s="71"/>
      <c r="B315" s="9"/>
      <c r="C315" s="9"/>
      <c r="D315" s="10">
        <f t="shared" si="25"/>
        <v>0</v>
      </c>
      <c r="E315" s="10">
        <f t="shared" si="31"/>
        <v>0</v>
      </c>
      <c r="F315" s="10">
        <f t="shared" si="31"/>
        <v>0</v>
      </c>
      <c r="G315" s="10">
        <f t="shared" si="31"/>
        <v>0</v>
      </c>
      <c r="H315" s="10">
        <f t="shared" si="31"/>
        <v>0</v>
      </c>
      <c r="I315" s="10">
        <f t="shared" si="31"/>
        <v>0</v>
      </c>
      <c r="J315" s="10">
        <f t="shared" si="31"/>
        <v>0</v>
      </c>
      <c r="K315" s="10">
        <f t="shared" si="31"/>
        <v>0</v>
      </c>
      <c r="L315" s="15">
        <f t="shared" si="31"/>
        <v>0</v>
      </c>
      <c r="M315" s="10">
        <f t="shared" si="31"/>
        <v>0</v>
      </c>
      <c r="N315" s="10">
        <f t="shared" si="31"/>
        <v>0</v>
      </c>
      <c r="O315" s="10">
        <f t="shared" si="31"/>
        <v>0</v>
      </c>
      <c r="P315" s="12" t="e">
        <f>L315-#REF!</f>
        <v>#REF!</v>
      </c>
    </row>
    <row r="316" spans="1:16" x14ac:dyDescent="0.25">
      <c r="A316" s="71"/>
      <c r="B316" s="71" t="s">
        <v>12</v>
      </c>
      <c r="C316" s="71"/>
      <c r="D316" s="71"/>
      <c r="E316" s="71"/>
      <c r="F316" s="71"/>
      <c r="G316" s="71"/>
      <c r="H316" s="71"/>
      <c r="I316" s="71"/>
      <c r="J316" s="71"/>
      <c r="K316" s="71"/>
      <c r="L316" s="17"/>
      <c r="M316" s="9"/>
      <c r="N316" s="9"/>
      <c r="O316" s="9"/>
      <c r="P316" s="12" t="e">
        <f>L316-#REF!</f>
        <v>#REF!</v>
      </c>
    </row>
    <row r="317" spans="1:16" x14ac:dyDescent="0.25">
      <c r="A317" s="71"/>
      <c r="B317" s="71" t="s">
        <v>13</v>
      </c>
      <c r="C317" s="9" t="s">
        <v>6</v>
      </c>
      <c r="D317" s="10">
        <f t="shared" ref="D317:D334" si="32">SUM(E317:O317)</f>
        <v>23167.800000000003</v>
      </c>
      <c r="E317" s="10">
        <f>SUM(E318:E322)</f>
        <v>15111.900000000001</v>
      </c>
      <c r="F317" s="10">
        <f t="shared" ref="F317:O317" si="33">SUM(F318:F322)</f>
        <v>8055.9</v>
      </c>
      <c r="G317" s="10">
        <f t="shared" si="33"/>
        <v>0</v>
      </c>
      <c r="H317" s="10">
        <f t="shared" si="33"/>
        <v>0</v>
      </c>
      <c r="I317" s="10">
        <f t="shared" si="33"/>
        <v>0</v>
      </c>
      <c r="J317" s="10">
        <f t="shared" si="33"/>
        <v>0</v>
      </c>
      <c r="K317" s="10">
        <f t="shared" si="33"/>
        <v>0</v>
      </c>
      <c r="L317" s="15">
        <f t="shared" si="33"/>
        <v>0</v>
      </c>
      <c r="M317" s="10">
        <f t="shared" si="33"/>
        <v>0</v>
      </c>
      <c r="N317" s="10">
        <f t="shared" si="33"/>
        <v>0</v>
      </c>
      <c r="O317" s="10">
        <f t="shared" si="33"/>
        <v>0</v>
      </c>
      <c r="P317" s="12" t="e">
        <f>L317-#REF!</f>
        <v>#REF!</v>
      </c>
    </row>
    <row r="318" spans="1:16" x14ac:dyDescent="0.25">
      <c r="A318" s="71"/>
      <c r="B318" s="71"/>
      <c r="C318" s="9" t="s">
        <v>7</v>
      </c>
      <c r="D318" s="10">
        <f t="shared" si="32"/>
        <v>12357.3</v>
      </c>
      <c r="E318" s="10">
        <v>6703.1</v>
      </c>
      <c r="F318" s="10">
        <v>5654.2</v>
      </c>
      <c r="G318" s="10">
        <v>0</v>
      </c>
      <c r="H318" s="10">
        <v>0</v>
      </c>
      <c r="I318" s="10">
        <v>0</v>
      </c>
      <c r="J318" s="10">
        <v>0</v>
      </c>
      <c r="K318" s="10">
        <v>0</v>
      </c>
      <c r="L318" s="15">
        <v>0</v>
      </c>
      <c r="M318" s="10">
        <v>0</v>
      </c>
      <c r="N318" s="10">
        <v>0</v>
      </c>
      <c r="O318" s="10">
        <v>0</v>
      </c>
      <c r="P318" s="12" t="e">
        <f>L318-#REF!</f>
        <v>#REF!</v>
      </c>
    </row>
    <row r="319" spans="1:16" ht="24" x14ac:dyDescent="0.25">
      <c r="A319" s="71"/>
      <c r="B319" s="71"/>
      <c r="C319" s="9" t="s">
        <v>8</v>
      </c>
      <c r="D319" s="10">
        <f t="shared" si="32"/>
        <v>1151.8</v>
      </c>
      <c r="E319" s="10">
        <v>1151.8</v>
      </c>
      <c r="F319" s="10">
        <v>0</v>
      </c>
      <c r="G319" s="10">
        <v>0</v>
      </c>
      <c r="H319" s="10">
        <v>0</v>
      </c>
      <c r="I319" s="10">
        <v>0</v>
      </c>
      <c r="J319" s="10">
        <v>0</v>
      </c>
      <c r="K319" s="10">
        <v>0</v>
      </c>
      <c r="L319" s="15">
        <v>0</v>
      </c>
      <c r="M319" s="10">
        <v>0</v>
      </c>
      <c r="N319" s="10">
        <v>0</v>
      </c>
      <c r="O319" s="10">
        <v>0</v>
      </c>
      <c r="P319" s="12" t="e">
        <f>L319-#REF!</f>
        <v>#REF!</v>
      </c>
    </row>
    <row r="320" spans="1:16" ht="24" x14ac:dyDescent="0.25">
      <c r="A320" s="71"/>
      <c r="B320" s="71"/>
      <c r="C320" s="9" t="s">
        <v>9</v>
      </c>
      <c r="D320" s="10">
        <f t="shared" si="32"/>
        <v>0</v>
      </c>
      <c r="E320" s="10">
        <v>0</v>
      </c>
      <c r="F320" s="10">
        <v>0</v>
      </c>
      <c r="G320" s="10">
        <v>0</v>
      </c>
      <c r="H320" s="10">
        <v>0</v>
      </c>
      <c r="I320" s="10">
        <v>0</v>
      </c>
      <c r="J320" s="10">
        <v>0</v>
      </c>
      <c r="K320" s="10">
        <v>0</v>
      </c>
      <c r="L320" s="15">
        <v>0</v>
      </c>
      <c r="M320" s="10">
        <v>0</v>
      </c>
      <c r="N320" s="10">
        <v>0</v>
      </c>
      <c r="O320" s="10">
        <v>0</v>
      </c>
      <c r="P320" s="12" t="e">
        <f>L320-#REF!</f>
        <v>#REF!</v>
      </c>
    </row>
    <row r="321" spans="1:16" ht="36" x14ac:dyDescent="0.25">
      <c r="A321" s="71"/>
      <c r="B321" s="71"/>
      <c r="C321" s="9" t="s">
        <v>10</v>
      </c>
      <c r="D321" s="10">
        <f t="shared" si="32"/>
        <v>9658.7000000000007</v>
      </c>
      <c r="E321" s="10">
        <v>7257</v>
      </c>
      <c r="F321" s="10">
        <v>2401.6999999999998</v>
      </c>
      <c r="G321" s="10">
        <v>0</v>
      </c>
      <c r="H321" s="10">
        <v>0</v>
      </c>
      <c r="I321" s="10">
        <v>0</v>
      </c>
      <c r="J321" s="10">
        <v>0</v>
      </c>
      <c r="K321" s="10">
        <v>0</v>
      </c>
      <c r="L321" s="15">
        <v>0</v>
      </c>
      <c r="M321" s="10">
        <v>0</v>
      </c>
      <c r="N321" s="10">
        <v>0</v>
      </c>
      <c r="O321" s="10">
        <v>0</v>
      </c>
      <c r="P321" s="12" t="e">
        <f>L321-#REF!</f>
        <v>#REF!</v>
      </c>
    </row>
    <row r="322" spans="1:16" x14ac:dyDescent="0.25">
      <c r="A322" s="71"/>
      <c r="B322" s="9"/>
      <c r="C322" s="9"/>
      <c r="D322" s="10">
        <f t="shared" si="32"/>
        <v>0</v>
      </c>
      <c r="E322" s="10"/>
      <c r="F322" s="10"/>
      <c r="G322" s="10"/>
      <c r="H322" s="10"/>
      <c r="I322" s="10"/>
      <c r="J322" s="10"/>
      <c r="K322" s="10"/>
      <c r="L322" s="15"/>
      <c r="M322" s="10"/>
      <c r="N322" s="10"/>
      <c r="O322" s="10"/>
      <c r="P322" s="12" t="e">
        <f>L322-#REF!</f>
        <v>#REF!</v>
      </c>
    </row>
    <row r="323" spans="1:16" x14ac:dyDescent="0.25">
      <c r="A323" s="71"/>
      <c r="B323" s="71" t="s">
        <v>16</v>
      </c>
      <c r="C323" s="9" t="s">
        <v>6</v>
      </c>
      <c r="D323" s="10">
        <f t="shared" si="32"/>
        <v>288980.60000000003</v>
      </c>
      <c r="E323" s="10">
        <f>SUM(E324:E328)</f>
        <v>0</v>
      </c>
      <c r="F323" s="10">
        <f t="shared" ref="F323:O323" si="34">SUM(F324:F328)</f>
        <v>3535.8</v>
      </c>
      <c r="G323" s="10">
        <f t="shared" si="34"/>
        <v>13366.6</v>
      </c>
      <c r="H323" s="10">
        <f t="shared" si="34"/>
        <v>13625.7</v>
      </c>
      <c r="I323" s="10">
        <f t="shared" si="34"/>
        <v>20654.5</v>
      </c>
      <c r="J323" s="10">
        <f t="shared" si="34"/>
        <v>27167.7</v>
      </c>
      <c r="K323" s="10">
        <f t="shared" si="34"/>
        <v>31377.5</v>
      </c>
      <c r="L323" s="15">
        <f t="shared" si="34"/>
        <v>44813.2</v>
      </c>
      <c r="M323" s="10">
        <f t="shared" si="34"/>
        <v>44813.2</v>
      </c>
      <c r="N323" s="10">
        <f t="shared" si="34"/>
        <v>44813.2</v>
      </c>
      <c r="O323" s="10">
        <f t="shared" si="34"/>
        <v>44813.2</v>
      </c>
      <c r="P323" s="12" t="e">
        <f>L323-#REF!</f>
        <v>#REF!</v>
      </c>
    </row>
    <row r="324" spans="1:16" x14ac:dyDescent="0.25">
      <c r="A324" s="71"/>
      <c r="B324" s="71"/>
      <c r="C324" s="9" t="s">
        <v>7</v>
      </c>
      <c r="D324" s="10">
        <f t="shared" si="32"/>
        <v>230803.10000000003</v>
      </c>
      <c r="E324" s="10">
        <v>0</v>
      </c>
      <c r="F324" s="10">
        <v>2353.9</v>
      </c>
      <c r="G324" s="10">
        <v>7271</v>
      </c>
      <c r="H324" s="10">
        <v>7525.7</v>
      </c>
      <c r="I324" s="10">
        <v>14554.5</v>
      </c>
      <c r="J324" s="10">
        <v>21067.7</v>
      </c>
      <c r="K324" s="10">
        <v>23177.5</v>
      </c>
      <c r="L324" s="15">
        <v>38713.199999999997</v>
      </c>
      <c r="M324" s="10">
        <v>38713.199999999997</v>
      </c>
      <c r="N324" s="10">
        <v>38713.199999999997</v>
      </c>
      <c r="O324" s="10">
        <v>38713.199999999997</v>
      </c>
      <c r="P324" s="12" t="e">
        <f>L324-#REF!</f>
        <v>#REF!</v>
      </c>
    </row>
    <row r="325" spans="1:16" ht="24" x14ac:dyDescent="0.25">
      <c r="A325" s="71"/>
      <c r="B325" s="71"/>
      <c r="C325" s="9" t="s">
        <v>8</v>
      </c>
      <c r="D325" s="10">
        <f t="shared" si="32"/>
        <v>0</v>
      </c>
      <c r="E325" s="10">
        <v>0</v>
      </c>
      <c r="F325" s="10">
        <v>0</v>
      </c>
      <c r="G325" s="10">
        <v>0</v>
      </c>
      <c r="H325" s="10">
        <v>0</v>
      </c>
      <c r="I325" s="10">
        <v>0</v>
      </c>
      <c r="J325" s="10">
        <v>0</v>
      </c>
      <c r="K325" s="10">
        <v>0</v>
      </c>
      <c r="L325" s="15">
        <v>0</v>
      </c>
      <c r="M325" s="10">
        <v>0</v>
      </c>
      <c r="N325" s="10">
        <v>0</v>
      </c>
      <c r="O325" s="10">
        <v>0</v>
      </c>
      <c r="P325" s="12" t="e">
        <f>L325-#REF!</f>
        <v>#REF!</v>
      </c>
    </row>
    <row r="326" spans="1:16" ht="24" x14ac:dyDescent="0.25">
      <c r="A326" s="71"/>
      <c r="B326" s="71"/>
      <c r="C326" s="9" t="s">
        <v>9</v>
      </c>
      <c r="D326" s="10">
        <f t="shared" si="32"/>
        <v>0</v>
      </c>
      <c r="E326" s="10">
        <v>0</v>
      </c>
      <c r="F326" s="10">
        <v>0</v>
      </c>
      <c r="G326" s="10">
        <v>0</v>
      </c>
      <c r="H326" s="10">
        <v>0</v>
      </c>
      <c r="I326" s="10">
        <v>0</v>
      </c>
      <c r="J326" s="10">
        <v>0</v>
      </c>
      <c r="K326" s="10">
        <v>0</v>
      </c>
      <c r="L326" s="15">
        <v>0</v>
      </c>
      <c r="M326" s="10">
        <v>0</v>
      </c>
      <c r="N326" s="10">
        <v>0</v>
      </c>
      <c r="O326" s="10">
        <v>0</v>
      </c>
      <c r="P326" s="12" t="e">
        <f>L326-#REF!</f>
        <v>#REF!</v>
      </c>
    </row>
    <row r="327" spans="1:16" ht="36" x14ac:dyDescent="0.25">
      <c r="A327" s="71"/>
      <c r="B327" s="71"/>
      <c r="C327" s="9" t="s">
        <v>10</v>
      </c>
      <c r="D327" s="10">
        <f t="shared" si="32"/>
        <v>58177.5</v>
      </c>
      <c r="E327" s="10">
        <v>0</v>
      </c>
      <c r="F327" s="10">
        <v>1181.9000000000001</v>
      </c>
      <c r="G327" s="10">
        <v>6095.6</v>
      </c>
      <c r="H327" s="10">
        <v>6100</v>
      </c>
      <c r="I327" s="10">
        <v>6100</v>
      </c>
      <c r="J327" s="10">
        <v>6100</v>
      </c>
      <c r="K327" s="10">
        <v>8200</v>
      </c>
      <c r="L327" s="15">
        <v>6100</v>
      </c>
      <c r="M327" s="10">
        <v>6100</v>
      </c>
      <c r="N327" s="10">
        <v>6100</v>
      </c>
      <c r="O327" s="10">
        <v>6100</v>
      </c>
      <c r="P327" s="12" t="e">
        <f>L327-#REF!</f>
        <v>#REF!</v>
      </c>
    </row>
    <row r="328" spans="1:16" x14ac:dyDescent="0.25">
      <c r="A328" s="9"/>
      <c r="B328" s="9"/>
      <c r="C328" s="9"/>
      <c r="D328" s="10">
        <f t="shared" si="32"/>
        <v>0</v>
      </c>
      <c r="E328" s="10"/>
      <c r="F328" s="10"/>
      <c r="G328" s="10"/>
      <c r="H328" s="10"/>
      <c r="I328" s="10"/>
      <c r="J328" s="10"/>
      <c r="K328" s="10"/>
      <c r="L328" s="15"/>
      <c r="M328" s="10"/>
      <c r="N328" s="10"/>
      <c r="O328" s="10"/>
      <c r="P328" s="12" t="e">
        <f>L328-#REF!</f>
        <v>#REF!</v>
      </c>
    </row>
    <row r="329" spans="1:16" x14ac:dyDescent="0.25">
      <c r="A329" s="71" t="s">
        <v>62</v>
      </c>
      <c r="B329" s="71"/>
      <c r="C329" s="9" t="s">
        <v>6</v>
      </c>
      <c r="D329" s="10">
        <f>SUM(E329:O329)</f>
        <v>21820</v>
      </c>
      <c r="E329" s="10">
        <f t="shared" ref="E329:O334" si="35">E336+E342+E348</f>
        <v>320</v>
      </c>
      <c r="F329" s="10">
        <f t="shared" si="35"/>
        <v>0</v>
      </c>
      <c r="G329" s="10">
        <f t="shared" si="35"/>
        <v>0</v>
      </c>
      <c r="H329" s="10">
        <f t="shared" si="35"/>
        <v>0</v>
      </c>
      <c r="I329" s="10">
        <f t="shared" si="35"/>
        <v>0</v>
      </c>
      <c r="J329" s="10">
        <f t="shared" si="35"/>
        <v>1500</v>
      </c>
      <c r="K329" s="10">
        <f t="shared" si="35"/>
        <v>0</v>
      </c>
      <c r="L329" s="15">
        <f>L330+L331+L332+L333</f>
        <v>20000</v>
      </c>
      <c r="M329" s="10">
        <f t="shared" si="35"/>
        <v>0</v>
      </c>
      <c r="N329" s="10">
        <f t="shared" si="35"/>
        <v>0</v>
      </c>
      <c r="O329" s="10">
        <f t="shared" si="35"/>
        <v>0</v>
      </c>
      <c r="P329" s="12" t="e">
        <f>L329-#REF!</f>
        <v>#REF!</v>
      </c>
    </row>
    <row r="330" spans="1:16" x14ac:dyDescent="0.25">
      <c r="A330" s="71"/>
      <c r="B330" s="71"/>
      <c r="C330" s="9" t="s">
        <v>7</v>
      </c>
      <c r="D330" s="10">
        <f t="shared" si="32"/>
        <v>21820</v>
      </c>
      <c r="E330" s="10">
        <f t="shared" si="35"/>
        <v>320</v>
      </c>
      <c r="F330" s="10">
        <f t="shared" si="35"/>
        <v>0</v>
      </c>
      <c r="G330" s="10">
        <f t="shared" si="35"/>
        <v>0</v>
      </c>
      <c r="H330" s="10">
        <f t="shared" si="35"/>
        <v>0</v>
      </c>
      <c r="I330" s="10">
        <f t="shared" si="35"/>
        <v>0</v>
      </c>
      <c r="J330" s="10">
        <f t="shared" si="35"/>
        <v>1500</v>
      </c>
      <c r="K330" s="10">
        <f t="shared" si="35"/>
        <v>0</v>
      </c>
      <c r="L330" s="15">
        <f>L337+L343+L349</f>
        <v>20000</v>
      </c>
      <c r="M330" s="10">
        <f t="shared" si="35"/>
        <v>0</v>
      </c>
      <c r="N330" s="10">
        <f t="shared" si="35"/>
        <v>0</v>
      </c>
      <c r="O330" s="10">
        <f t="shared" si="35"/>
        <v>0</v>
      </c>
      <c r="P330" s="12" t="e">
        <f>L330-#REF!</f>
        <v>#REF!</v>
      </c>
    </row>
    <row r="331" spans="1:16" ht="24" x14ac:dyDescent="0.25">
      <c r="A331" s="71"/>
      <c r="B331" s="71"/>
      <c r="C331" s="9" t="s">
        <v>8</v>
      </c>
      <c r="D331" s="10">
        <f t="shared" si="32"/>
        <v>0</v>
      </c>
      <c r="E331" s="10">
        <f t="shared" si="35"/>
        <v>0</v>
      </c>
      <c r="F331" s="10">
        <f t="shared" si="35"/>
        <v>0</v>
      </c>
      <c r="G331" s="10">
        <f t="shared" si="35"/>
        <v>0</v>
      </c>
      <c r="H331" s="10">
        <f t="shared" si="35"/>
        <v>0</v>
      </c>
      <c r="I331" s="10">
        <f t="shared" si="35"/>
        <v>0</v>
      </c>
      <c r="J331" s="10">
        <f t="shared" si="35"/>
        <v>0</v>
      </c>
      <c r="K331" s="10">
        <f t="shared" si="35"/>
        <v>0</v>
      </c>
      <c r="L331" s="15">
        <f t="shared" si="35"/>
        <v>0</v>
      </c>
      <c r="M331" s="10">
        <f t="shared" si="35"/>
        <v>0</v>
      </c>
      <c r="N331" s="10">
        <f t="shared" si="35"/>
        <v>0</v>
      </c>
      <c r="O331" s="10">
        <f t="shared" si="35"/>
        <v>0</v>
      </c>
      <c r="P331" s="12" t="e">
        <f>L331-#REF!</f>
        <v>#REF!</v>
      </c>
    </row>
    <row r="332" spans="1:16" ht="24" x14ac:dyDescent="0.25">
      <c r="A332" s="71"/>
      <c r="B332" s="71"/>
      <c r="C332" s="9" t="s">
        <v>9</v>
      </c>
      <c r="D332" s="10">
        <f t="shared" si="32"/>
        <v>0</v>
      </c>
      <c r="E332" s="10">
        <f t="shared" si="35"/>
        <v>0</v>
      </c>
      <c r="F332" s="10">
        <f t="shared" si="35"/>
        <v>0</v>
      </c>
      <c r="G332" s="10">
        <f t="shared" si="35"/>
        <v>0</v>
      </c>
      <c r="H332" s="10">
        <f t="shared" si="35"/>
        <v>0</v>
      </c>
      <c r="I332" s="10">
        <f t="shared" si="35"/>
        <v>0</v>
      </c>
      <c r="J332" s="10">
        <f t="shared" si="35"/>
        <v>0</v>
      </c>
      <c r="K332" s="10">
        <f t="shared" si="35"/>
        <v>0</v>
      </c>
      <c r="L332" s="15">
        <f t="shared" si="35"/>
        <v>0</v>
      </c>
      <c r="M332" s="10">
        <f t="shared" si="35"/>
        <v>0</v>
      </c>
      <c r="N332" s="10">
        <f t="shared" si="35"/>
        <v>0</v>
      </c>
      <c r="O332" s="10">
        <f t="shared" si="35"/>
        <v>0</v>
      </c>
      <c r="P332" s="12" t="e">
        <f>L332-#REF!</f>
        <v>#REF!</v>
      </c>
    </row>
    <row r="333" spans="1:16" ht="36" x14ac:dyDescent="0.25">
      <c r="A333" s="71"/>
      <c r="B333" s="71"/>
      <c r="C333" s="9" t="s">
        <v>10</v>
      </c>
      <c r="D333" s="10">
        <f t="shared" si="32"/>
        <v>0</v>
      </c>
      <c r="E333" s="10">
        <f t="shared" si="35"/>
        <v>0</v>
      </c>
      <c r="F333" s="10">
        <f t="shared" si="35"/>
        <v>0</v>
      </c>
      <c r="G333" s="10">
        <f t="shared" si="35"/>
        <v>0</v>
      </c>
      <c r="H333" s="10">
        <f t="shared" si="35"/>
        <v>0</v>
      </c>
      <c r="I333" s="10">
        <f t="shared" si="35"/>
        <v>0</v>
      </c>
      <c r="J333" s="10">
        <f t="shared" si="35"/>
        <v>0</v>
      </c>
      <c r="K333" s="10">
        <f t="shared" si="35"/>
        <v>0</v>
      </c>
      <c r="L333" s="15">
        <f t="shared" si="35"/>
        <v>0</v>
      </c>
      <c r="M333" s="10">
        <f t="shared" si="35"/>
        <v>0</v>
      </c>
      <c r="N333" s="10">
        <f t="shared" si="35"/>
        <v>0</v>
      </c>
      <c r="O333" s="10">
        <f t="shared" si="35"/>
        <v>0</v>
      </c>
      <c r="P333" s="12" t="e">
        <f>L333-#REF!</f>
        <v>#REF!</v>
      </c>
    </row>
    <row r="334" spans="1:16" x14ac:dyDescent="0.25">
      <c r="A334" s="71"/>
      <c r="B334" s="9"/>
      <c r="C334" s="9"/>
      <c r="D334" s="10">
        <f t="shared" si="32"/>
        <v>0</v>
      </c>
      <c r="E334" s="10">
        <f t="shared" si="35"/>
        <v>0</v>
      </c>
      <c r="F334" s="10">
        <f t="shared" si="35"/>
        <v>0</v>
      </c>
      <c r="G334" s="10">
        <f t="shared" si="35"/>
        <v>0</v>
      </c>
      <c r="H334" s="10">
        <f t="shared" si="35"/>
        <v>0</v>
      </c>
      <c r="I334" s="10">
        <f t="shared" si="35"/>
        <v>0</v>
      </c>
      <c r="J334" s="10">
        <f t="shared" si="35"/>
        <v>0</v>
      </c>
      <c r="K334" s="10">
        <f t="shared" si="35"/>
        <v>0</v>
      </c>
      <c r="L334" s="15">
        <f t="shared" si="35"/>
        <v>0</v>
      </c>
      <c r="M334" s="10">
        <f t="shared" si="35"/>
        <v>0</v>
      </c>
      <c r="N334" s="10">
        <f t="shared" si="35"/>
        <v>0</v>
      </c>
      <c r="O334" s="10">
        <f t="shared" si="35"/>
        <v>0</v>
      </c>
      <c r="P334" s="12" t="e">
        <f>L334-#REF!</f>
        <v>#REF!</v>
      </c>
    </row>
    <row r="335" spans="1:16" x14ac:dyDescent="0.25">
      <c r="A335" s="71"/>
      <c r="B335" s="71" t="s">
        <v>12</v>
      </c>
      <c r="C335" s="71"/>
      <c r="D335" s="71"/>
      <c r="E335" s="71"/>
      <c r="F335" s="71"/>
      <c r="G335" s="71"/>
      <c r="H335" s="71"/>
      <c r="I335" s="71"/>
      <c r="J335" s="71"/>
      <c r="K335" s="71"/>
      <c r="L335" s="17"/>
      <c r="M335" s="9"/>
      <c r="N335" s="9"/>
      <c r="O335" s="9"/>
      <c r="P335" s="12" t="e">
        <f>L335-#REF!</f>
        <v>#REF!</v>
      </c>
    </row>
    <row r="336" spans="1:16" x14ac:dyDescent="0.25">
      <c r="A336" s="71"/>
      <c r="B336" s="71" t="s">
        <v>13</v>
      </c>
      <c r="C336" s="9" t="s">
        <v>6</v>
      </c>
      <c r="D336" s="10">
        <f t="shared" ref="D336:D359" si="36">SUM(E336:O336)</f>
        <v>320</v>
      </c>
      <c r="E336" s="10">
        <f>SUM(E337:E341)</f>
        <v>320</v>
      </c>
      <c r="F336" s="10">
        <f t="shared" ref="F336:O336" si="37">SUM(F337:F341)</f>
        <v>0</v>
      </c>
      <c r="G336" s="10">
        <f t="shared" si="37"/>
        <v>0</v>
      </c>
      <c r="H336" s="10">
        <f t="shared" si="37"/>
        <v>0</v>
      </c>
      <c r="I336" s="10">
        <f t="shared" si="37"/>
        <v>0</v>
      </c>
      <c r="J336" s="10">
        <f t="shared" si="37"/>
        <v>0</v>
      </c>
      <c r="K336" s="10">
        <f t="shared" si="37"/>
        <v>0</v>
      </c>
      <c r="L336" s="15">
        <f t="shared" si="37"/>
        <v>0</v>
      </c>
      <c r="M336" s="10">
        <f t="shared" si="37"/>
        <v>0</v>
      </c>
      <c r="N336" s="10">
        <f t="shared" si="37"/>
        <v>0</v>
      </c>
      <c r="O336" s="10">
        <f t="shared" si="37"/>
        <v>0</v>
      </c>
      <c r="P336" s="12" t="e">
        <f>L336-#REF!</f>
        <v>#REF!</v>
      </c>
    </row>
    <row r="337" spans="1:16" x14ac:dyDescent="0.25">
      <c r="A337" s="71"/>
      <c r="B337" s="71"/>
      <c r="C337" s="9" t="s">
        <v>7</v>
      </c>
      <c r="D337" s="10">
        <f t="shared" si="36"/>
        <v>320</v>
      </c>
      <c r="E337" s="10">
        <v>320</v>
      </c>
      <c r="F337" s="10">
        <v>0</v>
      </c>
      <c r="G337" s="10">
        <v>0</v>
      </c>
      <c r="H337" s="10">
        <v>0</v>
      </c>
      <c r="I337" s="10">
        <v>0</v>
      </c>
      <c r="J337" s="10">
        <v>0</v>
      </c>
      <c r="K337" s="10">
        <v>0</v>
      </c>
      <c r="L337" s="15">
        <v>0</v>
      </c>
      <c r="M337" s="10">
        <v>0</v>
      </c>
      <c r="N337" s="10">
        <v>0</v>
      </c>
      <c r="O337" s="10">
        <v>0</v>
      </c>
      <c r="P337" s="12" t="e">
        <f>L337-#REF!</f>
        <v>#REF!</v>
      </c>
    </row>
    <row r="338" spans="1:16" ht="24" x14ac:dyDescent="0.25">
      <c r="A338" s="71"/>
      <c r="B338" s="71"/>
      <c r="C338" s="9" t="s">
        <v>8</v>
      </c>
      <c r="D338" s="10">
        <f t="shared" si="36"/>
        <v>0</v>
      </c>
      <c r="E338" s="10">
        <v>0</v>
      </c>
      <c r="F338" s="10">
        <v>0</v>
      </c>
      <c r="G338" s="10">
        <v>0</v>
      </c>
      <c r="H338" s="10">
        <v>0</v>
      </c>
      <c r="I338" s="10">
        <v>0</v>
      </c>
      <c r="J338" s="10">
        <v>0</v>
      </c>
      <c r="K338" s="10">
        <v>0</v>
      </c>
      <c r="L338" s="15">
        <v>0</v>
      </c>
      <c r="M338" s="10">
        <v>0</v>
      </c>
      <c r="N338" s="10">
        <v>0</v>
      </c>
      <c r="O338" s="10">
        <v>0</v>
      </c>
      <c r="P338" s="12" t="e">
        <f>L338-#REF!</f>
        <v>#REF!</v>
      </c>
    </row>
    <row r="339" spans="1:16" ht="24" x14ac:dyDescent="0.25">
      <c r="A339" s="71"/>
      <c r="B339" s="71"/>
      <c r="C339" s="9" t="s">
        <v>9</v>
      </c>
      <c r="D339" s="10">
        <f t="shared" si="36"/>
        <v>0</v>
      </c>
      <c r="E339" s="10">
        <v>0</v>
      </c>
      <c r="F339" s="10">
        <v>0</v>
      </c>
      <c r="G339" s="10">
        <v>0</v>
      </c>
      <c r="H339" s="10">
        <v>0</v>
      </c>
      <c r="I339" s="10">
        <v>0</v>
      </c>
      <c r="J339" s="10">
        <v>0</v>
      </c>
      <c r="K339" s="10">
        <v>0</v>
      </c>
      <c r="L339" s="15">
        <v>0</v>
      </c>
      <c r="M339" s="10">
        <v>0</v>
      </c>
      <c r="N339" s="10">
        <v>0</v>
      </c>
      <c r="O339" s="10">
        <v>0</v>
      </c>
      <c r="P339" s="12" t="e">
        <f>L339-#REF!</f>
        <v>#REF!</v>
      </c>
    </row>
    <row r="340" spans="1:16" ht="36" x14ac:dyDescent="0.25">
      <c r="A340" s="71"/>
      <c r="B340" s="71"/>
      <c r="C340" s="9" t="s">
        <v>10</v>
      </c>
      <c r="D340" s="10">
        <f t="shared" si="36"/>
        <v>0</v>
      </c>
      <c r="E340" s="10">
        <v>0</v>
      </c>
      <c r="F340" s="10">
        <v>0</v>
      </c>
      <c r="G340" s="10">
        <v>0</v>
      </c>
      <c r="H340" s="10">
        <v>0</v>
      </c>
      <c r="I340" s="10">
        <v>0</v>
      </c>
      <c r="J340" s="10">
        <v>0</v>
      </c>
      <c r="K340" s="10">
        <v>0</v>
      </c>
      <c r="L340" s="15">
        <v>0</v>
      </c>
      <c r="M340" s="10">
        <v>0</v>
      </c>
      <c r="N340" s="10">
        <v>0</v>
      </c>
      <c r="O340" s="10">
        <v>0</v>
      </c>
      <c r="P340" s="12" t="e">
        <f>L340-#REF!</f>
        <v>#REF!</v>
      </c>
    </row>
    <row r="341" spans="1:16" x14ac:dyDescent="0.25">
      <c r="A341" s="71"/>
      <c r="B341" s="9"/>
      <c r="C341" s="9"/>
      <c r="D341" s="10">
        <f t="shared" si="36"/>
        <v>0</v>
      </c>
      <c r="E341" s="10"/>
      <c r="F341" s="10"/>
      <c r="G341" s="10"/>
      <c r="H341" s="10"/>
      <c r="I341" s="10"/>
      <c r="J341" s="10"/>
      <c r="K341" s="10"/>
      <c r="L341" s="15"/>
      <c r="M341" s="10"/>
      <c r="N341" s="10"/>
      <c r="O341" s="10"/>
      <c r="P341" s="12" t="e">
        <f>L341-#REF!</f>
        <v>#REF!</v>
      </c>
    </row>
    <row r="342" spans="1:16" x14ac:dyDescent="0.25">
      <c r="A342" s="71"/>
      <c r="B342" s="71" t="s">
        <v>16</v>
      </c>
      <c r="C342" s="9" t="s">
        <v>6</v>
      </c>
      <c r="D342" s="10">
        <f t="shared" si="36"/>
        <v>21500</v>
      </c>
      <c r="E342" s="10">
        <f>SUM(E343:E347)</f>
        <v>0</v>
      </c>
      <c r="F342" s="10">
        <f t="shared" ref="F342:O342" si="38">SUM(F343:F347)</f>
        <v>0</v>
      </c>
      <c r="G342" s="10">
        <f t="shared" si="38"/>
        <v>0</v>
      </c>
      <c r="H342" s="10">
        <f t="shared" si="38"/>
        <v>0</v>
      </c>
      <c r="I342" s="10">
        <f t="shared" si="38"/>
        <v>0</v>
      </c>
      <c r="J342" s="10">
        <f t="shared" si="38"/>
        <v>1500</v>
      </c>
      <c r="K342" s="10">
        <f t="shared" si="38"/>
        <v>0</v>
      </c>
      <c r="L342" s="15">
        <f t="shared" si="38"/>
        <v>20000</v>
      </c>
      <c r="M342" s="10">
        <f t="shared" si="38"/>
        <v>0</v>
      </c>
      <c r="N342" s="10">
        <f t="shared" si="38"/>
        <v>0</v>
      </c>
      <c r="O342" s="10">
        <f t="shared" si="38"/>
        <v>0</v>
      </c>
      <c r="P342" s="12" t="e">
        <f>L342-#REF!</f>
        <v>#REF!</v>
      </c>
    </row>
    <row r="343" spans="1:16" x14ac:dyDescent="0.25">
      <c r="A343" s="71"/>
      <c r="B343" s="71"/>
      <c r="C343" s="9" t="s">
        <v>7</v>
      </c>
      <c r="D343" s="10">
        <f t="shared" si="36"/>
        <v>21500</v>
      </c>
      <c r="E343" s="10">
        <v>0</v>
      </c>
      <c r="F343" s="10">
        <v>0</v>
      </c>
      <c r="G343" s="10">
        <v>0</v>
      </c>
      <c r="H343" s="10">
        <v>0</v>
      </c>
      <c r="I343" s="10">
        <v>0</v>
      </c>
      <c r="J343" s="10">
        <v>1500</v>
      </c>
      <c r="K343" s="10">
        <v>0</v>
      </c>
      <c r="L343" s="15">
        <v>20000</v>
      </c>
      <c r="M343" s="10">
        <v>0</v>
      </c>
      <c r="N343" s="10">
        <v>0</v>
      </c>
      <c r="O343" s="10">
        <v>0</v>
      </c>
      <c r="P343" s="12" t="e">
        <f>L343-#REF!</f>
        <v>#REF!</v>
      </c>
    </row>
    <row r="344" spans="1:16" ht="24" x14ac:dyDescent="0.25">
      <c r="A344" s="71"/>
      <c r="B344" s="71"/>
      <c r="C344" s="9" t="s">
        <v>8</v>
      </c>
      <c r="D344" s="10">
        <f t="shared" si="36"/>
        <v>0</v>
      </c>
      <c r="E344" s="10">
        <v>0</v>
      </c>
      <c r="F344" s="10">
        <v>0</v>
      </c>
      <c r="G344" s="10">
        <v>0</v>
      </c>
      <c r="H344" s="10">
        <v>0</v>
      </c>
      <c r="I344" s="10">
        <v>0</v>
      </c>
      <c r="J344" s="10">
        <v>0</v>
      </c>
      <c r="K344" s="10">
        <v>0</v>
      </c>
      <c r="L344" s="15">
        <v>0</v>
      </c>
      <c r="M344" s="10">
        <v>0</v>
      </c>
      <c r="N344" s="10">
        <v>0</v>
      </c>
      <c r="O344" s="10">
        <v>0</v>
      </c>
      <c r="P344" s="12" t="e">
        <f>L344-#REF!</f>
        <v>#REF!</v>
      </c>
    </row>
    <row r="345" spans="1:16" ht="24" x14ac:dyDescent="0.25">
      <c r="A345" s="71"/>
      <c r="B345" s="71"/>
      <c r="C345" s="9" t="s">
        <v>9</v>
      </c>
      <c r="D345" s="10">
        <f t="shared" si="36"/>
        <v>0</v>
      </c>
      <c r="E345" s="10">
        <v>0</v>
      </c>
      <c r="F345" s="10">
        <v>0</v>
      </c>
      <c r="G345" s="10">
        <v>0</v>
      </c>
      <c r="H345" s="10">
        <v>0</v>
      </c>
      <c r="I345" s="10">
        <v>0</v>
      </c>
      <c r="J345" s="10">
        <v>0</v>
      </c>
      <c r="K345" s="10">
        <v>0</v>
      </c>
      <c r="L345" s="15">
        <v>0</v>
      </c>
      <c r="M345" s="10">
        <v>0</v>
      </c>
      <c r="N345" s="10">
        <v>0</v>
      </c>
      <c r="O345" s="10">
        <v>0</v>
      </c>
      <c r="P345" s="12" t="e">
        <f>L345-#REF!</f>
        <v>#REF!</v>
      </c>
    </row>
    <row r="346" spans="1:16" ht="36" x14ac:dyDescent="0.25">
      <c r="A346" s="71"/>
      <c r="B346" s="71"/>
      <c r="C346" s="9" t="s">
        <v>10</v>
      </c>
      <c r="D346" s="10">
        <f t="shared" si="36"/>
        <v>0</v>
      </c>
      <c r="E346" s="10">
        <v>0</v>
      </c>
      <c r="F346" s="10">
        <v>0</v>
      </c>
      <c r="G346" s="10">
        <v>0</v>
      </c>
      <c r="H346" s="10">
        <v>0</v>
      </c>
      <c r="I346" s="10">
        <v>0</v>
      </c>
      <c r="J346" s="10">
        <v>0</v>
      </c>
      <c r="K346" s="10">
        <v>0</v>
      </c>
      <c r="L346" s="15">
        <v>0</v>
      </c>
      <c r="M346" s="10">
        <v>0</v>
      </c>
      <c r="N346" s="10">
        <v>0</v>
      </c>
      <c r="O346" s="10">
        <v>0</v>
      </c>
      <c r="P346" s="12" t="e">
        <f>L346-#REF!</f>
        <v>#REF!</v>
      </c>
    </row>
    <row r="347" spans="1:16" x14ac:dyDescent="0.25">
      <c r="A347" s="71"/>
      <c r="B347" s="9"/>
      <c r="C347" s="9"/>
      <c r="D347" s="10">
        <f t="shared" si="36"/>
        <v>0</v>
      </c>
      <c r="E347" s="10"/>
      <c r="F347" s="10"/>
      <c r="G347" s="10"/>
      <c r="H347" s="10"/>
      <c r="I347" s="10"/>
      <c r="J347" s="10"/>
      <c r="K347" s="10"/>
      <c r="L347" s="15"/>
      <c r="M347" s="10"/>
      <c r="N347" s="10"/>
      <c r="O347" s="10"/>
      <c r="P347" s="12" t="e">
        <f>L347-#REF!</f>
        <v>#REF!</v>
      </c>
    </row>
    <row r="348" spans="1:16" x14ac:dyDescent="0.25">
      <c r="A348" s="71"/>
      <c r="B348" s="71" t="s">
        <v>60</v>
      </c>
      <c r="C348" s="9" t="s">
        <v>6</v>
      </c>
      <c r="D348" s="10">
        <f t="shared" si="36"/>
        <v>0</v>
      </c>
      <c r="E348" s="10">
        <f>SUM(E349:E353)</f>
        <v>0</v>
      </c>
      <c r="F348" s="10">
        <f t="shared" ref="F348:O348" si="39">SUM(F349:F353)</f>
        <v>0</v>
      </c>
      <c r="G348" s="10">
        <f t="shared" si="39"/>
        <v>0</v>
      </c>
      <c r="H348" s="10">
        <f t="shared" si="39"/>
        <v>0</v>
      </c>
      <c r="I348" s="10">
        <f t="shared" si="39"/>
        <v>0</v>
      </c>
      <c r="J348" s="10">
        <f t="shared" si="39"/>
        <v>0</v>
      </c>
      <c r="K348" s="10">
        <f t="shared" si="39"/>
        <v>0</v>
      </c>
      <c r="L348" s="15">
        <f t="shared" si="39"/>
        <v>0</v>
      </c>
      <c r="M348" s="10">
        <f t="shared" si="39"/>
        <v>0</v>
      </c>
      <c r="N348" s="10">
        <f t="shared" si="39"/>
        <v>0</v>
      </c>
      <c r="O348" s="10">
        <f t="shared" si="39"/>
        <v>0</v>
      </c>
      <c r="P348" s="12" t="e">
        <f>L348-#REF!</f>
        <v>#REF!</v>
      </c>
    </row>
    <row r="349" spans="1:16" x14ac:dyDescent="0.25">
      <c r="A349" s="71"/>
      <c r="B349" s="71"/>
      <c r="C349" s="9" t="s">
        <v>7</v>
      </c>
      <c r="D349" s="10">
        <f t="shared" si="36"/>
        <v>0</v>
      </c>
      <c r="E349" s="10">
        <v>0</v>
      </c>
      <c r="F349" s="10">
        <v>0</v>
      </c>
      <c r="G349" s="10">
        <v>0</v>
      </c>
      <c r="H349" s="10">
        <v>0</v>
      </c>
      <c r="I349" s="10">
        <v>0</v>
      </c>
      <c r="J349" s="10">
        <v>0</v>
      </c>
      <c r="K349" s="10">
        <v>0</v>
      </c>
      <c r="L349" s="15">
        <v>0</v>
      </c>
      <c r="M349" s="10">
        <v>0</v>
      </c>
      <c r="N349" s="10">
        <v>0</v>
      </c>
      <c r="O349" s="10">
        <v>0</v>
      </c>
      <c r="P349" s="12" t="e">
        <f>L349-#REF!</f>
        <v>#REF!</v>
      </c>
    </row>
    <row r="350" spans="1:16" ht="24" x14ac:dyDescent="0.25">
      <c r="A350" s="71"/>
      <c r="B350" s="71"/>
      <c r="C350" s="9" t="s">
        <v>8</v>
      </c>
      <c r="D350" s="10">
        <f t="shared" si="36"/>
        <v>0</v>
      </c>
      <c r="E350" s="10">
        <v>0</v>
      </c>
      <c r="F350" s="10">
        <v>0</v>
      </c>
      <c r="G350" s="10">
        <v>0</v>
      </c>
      <c r="H350" s="10">
        <v>0</v>
      </c>
      <c r="I350" s="10">
        <v>0</v>
      </c>
      <c r="J350" s="10">
        <v>0</v>
      </c>
      <c r="K350" s="10">
        <v>0</v>
      </c>
      <c r="L350" s="15">
        <v>0</v>
      </c>
      <c r="M350" s="10">
        <v>0</v>
      </c>
      <c r="N350" s="10">
        <v>0</v>
      </c>
      <c r="O350" s="10">
        <v>0</v>
      </c>
      <c r="P350" s="12" t="e">
        <f>L350-#REF!</f>
        <v>#REF!</v>
      </c>
    </row>
    <row r="351" spans="1:16" ht="24" x14ac:dyDescent="0.25">
      <c r="A351" s="71"/>
      <c r="B351" s="71"/>
      <c r="C351" s="9" t="s">
        <v>9</v>
      </c>
      <c r="D351" s="10">
        <f t="shared" si="36"/>
        <v>0</v>
      </c>
      <c r="E351" s="10">
        <v>0</v>
      </c>
      <c r="F351" s="10">
        <v>0</v>
      </c>
      <c r="G351" s="10">
        <v>0</v>
      </c>
      <c r="H351" s="10">
        <v>0</v>
      </c>
      <c r="I351" s="10">
        <v>0</v>
      </c>
      <c r="J351" s="10">
        <v>0</v>
      </c>
      <c r="K351" s="10">
        <v>0</v>
      </c>
      <c r="L351" s="15">
        <v>0</v>
      </c>
      <c r="M351" s="10">
        <v>0</v>
      </c>
      <c r="N351" s="10">
        <v>0</v>
      </c>
      <c r="O351" s="10">
        <v>0</v>
      </c>
      <c r="P351" s="12" t="e">
        <f>L351-#REF!</f>
        <v>#REF!</v>
      </c>
    </row>
    <row r="352" spans="1:16" ht="36" x14ac:dyDescent="0.25">
      <c r="A352" s="71"/>
      <c r="B352" s="71"/>
      <c r="C352" s="9" t="s">
        <v>10</v>
      </c>
      <c r="D352" s="10">
        <f t="shared" si="36"/>
        <v>0</v>
      </c>
      <c r="E352" s="10">
        <v>0</v>
      </c>
      <c r="F352" s="10">
        <v>0</v>
      </c>
      <c r="G352" s="10">
        <v>0</v>
      </c>
      <c r="H352" s="10">
        <v>0</v>
      </c>
      <c r="I352" s="10">
        <v>0</v>
      </c>
      <c r="J352" s="10">
        <v>0</v>
      </c>
      <c r="K352" s="10">
        <v>0</v>
      </c>
      <c r="L352" s="15">
        <v>0</v>
      </c>
      <c r="M352" s="10">
        <v>0</v>
      </c>
      <c r="N352" s="10">
        <v>0</v>
      </c>
      <c r="O352" s="10">
        <v>0</v>
      </c>
      <c r="P352" s="12" t="e">
        <f>L352-#REF!</f>
        <v>#REF!</v>
      </c>
    </row>
    <row r="353" spans="1:16" x14ac:dyDescent="0.25">
      <c r="A353" s="9"/>
      <c r="B353" s="9"/>
      <c r="C353" s="9"/>
      <c r="D353" s="10">
        <f t="shared" si="36"/>
        <v>0</v>
      </c>
      <c r="E353" s="10"/>
      <c r="F353" s="10"/>
      <c r="G353" s="10"/>
      <c r="H353" s="10"/>
      <c r="I353" s="10"/>
      <c r="J353" s="10"/>
      <c r="K353" s="10"/>
      <c r="L353" s="15"/>
      <c r="M353" s="10"/>
      <c r="N353" s="10"/>
      <c r="O353" s="10"/>
      <c r="P353" s="12" t="e">
        <f>L353-#REF!</f>
        <v>#REF!</v>
      </c>
    </row>
    <row r="354" spans="1:16" x14ac:dyDescent="0.25">
      <c r="A354" s="71" t="s">
        <v>63</v>
      </c>
      <c r="B354" s="71"/>
      <c r="C354" s="9" t="s">
        <v>6</v>
      </c>
      <c r="D354" s="10">
        <f t="shared" si="36"/>
        <v>220</v>
      </c>
      <c r="E354" s="10">
        <f t="shared" ref="E354:O359" si="40">E361+E367</f>
        <v>220</v>
      </c>
      <c r="F354" s="10">
        <f t="shared" si="40"/>
        <v>0</v>
      </c>
      <c r="G354" s="10">
        <f t="shared" si="40"/>
        <v>0</v>
      </c>
      <c r="H354" s="10">
        <f t="shared" si="40"/>
        <v>0</v>
      </c>
      <c r="I354" s="10">
        <f t="shared" si="40"/>
        <v>0</v>
      </c>
      <c r="J354" s="10">
        <f t="shared" si="40"/>
        <v>0</v>
      </c>
      <c r="K354" s="10">
        <f t="shared" si="40"/>
        <v>0</v>
      </c>
      <c r="L354" s="15">
        <f t="shared" si="40"/>
        <v>0</v>
      </c>
      <c r="M354" s="10">
        <f t="shared" si="40"/>
        <v>0</v>
      </c>
      <c r="N354" s="10">
        <f t="shared" si="40"/>
        <v>0</v>
      </c>
      <c r="O354" s="10">
        <f t="shared" si="40"/>
        <v>0</v>
      </c>
      <c r="P354" s="12" t="e">
        <f>L354-#REF!</f>
        <v>#REF!</v>
      </c>
    </row>
    <row r="355" spans="1:16" x14ac:dyDescent="0.25">
      <c r="A355" s="71"/>
      <c r="B355" s="71"/>
      <c r="C355" s="9" t="s">
        <v>7</v>
      </c>
      <c r="D355" s="10">
        <f t="shared" si="36"/>
        <v>220</v>
      </c>
      <c r="E355" s="10">
        <f t="shared" si="40"/>
        <v>220</v>
      </c>
      <c r="F355" s="10">
        <f t="shared" si="40"/>
        <v>0</v>
      </c>
      <c r="G355" s="10">
        <f t="shared" si="40"/>
        <v>0</v>
      </c>
      <c r="H355" s="10">
        <f t="shared" si="40"/>
        <v>0</v>
      </c>
      <c r="I355" s="10">
        <f t="shared" si="40"/>
        <v>0</v>
      </c>
      <c r="J355" s="10">
        <f t="shared" si="40"/>
        <v>0</v>
      </c>
      <c r="K355" s="10">
        <f t="shared" si="40"/>
        <v>0</v>
      </c>
      <c r="L355" s="15">
        <f t="shared" si="40"/>
        <v>0</v>
      </c>
      <c r="M355" s="10">
        <f t="shared" si="40"/>
        <v>0</v>
      </c>
      <c r="N355" s="10">
        <f t="shared" si="40"/>
        <v>0</v>
      </c>
      <c r="O355" s="10">
        <f t="shared" si="40"/>
        <v>0</v>
      </c>
      <c r="P355" s="12" t="e">
        <f>L355-#REF!</f>
        <v>#REF!</v>
      </c>
    </row>
    <row r="356" spans="1:16" ht="24" x14ac:dyDescent="0.25">
      <c r="A356" s="71"/>
      <c r="B356" s="71"/>
      <c r="C356" s="9" t="s">
        <v>8</v>
      </c>
      <c r="D356" s="10">
        <f t="shared" si="36"/>
        <v>0</v>
      </c>
      <c r="E356" s="10">
        <f t="shared" si="40"/>
        <v>0</v>
      </c>
      <c r="F356" s="10">
        <f t="shared" si="40"/>
        <v>0</v>
      </c>
      <c r="G356" s="10">
        <f t="shared" si="40"/>
        <v>0</v>
      </c>
      <c r="H356" s="10">
        <f t="shared" si="40"/>
        <v>0</v>
      </c>
      <c r="I356" s="10">
        <f t="shared" si="40"/>
        <v>0</v>
      </c>
      <c r="J356" s="10">
        <f t="shared" si="40"/>
        <v>0</v>
      </c>
      <c r="K356" s="10">
        <f t="shared" si="40"/>
        <v>0</v>
      </c>
      <c r="L356" s="15">
        <f t="shared" si="40"/>
        <v>0</v>
      </c>
      <c r="M356" s="10">
        <f t="shared" si="40"/>
        <v>0</v>
      </c>
      <c r="N356" s="10">
        <f t="shared" si="40"/>
        <v>0</v>
      </c>
      <c r="O356" s="10">
        <f t="shared" si="40"/>
        <v>0</v>
      </c>
      <c r="P356" s="12" t="e">
        <f>L356-#REF!</f>
        <v>#REF!</v>
      </c>
    </row>
    <row r="357" spans="1:16" ht="24" x14ac:dyDescent="0.25">
      <c r="A357" s="71"/>
      <c r="B357" s="71"/>
      <c r="C357" s="9" t="s">
        <v>9</v>
      </c>
      <c r="D357" s="10">
        <f t="shared" si="36"/>
        <v>0</v>
      </c>
      <c r="E357" s="10">
        <f t="shared" si="40"/>
        <v>0</v>
      </c>
      <c r="F357" s="10">
        <f t="shared" si="40"/>
        <v>0</v>
      </c>
      <c r="G357" s="10">
        <f t="shared" si="40"/>
        <v>0</v>
      </c>
      <c r="H357" s="10">
        <f t="shared" si="40"/>
        <v>0</v>
      </c>
      <c r="I357" s="10">
        <f t="shared" si="40"/>
        <v>0</v>
      </c>
      <c r="J357" s="10">
        <f t="shared" si="40"/>
        <v>0</v>
      </c>
      <c r="K357" s="10">
        <f t="shared" si="40"/>
        <v>0</v>
      </c>
      <c r="L357" s="15">
        <f t="shared" si="40"/>
        <v>0</v>
      </c>
      <c r="M357" s="10">
        <f t="shared" si="40"/>
        <v>0</v>
      </c>
      <c r="N357" s="10">
        <f t="shared" si="40"/>
        <v>0</v>
      </c>
      <c r="O357" s="10">
        <f t="shared" si="40"/>
        <v>0</v>
      </c>
      <c r="P357" s="12" t="e">
        <f>L357-#REF!</f>
        <v>#REF!</v>
      </c>
    </row>
    <row r="358" spans="1:16" ht="36" x14ac:dyDescent="0.25">
      <c r="A358" s="71"/>
      <c r="B358" s="71"/>
      <c r="C358" s="9" t="s">
        <v>10</v>
      </c>
      <c r="D358" s="10">
        <f t="shared" si="36"/>
        <v>0</v>
      </c>
      <c r="E358" s="10">
        <f t="shared" si="40"/>
        <v>0</v>
      </c>
      <c r="F358" s="10">
        <f t="shared" si="40"/>
        <v>0</v>
      </c>
      <c r="G358" s="10">
        <f t="shared" si="40"/>
        <v>0</v>
      </c>
      <c r="H358" s="10">
        <f t="shared" si="40"/>
        <v>0</v>
      </c>
      <c r="I358" s="10">
        <f t="shared" si="40"/>
        <v>0</v>
      </c>
      <c r="J358" s="10">
        <f t="shared" si="40"/>
        <v>0</v>
      </c>
      <c r="K358" s="10">
        <f t="shared" si="40"/>
        <v>0</v>
      </c>
      <c r="L358" s="15">
        <f t="shared" si="40"/>
        <v>0</v>
      </c>
      <c r="M358" s="10">
        <f t="shared" si="40"/>
        <v>0</v>
      </c>
      <c r="N358" s="10">
        <f t="shared" si="40"/>
        <v>0</v>
      </c>
      <c r="O358" s="10">
        <f t="shared" si="40"/>
        <v>0</v>
      </c>
      <c r="P358" s="12" t="e">
        <f>L358-#REF!</f>
        <v>#REF!</v>
      </c>
    </row>
    <row r="359" spans="1:16" x14ac:dyDescent="0.25">
      <c r="A359" s="71"/>
      <c r="B359" s="9"/>
      <c r="C359" s="9"/>
      <c r="D359" s="10">
        <f t="shared" si="36"/>
        <v>0</v>
      </c>
      <c r="E359" s="10">
        <f t="shared" si="40"/>
        <v>0</v>
      </c>
      <c r="F359" s="10">
        <f t="shared" si="40"/>
        <v>0</v>
      </c>
      <c r="G359" s="10">
        <f t="shared" si="40"/>
        <v>0</v>
      </c>
      <c r="H359" s="10">
        <f t="shared" si="40"/>
        <v>0</v>
      </c>
      <c r="I359" s="10">
        <f t="shared" si="40"/>
        <v>0</v>
      </c>
      <c r="J359" s="10">
        <f t="shared" si="40"/>
        <v>0</v>
      </c>
      <c r="K359" s="10">
        <f t="shared" si="40"/>
        <v>0</v>
      </c>
      <c r="L359" s="15">
        <f t="shared" si="40"/>
        <v>0</v>
      </c>
      <c r="M359" s="10">
        <f t="shared" si="40"/>
        <v>0</v>
      </c>
      <c r="N359" s="10">
        <f t="shared" si="40"/>
        <v>0</v>
      </c>
      <c r="O359" s="10">
        <f t="shared" si="40"/>
        <v>0</v>
      </c>
      <c r="P359" s="12" t="e">
        <f>L359-#REF!</f>
        <v>#REF!</v>
      </c>
    </row>
    <row r="360" spans="1:16" x14ac:dyDescent="0.25">
      <c r="A360" s="71"/>
      <c r="B360" s="71" t="s">
        <v>12</v>
      </c>
      <c r="C360" s="71"/>
      <c r="D360" s="71"/>
      <c r="E360" s="71"/>
      <c r="F360" s="71"/>
      <c r="G360" s="71"/>
      <c r="H360" s="71"/>
      <c r="I360" s="71"/>
      <c r="J360" s="71"/>
      <c r="K360" s="71"/>
      <c r="L360" s="17"/>
      <c r="M360" s="9"/>
      <c r="N360" s="9"/>
      <c r="O360" s="9"/>
      <c r="P360" s="12" t="e">
        <f>L360-#REF!</f>
        <v>#REF!</v>
      </c>
    </row>
    <row r="361" spans="1:16" x14ac:dyDescent="0.25">
      <c r="A361" s="71"/>
      <c r="B361" s="71" t="s">
        <v>13</v>
      </c>
      <c r="C361" s="9" t="s">
        <v>6</v>
      </c>
      <c r="D361" s="10">
        <f t="shared" ref="D361:D378" si="41">SUM(E361:O361)</f>
        <v>220</v>
      </c>
      <c r="E361" s="10">
        <v>220</v>
      </c>
      <c r="F361" s="10">
        <v>0</v>
      </c>
      <c r="G361" s="10">
        <v>0</v>
      </c>
      <c r="H361" s="10">
        <v>0</v>
      </c>
      <c r="I361" s="10">
        <v>0</v>
      </c>
      <c r="J361" s="10">
        <v>0</v>
      </c>
      <c r="K361" s="10">
        <v>0</v>
      </c>
      <c r="L361" s="15">
        <v>0</v>
      </c>
      <c r="M361" s="10">
        <v>0</v>
      </c>
      <c r="N361" s="10">
        <v>0</v>
      </c>
      <c r="O361" s="10">
        <v>0</v>
      </c>
      <c r="P361" s="12" t="e">
        <f>L361-#REF!</f>
        <v>#REF!</v>
      </c>
    </row>
    <row r="362" spans="1:16" x14ac:dyDescent="0.25">
      <c r="A362" s="71"/>
      <c r="B362" s="71"/>
      <c r="C362" s="9" t="s">
        <v>7</v>
      </c>
      <c r="D362" s="10">
        <f t="shared" si="41"/>
        <v>220</v>
      </c>
      <c r="E362" s="10">
        <v>220</v>
      </c>
      <c r="F362" s="10">
        <v>0</v>
      </c>
      <c r="G362" s="10">
        <v>0</v>
      </c>
      <c r="H362" s="10">
        <v>0</v>
      </c>
      <c r="I362" s="10">
        <v>0</v>
      </c>
      <c r="J362" s="10">
        <v>0</v>
      </c>
      <c r="K362" s="10">
        <v>0</v>
      </c>
      <c r="L362" s="15">
        <v>0</v>
      </c>
      <c r="M362" s="10">
        <v>0</v>
      </c>
      <c r="N362" s="10">
        <v>0</v>
      </c>
      <c r="O362" s="10">
        <v>0</v>
      </c>
      <c r="P362" s="12" t="e">
        <f>L362-#REF!</f>
        <v>#REF!</v>
      </c>
    </row>
    <row r="363" spans="1:16" ht="24" x14ac:dyDescent="0.25">
      <c r="A363" s="71"/>
      <c r="B363" s="71"/>
      <c r="C363" s="9" t="s">
        <v>8</v>
      </c>
      <c r="D363" s="10">
        <f t="shared" si="41"/>
        <v>0</v>
      </c>
      <c r="E363" s="10">
        <v>0</v>
      </c>
      <c r="F363" s="10">
        <v>0</v>
      </c>
      <c r="G363" s="10">
        <v>0</v>
      </c>
      <c r="H363" s="10">
        <v>0</v>
      </c>
      <c r="I363" s="10">
        <v>0</v>
      </c>
      <c r="J363" s="10">
        <v>0</v>
      </c>
      <c r="K363" s="10">
        <v>0</v>
      </c>
      <c r="L363" s="15">
        <v>0</v>
      </c>
      <c r="M363" s="10">
        <v>0</v>
      </c>
      <c r="N363" s="10">
        <v>0</v>
      </c>
      <c r="O363" s="10">
        <v>0</v>
      </c>
      <c r="P363" s="12" t="e">
        <f>L363-#REF!</f>
        <v>#REF!</v>
      </c>
    </row>
    <row r="364" spans="1:16" ht="24" x14ac:dyDescent="0.25">
      <c r="A364" s="71"/>
      <c r="B364" s="71"/>
      <c r="C364" s="9" t="s">
        <v>9</v>
      </c>
      <c r="D364" s="10">
        <f t="shared" si="41"/>
        <v>0</v>
      </c>
      <c r="E364" s="10">
        <v>0</v>
      </c>
      <c r="F364" s="10">
        <v>0</v>
      </c>
      <c r="G364" s="10">
        <v>0</v>
      </c>
      <c r="H364" s="10">
        <v>0</v>
      </c>
      <c r="I364" s="10">
        <v>0</v>
      </c>
      <c r="J364" s="10">
        <v>0</v>
      </c>
      <c r="K364" s="10">
        <v>0</v>
      </c>
      <c r="L364" s="15">
        <v>0</v>
      </c>
      <c r="M364" s="10">
        <v>0</v>
      </c>
      <c r="N364" s="10">
        <v>0</v>
      </c>
      <c r="O364" s="10">
        <v>0</v>
      </c>
      <c r="P364" s="12" t="e">
        <f>L364-#REF!</f>
        <v>#REF!</v>
      </c>
    </row>
    <row r="365" spans="1:16" ht="36" x14ac:dyDescent="0.25">
      <c r="A365" s="71"/>
      <c r="B365" s="71"/>
      <c r="C365" s="9" t="s">
        <v>10</v>
      </c>
      <c r="D365" s="10">
        <f t="shared" si="41"/>
        <v>0</v>
      </c>
      <c r="E365" s="10">
        <v>0</v>
      </c>
      <c r="F365" s="10">
        <v>0</v>
      </c>
      <c r="G365" s="10">
        <v>0</v>
      </c>
      <c r="H365" s="10">
        <v>0</v>
      </c>
      <c r="I365" s="10">
        <v>0</v>
      </c>
      <c r="J365" s="10">
        <v>0</v>
      </c>
      <c r="K365" s="10">
        <v>0</v>
      </c>
      <c r="L365" s="15">
        <v>0</v>
      </c>
      <c r="M365" s="10">
        <v>0</v>
      </c>
      <c r="N365" s="10">
        <v>0</v>
      </c>
      <c r="O365" s="10">
        <v>0</v>
      </c>
      <c r="P365" s="12" t="e">
        <f>L365-#REF!</f>
        <v>#REF!</v>
      </c>
    </row>
    <row r="366" spans="1:16" x14ac:dyDescent="0.25">
      <c r="A366" s="71"/>
      <c r="B366" s="9"/>
      <c r="C366" s="9"/>
      <c r="D366" s="10">
        <f t="shared" si="41"/>
        <v>0</v>
      </c>
      <c r="E366" s="10"/>
      <c r="F366" s="10"/>
      <c r="G366" s="10"/>
      <c r="H366" s="10"/>
      <c r="I366" s="10"/>
      <c r="J366" s="10"/>
      <c r="K366" s="10"/>
      <c r="L366" s="15"/>
      <c r="M366" s="10"/>
      <c r="N366" s="10"/>
      <c r="O366" s="10"/>
      <c r="P366" s="12" t="e">
        <f>L366-#REF!</f>
        <v>#REF!</v>
      </c>
    </row>
    <row r="367" spans="1:16" x14ac:dyDescent="0.25">
      <c r="A367" s="71"/>
      <c r="B367" s="71" t="s">
        <v>16</v>
      </c>
      <c r="C367" s="9" t="s">
        <v>6</v>
      </c>
      <c r="D367" s="10">
        <f t="shared" si="41"/>
        <v>0</v>
      </c>
      <c r="E367" s="10">
        <v>0</v>
      </c>
      <c r="F367" s="10">
        <v>0</v>
      </c>
      <c r="G367" s="10">
        <v>0</v>
      </c>
      <c r="H367" s="10">
        <v>0</v>
      </c>
      <c r="I367" s="10">
        <v>0</v>
      </c>
      <c r="J367" s="10">
        <v>0</v>
      </c>
      <c r="K367" s="10">
        <v>0</v>
      </c>
      <c r="L367" s="15">
        <v>0</v>
      </c>
      <c r="M367" s="10">
        <v>0</v>
      </c>
      <c r="N367" s="10">
        <v>0</v>
      </c>
      <c r="O367" s="10">
        <v>0</v>
      </c>
      <c r="P367" s="12" t="e">
        <f>L367-#REF!</f>
        <v>#REF!</v>
      </c>
    </row>
    <row r="368" spans="1:16" x14ac:dyDescent="0.25">
      <c r="A368" s="71"/>
      <c r="B368" s="71"/>
      <c r="C368" s="9" t="s">
        <v>7</v>
      </c>
      <c r="D368" s="10">
        <f t="shared" si="41"/>
        <v>0</v>
      </c>
      <c r="E368" s="10">
        <v>0</v>
      </c>
      <c r="F368" s="10">
        <v>0</v>
      </c>
      <c r="G368" s="10">
        <v>0</v>
      </c>
      <c r="H368" s="10">
        <v>0</v>
      </c>
      <c r="I368" s="10">
        <v>0</v>
      </c>
      <c r="J368" s="10">
        <v>0</v>
      </c>
      <c r="K368" s="10">
        <v>0</v>
      </c>
      <c r="L368" s="15">
        <v>0</v>
      </c>
      <c r="M368" s="10">
        <v>0</v>
      </c>
      <c r="N368" s="10">
        <v>0</v>
      </c>
      <c r="O368" s="10">
        <v>0</v>
      </c>
      <c r="P368" s="12" t="e">
        <f>L368-#REF!</f>
        <v>#REF!</v>
      </c>
    </row>
    <row r="369" spans="1:16" ht="24" x14ac:dyDescent="0.25">
      <c r="A369" s="71"/>
      <c r="B369" s="71"/>
      <c r="C369" s="9" t="s">
        <v>8</v>
      </c>
      <c r="D369" s="10">
        <f t="shared" si="41"/>
        <v>0</v>
      </c>
      <c r="E369" s="10">
        <v>0</v>
      </c>
      <c r="F369" s="10">
        <v>0</v>
      </c>
      <c r="G369" s="10">
        <v>0</v>
      </c>
      <c r="H369" s="10">
        <v>0</v>
      </c>
      <c r="I369" s="10">
        <v>0</v>
      </c>
      <c r="J369" s="10">
        <v>0</v>
      </c>
      <c r="K369" s="10">
        <v>0</v>
      </c>
      <c r="L369" s="15">
        <v>0</v>
      </c>
      <c r="M369" s="10">
        <v>0</v>
      </c>
      <c r="N369" s="10">
        <v>0</v>
      </c>
      <c r="O369" s="10">
        <v>0</v>
      </c>
      <c r="P369" s="12" t="e">
        <f>L369-#REF!</f>
        <v>#REF!</v>
      </c>
    </row>
    <row r="370" spans="1:16" ht="24" x14ac:dyDescent="0.25">
      <c r="A370" s="71"/>
      <c r="B370" s="71"/>
      <c r="C370" s="9" t="s">
        <v>9</v>
      </c>
      <c r="D370" s="10">
        <f t="shared" si="41"/>
        <v>0</v>
      </c>
      <c r="E370" s="10">
        <v>0</v>
      </c>
      <c r="F370" s="10">
        <v>0</v>
      </c>
      <c r="G370" s="10">
        <v>0</v>
      </c>
      <c r="H370" s="10">
        <v>0</v>
      </c>
      <c r="I370" s="10">
        <v>0</v>
      </c>
      <c r="J370" s="10">
        <v>0</v>
      </c>
      <c r="K370" s="10">
        <v>0</v>
      </c>
      <c r="L370" s="15">
        <v>0</v>
      </c>
      <c r="M370" s="10">
        <v>0</v>
      </c>
      <c r="N370" s="10">
        <v>0</v>
      </c>
      <c r="O370" s="10">
        <v>0</v>
      </c>
      <c r="P370" s="12" t="e">
        <f>L370-#REF!</f>
        <v>#REF!</v>
      </c>
    </row>
    <row r="371" spans="1:16" ht="36" x14ac:dyDescent="0.25">
      <c r="A371" s="71"/>
      <c r="B371" s="71"/>
      <c r="C371" s="9" t="s">
        <v>10</v>
      </c>
      <c r="D371" s="10">
        <f t="shared" si="41"/>
        <v>0</v>
      </c>
      <c r="E371" s="10">
        <v>0</v>
      </c>
      <c r="F371" s="10">
        <v>0</v>
      </c>
      <c r="G371" s="10">
        <v>0</v>
      </c>
      <c r="H371" s="10">
        <v>0</v>
      </c>
      <c r="I371" s="10">
        <v>0</v>
      </c>
      <c r="J371" s="10">
        <v>0</v>
      </c>
      <c r="K371" s="10">
        <v>0</v>
      </c>
      <c r="L371" s="15">
        <v>0</v>
      </c>
      <c r="M371" s="10">
        <v>0</v>
      </c>
      <c r="N371" s="10">
        <v>0</v>
      </c>
      <c r="O371" s="10">
        <v>0</v>
      </c>
      <c r="P371" s="12" t="e">
        <f>L371-#REF!</f>
        <v>#REF!</v>
      </c>
    </row>
    <row r="372" spans="1:16" x14ac:dyDescent="0.25">
      <c r="A372" s="9"/>
      <c r="B372" s="9"/>
      <c r="C372" s="9"/>
      <c r="D372" s="10">
        <f t="shared" si="41"/>
        <v>0</v>
      </c>
      <c r="E372" s="10"/>
      <c r="F372" s="10"/>
      <c r="G372" s="10"/>
      <c r="H372" s="10"/>
      <c r="I372" s="10"/>
      <c r="J372" s="10"/>
      <c r="K372" s="10"/>
      <c r="L372" s="15"/>
      <c r="M372" s="10"/>
      <c r="N372" s="10"/>
      <c r="O372" s="10"/>
      <c r="P372" s="12" t="e">
        <f>L372-#REF!</f>
        <v>#REF!</v>
      </c>
    </row>
    <row r="373" spans="1:16" x14ac:dyDescent="0.25">
      <c r="A373" s="71" t="s">
        <v>64</v>
      </c>
      <c r="B373" s="71"/>
      <c r="C373" s="9" t="s">
        <v>6</v>
      </c>
      <c r="D373" s="10">
        <f t="shared" si="41"/>
        <v>353.6</v>
      </c>
      <c r="E373" s="10">
        <f t="shared" ref="E373:O378" si="42">E380+E386</f>
        <v>270</v>
      </c>
      <c r="F373" s="10">
        <f t="shared" si="42"/>
        <v>0</v>
      </c>
      <c r="G373" s="10">
        <f t="shared" si="42"/>
        <v>0</v>
      </c>
      <c r="H373" s="10">
        <f t="shared" si="42"/>
        <v>0</v>
      </c>
      <c r="I373" s="10">
        <f t="shared" si="42"/>
        <v>83.6</v>
      </c>
      <c r="J373" s="10">
        <f t="shared" si="42"/>
        <v>0</v>
      </c>
      <c r="K373" s="10">
        <f t="shared" si="42"/>
        <v>0</v>
      </c>
      <c r="L373" s="15">
        <f t="shared" si="42"/>
        <v>0</v>
      </c>
      <c r="M373" s="10">
        <f t="shared" si="42"/>
        <v>0</v>
      </c>
      <c r="N373" s="10">
        <f t="shared" si="42"/>
        <v>0</v>
      </c>
      <c r="O373" s="10">
        <f t="shared" si="42"/>
        <v>0</v>
      </c>
      <c r="P373" s="12" t="e">
        <f>L373-#REF!</f>
        <v>#REF!</v>
      </c>
    </row>
    <row r="374" spans="1:16" x14ac:dyDescent="0.25">
      <c r="A374" s="71"/>
      <c r="B374" s="71"/>
      <c r="C374" s="9" t="s">
        <v>7</v>
      </c>
      <c r="D374" s="10">
        <f t="shared" si="41"/>
        <v>353.6</v>
      </c>
      <c r="E374" s="10">
        <f t="shared" si="42"/>
        <v>270</v>
      </c>
      <c r="F374" s="10">
        <f t="shared" si="42"/>
        <v>0</v>
      </c>
      <c r="G374" s="10">
        <f t="shared" si="42"/>
        <v>0</v>
      </c>
      <c r="H374" s="10">
        <f t="shared" si="42"/>
        <v>0</v>
      </c>
      <c r="I374" s="10">
        <f t="shared" si="42"/>
        <v>83.6</v>
      </c>
      <c r="J374" s="10">
        <f t="shared" si="42"/>
        <v>0</v>
      </c>
      <c r="K374" s="10">
        <f t="shared" si="42"/>
        <v>0</v>
      </c>
      <c r="L374" s="15">
        <f t="shared" si="42"/>
        <v>0</v>
      </c>
      <c r="M374" s="10">
        <f t="shared" si="42"/>
        <v>0</v>
      </c>
      <c r="N374" s="10">
        <f t="shared" si="42"/>
        <v>0</v>
      </c>
      <c r="O374" s="10">
        <f t="shared" si="42"/>
        <v>0</v>
      </c>
      <c r="P374" s="12" t="e">
        <f>L374-#REF!</f>
        <v>#REF!</v>
      </c>
    </row>
    <row r="375" spans="1:16" ht="24" x14ac:dyDescent="0.25">
      <c r="A375" s="71"/>
      <c r="B375" s="71"/>
      <c r="C375" s="9" t="s">
        <v>8</v>
      </c>
      <c r="D375" s="10">
        <f t="shared" si="41"/>
        <v>0</v>
      </c>
      <c r="E375" s="10">
        <f t="shared" si="42"/>
        <v>0</v>
      </c>
      <c r="F375" s="10">
        <f t="shared" si="42"/>
        <v>0</v>
      </c>
      <c r="G375" s="10">
        <f t="shared" si="42"/>
        <v>0</v>
      </c>
      <c r="H375" s="10">
        <f t="shared" si="42"/>
        <v>0</v>
      </c>
      <c r="I375" s="10">
        <f t="shared" si="42"/>
        <v>0</v>
      </c>
      <c r="J375" s="10">
        <f t="shared" si="42"/>
        <v>0</v>
      </c>
      <c r="K375" s="10">
        <f t="shared" si="42"/>
        <v>0</v>
      </c>
      <c r="L375" s="15">
        <f t="shared" si="42"/>
        <v>0</v>
      </c>
      <c r="M375" s="10">
        <f t="shared" si="42"/>
        <v>0</v>
      </c>
      <c r="N375" s="10">
        <f t="shared" si="42"/>
        <v>0</v>
      </c>
      <c r="O375" s="10">
        <f t="shared" si="42"/>
        <v>0</v>
      </c>
      <c r="P375" s="12" t="e">
        <f>L375-#REF!</f>
        <v>#REF!</v>
      </c>
    </row>
    <row r="376" spans="1:16" ht="24" x14ac:dyDescent="0.25">
      <c r="A376" s="71"/>
      <c r="B376" s="71"/>
      <c r="C376" s="9" t="s">
        <v>9</v>
      </c>
      <c r="D376" s="10">
        <f t="shared" si="41"/>
        <v>0</v>
      </c>
      <c r="E376" s="10">
        <f t="shared" si="42"/>
        <v>0</v>
      </c>
      <c r="F376" s="10">
        <f t="shared" si="42"/>
        <v>0</v>
      </c>
      <c r="G376" s="10">
        <f t="shared" si="42"/>
        <v>0</v>
      </c>
      <c r="H376" s="10">
        <f t="shared" si="42"/>
        <v>0</v>
      </c>
      <c r="I376" s="10">
        <f t="shared" si="42"/>
        <v>0</v>
      </c>
      <c r="J376" s="10">
        <f t="shared" si="42"/>
        <v>0</v>
      </c>
      <c r="K376" s="10">
        <f t="shared" si="42"/>
        <v>0</v>
      </c>
      <c r="L376" s="15">
        <f t="shared" si="42"/>
        <v>0</v>
      </c>
      <c r="M376" s="10">
        <f t="shared" si="42"/>
        <v>0</v>
      </c>
      <c r="N376" s="10">
        <f t="shared" si="42"/>
        <v>0</v>
      </c>
      <c r="O376" s="10">
        <f t="shared" si="42"/>
        <v>0</v>
      </c>
      <c r="P376" s="12" t="e">
        <f>L376-#REF!</f>
        <v>#REF!</v>
      </c>
    </row>
    <row r="377" spans="1:16" ht="36" x14ac:dyDescent="0.25">
      <c r="A377" s="71"/>
      <c r="B377" s="71"/>
      <c r="C377" s="9" t="s">
        <v>10</v>
      </c>
      <c r="D377" s="10">
        <f t="shared" si="41"/>
        <v>0</v>
      </c>
      <c r="E377" s="10">
        <f t="shared" si="42"/>
        <v>0</v>
      </c>
      <c r="F377" s="10">
        <f t="shared" si="42"/>
        <v>0</v>
      </c>
      <c r="G377" s="10">
        <f t="shared" si="42"/>
        <v>0</v>
      </c>
      <c r="H377" s="10">
        <f t="shared" si="42"/>
        <v>0</v>
      </c>
      <c r="I377" s="10">
        <f t="shared" si="42"/>
        <v>0</v>
      </c>
      <c r="J377" s="10">
        <f t="shared" si="42"/>
        <v>0</v>
      </c>
      <c r="K377" s="10">
        <f t="shared" si="42"/>
        <v>0</v>
      </c>
      <c r="L377" s="15">
        <f t="shared" si="42"/>
        <v>0</v>
      </c>
      <c r="M377" s="10">
        <f t="shared" si="42"/>
        <v>0</v>
      </c>
      <c r="N377" s="10">
        <f t="shared" si="42"/>
        <v>0</v>
      </c>
      <c r="O377" s="10">
        <f t="shared" si="42"/>
        <v>0</v>
      </c>
      <c r="P377" s="12" t="e">
        <f>L377-#REF!</f>
        <v>#REF!</v>
      </c>
    </row>
    <row r="378" spans="1:16" x14ac:dyDescent="0.25">
      <c r="A378" s="71"/>
      <c r="B378" s="9"/>
      <c r="C378" s="9"/>
      <c r="D378" s="10">
        <f t="shared" si="41"/>
        <v>0</v>
      </c>
      <c r="E378" s="10">
        <f t="shared" si="42"/>
        <v>0</v>
      </c>
      <c r="F378" s="10">
        <f t="shared" si="42"/>
        <v>0</v>
      </c>
      <c r="G378" s="10">
        <f t="shared" si="42"/>
        <v>0</v>
      </c>
      <c r="H378" s="10">
        <f t="shared" si="42"/>
        <v>0</v>
      </c>
      <c r="I378" s="10">
        <f t="shared" si="42"/>
        <v>0</v>
      </c>
      <c r="J378" s="10">
        <f t="shared" si="42"/>
        <v>0</v>
      </c>
      <c r="K378" s="10">
        <f t="shared" si="42"/>
        <v>0</v>
      </c>
      <c r="L378" s="15">
        <f t="shared" si="42"/>
        <v>0</v>
      </c>
      <c r="M378" s="10">
        <f t="shared" si="42"/>
        <v>0</v>
      </c>
      <c r="N378" s="10">
        <f t="shared" si="42"/>
        <v>0</v>
      </c>
      <c r="O378" s="10">
        <f t="shared" si="42"/>
        <v>0</v>
      </c>
      <c r="P378" s="12" t="e">
        <f>L378-#REF!</f>
        <v>#REF!</v>
      </c>
    </row>
    <row r="379" spans="1:16" x14ac:dyDescent="0.25">
      <c r="A379" s="71"/>
      <c r="B379" s="71" t="s">
        <v>12</v>
      </c>
      <c r="C379" s="71"/>
      <c r="D379" s="71"/>
      <c r="E379" s="71"/>
      <c r="F379" s="71"/>
      <c r="G379" s="71"/>
      <c r="H379" s="71"/>
      <c r="I379" s="71"/>
      <c r="J379" s="71"/>
      <c r="K379" s="71"/>
      <c r="L379" s="17"/>
      <c r="M379" s="9"/>
      <c r="N379" s="9"/>
      <c r="O379" s="9"/>
      <c r="P379" s="12" t="e">
        <f>L379-#REF!</f>
        <v>#REF!</v>
      </c>
    </row>
    <row r="380" spans="1:16" x14ac:dyDescent="0.25">
      <c r="A380" s="71"/>
      <c r="B380" s="71" t="s">
        <v>13</v>
      </c>
      <c r="C380" s="9" t="s">
        <v>6</v>
      </c>
      <c r="D380" s="10">
        <f t="shared" ref="D380:D397" si="43">SUM(E380:O380)</f>
        <v>270</v>
      </c>
      <c r="E380" s="10">
        <v>270</v>
      </c>
      <c r="F380" s="10">
        <v>0</v>
      </c>
      <c r="G380" s="10">
        <v>0</v>
      </c>
      <c r="H380" s="10">
        <v>0</v>
      </c>
      <c r="I380" s="10">
        <v>0</v>
      </c>
      <c r="J380" s="10">
        <v>0</v>
      </c>
      <c r="K380" s="10">
        <v>0</v>
      </c>
      <c r="L380" s="15">
        <v>0</v>
      </c>
      <c r="M380" s="10">
        <v>0</v>
      </c>
      <c r="N380" s="10">
        <v>0</v>
      </c>
      <c r="O380" s="10">
        <v>0</v>
      </c>
      <c r="P380" s="12" t="e">
        <f>L380-#REF!</f>
        <v>#REF!</v>
      </c>
    </row>
    <row r="381" spans="1:16" x14ac:dyDescent="0.25">
      <c r="A381" s="71"/>
      <c r="B381" s="71"/>
      <c r="C381" s="9" t="s">
        <v>7</v>
      </c>
      <c r="D381" s="10">
        <f t="shared" si="43"/>
        <v>270</v>
      </c>
      <c r="E381" s="10">
        <v>270</v>
      </c>
      <c r="F381" s="10">
        <v>0</v>
      </c>
      <c r="G381" s="10">
        <v>0</v>
      </c>
      <c r="H381" s="10">
        <v>0</v>
      </c>
      <c r="I381" s="10">
        <v>0</v>
      </c>
      <c r="J381" s="10">
        <v>0</v>
      </c>
      <c r="K381" s="10">
        <v>0</v>
      </c>
      <c r="L381" s="15">
        <v>0</v>
      </c>
      <c r="M381" s="10">
        <v>0</v>
      </c>
      <c r="N381" s="10">
        <v>0</v>
      </c>
      <c r="O381" s="10">
        <v>0</v>
      </c>
      <c r="P381" s="12" t="e">
        <f>L381-#REF!</f>
        <v>#REF!</v>
      </c>
    </row>
    <row r="382" spans="1:16" ht="24" x14ac:dyDescent="0.25">
      <c r="A382" s="71"/>
      <c r="B382" s="71"/>
      <c r="C382" s="9" t="s">
        <v>8</v>
      </c>
      <c r="D382" s="10">
        <f t="shared" si="43"/>
        <v>0</v>
      </c>
      <c r="E382" s="10">
        <v>0</v>
      </c>
      <c r="F382" s="10">
        <v>0</v>
      </c>
      <c r="G382" s="10">
        <v>0</v>
      </c>
      <c r="H382" s="10">
        <v>0</v>
      </c>
      <c r="I382" s="10">
        <v>0</v>
      </c>
      <c r="J382" s="10">
        <v>0</v>
      </c>
      <c r="K382" s="10">
        <v>0</v>
      </c>
      <c r="L382" s="15">
        <v>0</v>
      </c>
      <c r="M382" s="10">
        <v>0</v>
      </c>
      <c r="N382" s="10">
        <v>0</v>
      </c>
      <c r="O382" s="10">
        <v>0</v>
      </c>
      <c r="P382" s="12" t="e">
        <f>L382-#REF!</f>
        <v>#REF!</v>
      </c>
    </row>
    <row r="383" spans="1:16" ht="24" x14ac:dyDescent="0.25">
      <c r="A383" s="71"/>
      <c r="B383" s="71"/>
      <c r="C383" s="9" t="s">
        <v>9</v>
      </c>
      <c r="D383" s="10">
        <f t="shared" si="43"/>
        <v>0</v>
      </c>
      <c r="E383" s="10">
        <v>0</v>
      </c>
      <c r="F383" s="10">
        <v>0</v>
      </c>
      <c r="G383" s="10">
        <v>0</v>
      </c>
      <c r="H383" s="10">
        <v>0</v>
      </c>
      <c r="I383" s="10">
        <v>0</v>
      </c>
      <c r="J383" s="10">
        <v>0</v>
      </c>
      <c r="K383" s="10">
        <v>0</v>
      </c>
      <c r="L383" s="15">
        <v>0</v>
      </c>
      <c r="M383" s="10">
        <v>0</v>
      </c>
      <c r="N383" s="10">
        <v>0</v>
      </c>
      <c r="O383" s="10">
        <v>0</v>
      </c>
      <c r="P383" s="12" t="e">
        <f>L383-#REF!</f>
        <v>#REF!</v>
      </c>
    </row>
    <row r="384" spans="1:16" ht="36" x14ac:dyDescent="0.25">
      <c r="A384" s="71"/>
      <c r="B384" s="71"/>
      <c r="C384" s="9" t="s">
        <v>10</v>
      </c>
      <c r="D384" s="10">
        <f t="shared" si="43"/>
        <v>0</v>
      </c>
      <c r="E384" s="10">
        <v>0</v>
      </c>
      <c r="F384" s="10">
        <v>0</v>
      </c>
      <c r="G384" s="10">
        <v>0</v>
      </c>
      <c r="H384" s="10">
        <v>0</v>
      </c>
      <c r="I384" s="10">
        <v>0</v>
      </c>
      <c r="J384" s="10">
        <v>0</v>
      </c>
      <c r="K384" s="10">
        <v>0</v>
      </c>
      <c r="L384" s="15">
        <v>0</v>
      </c>
      <c r="M384" s="10">
        <v>0</v>
      </c>
      <c r="N384" s="10">
        <v>0</v>
      </c>
      <c r="O384" s="10">
        <v>0</v>
      </c>
      <c r="P384" s="12" t="e">
        <f>L384-#REF!</f>
        <v>#REF!</v>
      </c>
    </row>
    <row r="385" spans="1:16" x14ac:dyDescent="0.25">
      <c r="A385" s="71"/>
      <c r="B385" s="9"/>
      <c r="C385" s="9"/>
      <c r="D385" s="10">
        <f t="shared" si="43"/>
        <v>0</v>
      </c>
      <c r="E385" s="10"/>
      <c r="F385" s="10"/>
      <c r="G385" s="10"/>
      <c r="H385" s="10"/>
      <c r="I385" s="10"/>
      <c r="J385" s="10"/>
      <c r="K385" s="10"/>
      <c r="L385" s="15"/>
      <c r="M385" s="10"/>
      <c r="N385" s="10"/>
      <c r="O385" s="10"/>
      <c r="P385" s="12" t="e">
        <f>L385-#REF!</f>
        <v>#REF!</v>
      </c>
    </row>
    <row r="386" spans="1:16" x14ac:dyDescent="0.25">
      <c r="A386" s="71"/>
      <c r="B386" s="71" t="s">
        <v>16</v>
      </c>
      <c r="C386" s="9" t="s">
        <v>6</v>
      </c>
      <c r="D386" s="10">
        <f t="shared" si="43"/>
        <v>83.6</v>
      </c>
      <c r="E386" s="10">
        <v>0</v>
      </c>
      <c r="F386" s="10">
        <v>0</v>
      </c>
      <c r="G386" s="10">
        <v>0</v>
      </c>
      <c r="H386" s="10">
        <v>0</v>
      </c>
      <c r="I386" s="10">
        <v>83.6</v>
      </c>
      <c r="J386" s="10">
        <v>0</v>
      </c>
      <c r="K386" s="10">
        <v>0</v>
      </c>
      <c r="L386" s="15">
        <v>0</v>
      </c>
      <c r="M386" s="10">
        <v>0</v>
      </c>
      <c r="N386" s="10">
        <v>0</v>
      </c>
      <c r="O386" s="10">
        <v>0</v>
      </c>
      <c r="P386" s="12" t="e">
        <f>L386-#REF!</f>
        <v>#REF!</v>
      </c>
    </row>
    <row r="387" spans="1:16" x14ac:dyDescent="0.25">
      <c r="A387" s="71"/>
      <c r="B387" s="71"/>
      <c r="C387" s="9" t="s">
        <v>7</v>
      </c>
      <c r="D387" s="10">
        <f t="shared" si="43"/>
        <v>83.6</v>
      </c>
      <c r="E387" s="10">
        <v>0</v>
      </c>
      <c r="F387" s="10">
        <v>0</v>
      </c>
      <c r="G387" s="10">
        <v>0</v>
      </c>
      <c r="H387" s="10">
        <v>0</v>
      </c>
      <c r="I387" s="10">
        <v>83.6</v>
      </c>
      <c r="J387" s="10">
        <v>0</v>
      </c>
      <c r="K387" s="10">
        <v>0</v>
      </c>
      <c r="L387" s="15">
        <v>0</v>
      </c>
      <c r="M387" s="10">
        <v>0</v>
      </c>
      <c r="N387" s="10">
        <v>0</v>
      </c>
      <c r="O387" s="10">
        <v>0</v>
      </c>
      <c r="P387" s="12" t="e">
        <f>L387-#REF!</f>
        <v>#REF!</v>
      </c>
    </row>
    <row r="388" spans="1:16" ht="24" x14ac:dyDescent="0.25">
      <c r="A388" s="71"/>
      <c r="B388" s="71"/>
      <c r="C388" s="9" t="s">
        <v>8</v>
      </c>
      <c r="D388" s="10">
        <f t="shared" si="43"/>
        <v>0</v>
      </c>
      <c r="E388" s="10">
        <v>0</v>
      </c>
      <c r="F388" s="10">
        <v>0</v>
      </c>
      <c r="G388" s="10">
        <v>0</v>
      </c>
      <c r="H388" s="10">
        <v>0</v>
      </c>
      <c r="I388" s="10">
        <v>0</v>
      </c>
      <c r="J388" s="10">
        <v>0</v>
      </c>
      <c r="K388" s="10">
        <v>0</v>
      </c>
      <c r="L388" s="15">
        <v>0</v>
      </c>
      <c r="M388" s="10">
        <v>0</v>
      </c>
      <c r="N388" s="10">
        <v>0</v>
      </c>
      <c r="O388" s="10">
        <v>0</v>
      </c>
      <c r="P388" s="12" t="e">
        <f>L388-#REF!</f>
        <v>#REF!</v>
      </c>
    </row>
    <row r="389" spans="1:16" ht="24" x14ac:dyDescent="0.25">
      <c r="A389" s="71"/>
      <c r="B389" s="71"/>
      <c r="C389" s="9" t="s">
        <v>9</v>
      </c>
      <c r="D389" s="10">
        <f t="shared" si="43"/>
        <v>0</v>
      </c>
      <c r="E389" s="10">
        <v>0</v>
      </c>
      <c r="F389" s="10">
        <v>0</v>
      </c>
      <c r="G389" s="10">
        <v>0</v>
      </c>
      <c r="H389" s="10">
        <v>0</v>
      </c>
      <c r="I389" s="10">
        <v>0</v>
      </c>
      <c r="J389" s="10">
        <v>0</v>
      </c>
      <c r="K389" s="10">
        <v>0</v>
      </c>
      <c r="L389" s="15">
        <v>0</v>
      </c>
      <c r="M389" s="10">
        <v>0</v>
      </c>
      <c r="N389" s="10">
        <v>0</v>
      </c>
      <c r="O389" s="10">
        <v>0</v>
      </c>
      <c r="P389" s="12" t="e">
        <f>L389-#REF!</f>
        <v>#REF!</v>
      </c>
    </row>
    <row r="390" spans="1:16" ht="36" x14ac:dyDescent="0.25">
      <c r="A390" s="71"/>
      <c r="B390" s="71"/>
      <c r="C390" s="9" t="s">
        <v>10</v>
      </c>
      <c r="D390" s="10">
        <f t="shared" si="43"/>
        <v>0</v>
      </c>
      <c r="E390" s="10">
        <v>0</v>
      </c>
      <c r="F390" s="10">
        <v>0</v>
      </c>
      <c r="G390" s="10">
        <v>0</v>
      </c>
      <c r="H390" s="10">
        <v>0</v>
      </c>
      <c r="I390" s="10">
        <v>0</v>
      </c>
      <c r="J390" s="10">
        <v>0</v>
      </c>
      <c r="K390" s="10">
        <v>0</v>
      </c>
      <c r="L390" s="15">
        <v>0</v>
      </c>
      <c r="M390" s="10">
        <v>0</v>
      </c>
      <c r="N390" s="10">
        <v>0</v>
      </c>
      <c r="O390" s="10">
        <v>0</v>
      </c>
      <c r="P390" s="12" t="e">
        <f>L390-#REF!</f>
        <v>#REF!</v>
      </c>
    </row>
    <row r="391" spans="1:16" x14ac:dyDescent="0.25">
      <c r="A391" s="9"/>
      <c r="B391" s="9"/>
      <c r="C391" s="9"/>
      <c r="D391" s="10">
        <f t="shared" si="43"/>
        <v>0</v>
      </c>
      <c r="E391" s="10"/>
      <c r="F391" s="10"/>
      <c r="G391" s="10"/>
      <c r="H391" s="10"/>
      <c r="I391" s="10"/>
      <c r="J391" s="10"/>
      <c r="K391" s="10"/>
      <c r="L391" s="15"/>
      <c r="M391" s="10"/>
      <c r="N391" s="10"/>
      <c r="O391" s="10"/>
      <c r="P391" s="12" t="e">
        <f>L391-#REF!</f>
        <v>#REF!</v>
      </c>
    </row>
    <row r="392" spans="1:16" x14ac:dyDescent="0.25">
      <c r="A392" s="71" t="s">
        <v>65</v>
      </c>
      <c r="B392" s="71"/>
      <c r="C392" s="9" t="s">
        <v>6</v>
      </c>
      <c r="D392" s="10">
        <f t="shared" si="43"/>
        <v>10520</v>
      </c>
      <c r="E392" s="10">
        <f t="shared" ref="E392:O397" si="44">E399+E405</f>
        <v>520</v>
      </c>
      <c r="F392" s="10">
        <f t="shared" si="44"/>
        <v>0</v>
      </c>
      <c r="G392" s="10">
        <f t="shared" si="44"/>
        <v>0</v>
      </c>
      <c r="H392" s="10">
        <f t="shared" si="44"/>
        <v>0</v>
      </c>
      <c r="I392" s="10">
        <f t="shared" si="44"/>
        <v>0</v>
      </c>
      <c r="J392" s="10">
        <f t="shared" si="44"/>
        <v>10000</v>
      </c>
      <c r="K392" s="10">
        <f t="shared" si="44"/>
        <v>0</v>
      </c>
      <c r="L392" s="15">
        <f t="shared" si="44"/>
        <v>0</v>
      </c>
      <c r="M392" s="10">
        <f t="shared" si="44"/>
        <v>0</v>
      </c>
      <c r="N392" s="10">
        <f t="shared" si="44"/>
        <v>0</v>
      </c>
      <c r="O392" s="10">
        <f t="shared" si="44"/>
        <v>0</v>
      </c>
      <c r="P392" s="12" t="e">
        <f>L392-#REF!</f>
        <v>#REF!</v>
      </c>
    </row>
    <row r="393" spans="1:16" x14ac:dyDescent="0.25">
      <c r="A393" s="71"/>
      <c r="B393" s="71"/>
      <c r="C393" s="9" t="s">
        <v>7</v>
      </c>
      <c r="D393" s="10">
        <f t="shared" si="43"/>
        <v>520</v>
      </c>
      <c r="E393" s="10">
        <f t="shared" si="44"/>
        <v>520</v>
      </c>
      <c r="F393" s="10">
        <f t="shared" si="44"/>
        <v>0</v>
      </c>
      <c r="G393" s="10">
        <f t="shared" si="44"/>
        <v>0</v>
      </c>
      <c r="H393" s="10">
        <f t="shared" si="44"/>
        <v>0</v>
      </c>
      <c r="I393" s="10">
        <f t="shared" si="44"/>
        <v>0</v>
      </c>
      <c r="J393" s="10">
        <f t="shared" si="44"/>
        <v>0</v>
      </c>
      <c r="K393" s="10">
        <f t="shared" si="44"/>
        <v>0</v>
      </c>
      <c r="L393" s="15">
        <f t="shared" si="44"/>
        <v>0</v>
      </c>
      <c r="M393" s="10">
        <f t="shared" si="44"/>
        <v>0</v>
      </c>
      <c r="N393" s="10">
        <f t="shared" si="44"/>
        <v>0</v>
      </c>
      <c r="O393" s="10">
        <f t="shared" si="44"/>
        <v>0</v>
      </c>
      <c r="P393" s="12" t="e">
        <f>L393-#REF!</f>
        <v>#REF!</v>
      </c>
    </row>
    <row r="394" spans="1:16" ht="24" x14ac:dyDescent="0.25">
      <c r="A394" s="71"/>
      <c r="B394" s="71"/>
      <c r="C394" s="9" t="s">
        <v>8</v>
      </c>
      <c r="D394" s="10">
        <f t="shared" si="43"/>
        <v>0</v>
      </c>
      <c r="E394" s="10">
        <f t="shared" si="44"/>
        <v>0</v>
      </c>
      <c r="F394" s="10">
        <f t="shared" si="44"/>
        <v>0</v>
      </c>
      <c r="G394" s="10">
        <f t="shared" si="44"/>
        <v>0</v>
      </c>
      <c r="H394" s="10">
        <f t="shared" si="44"/>
        <v>0</v>
      </c>
      <c r="I394" s="10">
        <f t="shared" si="44"/>
        <v>0</v>
      </c>
      <c r="J394" s="10">
        <f t="shared" si="44"/>
        <v>0</v>
      </c>
      <c r="K394" s="10">
        <f t="shared" si="44"/>
        <v>0</v>
      </c>
      <c r="L394" s="15">
        <f t="shared" si="44"/>
        <v>0</v>
      </c>
      <c r="M394" s="10">
        <f t="shared" si="44"/>
        <v>0</v>
      </c>
      <c r="N394" s="10">
        <f t="shared" si="44"/>
        <v>0</v>
      </c>
      <c r="O394" s="10">
        <f t="shared" si="44"/>
        <v>0</v>
      </c>
      <c r="P394" s="12" t="e">
        <f>L394-#REF!</f>
        <v>#REF!</v>
      </c>
    </row>
    <row r="395" spans="1:16" ht="24" x14ac:dyDescent="0.25">
      <c r="A395" s="71"/>
      <c r="B395" s="71"/>
      <c r="C395" s="9" t="s">
        <v>9</v>
      </c>
      <c r="D395" s="10">
        <f t="shared" si="43"/>
        <v>0</v>
      </c>
      <c r="E395" s="10">
        <f t="shared" si="44"/>
        <v>0</v>
      </c>
      <c r="F395" s="10">
        <f t="shared" si="44"/>
        <v>0</v>
      </c>
      <c r="G395" s="10">
        <f t="shared" si="44"/>
        <v>0</v>
      </c>
      <c r="H395" s="10">
        <f t="shared" si="44"/>
        <v>0</v>
      </c>
      <c r="I395" s="10">
        <f t="shared" si="44"/>
        <v>0</v>
      </c>
      <c r="J395" s="10">
        <f t="shared" si="44"/>
        <v>0</v>
      </c>
      <c r="K395" s="10">
        <f t="shared" si="44"/>
        <v>0</v>
      </c>
      <c r="L395" s="15">
        <f t="shared" si="44"/>
        <v>0</v>
      </c>
      <c r="M395" s="10">
        <f t="shared" si="44"/>
        <v>0</v>
      </c>
      <c r="N395" s="10">
        <f t="shared" si="44"/>
        <v>0</v>
      </c>
      <c r="O395" s="10">
        <f t="shared" si="44"/>
        <v>0</v>
      </c>
      <c r="P395" s="12" t="e">
        <f>L395-#REF!</f>
        <v>#REF!</v>
      </c>
    </row>
    <row r="396" spans="1:16" ht="36" x14ac:dyDescent="0.25">
      <c r="A396" s="71"/>
      <c r="B396" s="71"/>
      <c r="C396" s="9" t="s">
        <v>10</v>
      </c>
      <c r="D396" s="10">
        <f t="shared" si="43"/>
        <v>0</v>
      </c>
      <c r="E396" s="10">
        <f t="shared" si="44"/>
        <v>0</v>
      </c>
      <c r="F396" s="10">
        <f t="shared" si="44"/>
        <v>0</v>
      </c>
      <c r="G396" s="10">
        <f t="shared" si="44"/>
        <v>0</v>
      </c>
      <c r="H396" s="10">
        <f t="shared" si="44"/>
        <v>0</v>
      </c>
      <c r="I396" s="10">
        <f t="shared" si="44"/>
        <v>0</v>
      </c>
      <c r="J396" s="10">
        <f t="shared" si="44"/>
        <v>0</v>
      </c>
      <c r="K396" s="10">
        <f t="shared" si="44"/>
        <v>0</v>
      </c>
      <c r="L396" s="15">
        <f t="shared" si="44"/>
        <v>0</v>
      </c>
      <c r="M396" s="10">
        <f t="shared" si="44"/>
        <v>0</v>
      </c>
      <c r="N396" s="10">
        <f t="shared" si="44"/>
        <v>0</v>
      </c>
      <c r="O396" s="10">
        <f t="shared" si="44"/>
        <v>0</v>
      </c>
      <c r="P396" s="12" t="e">
        <f>L396-#REF!</f>
        <v>#REF!</v>
      </c>
    </row>
    <row r="397" spans="1:16" ht="72" x14ac:dyDescent="0.25">
      <c r="A397" s="71"/>
      <c r="B397" s="71"/>
      <c r="C397" s="9" t="s">
        <v>11</v>
      </c>
      <c r="D397" s="10">
        <f t="shared" si="43"/>
        <v>10000</v>
      </c>
      <c r="E397" s="10">
        <f t="shared" si="44"/>
        <v>0</v>
      </c>
      <c r="F397" s="10">
        <f t="shared" si="44"/>
        <v>0</v>
      </c>
      <c r="G397" s="10">
        <f t="shared" si="44"/>
        <v>0</v>
      </c>
      <c r="H397" s="10">
        <f t="shared" si="44"/>
        <v>0</v>
      </c>
      <c r="I397" s="10">
        <f t="shared" si="44"/>
        <v>0</v>
      </c>
      <c r="J397" s="10">
        <f t="shared" si="44"/>
        <v>10000</v>
      </c>
      <c r="K397" s="10">
        <f t="shared" si="44"/>
        <v>0</v>
      </c>
      <c r="L397" s="15">
        <f t="shared" si="44"/>
        <v>0</v>
      </c>
      <c r="M397" s="10">
        <f t="shared" si="44"/>
        <v>0</v>
      </c>
      <c r="N397" s="10">
        <f t="shared" si="44"/>
        <v>0</v>
      </c>
      <c r="O397" s="10">
        <f t="shared" si="44"/>
        <v>0</v>
      </c>
      <c r="P397" s="12" t="e">
        <f>L397-#REF!</f>
        <v>#REF!</v>
      </c>
    </row>
    <row r="398" spans="1:16" x14ac:dyDescent="0.25">
      <c r="A398" s="71"/>
      <c r="B398" s="71" t="s">
        <v>12</v>
      </c>
      <c r="C398" s="71"/>
      <c r="D398" s="71"/>
      <c r="E398" s="71"/>
      <c r="F398" s="71"/>
      <c r="G398" s="71"/>
      <c r="H398" s="71"/>
      <c r="I398" s="71"/>
      <c r="J398" s="71"/>
      <c r="K398" s="71"/>
      <c r="L398" s="17"/>
      <c r="M398" s="9"/>
      <c r="N398" s="9"/>
      <c r="O398" s="9"/>
      <c r="P398" s="12" t="e">
        <f>L398-#REF!</f>
        <v>#REF!</v>
      </c>
    </row>
    <row r="399" spans="1:16" x14ac:dyDescent="0.25">
      <c r="A399" s="71"/>
      <c r="B399" s="71" t="s">
        <v>13</v>
      </c>
      <c r="C399" s="9" t="s">
        <v>6</v>
      </c>
      <c r="D399" s="10">
        <f t="shared" ref="D399:D416" si="45">SUM(E399:O399)</f>
        <v>520</v>
      </c>
      <c r="E399" s="10">
        <v>520</v>
      </c>
      <c r="F399" s="10">
        <v>0</v>
      </c>
      <c r="G399" s="10">
        <v>0</v>
      </c>
      <c r="H399" s="10">
        <v>0</v>
      </c>
      <c r="I399" s="10">
        <v>0</v>
      </c>
      <c r="J399" s="10">
        <v>0</v>
      </c>
      <c r="K399" s="10">
        <v>0</v>
      </c>
      <c r="L399" s="15">
        <v>0</v>
      </c>
      <c r="M399" s="10">
        <v>0</v>
      </c>
      <c r="N399" s="10">
        <v>0</v>
      </c>
      <c r="O399" s="10">
        <v>0</v>
      </c>
      <c r="P399" s="12" t="e">
        <f>L399-#REF!</f>
        <v>#REF!</v>
      </c>
    </row>
    <row r="400" spans="1:16" x14ac:dyDescent="0.25">
      <c r="A400" s="71"/>
      <c r="B400" s="71"/>
      <c r="C400" s="9" t="s">
        <v>7</v>
      </c>
      <c r="D400" s="10">
        <f t="shared" si="45"/>
        <v>520</v>
      </c>
      <c r="E400" s="10">
        <v>520</v>
      </c>
      <c r="F400" s="10">
        <v>0</v>
      </c>
      <c r="G400" s="10">
        <v>0</v>
      </c>
      <c r="H400" s="10">
        <v>0</v>
      </c>
      <c r="I400" s="10">
        <v>0</v>
      </c>
      <c r="J400" s="10">
        <v>0</v>
      </c>
      <c r="K400" s="10">
        <v>0</v>
      </c>
      <c r="L400" s="15">
        <v>0</v>
      </c>
      <c r="M400" s="10">
        <v>0</v>
      </c>
      <c r="N400" s="10">
        <v>0</v>
      </c>
      <c r="O400" s="10">
        <v>0</v>
      </c>
      <c r="P400" s="12" t="e">
        <f>L400-#REF!</f>
        <v>#REF!</v>
      </c>
    </row>
    <row r="401" spans="1:16" ht="24" x14ac:dyDescent="0.25">
      <c r="A401" s="71"/>
      <c r="B401" s="71"/>
      <c r="C401" s="9" t="s">
        <v>8</v>
      </c>
      <c r="D401" s="10">
        <f t="shared" si="45"/>
        <v>0</v>
      </c>
      <c r="E401" s="10">
        <v>0</v>
      </c>
      <c r="F401" s="10">
        <v>0</v>
      </c>
      <c r="G401" s="10">
        <v>0</v>
      </c>
      <c r="H401" s="10">
        <v>0</v>
      </c>
      <c r="I401" s="10">
        <v>0</v>
      </c>
      <c r="J401" s="10">
        <v>0</v>
      </c>
      <c r="K401" s="10">
        <v>0</v>
      </c>
      <c r="L401" s="15">
        <v>0</v>
      </c>
      <c r="M401" s="10">
        <v>0</v>
      </c>
      <c r="N401" s="10">
        <v>0</v>
      </c>
      <c r="O401" s="10">
        <v>0</v>
      </c>
      <c r="P401" s="12" t="e">
        <f>L401-#REF!</f>
        <v>#REF!</v>
      </c>
    </row>
    <row r="402" spans="1:16" ht="24" x14ac:dyDescent="0.25">
      <c r="A402" s="71"/>
      <c r="B402" s="71"/>
      <c r="C402" s="9" t="s">
        <v>9</v>
      </c>
      <c r="D402" s="10">
        <f t="shared" si="45"/>
        <v>0</v>
      </c>
      <c r="E402" s="10">
        <v>0</v>
      </c>
      <c r="F402" s="10">
        <v>0</v>
      </c>
      <c r="G402" s="10">
        <v>0</v>
      </c>
      <c r="H402" s="10">
        <v>0</v>
      </c>
      <c r="I402" s="10">
        <v>0</v>
      </c>
      <c r="J402" s="10">
        <v>0</v>
      </c>
      <c r="K402" s="10">
        <v>0</v>
      </c>
      <c r="L402" s="15">
        <v>0</v>
      </c>
      <c r="M402" s="10">
        <v>0</v>
      </c>
      <c r="N402" s="10">
        <v>0</v>
      </c>
      <c r="O402" s="10">
        <v>0</v>
      </c>
      <c r="P402" s="12" t="e">
        <f>L402-#REF!</f>
        <v>#REF!</v>
      </c>
    </row>
    <row r="403" spans="1:16" ht="36" x14ac:dyDescent="0.25">
      <c r="A403" s="71"/>
      <c r="B403" s="71"/>
      <c r="C403" s="9" t="s">
        <v>10</v>
      </c>
      <c r="D403" s="10">
        <f t="shared" si="45"/>
        <v>0</v>
      </c>
      <c r="E403" s="10">
        <v>0</v>
      </c>
      <c r="F403" s="10">
        <v>0</v>
      </c>
      <c r="G403" s="10">
        <v>0</v>
      </c>
      <c r="H403" s="10">
        <v>0</v>
      </c>
      <c r="I403" s="10">
        <v>0</v>
      </c>
      <c r="J403" s="10">
        <v>0</v>
      </c>
      <c r="K403" s="10">
        <v>0</v>
      </c>
      <c r="L403" s="15">
        <v>0</v>
      </c>
      <c r="M403" s="10">
        <v>0</v>
      </c>
      <c r="N403" s="10">
        <v>0</v>
      </c>
      <c r="O403" s="10">
        <v>0</v>
      </c>
      <c r="P403" s="12" t="e">
        <f>L403-#REF!</f>
        <v>#REF!</v>
      </c>
    </row>
    <row r="404" spans="1:16" x14ac:dyDescent="0.25">
      <c r="A404" s="71"/>
      <c r="B404" s="9"/>
      <c r="C404" s="9"/>
      <c r="D404" s="10">
        <f t="shared" si="45"/>
        <v>0</v>
      </c>
      <c r="E404" s="10"/>
      <c r="F404" s="10"/>
      <c r="G404" s="10"/>
      <c r="H404" s="10"/>
      <c r="I404" s="10"/>
      <c r="J404" s="10"/>
      <c r="K404" s="10"/>
      <c r="L404" s="15"/>
      <c r="M404" s="10"/>
      <c r="N404" s="10"/>
      <c r="O404" s="10"/>
      <c r="P404" s="12" t="e">
        <f>L404-#REF!</f>
        <v>#REF!</v>
      </c>
    </row>
    <row r="405" spans="1:16" x14ac:dyDescent="0.25">
      <c r="A405" s="71"/>
      <c r="B405" s="71" t="s">
        <v>16</v>
      </c>
      <c r="C405" s="9" t="s">
        <v>6</v>
      </c>
      <c r="D405" s="10">
        <f t="shared" si="45"/>
        <v>10000</v>
      </c>
      <c r="E405" s="10">
        <v>0</v>
      </c>
      <c r="F405" s="10">
        <v>0</v>
      </c>
      <c r="G405" s="10">
        <v>0</v>
      </c>
      <c r="H405" s="10">
        <v>0</v>
      </c>
      <c r="I405" s="10">
        <v>0</v>
      </c>
      <c r="J405" s="10">
        <v>10000</v>
      </c>
      <c r="K405" s="10">
        <v>0</v>
      </c>
      <c r="L405" s="15">
        <v>0</v>
      </c>
      <c r="M405" s="10">
        <v>0</v>
      </c>
      <c r="N405" s="10">
        <v>0</v>
      </c>
      <c r="O405" s="10">
        <v>0</v>
      </c>
      <c r="P405" s="12" t="e">
        <f>L405-#REF!</f>
        <v>#REF!</v>
      </c>
    </row>
    <row r="406" spans="1:16" x14ac:dyDescent="0.25">
      <c r="A406" s="71"/>
      <c r="B406" s="71"/>
      <c r="C406" s="9" t="s">
        <v>7</v>
      </c>
      <c r="D406" s="10">
        <f t="shared" si="45"/>
        <v>0</v>
      </c>
      <c r="E406" s="10">
        <v>0</v>
      </c>
      <c r="F406" s="10">
        <v>0</v>
      </c>
      <c r="G406" s="10">
        <v>0</v>
      </c>
      <c r="H406" s="10">
        <v>0</v>
      </c>
      <c r="I406" s="10">
        <v>0</v>
      </c>
      <c r="J406" s="10">
        <v>0</v>
      </c>
      <c r="K406" s="10">
        <v>0</v>
      </c>
      <c r="L406" s="15">
        <v>0</v>
      </c>
      <c r="M406" s="10">
        <v>0</v>
      </c>
      <c r="N406" s="10">
        <v>0</v>
      </c>
      <c r="O406" s="10">
        <v>0</v>
      </c>
      <c r="P406" s="12" t="e">
        <f>L406-#REF!</f>
        <v>#REF!</v>
      </c>
    </row>
    <row r="407" spans="1:16" ht="24" x14ac:dyDescent="0.25">
      <c r="A407" s="71"/>
      <c r="B407" s="71"/>
      <c r="C407" s="9" t="s">
        <v>8</v>
      </c>
      <c r="D407" s="10">
        <f t="shared" si="45"/>
        <v>0</v>
      </c>
      <c r="E407" s="10">
        <v>0</v>
      </c>
      <c r="F407" s="10">
        <v>0</v>
      </c>
      <c r="G407" s="10">
        <v>0</v>
      </c>
      <c r="H407" s="10">
        <v>0</v>
      </c>
      <c r="I407" s="10">
        <v>0</v>
      </c>
      <c r="J407" s="10">
        <v>0</v>
      </c>
      <c r="K407" s="10">
        <v>0</v>
      </c>
      <c r="L407" s="15">
        <v>0</v>
      </c>
      <c r="M407" s="10">
        <v>0</v>
      </c>
      <c r="N407" s="10">
        <v>0</v>
      </c>
      <c r="O407" s="10">
        <v>0</v>
      </c>
      <c r="P407" s="12" t="e">
        <f>L407-#REF!</f>
        <v>#REF!</v>
      </c>
    </row>
    <row r="408" spans="1:16" ht="24" x14ac:dyDescent="0.25">
      <c r="A408" s="71"/>
      <c r="B408" s="71"/>
      <c r="C408" s="9" t="s">
        <v>9</v>
      </c>
      <c r="D408" s="10">
        <f t="shared" si="45"/>
        <v>0</v>
      </c>
      <c r="E408" s="10">
        <v>0</v>
      </c>
      <c r="F408" s="10">
        <v>0</v>
      </c>
      <c r="G408" s="10">
        <v>0</v>
      </c>
      <c r="H408" s="10">
        <v>0</v>
      </c>
      <c r="I408" s="10">
        <v>0</v>
      </c>
      <c r="J408" s="10">
        <v>0</v>
      </c>
      <c r="K408" s="10">
        <v>0</v>
      </c>
      <c r="L408" s="15">
        <v>0</v>
      </c>
      <c r="M408" s="10">
        <v>0</v>
      </c>
      <c r="N408" s="10">
        <v>0</v>
      </c>
      <c r="O408" s="10">
        <v>0</v>
      </c>
      <c r="P408" s="12" t="e">
        <f>L408-#REF!</f>
        <v>#REF!</v>
      </c>
    </row>
    <row r="409" spans="1:16" ht="36" x14ac:dyDescent="0.25">
      <c r="A409" s="71"/>
      <c r="B409" s="71"/>
      <c r="C409" s="9" t="s">
        <v>10</v>
      </c>
      <c r="D409" s="10">
        <f t="shared" si="45"/>
        <v>0</v>
      </c>
      <c r="E409" s="10">
        <v>0</v>
      </c>
      <c r="F409" s="10">
        <v>0</v>
      </c>
      <c r="G409" s="10">
        <v>0</v>
      </c>
      <c r="H409" s="10">
        <v>0</v>
      </c>
      <c r="I409" s="10">
        <v>0</v>
      </c>
      <c r="J409" s="10">
        <v>0</v>
      </c>
      <c r="K409" s="10">
        <v>0</v>
      </c>
      <c r="L409" s="15">
        <v>0</v>
      </c>
      <c r="M409" s="10">
        <v>0</v>
      </c>
      <c r="N409" s="10">
        <v>0</v>
      </c>
      <c r="O409" s="10">
        <v>0</v>
      </c>
      <c r="P409" s="12" t="e">
        <f>L409-#REF!</f>
        <v>#REF!</v>
      </c>
    </row>
    <row r="410" spans="1:16" ht="72" x14ac:dyDescent="0.25">
      <c r="A410" s="71"/>
      <c r="B410" s="71"/>
      <c r="C410" s="9" t="s">
        <v>11</v>
      </c>
      <c r="D410" s="10">
        <f t="shared" si="45"/>
        <v>10000</v>
      </c>
      <c r="E410" s="10">
        <v>0</v>
      </c>
      <c r="F410" s="10">
        <v>0</v>
      </c>
      <c r="G410" s="10">
        <v>0</v>
      </c>
      <c r="H410" s="10">
        <v>0</v>
      </c>
      <c r="I410" s="10">
        <v>0</v>
      </c>
      <c r="J410" s="10">
        <v>10000</v>
      </c>
      <c r="K410" s="10">
        <v>0</v>
      </c>
      <c r="L410" s="15">
        <v>0</v>
      </c>
      <c r="M410" s="10">
        <v>0</v>
      </c>
      <c r="N410" s="10">
        <v>0</v>
      </c>
      <c r="O410" s="10">
        <v>0</v>
      </c>
      <c r="P410" s="12" t="e">
        <f>L410-#REF!</f>
        <v>#REF!</v>
      </c>
    </row>
    <row r="411" spans="1:16" x14ac:dyDescent="0.25">
      <c r="A411" s="9"/>
      <c r="B411" s="9"/>
      <c r="C411" s="9"/>
      <c r="D411" s="10">
        <f t="shared" si="45"/>
        <v>0</v>
      </c>
      <c r="E411" s="10"/>
      <c r="F411" s="10"/>
      <c r="G411" s="10"/>
      <c r="H411" s="10"/>
      <c r="I411" s="10"/>
      <c r="J411" s="10"/>
      <c r="K411" s="10"/>
      <c r="L411" s="15"/>
      <c r="M411" s="10"/>
      <c r="N411" s="10"/>
      <c r="O411" s="10"/>
      <c r="P411" s="12" t="e">
        <f>L411-#REF!</f>
        <v>#REF!</v>
      </c>
    </row>
    <row r="412" spans="1:16" x14ac:dyDescent="0.25">
      <c r="A412" s="71" t="s">
        <v>66</v>
      </c>
      <c r="B412" s="71"/>
      <c r="C412" s="9" t="s">
        <v>6</v>
      </c>
      <c r="D412" s="10">
        <f t="shared" si="45"/>
        <v>20</v>
      </c>
      <c r="E412" s="10">
        <f t="shared" ref="E412:O416" si="46">E419+E425</f>
        <v>20</v>
      </c>
      <c r="F412" s="10">
        <f t="shared" si="46"/>
        <v>0</v>
      </c>
      <c r="G412" s="10">
        <f t="shared" si="46"/>
        <v>0</v>
      </c>
      <c r="H412" s="10">
        <f t="shared" si="46"/>
        <v>0</v>
      </c>
      <c r="I412" s="10">
        <f t="shared" si="46"/>
        <v>0</v>
      </c>
      <c r="J412" s="10">
        <f t="shared" si="46"/>
        <v>0</v>
      </c>
      <c r="K412" s="10">
        <f t="shared" si="46"/>
        <v>0</v>
      </c>
      <c r="L412" s="15">
        <f t="shared" si="46"/>
        <v>0</v>
      </c>
      <c r="M412" s="10">
        <f t="shared" si="46"/>
        <v>0</v>
      </c>
      <c r="N412" s="10">
        <f t="shared" si="46"/>
        <v>0</v>
      </c>
      <c r="O412" s="10">
        <f t="shared" si="46"/>
        <v>0</v>
      </c>
      <c r="P412" s="12" t="e">
        <f>L412-#REF!</f>
        <v>#REF!</v>
      </c>
    </row>
    <row r="413" spans="1:16" x14ac:dyDescent="0.25">
      <c r="A413" s="71"/>
      <c r="B413" s="71"/>
      <c r="C413" s="9" t="s">
        <v>7</v>
      </c>
      <c r="D413" s="10">
        <f t="shared" si="45"/>
        <v>20</v>
      </c>
      <c r="E413" s="10">
        <f t="shared" si="46"/>
        <v>20</v>
      </c>
      <c r="F413" s="10">
        <f t="shared" si="46"/>
        <v>0</v>
      </c>
      <c r="G413" s="10">
        <f t="shared" si="46"/>
        <v>0</v>
      </c>
      <c r="H413" s="10">
        <f t="shared" si="46"/>
        <v>0</v>
      </c>
      <c r="I413" s="10">
        <f t="shared" si="46"/>
        <v>0</v>
      </c>
      <c r="J413" s="10">
        <f t="shared" si="46"/>
        <v>0</v>
      </c>
      <c r="K413" s="10">
        <f t="shared" si="46"/>
        <v>0</v>
      </c>
      <c r="L413" s="15">
        <f t="shared" si="46"/>
        <v>0</v>
      </c>
      <c r="M413" s="10">
        <f t="shared" si="46"/>
        <v>0</v>
      </c>
      <c r="N413" s="10">
        <f t="shared" si="46"/>
        <v>0</v>
      </c>
      <c r="O413" s="10">
        <f t="shared" si="46"/>
        <v>0</v>
      </c>
      <c r="P413" s="12" t="e">
        <f>L413-#REF!</f>
        <v>#REF!</v>
      </c>
    </row>
    <row r="414" spans="1:16" ht="24" x14ac:dyDescent="0.25">
      <c r="A414" s="71"/>
      <c r="B414" s="71"/>
      <c r="C414" s="9" t="s">
        <v>8</v>
      </c>
      <c r="D414" s="10">
        <f t="shared" si="45"/>
        <v>0</v>
      </c>
      <c r="E414" s="10">
        <f t="shared" si="46"/>
        <v>0</v>
      </c>
      <c r="F414" s="10">
        <f t="shared" si="46"/>
        <v>0</v>
      </c>
      <c r="G414" s="10">
        <f t="shared" si="46"/>
        <v>0</v>
      </c>
      <c r="H414" s="10">
        <f t="shared" si="46"/>
        <v>0</v>
      </c>
      <c r="I414" s="10">
        <f t="shared" si="46"/>
        <v>0</v>
      </c>
      <c r="J414" s="10">
        <f t="shared" si="46"/>
        <v>0</v>
      </c>
      <c r="K414" s="10">
        <f t="shared" si="46"/>
        <v>0</v>
      </c>
      <c r="L414" s="15">
        <f t="shared" si="46"/>
        <v>0</v>
      </c>
      <c r="M414" s="10">
        <f t="shared" si="46"/>
        <v>0</v>
      </c>
      <c r="N414" s="10">
        <f t="shared" si="46"/>
        <v>0</v>
      </c>
      <c r="O414" s="10">
        <f t="shared" si="46"/>
        <v>0</v>
      </c>
      <c r="P414" s="12" t="e">
        <f>L414-#REF!</f>
        <v>#REF!</v>
      </c>
    </row>
    <row r="415" spans="1:16" ht="24" x14ac:dyDescent="0.25">
      <c r="A415" s="71"/>
      <c r="B415" s="71"/>
      <c r="C415" s="9" t="s">
        <v>9</v>
      </c>
      <c r="D415" s="10">
        <f t="shared" si="45"/>
        <v>0</v>
      </c>
      <c r="E415" s="10">
        <f t="shared" si="46"/>
        <v>0</v>
      </c>
      <c r="F415" s="10">
        <f t="shared" si="46"/>
        <v>0</v>
      </c>
      <c r="G415" s="10">
        <f t="shared" si="46"/>
        <v>0</v>
      </c>
      <c r="H415" s="10">
        <f t="shared" si="46"/>
        <v>0</v>
      </c>
      <c r="I415" s="10">
        <f t="shared" si="46"/>
        <v>0</v>
      </c>
      <c r="J415" s="10">
        <f t="shared" si="46"/>
        <v>0</v>
      </c>
      <c r="K415" s="10">
        <f t="shared" si="46"/>
        <v>0</v>
      </c>
      <c r="L415" s="15">
        <f t="shared" si="46"/>
        <v>0</v>
      </c>
      <c r="M415" s="10">
        <f t="shared" si="46"/>
        <v>0</v>
      </c>
      <c r="N415" s="10">
        <f t="shared" si="46"/>
        <v>0</v>
      </c>
      <c r="O415" s="10">
        <f t="shared" si="46"/>
        <v>0</v>
      </c>
      <c r="P415" s="12" t="e">
        <f>L415-#REF!</f>
        <v>#REF!</v>
      </c>
    </row>
    <row r="416" spans="1:16" ht="36" x14ac:dyDescent="0.25">
      <c r="A416" s="71"/>
      <c r="B416" s="71"/>
      <c r="C416" s="9" t="s">
        <v>10</v>
      </c>
      <c r="D416" s="10">
        <f t="shared" si="45"/>
        <v>0</v>
      </c>
      <c r="E416" s="10">
        <f t="shared" si="46"/>
        <v>0</v>
      </c>
      <c r="F416" s="10">
        <f t="shared" si="46"/>
        <v>0</v>
      </c>
      <c r="G416" s="10">
        <f t="shared" si="46"/>
        <v>0</v>
      </c>
      <c r="H416" s="10">
        <f t="shared" si="46"/>
        <v>0</v>
      </c>
      <c r="I416" s="10">
        <f t="shared" si="46"/>
        <v>0</v>
      </c>
      <c r="J416" s="10">
        <f t="shared" si="46"/>
        <v>0</v>
      </c>
      <c r="K416" s="10">
        <f t="shared" si="46"/>
        <v>0</v>
      </c>
      <c r="L416" s="15">
        <f t="shared" si="46"/>
        <v>0</v>
      </c>
      <c r="M416" s="10">
        <f t="shared" si="46"/>
        <v>0</v>
      </c>
      <c r="N416" s="10">
        <f t="shared" si="46"/>
        <v>0</v>
      </c>
      <c r="O416" s="10">
        <f t="shared" si="46"/>
        <v>0</v>
      </c>
      <c r="P416" s="12" t="e">
        <f>L416-#REF!</f>
        <v>#REF!</v>
      </c>
    </row>
    <row r="417" spans="1:16" x14ac:dyDescent="0.25">
      <c r="A417" s="71"/>
      <c r="B417" s="9"/>
      <c r="C417" s="9"/>
      <c r="D417" s="10"/>
      <c r="E417" s="10"/>
      <c r="F417" s="10"/>
      <c r="G417" s="10"/>
      <c r="H417" s="10"/>
      <c r="I417" s="10"/>
      <c r="J417" s="10"/>
      <c r="K417" s="10"/>
      <c r="L417" s="15"/>
      <c r="M417" s="10"/>
      <c r="N417" s="10"/>
      <c r="O417" s="10"/>
      <c r="P417" s="12" t="e">
        <f>L417-#REF!</f>
        <v>#REF!</v>
      </c>
    </row>
    <row r="418" spans="1:16" x14ac:dyDescent="0.25">
      <c r="A418" s="71"/>
      <c r="B418" s="71" t="s">
        <v>12</v>
      </c>
      <c r="C418" s="71"/>
      <c r="D418" s="71"/>
      <c r="E418" s="71"/>
      <c r="F418" s="71"/>
      <c r="G418" s="71"/>
      <c r="H418" s="71"/>
      <c r="I418" s="71"/>
      <c r="J418" s="71"/>
      <c r="K418" s="71"/>
      <c r="L418" s="17"/>
      <c r="M418" s="9"/>
      <c r="N418" s="9"/>
      <c r="O418" s="9"/>
      <c r="P418" s="12" t="e">
        <f>L418-#REF!</f>
        <v>#REF!</v>
      </c>
    </row>
    <row r="419" spans="1:16" x14ac:dyDescent="0.25">
      <c r="A419" s="71"/>
      <c r="B419" s="71" t="s">
        <v>13</v>
      </c>
      <c r="C419" s="9" t="s">
        <v>6</v>
      </c>
      <c r="D419" s="10">
        <f t="shared" ref="D419:D488" si="47">SUM(E419:O419)</f>
        <v>20</v>
      </c>
      <c r="E419" s="10">
        <v>20</v>
      </c>
      <c r="F419" s="10">
        <v>0</v>
      </c>
      <c r="G419" s="10">
        <v>0</v>
      </c>
      <c r="H419" s="10">
        <v>0</v>
      </c>
      <c r="I419" s="10">
        <v>0</v>
      </c>
      <c r="J419" s="10">
        <v>0</v>
      </c>
      <c r="K419" s="10">
        <v>0</v>
      </c>
      <c r="L419" s="15">
        <v>0</v>
      </c>
      <c r="M419" s="10">
        <v>0</v>
      </c>
      <c r="N419" s="10">
        <v>0</v>
      </c>
      <c r="O419" s="10">
        <v>0</v>
      </c>
      <c r="P419" s="12" t="e">
        <f>L419-#REF!</f>
        <v>#REF!</v>
      </c>
    </row>
    <row r="420" spans="1:16" x14ac:dyDescent="0.25">
      <c r="A420" s="71"/>
      <c r="B420" s="71"/>
      <c r="C420" s="9" t="s">
        <v>7</v>
      </c>
      <c r="D420" s="10">
        <f t="shared" si="47"/>
        <v>20</v>
      </c>
      <c r="E420" s="10">
        <v>20</v>
      </c>
      <c r="F420" s="10">
        <v>0</v>
      </c>
      <c r="G420" s="10">
        <v>0</v>
      </c>
      <c r="H420" s="10">
        <v>0</v>
      </c>
      <c r="I420" s="10">
        <v>0</v>
      </c>
      <c r="J420" s="10">
        <v>0</v>
      </c>
      <c r="K420" s="10">
        <v>0</v>
      </c>
      <c r="L420" s="15">
        <v>0</v>
      </c>
      <c r="M420" s="10">
        <v>0</v>
      </c>
      <c r="N420" s="10">
        <v>0</v>
      </c>
      <c r="O420" s="10">
        <v>0</v>
      </c>
      <c r="P420" s="12" t="e">
        <f>L420-#REF!</f>
        <v>#REF!</v>
      </c>
    </row>
    <row r="421" spans="1:16" ht="24" x14ac:dyDescent="0.25">
      <c r="A421" s="71"/>
      <c r="B421" s="71"/>
      <c r="C421" s="9" t="s">
        <v>8</v>
      </c>
      <c r="D421" s="10">
        <f t="shared" si="47"/>
        <v>0</v>
      </c>
      <c r="E421" s="10">
        <v>0</v>
      </c>
      <c r="F421" s="10">
        <v>0</v>
      </c>
      <c r="G421" s="10">
        <v>0</v>
      </c>
      <c r="H421" s="10">
        <v>0</v>
      </c>
      <c r="I421" s="10">
        <v>0</v>
      </c>
      <c r="J421" s="10">
        <v>0</v>
      </c>
      <c r="K421" s="10">
        <v>0</v>
      </c>
      <c r="L421" s="15">
        <v>0</v>
      </c>
      <c r="M421" s="10">
        <v>0</v>
      </c>
      <c r="N421" s="10">
        <v>0</v>
      </c>
      <c r="O421" s="10">
        <v>0</v>
      </c>
      <c r="P421" s="12" t="e">
        <f>L421-#REF!</f>
        <v>#REF!</v>
      </c>
    </row>
    <row r="422" spans="1:16" ht="24" x14ac:dyDescent="0.25">
      <c r="A422" s="71"/>
      <c r="B422" s="71"/>
      <c r="C422" s="9" t="s">
        <v>9</v>
      </c>
      <c r="D422" s="10">
        <f t="shared" si="47"/>
        <v>0</v>
      </c>
      <c r="E422" s="10">
        <v>0</v>
      </c>
      <c r="F422" s="10">
        <v>0</v>
      </c>
      <c r="G422" s="10">
        <v>0</v>
      </c>
      <c r="H422" s="10">
        <v>0</v>
      </c>
      <c r="I422" s="10">
        <v>0</v>
      </c>
      <c r="J422" s="10">
        <v>0</v>
      </c>
      <c r="K422" s="10">
        <v>0</v>
      </c>
      <c r="L422" s="15">
        <v>0</v>
      </c>
      <c r="M422" s="10">
        <v>0</v>
      </c>
      <c r="N422" s="10">
        <v>0</v>
      </c>
      <c r="O422" s="10">
        <v>0</v>
      </c>
      <c r="P422" s="12" t="e">
        <f>L422-#REF!</f>
        <v>#REF!</v>
      </c>
    </row>
    <row r="423" spans="1:16" ht="36" x14ac:dyDescent="0.25">
      <c r="A423" s="71"/>
      <c r="B423" s="71"/>
      <c r="C423" s="9" t="s">
        <v>10</v>
      </c>
      <c r="D423" s="10">
        <f t="shared" si="47"/>
        <v>0</v>
      </c>
      <c r="E423" s="10">
        <v>0</v>
      </c>
      <c r="F423" s="10">
        <v>0</v>
      </c>
      <c r="G423" s="10">
        <v>0</v>
      </c>
      <c r="H423" s="10">
        <v>0</v>
      </c>
      <c r="I423" s="10">
        <v>0</v>
      </c>
      <c r="J423" s="10">
        <v>0</v>
      </c>
      <c r="K423" s="10">
        <v>0</v>
      </c>
      <c r="L423" s="15">
        <v>0</v>
      </c>
      <c r="M423" s="10">
        <v>0</v>
      </c>
      <c r="N423" s="10">
        <v>0</v>
      </c>
      <c r="O423" s="10">
        <v>0</v>
      </c>
      <c r="P423" s="12" t="e">
        <f>L423-#REF!</f>
        <v>#REF!</v>
      </c>
    </row>
    <row r="424" spans="1:16" x14ac:dyDescent="0.25">
      <c r="A424" s="71"/>
      <c r="B424" s="9"/>
      <c r="C424" s="9"/>
      <c r="D424" s="10">
        <f t="shared" si="47"/>
        <v>0</v>
      </c>
      <c r="E424" s="10"/>
      <c r="F424" s="10"/>
      <c r="G424" s="10"/>
      <c r="H424" s="10"/>
      <c r="I424" s="10"/>
      <c r="J424" s="10"/>
      <c r="K424" s="10"/>
      <c r="L424" s="15"/>
      <c r="M424" s="10"/>
      <c r="N424" s="10"/>
      <c r="O424" s="10"/>
      <c r="P424" s="12" t="e">
        <f>L424-#REF!</f>
        <v>#REF!</v>
      </c>
    </row>
    <row r="425" spans="1:16" x14ac:dyDescent="0.25">
      <c r="A425" s="71"/>
      <c r="B425" s="71" t="s">
        <v>16</v>
      </c>
      <c r="C425" s="9" t="s">
        <v>6</v>
      </c>
      <c r="D425" s="10">
        <f t="shared" si="47"/>
        <v>0</v>
      </c>
      <c r="E425" s="10">
        <v>0</v>
      </c>
      <c r="F425" s="10">
        <v>0</v>
      </c>
      <c r="G425" s="10">
        <v>0</v>
      </c>
      <c r="H425" s="10">
        <v>0</v>
      </c>
      <c r="I425" s="10">
        <v>0</v>
      </c>
      <c r="J425" s="10">
        <v>0</v>
      </c>
      <c r="K425" s="10">
        <v>0</v>
      </c>
      <c r="L425" s="15">
        <v>0</v>
      </c>
      <c r="M425" s="10">
        <v>0</v>
      </c>
      <c r="N425" s="10">
        <v>0</v>
      </c>
      <c r="O425" s="10">
        <v>0</v>
      </c>
      <c r="P425" s="12" t="e">
        <f>L425-#REF!</f>
        <v>#REF!</v>
      </c>
    </row>
    <row r="426" spans="1:16" x14ac:dyDescent="0.25">
      <c r="A426" s="71"/>
      <c r="B426" s="71"/>
      <c r="C426" s="9" t="s">
        <v>7</v>
      </c>
      <c r="D426" s="10">
        <f t="shared" si="47"/>
        <v>0</v>
      </c>
      <c r="E426" s="10">
        <v>0</v>
      </c>
      <c r="F426" s="10">
        <v>0</v>
      </c>
      <c r="G426" s="10">
        <v>0</v>
      </c>
      <c r="H426" s="10">
        <v>0</v>
      </c>
      <c r="I426" s="10">
        <v>0</v>
      </c>
      <c r="J426" s="10">
        <v>0</v>
      </c>
      <c r="K426" s="10">
        <v>0</v>
      </c>
      <c r="L426" s="15">
        <v>0</v>
      </c>
      <c r="M426" s="10">
        <v>0</v>
      </c>
      <c r="N426" s="10">
        <v>0</v>
      </c>
      <c r="O426" s="10">
        <v>0</v>
      </c>
      <c r="P426" s="12" t="e">
        <f>L426-#REF!</f>
        <v>#REF!</v>
      </c>
    </row>
    <row r="427" spans="1:16" ht="24" x14ac:dyDescent="0.25">
      <c r="A427" s="71"/>
      <c r="B427" s="71"/>
      <c r="C427" s="9" t="s">
        <v>8</v>
      </c>
      <c r="D427" s="10">
        <f t="shared" si="47"/>
        <v>0</v>
      </c>
      <c r="E427" s="10">
        <v>0</v>
      </c>
      <c r="F427" s="10">
        <v>0</v>
      </c>
      <c r="G427" s="10">
        <v>0</v>
      </c>
      <c r="H427" s="10">
        <v>0</v>
      </c>
      <c r="I427" s="10">
        <v>0</v>
      </c>
      <c r="J427" s="10">
        <v>0</v>
      </c>
      <c r="K427" s="10">
        <v>0</v>
      </c>
      <c r="L427" s="15">
        <v>0</v>
      </c>
      <c r="M427" s="10">
        <v>0</v>
      </c>
      <c r="N427" s="10">
        <v>0</v>
      </c>
      <c r="O427" s="10">
        <v>0</v>
      </c>
      <c r="P427" s="12" t="e">
        <f>L427-#REF!</f>
        <v>#REF!</v>
      </c>
    </row>
    <row r="428" spans="1:16" ht="24" x14ac:dyDescent="0.25">
      <c r="A428" s="71"/>
      <c r="B428" s="71"/>
      <c r="C428" s="9" t="s">
        <v>9</v>
      </c>
      <c r="D428" s="10">
        <f t="shared" si="47"/>
        <v>0</v>
      </c>
      <c r="E428" s="10">
        <v>0</v>
      </c>
      <c r="F428" s="10">
        <v>0</v>
      </c>
      <c r="G428" s="10">
        <v>0</v>
      </c>
      <c r="H428" s="10">
        <v>0</v>
      </c>
      <c r="I428" s="10">
        <v>0</v>
      </c>
      <c r="J428" s="10">
        <v>0</v>
      </c>
      <c r="K428" s="10">
        <v>0</v>
      </c>
      <c r="L428" s="15">
        <v>0</v>
      </c>
      <c r="M428" s="10">
        <v>0</v>
      </c>
      <c r="N428" s="10">
        <v>0</v>
      </c>
      <c r="O428" s="10">
        <v>0</v>
      </c>
      <c r="P428" s="12" t="e">
        <f>L428-#REF!</f>
        <v>#REF!</v>
      </c>
    </row>
    <row r="429" spans="1:16" ht="36" x14ac:dyDescent="0.25">
      <c r="A429" s="71"/>
      <c r="B429" s="71"/>
      <c r="C429" s="9" t="s">
        <v>10</v>
      </c>
      <c r="D429" s="10">
        <f>SUM(E429:O429)</f>
        <v>0</v>
      </c>
      <c r="E429" s="10">
        <v>0</v>
      </c>
      <c r="F429" s="10">
        <v>0</v>
      </c>
      <c r="G429" s="10">
        <v>0</v>
      </c>
      <c r="H429" s="10">
        <v>0</v>
      </c>
      <c r="I429" s="10">
        <v>0</v>
      </c>
      <c r="J429" s="10">
        <v>0</v>
      </c>
      <c r="K429" s="10">
        <v>0</v>
      </c>
      <c r="L429" s="15">
        <v>0</v>
      </c>
      <c r="M429" s="10">
        <v>0</v>
      </c>
      <c r="N429" s="10">
        <v>0</v>
      </c>
      <c r="O429" s="10">
        <v>0</v>
      </c>
      <c r="P429" s="12" t="e">
        <f>L429-#REF!</f>
        <v>#REF!</v>
      </c>
    </row>
    <row r="430" spans="1:16" x14ac:dyDescent="0.25">
      <c r="A430" s="9"/>
      <c r="B430" s="9"/>
      <c r="C430" s="9"/>
      <c r="D430" s="10"/>
      <c r="E430" s="10"/>
      <c r="F430" s="10"/>
      <c r="G430" s="10"/>
      <c r="H430" s="10"/>
      <c r="I430" s="10"/>
      <c r="J430" s="10"/>
      <c r="K430" s="10"/>
      <c r="L430" s="15"/>
      <c r="M430" s="10"/>
      <c r="N430" s="10"/>
      <c r="O430" s="10"/>
      <c r="P430" s="12" t="e">
        <f>L430-#REF!</f>
        <v>#REF!</v>
      </c>
    </row>
    <row r="431" spans="1:16" ht="17.25" customHeight="1" x14ac:dyDescent="0.25">
      <c r="A431" s="74" t="s">
        <v>163</v>
      </c>
      <c r="B431" s="74" t="s">
        <v>164</v>
      </c>
      <c r="C431" s="21" t="s">
        <v>6</v>
      </c>
      <c r="D431" s="20">
        <f>SUM(E431:O431)</f>
        <v>165000</v>
      </c>
      <c r="E431" s="20">
        <v>0</v>
      </c>
      <c r="F431" s="20">
        <v>0</v>
      </c>
      <c r="G431" s="20">
        <v>0</v>
      </c>
      <c r="H431" s="20">
        <v>0</v>
      </c>
      <c r="I431" s="20">
        <v>0</v>
      </c>
      <c r="J431" s="20">
        <v>0</v>
      </c>
      <c r="K431" s="20">
        <v>0</v>
      </c>
      <c r="L431" s="20">
        <f>SUM(L433+L435+L434+L432)</f>
        <v>165000</v>
      </c>
      <c r="M431" s="20">
        <f t="shared" ref="M431:O431" si="48">SUM(M433+M435+M434+M432)</f>
        <v>0</v>
      </c>
      <c r="N431" s="20">
        <f t="shared" si="48"/>
        <v>0</v>
      </c>
      <c r="O431" s="20">
        <f t="shared" si="48"/>
        <v>0</v>
      </c>
      <c r="P431" s="25" t="e">
        <f>L431-#REF!</f>
        <v>#REF!</v>
      </c>
    </row>
    <row r="432" spans="1:16" x14ac:dyDescent="0.25">
      <c r="A432" s="75"/>
      <c r="B432" s="75"/>
      <c r="C432" s="21" t="s">
        <v>7</v>
      </c>
      <c r="D432" s="20">
        <f t="shared" ref="D432:D435" si="49">SUM(E432:O432)</f>
        <v>165000</v>
      </c>
      <c r="E432" s="20">
        <v>0</v>
      </c>
      <c r="F432" s="20">
        <v>0</v>
      </c>
      <c r="G432" s="20">
        <v>0</v>
      </c>
      <c r="H432" s="20">
        <v>0</v>
      </c>
      <c r="I432" s="20">
        <v>0</v>
      </c>
      <c r="J432" s="20">
        <v>0</v>
      </c>
      <c r="K432" s="20">
        <v>0</v>
      </c>
      <c r="L432" s="20">
        <v>165000</v>
      </c>
      <c r="M432" s="20">
        <v>0</v>
      </c>
      <c r="N432" s="20">
        <v>0</v>
      </c>
      <c r="O432" s="20">
        <v>0</v>
      </c>
      <c r="P432" s="25" t="e">
        <f>L432-#REF!</f>
        <v>#REF!</v>
      </c>
    </row>
    <row r="433" spans="1:16" ht="24" x14ac:dyDescent="0.25">
      <c r="A433" s="75"/>
      <c r="B433" s="75"/>
      <c r="C433" s="21" t="s">
        <v>8</v>
      </c>
      <c r="D433" s="20">
        <f t="shared" si="49"/>
        <v>0</v>
      </c>
      <c r="E433" s="20">
        <v>0</v>
      </c>
      <c r="F433" s="20">
        <v>0</v>
      </c>
      <c r="G433" s="20">
        <v>0</v>
      </c>
      <c r="H433" s="20">
        <v>0</v>
      </c>
      <c r="I433" s="20">
        <v>0</v>
      </c>
      <c r="J433" s="20">
        <v>0</v>
      </c>
      <c r="K433" s="20">
        <v>0</v>
      </c>
      <c r="L433" s="20">
        <v>0</v>
      </c>
      <c r="M433" s="20">
        <v>0</v>
      </c>
      <c r="N433" s="20">
        <v>0</v>
      </c>
      <c r="O433" s="20">
        <v>0</v>
      </c>
      <c r="P433" s="12" t="e">
        <f>L433-#REF!</f>
        <v>#REF!</v>
      </c>
    </row>
    <row r="434" spans="1:16" ht="24" x14ac:dyDescent="0.25">
      <c r="A434" s="75"/>
      <c r="B434" s="75"/>
      <c r="C434" s="21" t="s">
        <v>9</v>
      </c>
      <c r="D434" s="20">
        <f t="shared" si="49"/>
        <v>0</v>
      </c>
      <c r="E434" s="20">
        <v>0</v>
      </c>
      <c r="F434" s="20">
        <v>0</v>
      </c>
      <c r="G434" s="20">
        <v>0</v>
      </c>
      <c r="H434" s="20">
        <v>0</v>
      </c>
      <c r="I434" s="20">
        <v>0</v>
      </c>
      <c r="J434" s="20">
        <v>0</v>
      </c>
      <c r="K434" s="20">
        <v>0</v>
      </c>
      <c r="L434" s="20">
        <v>0</v>
      </c>
      <c r="M434" s="20">
        <v>0</v>
      </c>
      <c r="N434" s="20">
        <v>0</v>
      </c>
      <c r="O434" s="20">
        <v>0</v>
      </c>
      <c r="P434" s="12" t="e">
        <f>L434-#REF!</f>
        <v>#REF!</v>
      </c>
    </row>
    <row r="435" spans="1:16" ht="36" x14ac:dyDescent="0.25">
      <c r="A435" s="76"/>
      <c r="B435" s="76"/>
      <c r="C435" s="21" t="s">
        <v>10</v>
      </c>
      <c r="D435" s="20">
        <f t="shared" si="49"/>
        <v>0</v>
      </c>
      <c r="E435" s="20">
        <v>0</v>
      </c>
      <c r="F435" s="20">
        <v>0</v>
      </c>
      <c r="G435" s="20">
        <v>0</v>
      </c>
      <c r="H435" s="20">
        <v>0</v>
      </c>
      <c r="I435" s="20">
        <v>0</v>
      </c>
      <c r="J435" s="20">
        <v>0</v>
      </c>
      <c r="K435" s="20">
        <v>0</v>
      </c>
      <c r="L435" s="20">
        <v>0</v>
      </c>
      <c r="M435" s="20">
        <v>0</v>
      </c>
      <c r="N435" s="20">
        <v>0</v>
      </c>
      <c r="O435" s="20">
        <v>0</v>
      </c>
      <c r="P435" s="12" t="e">
        <f>L435-#REF!</f>
        <v>#REF!</v>
      </c>
    </row>
    <row r="436" spans="1:16" x14ac:dyDescent="0.25">
      <c r="A436" s="9"/>
      <c r="B436" s="9"/>
      <c r="C436" s="9"/>
      <c r="D436" s="10"/>
      <c r="E436" s="10"/>
      <c r="F436" s="10"/>
      <c r="G436" s="10"/>
      <c r="H436" s="10"/>
      <c r="I436" s="10"/>
      <c r="J436" s="10"/>
      <c r="K436" s="10"/>
      <c r="L436" s="15"/>
      <c r="M436" s="10"/>
      <c r="N436" s="10"/>
      <c r="O436" s="10"/>
      <c r="P436" s="12" t="e">
        <f>L436-#REF!</f>
        <v>#REF!</v>
      </c>
    </row>
    <row r="437" spans="1:16" x14ac:dyDescent="0.25">
      <c r="A437" s="73" t="s">
        <v>67</v>
      </c>
      <c r="B437" s="71"/>
      <c r="C437" s="9" t="s">
        <v>6</v>
      </c>
      <c r="D437" s="10">
        <f t="shared" si="47"/>
        <v>848205.20000000007</v>
      </c>
      <c r="E437" s="10">
        <f t="shared" ref="E437:O442" si="50">E443+E449+E455</f>
        <v>53175.6</v>
      </c>
      <c r="F437" s="10">
        <f t="shared" si="50"/>
        <v>48209.1</v>
      </c>
      <c r="G437" s="10">
        <f t="shared" si="50"/>
        <v>52359.8</v>
      </c>
      <c r="H437" s="10">
        <f t="shared" si="50"/>
        <v>52877.4</v>
      </c>
      <c r="I437" s="10">
        <f t="shared" si="50"/>
        <v>53525.2</v>
      </c>
      <c r="J437" s="10">
        <f t="shared" si="50"/>
        <v>76495.100000000006</v>
      </c>
      <c r="K437" s="10">
        <f t="shared" si="50"/>
        <v>97401.5</v>
      </c>
      <c r="L437" s="15">
        <f t="shared" si="50"/>
        <v>103376</v>
      </c>
      <c r="M437" s="10">
        <f t="shared" si="50"/>
        <v>103592.9</v>
      </c>
      <c r="N437" s="10">
        <f t="shared" si="50"/>
        <v>103596.3</v>
      </c>
      <c r="O437" s="10">
        <f t="shared" si="50"/>
        <v>103596.3</v>
      </c>
      <c r="P437" s="12" t="e">
        <f>L437-#REF!</f>
        <v>#REF!</v>
      </c>
    </row>
    <row r="438" spans="1:16" x14ac:dyDescent="0.25">
      <c r="A438" s="73"/>
      <c r="B438" s="71"/>
      <c r="C438" s="9" t="s">
        <v>7</v>
      </c>
      <c r="D438" s="10">
        <f t="shared" si="47"/>
        <v>744337.29999999993</v>
      </c>
      <c r="E438" s="10">
        <f t="shared" si="50"/>
        <v>44150.3</v>
      </c>
      <c r="F438" s="10">
        <f t="shared" si="50"/>
        <v>42022</v>
      </c>
      <c r="G438" s="10">
        <f t="shared" si="50"/>
        <v>43393.5</v>
      </c>
      <c r="H438" s="10">
        <f t="shared" si="50"/>
        <v>43187.6</v>
      </c>
      <c r="I438" s="10">
        <f t="shared" si="50"/>
        <v>43859.7</v>
      </c>
      <c r="J438" s="10">
        <f t="shared" si="50"/>
        <v>68432.399999999994</v>
      </c>
      <c r="K438" s="10">
        <f t="shared" si="50"/>
        <v>85668.3</v>
      </c>
      <c r="L438" s="15">
        <f t="shared" si="50"/>
        <v>93408.3</v>
      </c>
      <c r="M438" s="10">
        <f t="shared" si="50"/>
        <v>93402.8</v>
      </c>
      <c r="N438" s="10">
        <f t="shared" si="50"/>
        <v>93406.2</v>
      </c>
      <c r="O438" s="10">
        <f t="shared" si="50"/>
        <v>93406.2</v>
      </c>
      <c r="P438" s="12" t="e">
        <f>L438-#REF!</f>
        <v>#REF!</v>
      </c>
    </row>
    <row r="439" spans="1:16" ht="24" x14ac:dyDescent="0.25">
      <c r="A439" s="73"/>
      <c r="B439" s="71"/>
      <c r="C439" s="9" t="s">
        <v>8</v>
      </c>
      <c r="D439" s="10">
        <f t="shared" si="47"/>
        <v>0</v>
      </c>
      <c r="E439" s="10">
        <f t="shared" si="50"/>
        <v>0</v>
      </c>
      <c r="F439" s="10">
        <f t="shared" si="50"/>
        <v>0</v>
      </c>
      <c r="G439" s="10">
        <f t="shared" si="50"/>
        <v>0</v>
      </c>
      <c r="H439" s="10">
        <f t="shared" si="50"/>
        <v>0</v>
      </c>
      <c r="I439" s="10">
        <f t="shared" si="50"/>
        <v>0</v>
      </c>
      <c r="J439" s="10">
        <f t="shared" si="50"/>
        <v>0</v>
      </c>
      <c r="K439" s="10">
        <f t="shared" si="50"/>
        <v>0</v>
      </c>
      <c r="L439" s="15">
        <f t="shared" si="50"/>
        <v>0</v>
      </c>
      <c r="M439" s="10">
        <f t="shared" si="50"/>
        <v>0</v>
      </c>
      <c r="N439" s="10">
        <f t="shared" si="50"/>
        <v>0</v>
      </c>
      <c r="O439" s="10">
        <f t="shared" si="50"/>
        <v>0</v>
      </c>
      <c r="P439" s="12" t="e">
        <f>L439-#REF!</f>
        <v>#REF!</v>
      </c>
    </row>
    <row r="440" spans="1:16" ht="24" x14ac:dyDescent="0.25">
      <c r="A440" s="73"/>
      <c r="B440" s="71"/>
      <c r="C440" s="9" t="s">
        <v>9</v>
      </c>
      <c r="D440" s="10">
        <f t="shared" si="47"/>
        <v>103867.90000000001</v>
      </c>
      <c r="E440" s="10">
        <f t="shared" si="50"/>
        <v>9025.2999999999993</v>
      </c>
      <c r="F440" s="10">
        <f t="shared" si="50"/>
        <v>6187.1</v>
      </c>
      <c r="G440" s="10">
        <f t="shared" si="50"/>
        <v>8966.2999999999993</v>
      </c>
      <c r="H440" s="10">
        <f t="shared" si="50"/>
        <v>9689.7999999999993</v>
      </c>
      <c r="I440" s="10">
        <f t="shared" si="50"/>
        <v>9665.5</v>
      </c>
      <c r="J440" s="10">
        <f t="shared" si="50"/>
        <v>8062.7</v>
      </c>
      <c r="K440" s="10">
        <f t="shared" si="50"/>
        <v>11733.2</v>
      </c>
      <c r="L440" s="15">
        <f t="shared" si="50"/>
        <v>9967.7000000000007</v>
      </c>
      <c r="M440" s="10">
        <f t="shared" si="50"/>
        <v>10190.1</v>
      </c>
      <c r="N440" s="10">
        <f t="shared" si="50"/>
        <v>10190.1</v>
      </c>
      <c r="O440" s="10">
        <f t="shared" si="50"/>
        <v>10190.1</v>
      </c>
      <c r="P440" s="12" t="e">
        <f>L440-#REF!</f>
        <v>#REF!</v>
      </c>
    </row>
    <row r="441" spans="1:16" ht="36" x14ac:dyDescent="0.25">
      <c r="A441" s="73"/>
      <c r="B441" s="71"/>
      <c r="C441" s="9" t="s">
        <v>10</v>
      </c>
      <c r="D441" s="10">
        <f t="shared" si="47"/>
        <v>0</v>
      </c>
      <c r="E441" s="10">
        <f t="shared" si="50"/>
        <v>0</v>
      </c>
      <c r="F441" s="10">
        <f t="shared" si="50"/>
        <v>0</v>
      </c>
      <c r="G441" s="10">
        <f t="shared" si="50"/>
        <v>0</v>
      </c>
      <c r="H441" s="10">
        <f t="shared" si="50"/>
        <v>0</v>
      </c>
      <c r="I441" s="10">
        <f t="shared" si="50"/>
        <v>0</v>
      </c>
      <c r="J441" s="10">
        <f t="shared" si="50"/>
        <v>0</v>
      </c>
      <c r="K441" s="10">
        <f t="shared" si="50"/>
        <v>0</v>
      </c>
      <c r="L441" s="15">
        <f t="shared" si="50"/>
        <v>0</v>
      </c>
      <c r="M441" s="10">
        <f t="shared" si="50"/>
        <v>0</v>
      </c>
      <c r="N441" s="10">
        <f t="shared" si="50"/>
        <v>0</v>
      </c>
      <c r="O441" s="10">
        <f t="shared" si="50"/>
        <v>0</v>
      </c>
      <c r="P441" s="12" t="e">
        <f>L441-#REF!</f>
        <v>#REF!</v>
      </c>
    </row>
    <row r="442" spans="1:16" x14ac:dyDescent="0.25">
      <c r="A442" s="11"/>
      <c r="B442" s="9"/>
      <c r="C442" s="9"/>
      <c r="D442" s="10">
        <f t="shared" si="47"/>
        <v>0</v>
      </c>
      <c r="E442" s="10">
        <f t="shared" si="50"/>
        <v>0</v>
      </c>
      <c r="F442" s="10">
        <f t="shared" si="50"/>
        <v>0</v>
      </c>
      <c r="G442" s="10">
        <f t="shared" si="50"/>
        <v>0</v>
      </c>
      <c r="H442" s="10">
        <f t="shared" si="50"/>
        <v>0</v>
      </c>
      <c r="I442" s="10">
        <f t="shared" si="50"/>
        <v>0</v>
      </c>
      <c r="J442" s="10">
        <f t="shared" si="50"/>
        <v>0</v>
      </c>
      <c r="K442" s="10">
        <f t="shared" si="50"/>
        <v>0</v>
      </c>
      <c r="L442" s="15">
        <f t="shared" si="50"/>
        <v>0</v>
      </c>
      <c r="M442" s="10">
        <f t="shared" si="50"/>
        <v>0</v>
      </c>
      <c r="N442" s="10">
        <f t="shared" si="50"/>
        <v>0</v>
      </c>
      <c r="O442" s="10">
        <f t="shared" si="50"/>
        <v>0</v>
      </c>
      <c r="P442" s="12" t="e">
        <f>L442-#REF!</f>
        <v>#REF!</v>
      </c>
    </row>
    <row r="443" spans="1:16" x14ac:dyDescent="0.25">
      <c r="A443" s="71" t="s">
        <v>68</v>
      </c>
      <c r="B443" s="71" t="s">
        <v>69</v>
      </c>
      <c r="C443" s="9" t="s">
        <v>6</v>
      </c>
      <c r="D443" s="10">
        <f t="shared" si="47"/>
        <v>848205.20000000007</v>
      </c>
      <c r="E443" s="10">
        <v>53175.6</v>
      </c>
      <c r="F443" s="10">
        <v>48209.1</v>
      </c>
      <c r="G443" s="10">
        <v>52359.8</v>
      </c>
      <c r="H443" s="10">
        <v>52877.4</v>
      </c>
      <c r="I443" s="10">
        <v>53525.2</v>
      </c>
      <c r="J443" s="10">
        <v>76495.100000000006</v>
      </c>
      <c r="K443" s="10">
        <v>97401.5</v>
      </c>
      <c r="L443" s="15">
        <v>103376</v>
      </c>
      <c r="M443" s="10">
        <v>103592.9</v>
      </c>
      <c r="N443" s="10">
        <v>103596.3</v>
      </c>
      <c r="O443" s="10">
        <v>103596.3</v>
      </c>
      <c r="P443" s="12" t="e">
        <f>L443-#REF!</f>
        <v>#REF!</v>
      </c>
    </row>
    <row r="444" spans="1:16" x14ac:dyDescent="0.25">
      <c r="A444" s="71"/>
      <c r="B444" s="71"/>
      <c r="C444" s="9" t="s">
        <v>7</v>
      </c>
      <c r="D444" s="10">
        <f t="shared" si="47"/>
        <v>744337.29999999993</v>
      </c>
      <c r="E444" s="10">
        <v>44150.3</v>
      </c>
      <c r="F444" s="10">
        <v>42022</v>
      </c>
      <c r="G444" s="10">
        <v>43393.5</v>
      </c>
      <c r="H444" s="10">
        <v>43187.6</v>
      </c>
      <c r="I444" s="10">
        <v>43859.7</v>
      </c>
      <c r="J444" s="10">
        <v>68432.399999999994</v>
      </c>
      <c r="K444" s="10">
        <v>85668.3</v>
      </c>
      <c r="L444" s="15">
        <v>93408.3</v>
      </c>
      <c r="M444" s="10">
        <v>93402.8</v>
      </c>
      <c r="N444" s="10">
        <v>93406.2</v>
      </c>
      <c r="O444" s="10">
        <v>93406.2</v>
      </c>
      <c r="P444" s="12" t="e">
        <f>L444-#REF!</f>
        <v>#REF!</v>
      </c>
    </row>
    <row r="445" spans="1:16" ht="24" x14ac:dyDescent="0.25">
      <c r="A445" s="71"/>
      <c r="B445" s="71"/>
      <c r="C445" s="9" t="s">
        <v>8</v>
      </c>
      <c r="D445" s="10">
        <f t="shared" si="47"/>
        <v>0</v>
      </c>
      <c r="E445" s="10">
        <v>0</v>
      </c>
      <c r="F445" s="10">
        <v>0</v>
      </c>
      <c r="G445" s="10">
        <v>0</v>
      </c>
      <c r="H445" s="10">
        <v>0</v>
      </c>
      <c r="I445" s="10">
        <v>0</v>
      </c>
      <c r="J445" s="10">
        <v>0</v>
      </c>
      <c r="K445" s="10">
        <v>0</v>
      </c>
      <c r="L445" s="15">
        <v>0</v>
      </c>
      <c r="M445" s="10">
        <v>0</v>
      </c>
      <c r="N445" s="10">
        <v>0</v>
      </c>
      <c r="O445" s="10">
        <v>0</v>
      </c>
      <c r="P445" s="12" t="e">
        <f>L445-#REF!</f>
        <v>#REF!</v>
      </c>
    </row>
    <row r="446" spans="1:16" ht="24" x14ac:dyDescent="0.25">
      <c r="A446" s="71"/>
      <c r="B446" s="71"/>
      <c r="C446" s="9" t="s">
        <v>9</v>
      </c>
      <c r="D446" s="10">
        <f t="shared" si="47"/>
        <v>103867.90000000001</v>
      </c>
      <c r="E446" s="10">
        <v>9025.2999999999993</v>
      </c>
      <c r="F446" s="10">
        <v>6187.1</v>
      </c>
      <c r="G446" s="10">
        <v>8966.2999999999993</v>
      </c>
      <c r="H446" s="10">
        <v>9689.7999999999993</v>
      </c>
      <c r="I446" s="10">
        <v>9665.5</v>
      </c>
      <c r="J446" s="10">
        <v>8062.7</v>
      </c>
      <c r="K446" s="10">
        <v>11733.2</v>
      </c>
      <c r="L446" s="15">
        <v>9967.7000000000007</v>
      </c>
      <c r="M446" s="10">
        <v>10190.1</v>
      </c>
      <c r="N446" s="10">
        <v>10190.1</v>
      </c>
      <c r="O446" s="10">
        <v>10190.1</v>
      </c>
      <c r="P446" s="12" t="e">
        <f>L446-#REF!</f>
        <v>#REF!</v>
      </c>
    </row>
    <row r="447" spans="1:16" ht="36" x14ac:dyDescent="0.25">
      <c r="A447" s="71"/>
      <c r="B447" s="71"/>
      <c r="C447" s="9" t="s">
        <v>10</v>
      </c>
      <c r="D447" s="10">
        <f t="shared" si="47"/>
        <v>0</v>
      </c>
      <c r="E447" s="10">
        <v>0</v>
      </c>
      <c r="F447" s="10">
        <v>0</v>
      </c>
      <c r="G447" s="10">
        <v>0</v>
      </c>
      <c r="H447" s="10">
        <v>0</v>
      </c>
      <c r="I447" s="10">
        <v>0</v>
      </c>
      <c r="J447" s="10">
        <v>0</v>
      </c>
      <c r="K447" s="10">
        <v>0</v>
      </c>
      <c r="L447" s="15">
        <v>0</v>
      </c>
      <c r="M447" s="10">
        <v>0</v>
      </c>
      <c r="N447" s="10">
        <v>0</v>
      </c>
      <c r="O447" s="10">
        <v>0</v>
      </c>
      <c r="P447" s="12" t="e">
        <f>L447-#REF!</f>
        <v>#REF!</v>
      </c>
    </row>
    <row r="448" spans="1:16" x14ac:dyDescent="0.25">
      <c r="A448" s="9"/>
      <c r="B448" s="9"/>
      <c r="C448" s="9"/>
      <c r="D448" s="10">
        <f t="shared" si="47"/>
        <v>0</v>
      </c>
      <c r="E448" s="10"/>
      <c r="F448" s="10"/>
      <c r="G448" s="10"/>
      <c r="H448" s="10"/>
      <c r="I448" s="10"/>
      <c r="J448" s="10"/>
      <c r="K448" s="10"/>
      <c r="L448" s="15"/>
      <c r="M448" s="10"/>
      <c r="N448" s="10"/>
      <c r="O448" s="10"/>
      <c r="P448" s="12" t="e">
        <f>L448-#REF!</f>
        <v>#REF!</v>
      </c>
    </row>
    <row r="449" spans="1:16" x14ac:dyDescent="0.25">
      <c r="A449" s="71" t="s">
        <v>70</v>
      </c>
      <c r="B449" s="71" t="s">
        <v>14</v>
      </c>
      <c r="C449" s="9" t="s">
        <v>6</v>
      </c>
      <c r="D449" s="10">
        <f t="shared" si="47"/>
        <v>0</v>
      </c>
      <c r="E449" s="10">
        <v>0</v>
      </c>
      <c r="F449" s="10">
        <v>0</v>
      </c>
      <c r="G449" s="10">
        <v>0</v>
      </c>
      <c r="H449" s="10">
        <v>0</v>
      </c>
      <c r="I449" s="10">
        <v>0</v>
      </c>
      <c r="J449" s="10">
        <v>0</v>
      </c>
      <c r="K449" s="10">
        <v>0</v>
      </c>
      <c r="L449" s="15">
        <v>0</v>
      </c>
      <c r="M449" s="10">
        <v>0</v>
      </c>
      <c r="N449" s="10">
        <v>0</v>
      </c>
      <c r="O449" s="10">
        <v>0</v>
      </c>
      <c r="P449" s="12" t="e">
        <f>L449-#REF!</f>
        <v>#REF!</v>
      </c>
    </row>
    <row r="450" spans="1:16" x14ac:dyDescent="0.25">
      <c r="A450" s="71"/>
      <c r="B450" s="71"/>
      <c r="C450" s="9" t="s">
        <v>7</v>
      </c>
      <c r="D450" s="10">
        <f t="shared" si="47"/>
        <v>0</v>
      </c>
      <c r="E450" s="10">
        <v>0</v>
      </c>
      <c r="F450" s="10">
        <v>0</v>
      </c>
      <c r="G450" s="10">
        <v>0</v>
      </c>
      <c r="H450" s="10">
        <v>0</v>
      </c>
      <c r="I450" s="10">
        <v>0</v>
      </c>
      <c r="J450" s="10">
        <v>0</v>
      </c>
      <c r="K450" s="10">
        <v>0</v>
      </c>
      <c r="L450" s="15">
        <v>0</v>
      </c>
      <c r="M450" s="10">
        <v>0</v>
      </c>
      <c r="N450" s="10">
        <v>0</v>
      </c>
      <c r="O450" s="10">
        <v>0</v>
      </c>
      <c r="P450" s="12" t="e">
        <f>L450-#REF!</f>
        <v>#REF!</v>
      </c>
    </row>
    <row r="451" spans="1:16" ht="24" x14ac:dyDescent="0.25">
      <c r="A451" s="71"/>
      <c r="B451" s="71"/>
      <c r="C451" s="9" t="s">
        <v>8</v>
      </c>
      <c r="D451" s="10">
        <f t="shared" si="47"/>
        <v>0</v>
      </c>
      <c r="E451" s="10">
        <v>0</v>
      </c>
      <c r="F451" s="10">
        <v>0</v>
      </c>
      <c r="G451" s="10">
        <v>0</v>
      </c>
      <c r="H451" s="10">
        <v>0</v>
      </c>
      <c r="I451" s="10">
        <v>0</v>
      </c>
      <c r="J451" s="10">
        <v>0</v>
      </c>
      <c r="K451" s="10">
        <v>0</v>
      </c>
      <c r="L451" s="15">
        <v>0</v>
      </c>
      <c r="M451" s="10">
        <v>0</v>
      </c>
      <c r="N451" s="10">
        <v>0</v>
      </c>
      <c r="O451" s="10">
        <v>0</v>
      </c>
      <c r="P451" s="12" t="e">
        <f>L451-#REF!</f>
        <v>#REF!</v>
      </c>
    </row>
    <row r="452" spans="1:16" ht="24" x14ac:dyDescent="0.25">
      <c r="A452" s="71"/>
      <c r="B452" s="71"/>
      <c r="C452" s="9" t="s">
        <v>9</v>
      </c>
      <c r="D452" s="10">
        <f t="shared" si="47"/>
        <v>0</v>
      </c>
      <c r="E452" s="10">
        <v>0</v>
      </c>
      <c r="F452" s="10">
        <v>0</v>
      </c>
      <c r="G452" s="10">
        <v>0</v>
      </c>
      <c r="H452" s="10">
        <v>0</v>
      </c>
      <c r="I452" s="10">
        <v>0</v>
      </c>
      <c r="J452" s="10">
        <v>0</v>
      </c>
      <c r="K452" s="10">
        <v>0</v>
      </c>
      <c r="L452" s="15">
        <v>0</v>
      </c>
      <c r="M452" s="10">
        <v>0</v>
      </c>
      <c r="N452" s="10">
        <v>0</v>
      </c>
      <c r="O452" s="10">
        <v>0</v>
      </c>
      <c r="P452" s="12" t="e">
        <f>L452-#REF!</f>
        <v>#REF!</v>
      </c>
    </row>
    <row r="453" spans="1:16" ht="36" x14ac:dyDescent="0.25">
      <c r="A453" s="71"/>
      <c r="B453" s="71"/>
      <c r="C453" s="9" t="s">
        <v>10</v>
      </c>
      <c r="D453" s="10">
        <f t="shared" si="47"/>
        <v>0</v>
      </c>
      <c r="E453" s="10">
        <v>0</v>
      </c>
      <c r="F453" s="10">
        <v>0</v>
      </c>
      <c r="G453" s="10">
        <v>0</v>
      </c>
      <c r="H453" s="10">
        <v>0</v>
      </c>
      <c r="I453" s="10">
        <v>0</v>
      </c>
      <c r="J453" s="10">
        <v>0</v>
      </c>
      <c r="K453" s="10">
        <v>0</v>
      </c>
      <c r="L453" s="15">
        <v>0</v>
      </c>
      <c r="M453" s="10">
        <v>0</v>
      </c>
      <c r="N453" s="10">
        <v>0</v>
      </c>
      <c r="O453" s="10">
        <v>0</v>
      </c>
      <c r="P453" s="12" t="e">
        <f>L453-#REF!</f>
        <v>#REF!</v>
      </c>
    </row>
    <row r="454" spans="1:16" x14ac:dyDescent="0.25">
      <c r="A454" s="9"/>
      <c r="B454" s="9"/>
      <c r="C454" s="9"/>
      <c r="D454" s="10">
        <f t="shared" si="47"/>
        <v>0</v>
      </c>
      <c r="E454" s="10"/>
      <c r="F454" s="10"/>
      <c r="G454" s="10"/>
      <c r="H454" s="10"/>
      <c r="I454" s="10"/>
      <c r="J454" s="10"/>
      <c r="K454" s="10"/>
      <c r="L454" s="15"/>
      <c r="M454" s="10"/>
      <c r="N454" s="10"/>
      <c r="O454" s="10"/>
      <c r="P454" s="12" t="e">
        <f>L454-#REF!</f>
        <v>#REF!</v>
      </c>
    </row>
    <row r="455" spans="1:16" x14ac:dyDescent="0.25">
      <c r="A455" s="71" t="s">
        <v>71</v>
      </c>
      <c r="B455" s="71" t="s">
        <v>14</v>
      </c>
      <c r="C455" s="9" t="s">
        <v>6</v>
      </c>
      <c r="D455" s="10">
        <f t="shared" si="47"/>
        <v>0</v>
      </c>
      <c r="E455" s="10">
        <v>0</v>
      </c>
      <c r="F455" s="10">
        <v>0</v>
      </c>
      <c r="G455" s="10">
        <v>0</v>
      </c>
      <c r="H455" s="10">
        <v>0</v>
      </c>
      <c r="I455" s="10">
        <v>0</v>
      </c>
      <c r="J455" s="10">
        <v>0</v>
      </c>
      <c r="K455" s="10">
        <v>0</v>
      </c>
      <c r="L455" s="15">
        <v>0</v>
      </c>
      <c r="M455" s="10">
        <v>0</v>
      </c>
      <c r="N455" s="10">
        <v>0</v>
      </c>
      <c r="O455" s="10">
        <v>0</v>
      </c>
      <c r="P455" s="12" t="e">
        <f>L455-#REF!</f>
        <v>#REF!</v>
      </c>
    </row>
    <row r="456" spans="1:16" x14ac:dyDescent="0.25">
      <c r="A456" s="71"/>
      <c r="B456" s="71"/>
      <c r="C456" s="9" t="s">
        <v>7</v>
      </c>
      <c r="D456" s="10">
        <f t="shared" si="47"/>
        <v>0</v>
      </c>
      <c r="E456" s="10">
        <v>0</v>
      </c>
      <c r="F456" s="10">
        <v>0</v>
      </c>
      <c r="G456" s="10">
        <v>0</v>
      </c>
      <c r="H456" s="10">
        <v>0</v>
      </c>
      <c r="I456" s="10">
        <v>0</v>
      </c>
      <c r="J456" s="10">
        <v>0</v>
      </c>
      <c r="K456" s="10">
        <v>0</v>
      </c>
      <c r="L456" s="15">
        <v>0</v>
      </c>
      <c r="M456" s="10">
        <v>0</v>
      </c>
      <c r="N456" s="10">
        <v>0</v>
      </c>
      <c r="O456" s="10">
        <v>0</v>
      </c>
      <c r="P456" s="12" t="e">
        <f>L456-#REF!</f>
        <v>#REF!</v>
      </c>
    </row>
    <row r="457" spans="1:16" ht="24" x14ac:dyDescent="0.25">
      <c r="A457" s="71"/>
      <c r="B457" s="71"/>
      <c r="C457" s="9" t="s">
        <v>8</v>
      </c>
      <c r="D457" s="10">
        <f t="shared" si="47"/>
        <v>0</v>
      </c>
      <c r="E457" s="10">
        <v>0</v>
      </c>
      <c r="F457" s="10">
        <v>0</v>
      </c>
      <c r="G457" s="10">
        <v>0</v>
      </c>
      <c r="H457" s="10">
        <v>0</v>
      </c>
      <c r="I457" s="10">
        <v>0</v>
      </c>
      <c r="J457" s="10">
        <v>0</v>
      </c>
      <c r="K457" s="10">
        <v>0</v>
      </c>
      <c r="L457" s="15">
        <v>0</v>
      </c>
      <c r="M457" s="10">
        <v>0</v>
      </c>
      <c r="N457" s="10">
        <v>0</v>
      </c>
      <c r="O457" s="10">
        <v>0</v>
      </c>
      <c r="P457" s="12" t="e">
        <f>L457-#REF!</f>
        <v>#REF!</v>
      </c>
    </row>
    <row r="458" spans="1:16" ht="24" x14ac:dyDescent="0.25">
      <c r="A458" s="71"/>
      <c r="B458" s="71"/>
      <c r="C458" s="9" t="s">
        <v>9</v>
      </c>
      <c r="D458" s="10">
        <f t="shared" si="47"/>
        <v>0</v>
      </c>
      <c r="E458" s="10">
        <v>0</v>
      </c>
      <c r="F458" s="10">
        <v>0</v>
      </c>
      <c r="G458" s="10">
        <v>0</v>
      </c>
      <c r="H458" s="10">
        <v>0</v>
      </c>
      <c r="I458" s="10">
        <v>0</v>
      </c>
      <c r="J458" s="10">
        <v>0</v>
      </c>
      <c r="K458" s="10">
        <v>0</v>
      </c>
      <c r="L458" s="15">
        <v>0</v>
      </c>
      <c r="M458" s="10">
        <v>0</v>
      </c>
      <c r="N458" s="10">
        <v>0</v>
      </c>
      <c r="O458" s="10">
        <v>0</v>
      </c>
      <c r="P458" s="12" t="e">
        <f>L458-#REF!</f>
        <v>#REF!</v>
      </c>
    </row>
    <row r="459" spans="1:16" ht="36" x14ac:dyDescent="0.25">
      <c r="A459" s="71"/>
      <c r="B459" s="71"/>
      <c r="C459" s="9" t="s">
        <v>10</v>
      </c>
      <c r="D459" s="10">
        <f t="shared" si="47"/>
        <v>0</v>
      </c>
      <c r="E459" s="10">
        <v>0</v>
      </c>
      <c r="F459" s="10">
        <v>0</v>
      </c>
      <c r="G459" s="10">
        <v>0</v>
      </c>
      <c r="H459" s="10">
        <v>0</v>
      </c>
      <c r="I459" s="10">
        <v>0</v>
      </c>
      <c r="J459" s="10">
        <v>0</v>
      </c>
      <c r="K459" s="10">
        <v>0</v>
      </c>
      <c r="L459" s="15">
        <v>0</v>
      </c>
      <c r="M459" s="10">
        <v>0</v>
      </c>
      <c r="N459" s="10">
        <v>0</v>
      </c>
      <c r="O459" s="10">
        <v>0</v>
      </c>
      <c r="P459" s="12" t="e">
        <f>L459-#REF!</f>
        <v>#REF!</v>
      </c>
    </row>
    <row r="460" spans="1:16" x14ac:dyDescent="0.25">
      <c r="A460" s="9"/>
      <c r="B460" s="9"/>
      <c r="C460" s="9"/>
      <c r="D460" s="10">
        <f t="shared" si="47"/>
        <v>0</v>
      </c>
      <c r="E460" s="10"/>
      <c r="F460" s="10"/>
      <c r="G460" s="10"/>
      <c r="H460" s="10"/>
      <c r="I460" s="10"/>
      <c r="J460" s="10"/>
      <c r="K460" s="10"/>
      <c r="L460" s="15"/>
      <c r="M460" s="10"/>
      <c r="N460" s="10"/>
      <c r="O460" s="10"/>
      <c r="P460" s="12" t="e">
        <f>L460-#REF!</f>
        <v>#REF!</v>
      </c>
    </row>
    <row r="461" spans="1:16" x14ac:dyDescent="0.25">
      <c r="A461" s="73" t="s">
        <v>72</v>
      </c>
      <c r="B461" s="71" t="s">
        <v>13</v>
      </c>
      <c r="C461" s="9" t="s">
        <v>6</v>
      </c>
      <c r="D461" s="10">
        <f t="shared" si="47"/>
        <v>60093.8</v>
      </c>
      <c r="E461" s="10">
        <f t="shared" ref="E461:O466" si="51">E467+E473+E479+E485</f>
        <v>6693.9</v>
      </c>
      <c r="F461" s="10">
        <f t="shared" si="51"/>
        <v>4666.2</v>
      </c>
      <c r="G461" s="10">
        <f t="shared" si="51"/>
        <v>4420</v>
      </c>
      <c r="H461" s="10">
        <f t="shared" si="51"/>
        <v>5500</v>
      </c>
      <c r="I461" s="10">
        <f t="shared" si="51"/>
        <v>4735.2</v>
      </c>
      <c r="J461" s="10">
        <f t="shared" si="51"/>
        <v>5500</v>
      </c>
      <c r="K461" s="10">
        <f t="shared" si="51"/>
        <v>4638.5</v>
      </c>
      <c r="L461" s="15">
        <f t="shared" si="51"/>
        <v>6450</v>
      </c>
      <c r="M461" s="10">
        <f t="shared" si="51"/>
        <v>5550</v>
      </c>
      <c r="N461" s="10">
        <f t="shared" si="51"/>
        <v>5970</v>
      </c>
      <c r="O461" s="10">
        <f t="shared" si="51"/>
        <v>5970</v>
      </c>
      <c r="P461" s="12" t="e">
        <f>L461-#REF!</f>
        <v>#REF!</v>
      </c>
    </row>
    <row r="462" spans="1:16" x14ac:dyDescent="0.25">
      <c r="A462" s="73"/>
      <c r="B462" s="71"/>
      <c r="C462" s="9" t="s">
        <v>7</v>
      </c>
      <c r="D462" s="10">
        <f t="shared" si="47"/>
        <v>60093.8</v>
      </c>
      <c r="E462" s="10">
        <f t="shared" si="51"/>
        <v>6693.9</v>
      </c>
      <c r="F462" s="10">
        <f t="shared" si="51"/>
        <v>4666.2</v>
      </c>
      <c r="G462" s="10">
        <f t="shared" si="51"/>
        <v>4420</v>
      </c>
      <c r="H462" s="10">
        <f t="shared" si="51"/>
        <v>5500</v>
      </c>
      <c r="I462" s="10">
        <f t="shared" si="51"/>
        <v>4735.2</v>
      </c>
      <c r="J462" s="10">
        <f t="shared" si="51"/>
        <v>5500</v>
      </c>
      <c r="K462" s="10">
        <f t="shared" si="51"/>
        <v>4638.5</v>
      </c>
      <c r="L462" s="28">
        <f t="shared" si="51"/>
        <v>6450</v>
      </c>
      <c r="M462" s="10">
        <f t="shared" si="51"/>
        <v>5550</v>
      </c>
      <c r="N462" s="10">
        <f t="shared" si="51"/>
        <v>5970</v>
      </c>
      <c r="O462" s="10">
        <f t="shared" si="51"/>
        <v>5970</v>
      </c>
      <c r="P462" s="12" t="e">
        <f>L462-#REF!</f>
        <v>#REF!</v>
      </c>
    </row>
    <row r="463" spans="1:16" ht="24" x14ac:dyDescent="0.25">
      <c r="A463" s="73"/>
      <c r="B463" s="71"/>
      <c r="C463" s="9" t="s">
        <v>8</v>
      </c>
      <c r="D463" s="10">
        <f t="shared" si="47"/>
        <v>0</v>
      </c>
      <c r="E463" s="10">
        <f t="shared" si="51"/>
        <v>0</v>
      </c>
      <c r="F463" s="10">
        <f t="shared" si="51"/>
        <v>0</v>
      </c>
      <c r="G463" s="10">
        <f t="shared" si="51"/>
        <v>0</v>
      </c>
      <c r="H463" s="10">
        <f t="shared" si="51"/>
        <v>0</v>
      </c>
      <c r="I463" s="10">
        <f t="shared" si="51"/>
        <v>0</v>
      </c>
      <c r="J463" s="10">
        <f t="shared" si="51"/>
        <v>0</v>
      </c>
      <c r="K463" s="10">
        <f t="shared" si="51"/>
        <v>0</v>
      </c>
      <c r="L463" s="15">
        <f t="shared" si="51"/>
        <v>0</v>
      </c>
      <c r="M463" s="10">
        <f t="shared" si="51"/>
        <v>0</v>
      </c>
      <c r="N463" s="10">
        <f t="shared" si="51"/>
        <v>0</v>
      </c>
      <c r="O463" s="10">
        <f t="shared" si="51"/>
        <v>0</v>
      </c>
      <c r="P463" s="12" t="e">
        <f>L463-#REF!</f>
        <v>#REF!</v>
      </c>
    </row>
    <row r="464" spans="1:16" ht="24" x14ac:dyDescent="0.25">
      <c r="A464" s="73"/>
      <c r="B464" s="71"/>
      <c r="C464" s="9" t="s">
        <v>9</v>
      </c>
      <c r="D464" s="10">
        <f t="shared" si="47"/>
        <v>0</v>
      </c>
      <c r="E464" s="10">
        <f t="shared" si="51"/>
        <v>0</v>
      </c>
      <c r="F464" s="10">
        <f t="shared" si="51"/>
        <v>0</v>
      </c>
      <c r="G464" s="10">
        <f t="shared" si="51"/>
        <v>0</v>
      </c>
      <c r="H464" s="10">
        <f t="shared" si="51"/>
        <v>0</v>
      </c>
      <c r="I464" s="10">
        <f t="shared" si="51"/>
        <v>0</v>
      </c>
      <c r="J464" s="10">
        <f t="shared" si="51"/>
        <v>0</v>
      </c>
      <c r="K464" s="10">
        <f t="shared" si="51"/>
        <v>0</v>
      </c>
      <c r="L464" s="15">
        <f t="shared" si="51"/>
        <v>0</v>
      </c>
      <c r="M464" s="10">
        <f t="shared" si="51"/>
        <v>0</v>
      </c>
      <c r="N464" s="10">
        <f t="shared" si="51"/>
        <v>0</v>
      </c>
      <c r="O464" s="10">
        <f t="shared" si="51"/>
        <v>0</v>
      </c>
      <c r="P464" s="12" t="e">
        <f>L464-#REF!</f>
        <v>#REF!</v>
      </c>
    </row>
    <row r="465" spans="1:16" ht="36" x14ac:dyDescent="0.25">
      <c r="A465" s="73"/>
      <c r="B465" s="71"/>
      <c r="C465" s="9" t="s">
        <v>10</v>
      </c>
      <c r="D465" s="10">
        <f t="shared" si="47"/>
        <v>0</v>
      </c>
      <c r="E465" s="10">
        <f t="shared" si="51"/>
        <v>0</v>
      </c>
      <c r="F465" s="10">
        <f t="shared" si="51"/>
        <v>0</v>
      </c>
      <c r="G465" s="10">
        <f t="shared" si="51"/>
        <v>0</v>
      </c>
      <c r="H465" s="10">
        <f t="shared" si="51"/>
        <v>0</v>
      </c>
      <c r="I465" s="10">
        <f t="shared" si="51"/>
        <v>0</v>
      </c>
      <c r="J465" s="10">
        <f t="shared" si="51"/>
        <v>0</v>
      </c>
      <c r="K465" s="10">
        <f t="shared" si="51"/>
        <v>0</v>
      </c>
      <c r="L465" s="15">
        <f t="shared" si="51"/>
        <v>0</v>
      </c>
      <c r="M465" s="10">
        <f t="shared" si="51"/>
        <v>0</v>
      </c>
      <c r="N465" s="10">
        <f t="shared" si="51"/>
        <v>0</v>
      </c>
      <c r="O465" s="10">
        <f t="shared" si="51"/>
        <v>0</v>
      </c>
      <c r="P465" s="12" t="e">
        <f>L465-#REF!</f>
        <v>#REF!</v>
      </c>
    </row>
    <row r="466" spans="1:16" x14ac:dyDescent="0.25">
      <c r="A466" s="11"/>
      <c r="B466" s="9"/>
      <c r="C466" s="9"/>
      <c r="D466" s="10">
        <f t="shared" si="47"/>
        <v>0</v>
      </c>
      <c r="E466" s="10">
        <f t="shared" si="51"/>
        <v>0</v>
      </c>
      <c r="F466" s="10">
        <f t="shared" si="51"/>
        <v>0</v>
      </c>
      <c r="G466" s="10">
        <f t="shared" si="51"/>
        <v>0</v>
      </c>
      <c r="H466" s="10">
        <f t="shared" si="51"/>
        <v>0</v>
      </c>
      <c r="I466" s="10">
        <f t="shared" si="51"/>
        <v>0</v>
      </c>
      <c r="J466" s="10">
        <f t="shared" si="51"/>
        <v>0</v>
      </c>
      <c r="K466" s="10">
        <f t="shared" si="51"/>
        <v>0</v>
      </c>
      <c r="L466" s="15">
        <f t="shared" si="51"/>
        <v>0</v>
      </c>
      <c r="M466" s="10">
        <f t="shared" si="51"/>
        <v>0</v>
      </c>
      <c r="N466" s="10">
        <f t="shared" si="51"/>
        <v>0</v>
      </c>
      <c r="O466" s="10">
        <f t="shared" si="51"/>
        <v>0</v>
      </c>
      <c r="P466" s="12" t="e">
        <f>L466-#REF!</f>
        <v>#REF!</v>
      </c>
    </row>
    <row r="467" spans="1:16" x14ac:dyDescent="0.25">
      <c r="A467" s="71" t="s">
        <v>73</v>
      </c>
      <c r="B467" s="71" t="s">
        <v>13</v>
      </c>
      <c r="C467" s="9" t="s">
        <v>6</v>
      </c>
      <c r="D467" s="10">
        <f t="shared" si="47"/>
        <v>69.5</v>
      </c>
      <c r="E467" s="10">
        <v>49.5</v>
      </c>
      <c r="F467" s="10">
        <v>20</v>
      </c>
      <c r="G467" s="10">
        <v>0</v>
      </c>
      <c r="H467" s="10">
        <v>0</v>
      </c>
      <c r="I467" s="10">
        <v>0</v>
      </c>
      <c r="J467" s="10">
        <v>0</v>
      </c>
      <c r="K467" s="10">
        <v>0</v>
      </c>
      <c r="L467" s="15">
        <v>0</v>
      </c>
      <c r="M467" s="10">
        <v>0</v>
      </c>
      <c r="N467" s="10">
        <v>0</v>
      </c>
      <c r="O467" s="10">
        <v>0</v>
      </c>
      <c r="P467" s="12" t="e">
        <f>L467-#REF!</f>
        <v>#REF!</v>
      </c>
    </row>
    <row r="468" spans="1:16" x14ac:dyDescent="0.25">
      <c r="A468" s="71"/>
      <c r="B468" s="71"/>
      <c r="C468" s="9" t="s">
        <v>7</v>
      </c>
      <c r="D468" s="10">
        <f t="shared" si="47"/>
        <v>69.5</v>
      </c>
      <c r="E468" s="10">
        <v>49.5</v>
      </c>
      <c r="F468" s="10">
        <v>20</v>
      </c>
      <c r="G468" s="10">
        <v>0</v>
      </c>
      <c r="H468" s="10">
        <v>0</v>
      </c>
      <c r="I468" s="10">
        <v>0</v>
      </c>
      <c r="J468" s="10">
        <v>0</v>
      </c>
      <c r="K468" s="10">
        <v>0</v>
      </c>
      <c r="L468" s="15">
        <v>0</v>
      </c>
      <c r="M468" s="10">
        <v>0</v>
      </c>
      <c r="N468" s="10">
        <v>0</v>
      </c>
      <c r="O468" s="10">
        <v>0</v>
      </c>
      <c r="P468" s="12" t="e">
        <f>L468-#REF!</f>
        <v>#REF!</v>
      </c>
    </row>
    <row r="469" spans="1:16" ht="24" x14ac:dyDescent="0.25">
      <c r="A469" s="71"/>
      <c r="B469" s="71"/>
      <c r="C469" s="9" t="s">
        <v>8</v>
      </c>
      <c r="D469" s="10">
        <f t="shared" si="47"/>
        <v>0</v>
      </c>
      <c r="E469" s="10">
        <v>0</v>
      </c>
      <c r="F469" s="10">
        <v>0</v>
      </c>
      <c r="G469" s="10">
        <v>0</v>
      </c>
      <c r="H469" s="10">
        <v>0</v>
      </c>
      <c r="I469" s="10">
        <v>0</v>
      </c>
      <c r="J469" s="10">
        <v>0</v>
      </c>
      <c r="K469" s="10">
        <v>0</v>
      </c>
      <c r="L469" s="15">
        <v>0</v>
      </c>
      <c r="M469" s="10">
        <v>0</v>
      </c>
      <c r="N469" s="10">
        <v>0</v>
      </c>
      <c r="O469" s="10">
        <v>0</v>
      </c>
      <c r="P469" s="12" t="e">
        <f>L469-#REF!</f>
        <v>#REF!</v>
      </c>
    </row>
    <row r="470" spans="1:16" ht="24" x14ac:dyDescent="0.25">
      <c r="A470" s="71"/>
      <c r="B470" s="71"/>
      <c r="C470" s="9" t="s">
        <v>9</v>
      </c>
      <c r="D470" s="10">
        <f t="shared" si="47"/>
        <v>0</v>
      </c>
      <c r="E470" s="10">
        <v>0</v>
      </c>
      <c r="F470" s="10">
        <v>0</v>
      </c>
      <c r="G470" s="10">
        <v>0</v>
      </c>
      <c r="H470" s="10">
        <v>0</v>
      </c>
      <c r="I470" s="10">
        <v>0</v>
      </c>
      <c r="J470" s="10">
        <v>0</v>
      </c>
      <c r="K470" s="10">
        <v>0</v>
      </c>
      <c r="L470" s="15">
        <v>0</v>
      </c>
      <c r="M470" s="10">
        <v>0</v>
      </c>
      <c r="N470" s="10">
        <v>0</v>
      </c>
      <c r="O470" s="10">
        <v>0</v>
      </c>
      <c r="P470" s="12" t="e">
        <f>L470-#REF!</f>
        <v>#REF!</v>
      </c>
    </row>
    <row r="471" spans="1:16" ht="36" x14ac:dyDescent="0.25">
      <c r="A471" s="71"/>
      <c r="B471" s="71"/>
      <c r="C471" s="9" t="s">
        <v>10</v>
      </c>
      <c r="D471" s="10">
        <f t="shared" si="47"/>
        <v>0</v>
      </c>
      <c r="E471" s="10">
        <v>0</v>
      </c>
      <c r="F471" s="10">
        <v>0</v>
      </c>
      <c r="G471" s="10">
        <v>0</v>
      </c>
      <c r="H471" s="10">
        <v>0</v>
      </c>
      <c r="I471" s="10">
        <v>0</v>
      </c>
      <c r="J471" s="10">
        <v>0</v>
      </c>
      <c r="K471" s="10">
        <v>0</v>
      </c>
      <c r="L471" s="15">
        <v>0</v>
      </c>
      <c r="M471" s="10">
        <v>0</v>
      </c>
      <c r="N471" s="10">
        <v>0</v>
      </c>
      <c r="O471" s="10">
        <v>0</v>
      </c>
      <c r="P471" s="12" t="e">
        <f>L471-#REF!</f>
        <v>#REF!</v>
      </c>
    </row>
    <row r="472" spans="1:16" x14ac:dyDescent="0.25">
      <c r="A472" s="9"/>
      <c r="B472" s="9"/>
      <c r="C472" s="9"/>
      <c r="D472" s="10">
        <f t="shared" si="47"/>
        <v>0</v>
      </c>
      <c r="E472" s="10"/>
      <c r="F472" s="10"/>
      <c r="G472" s="10"/>
      <c r="H472" s="10"/>
      <c r="I472" s="10"/>
      <c r="J472" s="10"/>
      <c r="K472" s="10"/>
      <c r="L472" s="15"/>
      <c r="M472" s="10"/>
      <c r="N472" s="10"/>
      <c r="O472" s="10"/>
      <c r="P472" s="12" t="e">
        <f>L472-#REF!</f>
        <v>#REF!</v>
      </c>
    </row>
    <row r="473" spans="1:16" x14ac:dyDescent="0.25">
      <c r="A473" s="71" t="s">
        <v>74</v>
      </c>
      <c r="B473" s="71" t="s">
        <v>13</v>
      </c>
      <c r="C473" s="9" t="s">
        <v>6</v>
      </c>
      <c r="D473" s="20">
        <f t="shared" si="47"/>
        <v>17586.099999999999</v>
      </c>
      <c r="E473" s="10">
        <f>E474+E475+E476+E477</f>
        <v>2344.4</v>
      </c>
      <c r="F473" s="10">
        <f t="shared" ref="F473:O473" si="52">F474+F475+F476+F477</f>
        <v>746.2</v>
      </c>
      <c r="G473" s="10">
        <f t="shared" si="52"/>
        <v>904</v>
      </c>
      <c r="H473" s="10">
        <f t="shared" si="52"/>
        <v>1984</v>
      </c>
      <c r="I473" s="10">
        <f t="shared" si="52"/>
        <v>1484</v>
      </c>
      <c r="J473" s="10">
        <f t="shared" si="52"/>
        <v>1984</v>
      </c>
      <c r="K473" s="10">
        <f t="shared" si="52"/>
        <v>603.5</v>
      </c>
      <c r="L473" s="20">
        <f t="shared" si="52"/>
        <v>1884</v>
      </c>
      <c r="M473" s="10">
        <f t="shared" si="52"/>
        <v>1884</v>
      </c>
      <c r="N473" s="10">
        <f t="shared" si="52"/>
        <v>1884</v>
      </c>
      <c r="O473" s="10">
        <f t="shared" si="52"/>
        <v>1884</v>
      </c>
      <c r="P473" s="24" t="e">
        <f>L473-#REF!</f>
        <v>#REF!</v>
      </c>
    </row>
    <row r="474" spans="1:16" x14ac:dyDescent="0.25">
      <c r="A474" s="71"/>
      <c r="B474" s="71"/>
      <c r="C474" s="9" t="s">
        <v>7</v>
      </c>
      <c r="D474" s="20">
        <f t="shared" si="47"/>
        <v>17586.099999999999</v>
      </c>
      <c r="E474" s="10">
        <v>2344.4</v>
      </c>
      <c r="F474" s="10">
        <v>746.2</v>
      </c>
      <c r="G474" s="10">
        <v>904</v>
      </c>
      <c r="H474" s="10">
        <v>1984</v>
      </c>
      <c r="I474" s="10">
        <v>1484</v>
      </c>
      <c r="J474" s="10">
        <v>1984</v>
      </c>
      <c r="K474" s="10">
        <v>603.5</v>
      </c>
      <c r="L474" s="20">
        <f>1884</f>
        <v>1884</v>
      </c>
      <c r="M474" s="10">
        <v>1884</v>
      </c>
      <c r="N474" s="10">
        <v>1884</v>
      </c>
      <c r="O474" s="10">
        <v>1884</v>
      </c>
      <c r="P474" s="24" t="e">
        <f>L474-#REF!</f>
        <v>#REF!</v>
      </c>
    </row>
    <row r="475" spans="1:16" ht="24" x14ac:dyDescent="0.25">
      <c r="A475" s="71"/>
      <c r="B475" s="71"/>
      <c r="C475" s="9" t="s">
        <v>8</v>
      </c>
      <c r="D475" s="10">
        <f t="shared" si="47"/>
        <v>0</v>
      </c>
      <c r="E475" s="10">
        <v>0</v>
      </c>
      <c r="F475" s="10">
        <v>0</v>
      </c>
      <c r="G475" s="10">
        <v>0</v>
      </c>
      <c r="H475" s="10">
        <v>0</v>
      </c>
      <c r="I475" s="10">
        <v>0</v>
      </c>
      <c r="J475" s="10">
        <v>0</v>
      </c>
      <c r="K475" s="10">
        <v>0</v>
      </c>
      <c r="L475" s="15">
        <v>0</v>
      </c>
      <c r="M475" s="10">
        <v>0</v>
      </c>
      <c r="N475" s="10">
        <v>0</v>
      </c>
      <c r="O475" s="10">
        <v>0</v>
      </c>
      <c r="P475" s="12" t="e">
        <f>L475-#REF!</f>
        <v>#REF!</v>
      </c>
    </row>
    <row r="476" spans="1:16" ht="24" x14ac:dyDescent="0.25">
      <c r="A476" s="71"/>
      <c r="B476" s="71"/>
      <c r="C476" s="9" t="s">
        <v>9</v>
      </c>
      <c r="D476" s="10">
        <f t="shared" si="47"/>
        <v>0</v>
      </c>
      <c r="E476" s="10">
        <v>0</v>
      </c>
      <c r="F476" s="10">
        <v>0</v>
      </c>
      <c r="G476" s="10">
        <v>0</v>
      </c>
      <c r="H476" s="10">
        <v>0</v>
      </c>
      <c r="I476" s="10">
        <v>0</v>
      </c>
      <c r="J476" s="10">
        <v>0</v>
      </c>
      <c r="K476" s="10">
        <v>0</v>
      </c>
      <c r="L476" s="15">
        <v>0</v>
      </c>
      <c r="M476" s="10">
        <v>0</v>
      </c>
      <c r="N476" s="10">
        <v>0</v>
      </c>
      <c r="O476" s="10">
        <v>0</v>
      </c>
      <c r="P476" s="12" t="e">
        <f>L476-#REF!</f>
        <v>#REF!</v>
      </c>
    </row>
    <row r="477" spans="1:16" ht="36" x14ac:dyDescent="0.25">
      <c r="A477" s="71"/>
      <c r="B477" s="71"/>
      <c r="C477" s="9" t="s">
        <v>10</v>
      </c>
      <c r="D477" s="10">
        <f t="shared" si="47"/>
        <v>0</v>
      </c>
      <c r="E477" s="10">
        <v>0</v>
      </c>
      <c r="F477" s="10">
        <v>0</v>
      </c>
      <c r="G477" s="10">
        <v>0</v>
      </c>
      <c r="H477" s="10">
        <v>0</v>
      </c>
      <c r="I477" s="10">
        <v>0</v>
      </c>
      <c r="J477" s="10">
        <v>0</v>
      </c>
      <c r="K477" s="10">
        <v>0</v>
      </c>
      <c r="L477" s="15">
        <v>0</v>
      </c>
      <c r="M477" s="10">
        <v>0</v>
      </c>
      <c r="N477" s="10">
        <v>0</v>
      </c>
      <c r="O477" s="10">
        <v>0</v>
      </c>
      <c r="P477" s="12" t="e">
        <f>L477-#REF!</f>
        <v>#REF!</v>
      </c>
    </row>
    <row r="478" spans="1:16" x14ac:dyDescent="0.25">
      <c r="A478" s="9"/>
      <c r="B478" s="9"/>
      <c r="C478" s="9"/>
      <c r="D478" s="10">
        <f t="shared" si="47"/>
        <v>0</v>
      </c>
      <c r="E478" s="10"/>
      <c r="F478" s="10"/>
      <c r="G478" s="10"/>
      <c r="H478" s="10"/>
      <c r="I478" s="10"/>
      <c r="J478" s="10"/>
      <c r="K478" s="10"/>
      <c r="L478" s="15"/>
      <c r="M478" s="10"/>
      <c r="N478" s="10"/>
      <c r="O478" s="10"/>
      <c r="P478" s="12" t="e">
        <f>L478-#REF!</f>
        <v>#REF!</v>
      </c>
    </row>
    <row r="479" spans="1:16" x14ac:dyDescent="0.25">
      <c r="A479" s="71" t="s">
        <v>75</v>
      </c>
      <c r="B479" s="71" t="s">
        <v>13</v>
      </c>
      <c r="C479" s="9" t="s">
        <v>6</v>
      </c>
      <c r="D479" s="20">
        <f t="shared" si="47"/>
        <v>42038.2</v>
      </c>
      <c r="E479" s="10">
        <f>E480+E481+E482+E483</f>
        <v>3900</v>
      </c>
      <c r="F479" s="10">
        <f t="shared" ref="F479:O479" si="53">F480+F481+F482+F483</f>
        <v>3900</v>
      </c>
      <c r="G479" s="10">
        <f t="shared" si="53"/>
        <v>3516</v>
      </c>
      <c r="H479" s="10">
        <f t="shared" si="53"/>
        <v>3516</v>
      </c>
      <c r="I479" s="10">
        <f t="shared" si="53"/>
        <v>3251.2</v>
      </c>
      <c r="J479" s="10">
        <f t="shared" si="53"/>
        <v>3516</v>
      </c>
      <c r="K479" s="10">
        <f t="shared" si="53"/>
        <v>4035</v>
      </c>
      <c r="L479" s="20">
        <f t="shared" si="53"/>
        <v>4566</v>
      </c>
      <c r="M479" s="10">
        <f t="shared" si="53"/>
        <v>3666</v>
      </c>
      <c r="N479" s="10">
        <f t="shared" si="53"/>
        <v>4086</v>
      </c>
      <c r="O479" s="10">
        <f t="shared" si="53"/>
        <v>4086</v>
      </c>
      <c r="P479" s="24" t="e">
        <f>L479-#REF!</f>
        <v>#REF!</v>
      </c>
    </row>
    <row r="480" spans="1:16" x14ac:dyDescent="0.25">
      <c r="A480" s="71"/>
      <c r="B480" s="71"/>
      <c r="C480" s="9" t="s">
        <v>7</v>
      </c>
      <c r="D480" s="20">
        <f t="shared" si="47"/>
        <v>42038.2</v>
      </c>
      <c r="E480" s="10">
        <v>3900</v>
      </c>
      <c r="F480" s="10">
        <v>3900</v>
      </c>
      <c r="G480" s="10">
        <v>3516</v>
      </c>
      <c r="H480" s="10">
        <v>3516</v>
      </c>
      <c r="I480" s="10">
        <v>3251.2</v>
      </c>
      <c r="J480" s="10">
        <v>3516</v>
      </c>
      <c r="K480" s="10">
        <v>4035</v>
      </c>
      <c r="L480" s="20">
        <f>4566</f>
        <v>4566</v>
      </c>
      <c r="M480" s="10">
        <v>3666</v>
      </c>
      <c r="N480" s="10">
        <v>4086</v>
      </c>
      <c r="O480" s="10">
        <v>4086</v>
      </c>
      <c r="P480" s="24" t="e">
        <f>L480-#REF!</f>
        <v>#REF!</v>
      </c>
    </row>
    <row r="481" spans="1:16" ht="24" x14ac:dyDescent="0.25">
      <c r="A481" s="71"/>
      <c r="B481" s="71"/>
      <c r="C481" s="9" t="s">
        <v>8</v>
      </c>
      <c r="D481" s="10">
        <f t="shared" si="47"/>
        <v>0</v>
      </c>
      <c r="E481" s="10">
        <v>0</v>
      </c>
      <c r="F481" s="10">
        <v>0</v>
      </c>
      <c r="G481" s="10">
        <v>0</v>
      </c>
      <c r="H481" s="10">
        <v>0</v>
      </c>
      <c r="I481" s="10">
        <v>0</v>
      </c>
      <c r="J481" s="10">
        <v>0</v>
      </c>
      <c r="K481" s="10">
        <v>0</v>
      </c>
      <c r="L481" s="15">
        <v>0</v>
      </c>
      <c r="M481" s="10">
        <v>0</v>
      </c>
      <c r="N481" s="10">
        <v>0</v>
      </c>
      <c r="O481" s="10">
        <v>0</v>
      </c>
      <c r="P481" s="12" t="e">
        <f>L481-#REF!</f>
        <v>#REF!</v>
      </c>
    </row>
    <row r="482" spans="1:16" ht="24" x14ac:dyDescent="0.25">
      <c r="A482" s="71"/>
      <c r="B482" s="71"/>
      <c r="C482" s="9" t="s">
        <v>9</v>
      </c>
      <c r="D482" s="10">
        <f t="shared" si="47"/>
        <v>0</v>
      </c>
      <c r="E482" s="10">
        <v>0</v>
      </c>
      <c r="F482" s="10">
        <v>0</v>
      </c>
      <c r="G482" s="10">
        <v>0</v>
      </c>
      <c r="H482" s="10">
        <v>0</v>
      </c>
      <c r="I482" s="10">
        <v>0</v>
      </c>
      <c r="J482" s="10">
        <v>0</v>
      </c>
      <c r="K482" s="10">
        <v>0</v>
      </c>
      <c r="L482" s="15">
        <v>0</v>
      </c>
      <c r="M482" s="10">
        <v>0</v>
      </c>
      <c r="N482" s="10">
        <v>0</v>
      </c>
      <c r="O482" s="10">
        <v>0</v>
      </c>
      <c r="P482" s="12" t="e">
        <f>L482-#REF!</f>
        <v>#REF!</v>
      </c>
    </row>
    <row r="483" spans="1:16" ht="36" x14ac:dyDescent="0.25">
      <c r="A483" s="71"/>
      <c r="B483" s="71"/>
      <c r="C483" s="9" t="s">
        <v>10</v>
      </c>
      <c r="D483" s="10">
        <f t="shared" si="47"/>
        <v>0</v>
      </c>
      <c r="E483" s="10">
        <v>0</v>
      </c>
      <c r="F483" s="10">
        <v>0</v>
      </c>
      <c r="G483" s="10">
        <v>0</v>
      </c>
      <c r="H483" s="10">
        <v>0</v>
      </c>
      <c r="I483" s="10">
        <v>0</v>
      </c>
      <c r="J483" s="10">
        <v>0</v>
      </c>
      <c r="K483" s="10">
        <v>0</v>
      </c>
      <c r="L483" s="15">
        <v>0</v>
      </c>
      <c r="M483" s="10">
        <v>0</v>
      </c>
      <c r="N483" s="10">
        <v>0</v>
      </c>
      <c r="O483" s="10">
        <v>0</v>
      </c>
      <c r="P483" s="12" t="e">
        <f>L483-#REF!</f>
        <v>#REF!</v>
      </c>
    </row>
    <row r="484" spans="1:16" x14ac:dyDescent="0.25">
      <c r="A484" s="9"/>
      <c r="B484" s="9"/>
      <c r="C484" s="9"/>
      <c r="D484" s="10">
        <f t="shared" si="47"/>
        <v>0</v>
      </c>
      <c r="E484" s="10"/>
      <c r="F484" s="10"/>
      <c r="G484" s="10"/>
      <c r="H484" s="10"/>
      <c r="I484" s="10"/>
      <c r="J484" s="10"/>
      <c r="K484" s="10"/>
      <c r="L484" s="15"/>
      <c r="M484" s="10"/>
      <c r="N484" s="10"/>
      <c r="O484" s="10"/>
      <c r="P484" s="12" t="e">
        <f>L484-#REF!</f>
        <v>#REF!</v>
      </c>
    </row>
    <row r="485" spans="1:16" x14ac:dyDescent="0.25">
      <c r="A485" s="71" t="s">
        <v>76</v>
      </c>
      <c r="B485" s="71" t="s">
        <v>13</v>
      </c>
      <c r="C485" s="9" t="s">
        <v>6</v>
      </c>
      <c r="D485" s="10">
        <f t="shared" si="47"/>
        <v>400</v>
      </c>
      <c r="E485" s="10">
        <v>400</v>
      </c>
      <c r="F485" s="10">
        <v>0</v>
      </c>
      <c r="G485" s="10">
        <v>0</v>
      </c>
      <c r="H485" s="10">
        <v>0</v>
      </c>
      <c r="I485" s="10">
        <v>0</v>
      </c>
      <c r="J485" s="10">
        <v>0</v>
      </c>
      <c r="K485" s="10">
        <v>0</v>
      </c>
      <c r="L485" s="15">
        <v>0</v>
      </c>
      <c r="M485" s="10">
        <v>0</v>
      </c>
      <c r="N485" s="10">
        <v>0</v>
      </c>
      <c r="O485" s="10">
        <v>0</v>
      </c>
      <c r="P485" s="12" t="e">
        <f>L485-#REF!</f>
        <v>#REF!</v>
      </c>
    </row>
    <row r="486" spans="1:16" x14ac:dyDescent="0.25">
      <c r="A486" s="71"/>
      <c r="B486" s="71"/>
      <c r="C486" s="9" t="s">
        <v>7</v>
      </c>
      <c r="D486" s="10">
        <f t="shared" si="47"/>
        <v>400</v>
      </c>
      <c r="E486" s="10">
        <v>400</v>
      </c>
      <c r="F486" s="10">
        <v>0</v>
      </c>
      <c r="G486" s="10">
        <v>0</v>
      </c>
      <c r="H486" s="10">
        <v>0</v>
      </c>
      <c r="I486" s="10">
        <v>0</v>
      </c>
      <c r="J486" s="10">
        <v>0</v>
      </c>
      <c r="K486" s="10">
        <v>0</v>
      </c>
      <c r="L486" s="15">
        <v>0</v>
      </c>
      <c r="M486" s="10">
        <v>0</v>
      </c>
      <c r="N486" s="10">
        <v>0</v>
      </c>
      <c r="O486" s="10">
        <v>0</v>
      </c>
      <c r="P486" s="12" t="e">
        <f>L486-#REF!</f>
        <v>#REF!</v>
      </c>
    </row>
    <row r="487" spans="1:16" ht="24" x14ac:dyDescent="0.25">
      <c r="A487" s="71"/>
      <c r="B487" s="71"/>
      <c r="C487" s="9" t="s">
        <v>8</v>
      </c>
      <c r="D487" s="10">
        <f t="shared" si="47"/>
        <v>0</v>
      </c>
      <c r="E487" s="10">
        <v>0</v>
      </c>
      <c r="F487" s="10">
        <v>0</v>
      </c>
      <c r="G487" s="10">
        <v>0</v>
      </c>
      <c r="H487" s="10">
        <v>0</v>
      </c>
      <c r="I487" s="10">
        <v>0</v>
      </c>
      <c r="J487" s="10">
        <v>0</v>
      </c>
      <c r="K487" s="10">
        <v>0</v>
      </c>
      <c r="L487" s="15">
        <v>0</v>
      </c>
      <c r="M487" s="10">
        <v>0</v>
      </c>
      <c r="N487" s="10">
        <v>0</v>
      </c>
      <c r="O487" s="10">
        <v>0</v>
      </c>
      <c r="P487" s="12" t="e">
        <f>L487-#REF!</f>
        <v>#REF!</v>
      </c>
    </row>
    <row r="488" spans="1:16" ht="24" x14ac:dyDescent="0.25">
      <c r="A488" s="71"/>
      <c r="B488" s="71"/>
      <c r="C488" s="9" t="s">
        <v>9</v>
      </c>
      <c r="D488" s="10">
        <f t="shared" si="47"/>
        <v>0</v>
      </c>
      <c r="E488" s="10">
        <v>0</v>
      </c>
      <c r="F488" s="10">
        <v>0</v>
      </c>
      <c r="G488" s="10">
        <v>0</v>
      </c>
      <c r="H488" s="10">
        <v>0</v>
      </c>
      <c r="I488" s="10">
        <v>0</v>
      </c>
      <c r="J488" s="10">
        <v>0</v>
      </c>
      <c r="K488" s="10">
        <v>0</v>
      </c>
      <c r="L488" s="15">
        <v>0</v>
      </c>
      <c r="M488" s="10">
        <v>0</v>
      </c>
      <c r="N488" s="10">
        <v>0</v>
      </c>
      <c r="O488" s="10">
        <v>0</v>
      </c>
      <c r="P488" s="12" t="e">
        <f>L488-#REF!</f>
        <v>#REF!</v>
      </c>
    </row>
    <row r="489" spans="1:16" ht="36" x14ac:dyDescent="0.25">
      <c r="A489" s="71"/>
      <c r="B489" s="71"/>
      <c r="C489" s="9" t="s">
        <v>10</v>
      </c>
      <c r="D489" s="10">
        <f t="shared" ref="D489:D496" si="54">SUM(E489:O489)</f>
        <v>0</v>
      </c>
      <c r="E489" s="10">
        <v>0</v>
      </c>
      <c r="F489" s="10">
        <v>0</v>
      </c>
      <c r="G489" s="10">
        <v>0</v>
      </c>
      <c r="H489" s="10">
        <v>0</v>
      </c>
      <c r="I489" s="10">
        <v>0</v>
      </c>
      <c r="J489" s="10">
        <v>0</v>
      </c>
      <c r="K489" s="10">
        <v>0</v>
      </c>
      <c r="L489" s="15">
        <v>0</v>
      </c>
      <c r="M489" s="10">
        <v>0</v>
      </c>
      <c r="N489" s="10">
        <v>0</v>
      </c>
      <c r="O489" s="10">
        <v>0</v>
      </c>
      <c r="P489" s="12" t="e">
        <f>L489-#REF!</f>
        <v>#REF!</v>
      </c>
    </row>
    <row r="490" spans="1:16" x14ac:dyDescent="0.25">
      <c r="A490" s="9"/>
      <c r="B490" s="9"/>
      <c r="C490" s="9"/>
      <c r="D490" s="10">
        <f t="shared" si="54"/>
        <v>0</v>
      </c>
      <c r="E490" s="10"/>
      <c r="F490" s="10"/>
      <c r="G490" s="10"/>
      <c r="H490" s="10"/>
      <c r="I490" s="10"/>
      <c r="J490" s="10"/>
      <c r="K490" s="10"/>
      <c r="L490" s="15"/>
      <c r="M490" s="10"/>
      <c r="N490" s="10"/>
      <c r="O490" s="10"/>
      <c r="P490" s="12" t="e">
        <f>L490-#REF!</f>
        <v>#REF!</v>
      </c>
    </row>
    <row r="491" spans="1:16" x14ac:dyDescent="0.25">
      <c r="A491" s="73" t="s">
        <v>77</v>
      </c>
      <c r="B491" s="71"/>
      <c r="C491" s="9" t="s">
        <v>6</v>
      </c>
      <c r="D491" s="10">
        <f t="shared" si="54"/>
        <v>5654453.4999999991</v>
      </c>
      <c r="E491" s="10">
        <f t="shared" ref="E491:O496" si="55">E498+E504+E510+E517</f>
        <v>401454.5</v>
      </c>
      <c r="F491" s="10">
        <f t="shared" si="55"/>
        <v>324414.59999999998</v>
      </c>
      <c r="G491" s="10">
        <f t="shared" si="55"/>
        <v>14576</v>
      </c>
      <c r="H491" s="10">
        <f t="shared" si="55"/>
        <v>491108.30000000005</v>
      </c>
      <c r="I491" s="10">
        <f t="shared" si="55"/>
        <v>438026</v>
      </c>
      <c r="J491" s="10">
        <f t="shared" si="55"/>
        <v>693752.09999999986</v>
      </c>
      <c r="K491" s="10">
        <f t="shared" si="55"/>
        <v>621024.6</v>
      </c>
      <c r="L491" s="29">
        <f>L498+L504+L510+L517</f>
        <v>1181473.7000000002</v>
      </c>
      <c r="M491" s="10">
        <f t="shared" si="55"/>
        <v>1175036.2999999998</v>
      </c>
      <c r="N491" s="10">
        <f t="shared" si="55"/>
        <v>269742.09999999998</v>
      </c>
      <c r="O491" s="10">
        <f t="shared" si="55"/>
        <v>43845.3</v>
      </c>
      <c r="P491" s="12" t="e">
        <f>L491-#REF!</f>
        <v>#REF!</v>
      </c>
    </row>
    <row r="492" spans="1:16" x14ac:dyDescent="0.25">
      <c r="A492" s="73"/>
      <c r="B492" s="71"/>
      <c r="C492" s="9" t="s">
        <v>7</v>
      </c>
      <c r="D492" s="10">
        <f t="shared" si="54"/>
        <v>1833518.5</v>
      </c>
      <c r="E492" s="10">
        <f t="shared" si="55"/>
        <v>83454.5</v>
      </c>
      <c r="F492" s="10">
        <f t="shared" si="55"/>
        <v>59731.5</v>
      </c>
      <c r="G492" s="10">
        <f t="shared" si="55"/>
        <v>14576</v>
      </c>
      <c r="H492" s="10">
        <f t="shared" si="55"/>
        <v>249913.40000000002</v>
      </c>
      <c r="I492" s="10">
        <f t="shared" si="55"/>
        <v>144527</v>
      </c>
      <c r="J492" s="10">
        <f t="shared" si="55"/>
        <v>381108.9</v>
      </c>
      <c r="K492" s="10">
        <f t="shared" si="55"/>
        <v>104914.69999999998</v>
      </c>
      <c r="L492" s="29">
        <f t="shared" si="55"/>
        <v>449050.5</v>
      </c>
      <c r="M492" s="10">
        <f t="shared" si="55"/>
        <v>233702.7</v>
      </c>
      <c r="N492" s="10">
        <f t="shared" si="55"/>
        <v>68694</v>
      </c>
      <c r="O492" s="10">
        <f t="shared" si="55"/>
        <v>43845.3</v>
      </c>
      <c r="P492" s="8" t="e">
        <f>L492-#REF!</f>
        <v>#REF!</v>
      </c>
    </row>
    <row r="493" spans="1:16" ht="24" x14ac:dyDescent="0.25">
      <c r="A493" s="73"/>
      <c r="B493" s="71"/>
      <c r="C493" s="9" t="s">
        <v>8</v>
      </c>
      <c r="D493" s="10">
        <f t="shared" si="54"/>
        <v>3440027.4000000004</v>
      </c>
      <c r="E493" s="10">
        <f t="shared" si="55"/>
        <v>318000</v>
      </c>
      <c r="F493" s="10">
        <f t="shared" si="55"/>
        <v>264683.09999999998</v>
      </c>
      <c r="G493" s="10">
        <f t="shared" si="55"/>
        <v>0</v>
      </c>
      <c r="H493" s="10">
        <f t="shared" si="55"/>
        <v>41194.9</v>
      </c>
      <c r="I493" s="10">
        <f t="shared" si="55"/>
        <v>175118.7</v>
      </c>
      <c r="J493" s="10">
        <f t="shared" si="55"/>
        <v>250115.9</v>
      </c>
      <c r="K493" s="10">
        <f t="shared" si="55"/>
        <v>516109.9</v>
      </c>
      <c r="L493" s="29">
        <f t="shared" si="55"/>
        <v>732423.2</v>
      </c>
      <c r="M493" s="10">
        <f t="shared" si="55"/>
        <v>941333.6</v>
      </c>
      <c r="N493" s="10">
        <f t="shared" si="55"/>
        <v>201048.09999999998</v>
      </c>
      <c r="O493" s="10">
        <f t="shared" si="55"/>
        <v>0</v>
      </c>
      <c r="P493" s="12" t="e">
        <f>L493-#REF!</f>
        <v>#REF!</v>
      </c>
    </row>
    <row r="494" spans="1:16" ht="24" x14ac:dyDescent="0.25">
      <c r="A494" s="73"/>
      <c r="B494" s="71"/>
      <c r="C494" s="9" t="s">
        <v>9</v>
      </c>
      <c r="D494" s="10">
        <f t="shared" si="54"/>
        <v>0</v>
      </c>
      <c r="E494" s="10">
        <f t="shared" si="55"/>
        <v>0</v>
      </c>
      <c r="F494" s="10">
        <f t="shared" si="55"/>
        <v>0</v>
      </c>
      <c r="G494" s="10">
        <f t="shared" si="55"/>
        <v>0</v>
      </c>
      <c r="H494" s="10">
        <f t="shared" si="55"/>
        <v>0</v>
      </c>
      <c r="I494" s="10">
        <f t="shared" si="55"/>
        <v>0</v>
      </c>
      <c r="J494" s="10">
        <f t="shared" si="55"/>
        <v>0</v>
      </c>
      <c r="K494" s="10">
        <f t="shared" si="55"/>
        <v>0</v>
      </c>
      <c r="L494" s="15">
        <f t="shared" si="55"/>
        <v>0</v>
      </c>
      <c r="M494" s="10">
        <f t="shared" si="55"/>
        <v>0</v>
      </c>
      <c r="N494" s="10">
        <f t="shared" si="55"/>
        <v>0</v>
      </c>
      <c r="O494" s="10">
        <f t="shared" si="55"/>
        <v>0</v>
      </c>
      <c r="P494" s="12" t="e">
        <f>L494-#REF!</f>
        <v>#REF!</v>
      </c>
    </row>
    <row r="495" spans="1:16" ht="36" x14ac:dyDescent="0.25">
      <c r="A495" s="73"/>
      <c r="B495" s="71"/>
      <c r="C495" s="9" t="s">
        <v>10</v>
      </c>
      <c r="D495" s="10">
        <f t="shared" si="54"/>
        <v>118380.3</v>
      </c>
      <c r="E495" s="10">
        <f t="shared" si="55"/>
        <v>0</v>
      </c>
      <c r="F495" s="10">
        <f t="shared" si="55"/>
        <v>0</v>
      </c>
      <c r="G495" s="10">
        <f t="shared" si="55"/>
        <v>0</v>
      </c>
      <c r="H495" s="10">
        <f t="shared" si="55"/>
        <v>0</v>
      </c>
      <c r="I495" s="10">
        <f t="shared" si="55"/>
        <v>118380.3</v>
      </c>
      <c r="J495" s="10">
        <f t="shared" si="55"/>
        <v>0</v>
      </c>
      <c r="K495" s="10">
        <f t="shared" si="55"/>
        <v>0</v>
      </c>
      <c r="L495" s="15">
        <f t="shared" si="55"/>
        <v>0</v>
      </c>
      <c r="M495" s="10">
        <f t="shared" si="55"/>
        <v>0</v>
      </c>
      <c r="N495" s="10">
        <f t="shared" si="55"/>
        <v>0</v>
      </c>
      <c r="O495" s="10">
        <f t="shared" si="55"/>
        <v>0</v>
      </c>
      <c r="P495" s="12" t="e">
        <f>L495-#REF!</f>
        <v>#REF!</v>
      </c>
    </row>
    <row r="496" spans="1:16" ht="72" x14ac:dyDescent="0.25">
      <c r="A496" s="73"/>
      <c r="B496" s="71"/>
      <c r="C496" s="9" t="s">
        <v>11</v>
      </c>
      <c r="D496" s="10">
        <f t="shared" si="54"/>
        <v>262527.3</v>
      </c>
      <c r="E496" s="10">
        <f t="shared" si="55"/>
        <v>0</v>
      </c>
      <c r="F496" s="10">
        <f t="shared" si="55"/>
        <v>0</v>
      </c>
      <c r="G496" s="10">
        <f t="shared" si="55"/>
        <v>0</v>
      </c>
      <c r="H496" s="10">
        <f t="shared" si="55"/>
        <v>200000</v>
      </c>
      <c r="I496" s="10">
        <f t="shared" si="55"/>
        <v>0</v>
      </c>
      <c r="J496" s="10">
        <f t="shared" si="55"/>
        <v>62527.3</v>
      </c>
      <c r="K496" s="10">
        <f t="shared" si="55"/>
        <v>0</v>
      </c>
      <c r="L496" s="15">
        <f t="shared" si="55"/>
        <v>0</v>
      </c>
      <c r="M496" s="10">
        <f t="shared" si="55"/>
        <v>0</v>
      </c>
      <c r="N496" s="10">
        <f t="shared" si="55"/>
        <v>0</v>
      </c>
      <c r="O496" s="10">
        <f t="shared" si="55"/>
        <v>0</v>
      </c>
      <c r="P496" s="12" t="e">
        <f>L496-#REF!</f>
        <v>#REF!</v>
      </c>
    </row>
    <row r="497" spans="1:16" x14ac:dyDescent="0.25">
      <c r="A497" s="73"/>
      <c r="B497" s="71" t="s">
        <v>12</v>
      </c>
      <c r="C497" s="71"/>
      <c r="D497" s="71"/>
      <c r="E497" s="71"/>
      <c r="F497" s="71"/>
      <c r="G497" s="71"/>
      <c r="H497" s="71"/>
      <c r="I497" s="71"/>
      <c r="J497" s="71"/>
      <c r="K497" s="71"/>
      <c r="L497" s="71"/>
      <c r="M497" s="71"/>
      <c r="N497" s="9"/>
      <c r="O497" s="9"/>
      <c r="P497" s="12" t="e">
        <f>L497-#REF!</f>
        <v>#REF!</v>
      </c>
    </row>
    <row r="498" spans="1:16" x14ac:dyDescent="0.25">
      <c r="A498" s="73"/>
      <c r="B498" s="71" t="s">
        <v>13</v>
      </c>
      <c r="C498" s="9" t="s">
        <v>6</v>
      </c>
      <c r="D498" s="20">
        <f t="shared" ref="D498:D561" si="56">SUM(E498:O498)</f>
        <v>2813310.6</v>
      </c>
      <c r="E498" s="9">
        <f t="shared" ref="E498:O503" si="57">E523+E529+E535+E541+E547+E553+E559+E583+E589+E595+E601+E613+E619+E649+E655+E668+E717+E805+E811+E817+E823</f>
        <v>25770</v>
      </c>
      <c r="F498" s="9">
        <f t="shared" si="57"/>
        <v>33887.300000000003</v>
      </c>
      <c r="G498" s="9">
        <f t="shared" si="57"/>
        <v>14576</v>
      </c>
      <c r="H498" s="9">
        <f t="shared" si="57"/>
        <v>490260.60000000003</v>
      </c>
      <c r="I498" s="9">
        <f t="shared" si="57"/>
        <v>286456</v>
      </c>
      <c r="J498" s="9">
        <f t="shared" si="57"/>
        <v>634619.89999999991</v>
      </c>
      <c r="K498" s="9">
        <f t="shared" si="57"/>
        <v>368753.3</v>
      </c>
      <c r="L498" s="17">
        <f t="shared" si="57"/>
        <v>340979.9</v>
      </c>
      <c r="M498" s="9">
        <f t="shared" si="57"/>
        <v>304420.19999999995</v>
      </c>
      <c r="N498" s="9">
        <f t="shared" si="57"/>
        <v>269742.09999999998</v>
      </c>
      <c r="O498" s="9">
        <f t="shared" si="57"/>
        <v>43845.3</v>
      </c>
      <c r="P498" s="12" t="e">
        <f>L498-#REF!</f>
        <v>#REF!</v>
      </c>
    </row>
    <row r="499" spans="1:16" x14ac:dyDescent="0.25">
      <c r="A499" s="73"/>
      <c r="B499" s="71"/>
      <c r="C499" s="9" t="s">
        <v>7</v>
      </c>
      <c r="D499" s="20">
        <f t="shared" si="56"/>
        <v>1208144.7</v>
      </c>
      <c r="E499" s="9">
        <f t="shared" si="57"/>
        <v>7770</v>
      </c>
      <c r="F499" s="9">
        <f t="shared" si="57"/>
        <v>33887.300000000003</v>
      </c>
      <c r="G499" s="9">
        <f t="shared" si="57"/>
        <v>14576</v>
      </c>
      <c r="H499" s="9">
        <f t="shared" si="57"/>
        <v>249065.7</v>
      </c>
      <c r="I499" s="9">
        <f t="shared" si="57"/>
        <v>122957</v>
      </c>
      <c r="J499" s="9">
        <f t="shared" si="57"/>
        <v>365929.7</v>
      </c>
      <c r="K499" s="9">
        <f t="shared" si="57"/>
        <v>41964.399999999994</v>
      </c>
      <c r="L499" s="17">
        <f t="shared" si="57"/>
        <v>142556.69999999998</v>
      </c>
      <c r="M499" s="9">
        <f t="shared" si="57"/>
        <v>116898.6</v>
      </c>
      <c r="N499" s="9">
        <f t="shared" si="57"/>
        <v>68694</v>
      </c>
      <c r="O499" s="9">
        <f t="shared" si="57"/>
        <v>43845.3</v>
      </c>
      <c r="P499" s="8" t="e">
        <f>L499-#REF!</f>
        <v>#REF!</v>
      </c>
    </row>
    <row r="500" spans="1:16" ht="24" x14ac:dyDescent="0.25">
      <c r="A500" s="73"/>
      <c r="B500" s="71"/>
      <c r="C500" s="9" t="s">
        <v>8</v>
      </c>
      <c r="D500" s="10">
        <f t="shared" si="56"/>
        <v>1268211.3000000003</v>
      </c>
      <c r="E500" s="9">
        <f t="shared" si="57"/>
        <v>18000</v>
      </c>
      <c r="F500" s="9">
        <f t="shared" si="57"/>
        <v>0</v>
      </c>
      <c r="G500" s="9">
        <f t="shared" si="57"/>
        <v>0</v>
      </c>
      <c r="H500" s="9">
        <f t="shared" si="57"/>
        <v>41194.9</v>
      </c>
      <c r="I500" s="9">
        <f t="shared" si="57"/>
        <v>45118.700000000004</v>
      </c>
      <c r="J500" s="9">
        <f t="shared" si="57"/>
        <v>250115.9</v>
      </c>
      <c r="K500" s="9">
        <f t="shared" si="57"/>
        <v>326788.90000000002</v>
      </c>
      <c r="L500" s="17">
        <f t="shared" si="57"/>
        <v>198423.2</v>
      </c>
      <c r="M500" s="9">
        <f t="shared" si="57"/>
        <v>187521.59999999998</v>
      </c>
      <c r="N500" s="9">
        <f t="shared" si="57"/>
        <v>201048.09999999998</v>
      </c>
      <c r="O500" s="9">
        <f t="shared" si="57"/>
        <v>0</v>
      </c>
      <c r="P500" s="12" t="e">
        <f>L500-#REF!</f>
        <v>#REF!</v>
      </c>
    </row>
    <row r="501" spans="1:16" ht="24" x14ac:dyDescent="0.25">
      <c r="A501" s="73"/>
      <c r="B501" s="71"/>
      <c r="C501" s="9" t="s">
        <v>9</v>
      </c>
      <c r="D501" s="10">
        <f t="shared" si="56"/>
        <v>0</v>
      </c>
      <c r="E501" s="9">
        <f t="shared" si="57"/>
        <v>0</v>
      </c>
      <c r="F501" s="9">
        <f t="shared" si="57"/>
        <v>0</v>
      </c>
      <c r="G501" s="9">
        <f t="shared" si="57"/>
        <v>0</v>
      </c>
      <c r="H501" s="9">
        <f t="shared" si="57"/>
        <v>0</v>
      </c>
      <c r="I501" s="9">
        <f t="shared" si="57"/>
        <v>0</v>
      </c>
      <c r="J501" s="9">
        <f t="shared" si="57"/>
        <v>0</v>
      </c>
      <c r="K501" s="9">
        <f t="shared" si="57"/>
        <v>0</v>
      </c>
      <c r="L501" s="17">
        <f t="shared" si="57"/>
        <v>0</v>
      </c>
      <c r="M501" s="9">
        <f t="shared" si="57"/>
        <v>0</v>
      </c>
      <c r="N501" s="9">
        <f t="shared" si="57"/>
        <v>0</v>
      </c>
      <c r="O501" s="9">
        <f t="shared" si="57"/>
        <v>0</v>
      </c>
      <c r="P501" s="12" t="e">
        <f>L501-#REF!</f>
        <v>#REF!</v>
      </c>
    </row>
    <row r="502" spans="1:16" ht="36" x14ac:dyDescent="0.25">
      <c r="A502" s="73"/>
      <c r="B502" s="71"/>
      <c r="C502" s="9" t="s">
        <v>10</v>
      </c>
      <c r="D502" s="10">
        <f t="shared" si="56"/>
        <v>118380.3</v>
      </c>
      <c r="E502" s="9">
        <f t="shared" si="57"/>
        <v>0</v>
      </c>
      <c r="F502" s="9">
        <f t="shared" si="57"/>
        <v>0</v>
      </c>
      <c r="G502" s="9">
        <f t="shared" si="57"/>
        <v>0</v>
      </c>
      <c r="H502" s="9">
        <f t="shared" si="57"/>
        <v>0</v>
      </c>
      <c r="I502" s="9">
        <f t="shared" si="57"/>
        <v>118380.3</v>
      </c>
      <c r="J502" s="9">
        <f t="shared" si="57"/>
        <v>0</v>
      </c>
      <c r="K502" s="9">
        <f t="shared" si="57"/>
        <v>0</v>
      </c>
      <c r="L502" s="17">
        <f t="shared" si="57"/>
        <v>0</v>
      </c>
      <c r="M502" s="9">
        <f t="shared" si="57"/>
        <v>0</v>
      </c>
      <c r="N502" s="9">
        <f t="shared" si="57"/>
        <v>0</v>
      </c>
      <c r="O502" s="9">
        <f t="shared" si="57"/>
        <v>0</v>
      </c>
      <c r="P502" s="12" t="e">
        <f>L502-#REF!</f>
        <v>#REF!</v>
      </c>
    </row>
    <row r="503" spans="1:16" ht="72" x14ac:dyDescent="0.25">
      <c r="A503" s="73"/>
      <c r="B503" s="71"/>
      <c r="C503" s="9" t="s">
        <v>11</v>
      </c>
      <c r="D503" s="10">
        <f t="shared" si="56"/>
        <v>218574.3</v>
      </c>
      <c r="E503" s="9">
        <f t="shared" si="57"/>
        <v>0</v>
      </c>
      <c r="F503" s="9">
        <f t="shared" si="57"/>
        <v>0</v>
      </c>
      <c r="G503" s="9">
        <f t="shared" si="57"/>
        <v>0</v>
      </c>
      <c r="H503" s="9">
        <f t="shared" si="57"/>
        <v>200000</v>
      </c>
      <c r="I503" s="9">
        <f t="shared" si="57"/>
        <v>0</v>
      </c>
      <c r="J503" s="9">
        <f t="shared" si="57"/>
        <v>18574.300000000003</v>
      </c>
      <c r="K503" s="9">
        <f t="shared" si="57"/>
        <v>0</v>
      </c>
      <c r="L503" s="17">
        <f t="shared" si="57"/>
        <v>0</v>
      </c>
      <c r="M503" s="9">
        <f t="shared" si="57"/>
        <v>0</v>
      </c>
      <c r="N503" s="9">
        <f t="shared" si="57"/>
        <v>0</v>
      </c>
      <c r="O503" s="9">
        <f t="shared" si="57"/>
        <v>0</v>
      </c>
      <c r="P503" s="12" t="e">
        <f>L503-#REF!</f>
        <v>#REF!</v>
      </c>
    </row>
    <row r="504" spans="1:16" x14ac:dyDescent="0.25">
      <c r="A504" s="73"/>
      <c r="B504" s="71" t="s">
        <v>14</v>
      </c>
      <c r="C504" s="9" t="s">
        <v>6</v>
      </c>
      <c r="D504" s="10">
        <f t="shared" si="56"/>
        <v>2173.6999999999998</v>
      </c>
      <c r="E504" s="10">
        <f t="shared" ref="E504:O509" si="58">E565</f>
        <v>0</v>
      </c>
      <c r="F504" s="10">
        <f t="shared" si="58"/>
        <v>0</v>
      </c>
      <c r="G504" s="10">
        <f t="shared" si="58"/>
        <v>0</v>
      </c>
      <c r="H504" s="10">
        <f t="shared" si="58"/>
        <v>0</v>
      </c>
      <c r="I504" s="10">
        <f t="shared" si="58"/>
        <v>0</v>
      </c>
      <c r="J504" s="10">
        <f t="shared" si="58"/>
        <v>2173.6999999999998</v>
      </c>
      <c r="K504" s="10">
        <f t="shared" si="58"/>
        <v>0</v>
      </c>
      <c r="L504" s="15">
        <f t="shared" si="58"/>
        <v>0</v>
      </c>
      <c r="M504" s="10">
        <f t="shared" si="58"/>
        <v>0</v>
      </c>
      <c r="N504" s="10">
        <f t="shared" si="58"/>
        <v>0</v>
      </c>
      <c r="O504" s="10">
        <f t="shared" si="58"/>
        <v>0</v>
      </c>
      <c r="P504" s="12" t="e">
        <f>L504-#REF!</f>
        <v>#REF!</v>
      </c>
    </row>
    <row r="505" spans="1:16" x14ac:dyDescent="0.25">
      <c r="A505" s="73"/>
      <c r="B505" s="71"/>
      <c r="C505" s="9" t="s">
        <v>7</v>
      </c>
      <c r="D505" s="10">
        <f t="shared" si="56"/>
        <v>2173.6999999999998</v>
      </c>
      <c r="E505" s="10">
        <f t="shared" si="58"/>
        <v>0</v>
      </c>
      <c r="F505" s="10">
        <f t="shared" si="58"/>
        <v>0</v>
      </c>
      <c r="G505" s="10">
        <f t="shared" si="58"/>
        <v>0</v>
      </c>
      <c r="H505" s="10">
        <f t="shared" si="58"/>
        <v>0</v>
      </c>
      <c r="I505" s="10">
        <f t="shared" si="58"/>
        <v>0</v>
      </c>
      <c r="J505" s="10">
        <f t="shared" si="58"/>
        <v>2173.6999999999998</v>
      </c>
      <c r="K505" s="10">
        <f t="shared" si="58"/>
        <v>0</v>
      </c>
      <c r="L505" s="15">
        <f t="shared" si="58"/>
        <v>0</v>
      </c>
      <c r="M505" s="10">
        <f t="shared" si="58"/>
        <v>0</v>
      </c>
      <c r="N505" s="10">
        <f t="shared" si="58"/>
        <v>0</v>
      </c>
      <c r="O505" s="10">
        <f t="shared" si="58"/>
        <v>0</v>
      </c>
      <c r="P505" s="12" t="e">
        <f>L505-#REF!</f>
        <v>#REF!</v>
      </c>
    </row>
    <row r="506" spans="1:16" ht="24" x14ac:dyDescent="0.25">
      <c r="A506" s="73"/>
      <c r="B506" s="71"/>
      <c r="C506" s="9" t="s">
        <v>8</v>
      </c>
      <c r="D506" s="10">
        <f t="shared" si="56"/>
        <v>0</v>
      </c>
      <c r="E506" s="10">
        <f t="shared" si="58"/>
        <v>0</v>
      </c>
      <c r="F506" s="10">
        <f t="shared" si="58"/>
        <v>0</v>
      </c>
      <c r="G506" s="10">
        <f t="shared" si="58"/>
        <v>0</v>
      </c>
      <c r="H506" s="10">
        <f t="shared" si="58"/>
        <v>0</v>
      </c>
      <c r="I506" s="10">
        <f t="shared" si="58"/>
        <v>0</v>
      </c>
      <c r="J506" s="10">
        <f t="shared" si="58"/>
        <v>0</v>
      </c>
      <c r="K506" s="10">
        <f t="shared" si="58"/>
        <v>0</v>
      </c>
      <c r="L506" s="15">
        <f t="shared" si="58"/>
        <v>0</v>
      </c>
      <c r="M506" s="10">
        <f t="shared" si="58"/>
        <v>0</v>
      </c>
      <c r="N506" s="10">
        <f t="shared" si="58"/>
        <v>0</v>
      </c>
      <c r="O506" s="10">
        <f t="shared" si="58"/>
        <v>0</v>
      </c>
      <c r="P506" s="12" t="e">
        <f>L506-#REF!</f>
        <v>#REF!</v>
      </c>
    </row>
    <row r="507" spans="1:16" ht="24" x14ac:dyDescent="0.25">
      <c r="A507" s="73"/>
      <c r="B507" s="71"/>
      <c r="C507" s="9" t="s">
        <v>9</v>
      </c>
      <c r="D507" s="10">
        <f t="shared" si="56"/>
        <v>0</v>
      </c>
      <c r="E507" s="10">
        <f t="shared" si="58"/>
        <v>0</v>
      </c>
      <c r="F507" s="10">
        <f t="shared" si="58"/>
        <v>0</v>
      </c>
      <c r="G507" s="10">
        <f t="shared" si="58"/>
        <v>0</v>
      </c>
      <c r="H507" s="10">
        <f t="shared" si="58"/>
        <v>0</v>
      </c>
      <c r="I507" s="10">
        <f t="shared" si="58"/>
        <v>0</v>
      </c>
      <c r="J507" s="10">
        <f t="shared" si="58"/>
        <v>0</v>
      </c>
      <c r="K507" s="10">
        <f t="shared" si="58"/>
        <v>0</v>
      </c>
      <c r="L507" s="15">
        <f t="shared" si="58"/>
        <v>0</v>
      </c>
      <c r="M507" s="10">
        <f t="shared" si="58"/>
        <v>0</v>
      </c>
      <c r="N507" s="10">
        <f t="shared" si="58"/>
        <v>0</v>
      </c>
      <c r="O507" s="10">
        <f t="shared" si="58"/>
        <v>0</v>
      </c>
      <c r="P507" s="12" t="e">
        <f>L507-#REF!</f>
        <v>#REF!</v>
      </c>
    </row>
    <row r="508" spans="1:16" ht="36" x14ac:dyDescent="0.25">
      <c r="A508" s="73"/>
      <c r="B508" s="71"/>
      <c r="C508" s="9" t="s">
        <v>10</v>
      </c>
      <c r="D508" s="10">
        <f t="shared" si="56"/>
        <v>0</v>
      </c>
      <c r="E508" s="10">
        <f t="shared" si="58"/>
        <v>0</v>
      </c>
      <c r="F508" s="10">
        <f t="shared" si="58"/>
        <v>0</v>
      </c>
      <c r="G508" s="10">
        <f t="shared" si="58"/>
        <v>0</v>
      </c>
      <c r="H508" s="10">
        <f t="shared" si="58"/>
        <v>0</v>
      </c>
      <c r="I508" s="10">
        <f t="shared" si="58"/>
        <v>0</v>
      </c>
      <c r="J508" s="10">
        <f t="shared" si="58"/>
        <v>0</v>
      </c>
      <c r="K508" s="10">
        <f t="shared" si="58"/>
        <v>0</v>
      </c>
      <c r="L508" s="15">
        <f t="shared" si="58"/>
        <v>0</v>
      </c>
      <c r="M508" s="10">
        <f t="shared" si="58"/>
        <v>0</v>
      </c>
      <c r="N508" s="10">
        <f t="shared" si="58"/>
        <v>0</v>
      </c>
      <c r="O508" s="10">
        <f t="shared" si="58"/>
        <v>0</v>
      </c>
      <c r="P508" s="12" t="e">
        <f>L508-#REF!</f>
        <v>#REF!</v>
      </c>
    </row>
    <row r="509" spans="1:16" hidden="1" x14ac:dyDescent="0.25">
      <c r="A509" s="73"/>
      <c r="B509" s="9"/>
      <c r="C509" s="9"/>
      <c r="D509" s="10">
        <f t="shared" si="56"/>
        <v>0</v>
      </c>
      <c r="E509" s="10">
        <f t="shared" si="58"/>
        <v>0</v>
      </c>
      <c r="F509" s="10">
        <f t="shared" si="58"/>
        <v>0</v>
      </c>
      <c r="G509" s="10">
        <f t="shared" si="58"/>
        <v>0</v>
      </c>
      <c r="H509" s="10">
        <f t="shared" si="58"/>
        <v>0</v>
      </c>
      <c r="I509" s="10">
        <f t="shared" si="58"/>
        <v>0</v>
      </c>
      <c r="J509" s="10">
        <f t="shared" si="58"/>
        <v>0</v>
      </c>
      <c r="K509" s="10">
        <f t="shared" si="58"/>
        <v>0</v>
      </c>
      <c r="L509" s="15">
        <f t="shared" si="58"/>
        <v>0</v>
      </c>
      <c r="M509" s="10">
        <f t="shared" si="58"/>
        <v>0</v>
      </c>
      <c r="N509" s="10">
        <f t="shared" si="58"/>
        <v>0</v>
      </c>
      <c r="O509" s="10">
        <f t="shared" si="58"/>
        <v>0</v>
      </c>
      <c r="P509" s="12" t="e">
        <f>L509-#REF!</f>
        <v>#REF!</v>
      </c>
    </row>
    <row r="510" spans="1:16" x14ac:dyDescent="0.25">
      <c r="A510" s="73"/>
      <c r="B510" s="71" t="s">
        <v>15</v>
      </c>
      <c r="C510" s="9" t="s">
        <v>6</v>
      </c>
      <c r="D510" s="10">
        <f t="shared" si="56"/>
        <v>818629.5</v>
      </c>
      <c r="E510" s="10">
        <f t="shared" ref="E510:O515" si="59">E571+E577+E607+E632</f>
        <v>375684.5</v>
      </c>
      <c r="F510" s="10">
        <f t="shared" si="59"/>
        <v>290527.3</v>
      </c>
      <c r="G510" s="10">
        <f t="shared" si="59"/>
        <v>0</v>
      </c>
      <c r="H510" s="10">
        <f>H571+H577+H607+H632</f>
        <v>847.69999999999993</v>
      </c>
      <c r="I510" s="10">
        <f t="shared" si="59"/>
        <v>151570</v>
      </c>
      <c r="J510" s="10">
        <f t="shared" si="59"/>
        <v>0</v>
      </c>
      <c r="K510" s="10">
        <f t="shared" si="59"/>
        <v>0</v>
      </c>
      <c r="L510" s="15">
        <f t="shared" si="59"/>
        <v>0</v>
      </c>
      <c r="M510" s="10">
        <f t="shared" si="59"/>
        <v>0</v>
      </c>
      <c r="N510" s="10">
        <f t="shared" si="59"/>
        <v>0</v>
      </c>
      <c r="O510" s="10">
        <f t="shared" si="59"/>
        <v>0</v>
      </c>
      <c r="P510" s="12" t="e">
        <f>L510-#REF!</f>
        <v>#REF!</v>
      </c>
    </row>
    <row r="511" spans="1:16" x14ac:dyDescent="0.25">
      <c r="A511" s="73"/>
      <c r="B511" s="71"/>
      <c r="C511" s="9" t="s">
        <v>7</v>
      </c>
      <c r="D511" s="10">
        <f t="shared" si="56"/>
        <v>123946.4</v>
      </c>
      <c r="E511" s="10">
        <f t="shared" si="59"/>
        <v>75684.5</v>
      </c>
      <c r="F511" s="10">
        <f t="shared" si="59"/>
        <v>25844.2</v>
      </c>
      <c r="G511" s="10">
        <f t="shared" si="59"/>
        <v>0</v>
      </c>
      <c r="H511" s="10">
        <f t="shared" si="59"/>
        <v>847.69999999999993</v>
      </c>
      <c r="I511" s="10">
        <f t="shared" si="59"/>
        <v>21570</v>
      </c>
      <c r="J511" s="10">
        <f t="shared" si="59"/>
        <v>0</v>
      </c>
      <c r="K511" s="10">
        <f t="shared" si="59"/>
        <v>0</v>
      </c>
      <c r="L511" s="15">
        <f t="shared" si="59"/>
        <v>0</v>
      </c>
      <c r="M511" s="10">
        <f t="shared" si="59"/>
        <v>0</v>
      </c>
      <c r="N511" s="10">
        <f t="shared" si="59"/>
        <v>0</v>
      </c>
      <c r="O511" s="10">
        <f t="shared" si="59"/>
        <v>0</v>
      </c>
      <c r="P511" s="12" t="e">
        <f>L511-#REF!</f>
        <v>#REF!</v>
      </c>
    </row>
    <row r="512" spans="1:16" ht="24" x14ac:dyDescent="0.25">
      <c r="A512" s="73"/>
      <c r="B512" s="71"/>
      <c r="C512" s="9" t="s">
        <v>8</v>
      </c>
      <c r="D512" s="10">
        <f t="shared" si="56"/>
        <v>694683.1</v>
      </c>
      <c r="E512" s="10">
        <f t="shared" si="59"/>
        <v>300000</v>
      </c>
      <c r="F512" s="10">
        <f t="shared" si="59"/>
        <v>264683.09999999998</v>
      </c>
      <c r="G512" s="10">
        <f t="shared" si="59"/>
        <v>0</v>
      </c>
      <c r="H512" s="10">
        <f t="shared" si="59"/>
        <v>0</v>
      </c>
      <c r="I512" s="10">
        <f t="shared" si="59"/>
        <v>130000</v>
      </c>
      <c r="J512" s="10">
        <f t="shared" si="59"/>
        <v>0</v>
      </c>
      <c r="K512" s="10">
        <f t="shared" si="59"/>
        <v>0</v>
      </c>
      <c r="L512" s="15">
        <f t="shared" si="59"/>
        <v>0</v>
      </c>
      <c r="M512" s="10">
        <f t="shared" si="59"/>
        <v>0</v>
      </c>
      <c r="N512" s="10">
        <f t="shared" si="59"/>
        <v>0</v>
      </c>
      <c r="O512" s="10">
        <f t="shared" si="59"/>
        <v>0</v>
      </c>
      <c r="P512" s="12" t="e">
        <f>L512-#REF!</f>
        <v>#REF!</v>
      </c>
    </row>
    <row r="513" spans="1:16" ht="24" x14ac:dyDescent="0.25">
      <c r="A513" s="73"/>
      <c r="B513" s="71"/>
      <c r="C513" s="9" t="s">
        <v>9</v>
      </c>
      <c r="D513" s="10">
        <f t="shared" si="56"/>
        <v>0</v>
      </c>
      <c r="E513" s="10">
        <f t="shared" si="59"/>
        <v>0</v>
      </c>
      <c r="F513" s="10">
        <f t="shared" si="59"/>
        <v>0</v>
      </c>
      <c r="G513" s="10">
        <f t="shared" si="59"/>
        <v>0</v>
      </c>
      <c r="H513" s="10">
        <f t="shared" si="59"/>
        <v>0</v>
      </c>
      <c r="I513" s="10">
        <f t="shared" si="59"/>
        <v>0</v>
      </c>
      <c r="J513" s="10">
        <f t="shared" si="59"/>
        <v>0</v>
      </c>
      <c r="K513" s="10">
        <f t="shared" si="59"/>
        <v>0</v>
      </c>
      <c r="L513" s="15">
        <f t="shared" si="59"/>
        <v>0</v>
      </c>
      <c r="M513" s="10">
        <f t="shared" si="59"/>
        <v>0</v>
      </c>
      <c r="N513" s="10">
        <f t="shared" si="59"/>
        <v>0</v>
      </c>
      <c r="O513" s="10">
        <f t="shared" si="59"/>
        <v>0</v>
      </c>
      <c r="P513" s="12" t="e">
        <f>L513-#REF!</f>
        <v>#REF!</v>
      </c>
    </row>
    <row r="514" spans="1:16" ht="36" x14ac:dyDescent="0.25">
      <c r="A514" s="73"/>
      <c r="B514" s="71"/>
      <c r="C514" s="9" t="s">
        <v>10</v>
      </c>
      <c r="D514" s="10">
        <f t="shared" si="56"/>
        <v>0</v>
      </c>
      <c r="E514" s="10">
        <f t="shared" si="59"/>
        <v>0</v>
      </c>
      <c r="F514" s="10">
        <f t="shared" si="59"/>
        <v>0</v>
      </c>
      <c r="G514" s="10">
        <f t="shared" si="59"/>
        <v>0</v>
      </c>
      <c r="H514" s="10">
        <f t="shared" si="59"/>
        <v>0</v>
      </c>
      <c r="I514" s="10">
        <f t="shared" si="59"/>
        <v>0</v>
      </c>
      <c r="J514" s="10">
        <f t="shared" si="59"/>
        <v>0</v>
      </c>
      <c r="K514" s="10">
        <f t="shared" si="59"/>
        <v>0</v>
      </c>
      <c r="L514" s="15">
        <f t="shared" si="59"/>
        <v>0</v>
      </c>
      <c r="M514" s="10">
        <f t="shared" si="59"/>
        <v>0</v>
      </c>
      <c r="N514" s="10">
        <f t="shared" si="59"/>
        <v>0</v>
      </c>
      <c r="O514" s="10">
        <f t="shared" si="59"/>
        <v>0</v>
      </c>
      <c r="P514" s="12" t="e">
        <f>L514-#REF!</f>
        <v>#REF!</v>
      </c>
    </row>
    <row r="515" spans="1:16" hidden="1" x14ac:dyDescent="0.25">
      <c r="A515" s="73"/>
      <c r="B515" s="9"/>
      <c r="C515" s="9"/>
      <c r="D515" s="10">
        <f t="shared" si="56"/>
        <v>0</v>
      </c>
      <c r="E515" s="10">
        <f t="shared" si="59"/>
        <v>0</v>
      </c>
      <c r="F515" s="10">
        <f t="shared" si="59"/>
        <v>0</v>
      </c>
      <c r="G515" s="10">
        <f t="shared" si="59"/>
        <v>0</v>
      </c>
      <c r="H515" s="10">
        <f t="shared" si="59"/>
        <v>0</v>
      </c>
      <c r="I515" s="10">
        <f t="shared" si="59"/>
        <v>0</v>
      </c>
      <c r="J515" s="10">
        <f t="shared" si="59"/>
        <v>0</v>
      </c>
      <c r="K515" s="10">
        <f t="shared" si="59"/>
        <v>0</v>
      </c>
      <c r="L515" s="15">
        <f t="shared" si="59"/>
        <v>0</v>
      </c>
      <c r="M515" s="10">
        <f t="shared" si="59"/>
        <v>0</v>
      </c>
      <c r="N515" s="10">
        <f t="shared" si="59"/>
        <v>0</v>
      </c>
      <c r="O515" s="10">
        <f t="shared" si="59"/>
        <v>0</v>
      </c>
      <c r="P515" s="12" t="e">
        <f>L515-#REF!</f>
        <v>#REF!</v>
      </c>
    </row>
    <row r="516" spans="1:16" hidden="1" x14ac:dyDescent="0.25">
      <c r="A516" s="73"/>
      <c r="B516" s="9"/>
      <c r="C516" s="9"/>
      <c r="D516" s="10">
        <f t="shared" si="56"/>
        <v>0</v>
      </c>
      <c r="E516" s="10"/>
      <c r="F516" s="10"/>
      <c r="G516" s="10"/>
      <c r="H516" s="10"/>
      <c r="I516" s="10"/>
      <c r="J516" s="10"/>
      <c r="K516" s="10"/>
      <c r="L516" s="15"/>
      <c r="M516" s="10"/>
      <c r="N516" s="10"/>
      <c r="O516" s="10"/>
      <c r="P516" s="12" t="e">
        <f>L516-#REF!</f>
        <v>#REF!</v>
      </c>
    </row>
    <row r="517" spans="1:16" x14ac:dyDescent="0.25">
      <c r="A517" s="73"/>
      <c r="B517" s="71" t="s">
        <v>17</v>
      </c>
      <c r="C517" s="9" t="s">
        <v>6</v>
      </c>
      <c r="D517" s="10">
        <f t="shared" si="56"/>
        <v>2020339.7000000002</v>
      </c>
      <c r="E517" s="10">
        <f t="shared" ref="E517:O521" si="60">E638+E674+E680+E686+E692+E698+E724+E704</f>
        <v>0</v>
      </c>
      <c r="F517" s="10">
        <f t="shared" si="60"/>
        <v>0</v>
      </c>
      <c r="G517" s="10">
        <f t="shared" si="60"/>
        <v>0</v>
      </c>
      <c r="H517" s="10">
        <f t="shared" si="60"/>
        <v>0</v>
      </c>
      <c r="I517" s="10">
        <f t="shared" si="60"/>
        <v>0</v>
      </c>
      <c r="J517" s="10">
        <f t="shared" si="60"/>
        <v>56958.5</v>
      </c>
      <c r="K517" s="10">
        <f t="shared" si="60"/>
        <v>252271.30000000002</v>
      </c>
      <c r="L517" s="15">
        <f t="shared" si="60"/>
        <v>840493.8</v>
      </c>
      <c r="M517" s="10">
        <f t="shared" si="60"/>
        <v>870616.1</v>
      </c>
      <c r="N517" s="10">
        <f t="shared" si="60"/>
        <v>0</v>
      </c>
      <c r="O517" s="10">
        <f t="shared" si="60"/>
        <v>0</v>
      </c>
      <c r="P517" s="12" t="e">
        <f>L517-#REF!</f>
        <v>#REF!</v>
      </c>
    </row>
    <row r="518" spans="1:16" x14ac:dyDescent="0.25">
      <c r="A518" s="73"/>
      <c r="B518" s="71"/>
      <c r="C518" s="9" t="s">
        <v>7</v>
      </c>
      <c r="D518" s="10">
        <f t="shared" si="56"/>
        <v>499253.69999999995</v>
      </c>
      <c r="E518" s="10">
        <f t="shared" si="60"/>
        <v>0</v>
      </c>
      <c r="F518" s="10">
        <f t="shared" si="60"/>
        <v>0</v>
      </c>
      <c r="G518" s="10">
        <f t="shared" si="60"/>
        <v>0</v>
      </c>
      <c r="H518" s="10">
        <f t="shared" si="60"/>
        <v>0</v>
      </c>
      <c r="I518" s="10">
        <f t="shared" si="60"/>
        <v>0</v>
      </c>
      <c r="J518" s="10">
        <f t="shared" si="60"/>
        <v>13005.5</v>
      </c>
      <c r="K518" s="10">
        <f t="shared" si="60"/>
        <v>62950.299999999996</v>
      </c>
      <c r="L518" s="15">
        <f t="shared" si="60"/>
        <v>306493.8</v>
      </c>
      <c r="M518" s="10">
        <f t="shared" si="60"/>
        <v>116804.1</v>
      </c>
      <c r="N518" s="10">
        <f t="shared" si="60"/>
        <v>0</v>
      </c>
      <c r="O518" s="10">
        <f t="shared" si="60"/>
        <v>0</v>
      </c>
      <c r="P518" s="12" t="e">
        <f>L518-#REF!</f>
        <v>#REF!</v>
      </c>
    </row>
    <row r="519" spans="1:16" ht="24" x14ac:dyDescent="0.25">
      <c r="A519" s="73"/>
      <c r="B519" s="71"/>
      <c r="C519" s="9" t="s">
        <v>8</v>
      </c>
      <c r="D519" s="10">
        <f t="shared" si="56"/>
        <v>1477133</v>
      </c>
      <c r="E519" s="10">
        <f t="shared" si="60"/>
        <v>0</v>
      </c>
      <c r="F519" s="10">
        <f t="shared" si="60"/>
        <v>0</v>
      </c>
      <c r="G519" s="10">
        <f t="shared" si="60"/>
        <v>0</v>
      </c>
      <c r="H519" s="10">
        <f t="shared" si="60"/>
        <v>0</v>
      </c>
      <c r="I519" s="10">
        <f t="shared" si="60"/>
        <v>0</v>
      </c>
      <c r="J519" s="10">
        <f t="shared" si="60"/>
        <v>0</v>
      </c>
      <c r="K519" s="10">
        <f t="shared" si="60"/>
        <v>189321</v>
      </c>
      <c r="L519" s="15">
        <f t="shared" si="60"/>
        <v>534000</v>
      </c>
      <c r="M519" s="10">
        <f t="shared" si="60"/>
        <v>753812</v>
      </c>
      <c r="N519" s="10">
        <f t="shared" si="60"/>
        <v>0</v>
      </c>
      <c r="O519" s="10">
        <f t="shared" si="60"/>
        <v>0</v>
      </c>
      <c r="P519" s="12" t="e">
        <f>L519-#REF!</f>
        <v>#REF!</v>
      </c>
    </row>
    <row r="520" spans="1:16" ht="24" x14ac:dyDescent="0.25">
      <c r="A520" s="73"/>
      <c r="B520" s="71"/>
      <c r="C520" s="9" t="s">
        <v>9</v>
      </c>
      <c r="D520" s="10">
        <f t="shared" si="56"/>
        <v>0</v>
      </c>
      <c r="E520" s="10">
        <f t="shared" si="60"/>
        <v>0</v>
      </c>
      <c r="F520" s="10">
        <f t="shared" si="60"/>
        <v>0</v>
      </c>
      <c r="G520" s="10">
        <f t="shared" si="60"/>
        <v>0</v>
      </c>
      <c r="H520" s="10">
        <f t="shared" si="60"/>
        <v>0</v>
      </c>
      <c r="I520" s="10">
        <f t="shared" si="60"/>
        <v>0</v>
      </c>
      <c r="J520" s="10">
        <f t="shared" si="60"/>
        <v>0</v>
      </c>
      <c r="K520" s="10">
        <f t="shared" si="60"/>
        <v>0</v>
      </c>
      <c r="L520" s="15">
        <f t="shared" si="60"/>
        <v>0</v>
      </c>
      <c r="M520" s="10">
        <f t="shared" si="60"/>
        <v>0</v>
      </c>
      <c r="N520" s="10">
        <f t="shared" si="60"/>
        <v>0</v>
      </c>
      <c r="O520" s="10">
        <f t="shared" si="60"/>
        <v>0</v>
      </c>
      <c r="P520" s="12" t="e">
        <f>L520-#REF!</f>
        <v>#REF!</v>
      </c>
    </row>
    <row r="521" spans="1:16" ht="36" x14ac:dyDescent="0.25">
      <c r="A521" s="73"/>
      <c r="B521" s="71"/>
      <c r="C521" s="9" t="s">
        <v>10</v>
      </c>
      <c r="D521" s="10">
        <f t="shared" si="56"/>
        <v>0</v>
      </c>
      <c r="E521" s="10">
        <f t="shared" si="60"/>
        <v>0</v>
      </c>
      <c r="F521" s="10">
        <f t="shared" si="60"/>
        <v>0</v>
      </c>
      <c r="G521" s="10">
        <f t="shared" si="60"/>
        <v>0</v>
      </c>
      <c r="H521" s="10">
        <f t="shared" si="60"/>
        <v>0</v>
      </c>
      <c r="I521" s="10">
        <f t="shared" si="60"/>
        <v>0</v>
      </c>
      <c r="J521" s="10">
        <f t="shared" si="60"/>
        <v>0</v>
      </c>
      <c r="K521" s="10">
        <f t="shared" si="60"/>
        <v>0</v>
      </c>
      <c r="L521" s="15">
        <f t="shared" si="60"/>
        <v>0</v>
      </c>
      <c r="M521" s="10">
        <f t="shared" si="60"/>
        <v>0</v>
      </c>
      <c r="N521" s="10">
        <f t="shared" si="60"/>
        <v>0</v>
      </c>
      <c r="O521" s="10">
        <f t="shared" si="60"/>
        <v>0</v>
      </c>
      <c r="P521" s="12" t="e">
        <f>L521-#REF!</f>
        <v>#REF!</v>
      </c>
    </row>
    <row r="522" spans="1:16" ht="72" x14ac:dyDescent="0.25">
      <c r="A522" s="73"/>
      <c r="B522" s="71"/>
      <c r="C522" s="9" t="s">
        <v>11</v>
      </c>
      <c r="D522" s="10">
        <f t="shared" si="56"/>
        <v>43953</v>
      </c>
      <c r="E522" s="10">
        <f t="shared" ref="E522:O522" si="61">E648+E679+E685+E691+E697+E703+E729+E709</f>
        <v>0</v>
      </c>
      <c r="F522" s="10">
        <f t="shared" si="61"/>
        <v>0</v>
      </c>
      <c r="G522" s="10">
        <f t="shared" si="61"/>
        <v>0</v>
      </c>
      <c r="H522" s="10">
        <f t="shared" si="61"/>
        <v>0</v>
      </c>
      <c r="I522" s="10">
        <f t="shared" si="61"/>
        <v>0</v>
      </c>
      <c r="J522" s="10">
        <f t="shared" si="61"/>
        <v>43953</v>
      </c>
      <c r="K522" s="10">
        <f t="shared" si="61"/>
        <v>0</v>
      </c>
      <c r="L522" s="15">
        <f t="shared" si="61"/>
        <v>0</v>
      </c>
      <c r="M522" s="10">
        <f t="shared" si="61"/>
        <v>0</v>
      </c>
      <c r="N522" s="10">
        <f t="shared" si="61"/>
        <v>0</v>
      </c>
      <c r="O522" s="10">
        <f t="shared" si="61"/>
        <v>0</v>
      </c>
      <c r="P522" s="12" t="e">
        <f>L522-#REF!</f>
        <v>#REF!</v>
      </c>
    </row>
    <row r="523" spans="1:16" x14ac:dyDescent="0.25">
      <c r="A523" s="71" t="s">
        <v>78</v>
      </c>
      <c r="B523" s="71" t="s">
        <v>13</v>
      </c>
      <c r="C523" s="9" t="s">
        <v>6</v>
      </c>
      <c r="D523" s="20">
        <f t="shared" si="56"/>
        <v>216259.20000000001</v>
      </c>
      <c r="E523" s="10">
        <f>E524+E525+E526+E527+E528</f>
        <v>300</v>
      </c>
      <c r="F523" s="10">
        <f t="shared" ref="F523:O523" si="62">F524+F525+F526+F527+F528</f>
        <v>23098.3</v>
      </c>
      <c r="G523" s="10">
        <f t="shared" si="62"/>
        <v>1000</v>
      </c>
      <c r="H523" s="10">
        <f t="shared" si="62"/>
        <v>4820</v>
      </c>
      <c r="I523" s="10">
        <f t="shared" si="62"/>
        <v>388.6</v>
      </c>
      <c r="J523" s="10">
        <f t="shared" si="62"/>
        <v>43005.3</v>
      </c>
      <c r="K523" s="10">
        <f t="shared" si="62"/>
        <v>1758</v>
      </c>
      <c r="L523" s="20">
        <f t="shared" si="62"/>
        <v>85889</v>
      </c>
      <c r="M523" s="10">
        <f t="shared" si="62"/>
        <v>52000</v>
      </c>
      <c r="N523" s="10">
        <f t="shared" si="62"/>
        <v>2000</v>
      </c>
      <c r="O523" s="10">
        <f t="shared" si="62"/>
        <v>2000</v>
      </c>
      <c r="P523" s="24" t="e">
        <f>L523-#REF!</f>
        <v>#REF!</v>
      </c>
    </row>
    <row r="524" spans="1:16" x14ac:dyDescent="0.25">
      <c r="A524" s="71"/>
      <c r="B524" s="71"/>
      <c r="C524" s="9" t="s">
        <v>7</v>
      </c>
      <c r="D524" s="20">
        <f t="shared" si="56"/>
        <v>205844</v>
      </c>
      <c r="E524" s="10">
        <v>300</v>
      </c>
      <c r="F524" s="10">
        <v>23098.3</v>
      </c>
      <c r="G524" s="10">
        <v>1000</v>
      </c>
      <c r="H524" s="10">
        <v>4820</v>
      </c>
      <c r="I524" s="10">
        <v>388.6</v>
      </c>
      <c r="J524" s="10">
        <v>32590.1</v>
      </c>
      <c r="K524" s="10">
        <v>1758</v>
      </c>
      <c r="L524" s="28">
        <f>85889</f>
        <v>85889</v>
      </c>
      <c r="M524" s="10">
        <f>2000+50000</f>
        <v>52000</v>
      </c>
      <c r="N524" s="10">
        <v>2000</v>
      </c>
      <c r="O524" s="10">
        <v>2000</v>
      </c>
      <c r="P524" s="24" t="e">
        <f>L524-#REF!</f>
        <v>#REF!</v>
      </c>
    </row>
    <row r="525" spans="1:16" ht="24" x14ac:dyDescent="0.25">
      <c r="A525" s="71"/>
      <c r="B525" s="71"/>
      <c r="C525" s="9" t="s">
        <v>8</v>
      </c>
      <c r="D525" s="10">
        <f t="shared" si="56"/>
        <v>0</v>
      </c>
      <c r="E525" s="10">
        <v>0</v>
      </c>
      <c r="F525" s="10">
        <v>0</v>
      </c>
      <c r="G525" s="10">
        <v>0</v>
      </c>
      <c r="H525" s="10">
        <v>0</v>
      </c>
      <c r="I525" s="10">
        <v>0</v>
      </c>
      <c r="J525" s="10">
        <v>0</v>
      </c>
      <c r="K525" s="10">
        <v>0</v>
      </c>
      <c r="L525" s="15">
        <v>0</v>
      </c>
      <c r="M525" s="10">
        <v>0</v>
      </c>
      <c r="N525" s="10">
        <v>0</v>
      </c>
      <c r="O525" s="10">
        <v>0</v>
      </c>
      <c r="P525" s="12" t="e">
        <f>L525-#REF!</f>
        <v>#REF!</v>
      </c>
    </row>
    <row r="526" spans="1:16" ht="24" x14ac:dyDescent="0.25">
      <c r="A526" s="71"/>
      <c r="B526" s="71"/>
      <c r="C526" s="9" t="s">
        <v>9</v>
      </c>
      <c r="D526" s="10">
        <f t="shared" si="56"/>
        <v>0</v>
      </c>
      <c r="E526" s="10">
        <v>0</v>
      </c>
      <c r="F526" s="10">
        <v>0</v>
      </c>
      <c r="G526" s="10">
        <v>0</v>
      </c>
      <c r="H526" s="10">
        <v>0</v>
      </c>
      <c r="I526" s="10">
        <v>0</v>
      </c>
      <c r="J526" s="10">
        <v>0</v>
      </c>
      <c r="K526" s="10">
        <v>0</v>
      </c>
      <c r="L526" s="15">
        <v>0</v>
      </c>
      <c r="M526" s="10">
        <v>0</v>
      </c>
      <c r="N526" s="10">
        <v>0</v>
      </c>
      <c r="O526" s="10">
        <v>0</v>
      </c>
      <c r="P526" s="12" t="e">
        <f>L526-#REF!</f>
        <v>#REF!</v>
      </c>
    </row>
    <row r="527" spans="1:16" ht="36" x14ac:dyDescent="0.25">
      <c r="A527" s="71"/>
      <c r="B527" s="71"/>
      <c r="C527" s="9" t="s">
        <v>10</v>
      </c>
      <c r="D527" s="10">
        <f t="shared" si="56"/>
        <v>0</v>
      </c>
      <c r="E527" s="10">
        <v>0</v>
      </c>
      <c r="F527" s="10">
        <v>0</v>
      </c>
      <c r="G527" s="10">
        <v>0</v>
      </c>
      <c r="H527" s="10">
        <v>0</v>
      </c>
      <c r="I527" s="10">
        <v>0</v>
      </c>
      <c r="J527" s="10">
        <v>0</v>
      </c>
      <c r="K527" s="10">
        <v>0</v>
      </c>
      <c r="L527" s="15">
        <v>0</v>
      </c>
      <c r="M527" s="10">
        <v>0</v>
      </c>
      <c r="N527" s="10">
        <v>0</v>
      </c>
      <c r="O527" s="10">
        <v>0</v>
      </c>
      <c r="P527" s="12" t="e">
        <f>L527-#REF!</f>
        <v>#REF!</v>
      </c>
    </row>
    <row r="528" spans="1:16" ht="72" x14ac:dyDescent="0.25">
      <c r="A528" s="71"/>
      <c r="B528" s="71"/>
      <c r="C528" s="9" t="s">
        <v>11</v>
      </c>
      <c r="D528" s="10">
        <f t="shared" si="56"/>
        <v>10415.200000000001</v>
      </c>
      <c r="E528" s="10">
        <v>0</v>
      </c>
      <c r="F528" s="10">
        <v>0</v>
      </c>
      <c r="G528" s="10">
        <v>0</v>
      </c>
      <c r="H528" s="10">
        <v>0</v>
      </c>
      <c r="I528" s="10">
        <v>0</v>
      </c>
      <c r="J528" s="10">
        <v>10415.200000000001</v>
      </c>
      <c r="K528" s="10">
        <v>0</v>
      </c>
      <c r="L528" s="15">
        <v>0</v>
      </c>
      <c r="M528" s="10">
        <v>0</v>
      </c>
      <c r="N528" s="10">
        <v>0</v>
      </c>
      <c r="O528" s="10">
        <v>0</v>
      </c>
      <c r="P528" s="12" t="e">
        <f>L528-#REF!</f>
        <v>#REF!</v>
      </c>
    </row>
    <row r="529" spans="1:16" x14ac:dyDescent="0.25">
      <c r="A529" s="71" t="s">
        <v>79</v>
      </c>
      <c r="B529" s="71" t="s">
        <v>13</v>
      </c>
      <c r="C529" s="9" t="s">
        <v>6</v>
      </c>
      <c r="D529" s="10">
        <f t="shared" si="56"/>
        <v>32392.5</v>
      </c>
      <c r="E529" s="10">
        <f>E530+E531+E532+E533+E534</f>
        <v>1400</v>
      </c>
      <c r="F529" s="10">
        <f t="shared" ref="F529:O529" si="63">F530+F531+F532+F533+F534</f>
        <v>800</v>
      </c>
      <c r="G529" s="10">
        <f t="shared" si="63"/>
        <v>5581.1</v>
      </c>
      <c r="H529" s="10">
        <f t="shared" si="63"/>
        <v>3617.6</v>
      </c>
      <c r="I529" s="10">
        <f t="shared" si="63"/>
        <v>0</v>
      </c>
      <c r="J529" s="10">
        <f t="shared" si="63"/>
        <v>3000</v>
      </c>
      <c r="K529" s="10">
        <f t="shared" si="63"/>
        <v>3220</v>
      </c>
      <c r="L529" s="15">
        <f t="shared" si="63"/>
        <v>3200</v>
      </c>
      <c r="M529" s="10">
        <f t="shared" si="63"/>
        <v>3298</v>
      </c>
      <c r="N529" s="10">
        <f t="shared" si="63"/>
        <v>4137.8999999999996</v>
      </c>
      <c r="O529" s="10">
        <f t="shared" si="63"/>
        <v>4137.8999999999996</v>
      </c>
      <c r="P529" s="12" t="e">
        <f>L529-#REF!</f>
        <v>#REF!</v>
      </c>
    </row>
    <row r="530" spans="1:16" x14ac:dyDescent="0.25">
      <c r="A530" s="71"/>
      <c r="B530" s="71"/>
      <c r="C530" s="9" t="s">
        <v>7</v>
      </c>
      <c r="D530" s="10">
        <f t="shared" si="56"/>
        <v>32392.5</v>
      </c>
      <c r="E530" s="10">
        <v>1400</v>
      </c>
      <c r="F530" s="10">
        <v>800</v>
      </c>
      <c r="G530" s="10">
        <v>5581.1</v>
      </c>
      <c r="H530" s="10">
        <v>3617.6</v>
      </c>
      <c r="I530" s="10">
        <v>0</v>
      </c>
      <c r="J530" s="10">
        <v>3000</v>
      </c>
      <c r="K530" s="10">
        <v>3220</v>
      </c>
      <c r="L530" s="28">
        <f>3200</f>
        <v>3200</v>
      </c>
      <c r="M530" s="10">
        <v>3298</v>
      </c>
      <c r="N530" s="10">
        <v>4137.8999999999996</v>
      </c>
      <c r="O530" s="10">
        <v>4137.8999999999996</v>
      </c>
      <c r="P530" s="12" t="e">
        <f>L530-#REF!</f>
        <v>#REF!</v>
      </c>
    </row>
    <row r="531" spans="1:16" ht="24" x14ac:dyDescent="0.25">
      <c r="A531" s="71"/>
      <c r="B531" s="71"/>
      <c r="C531" s="9" t="s">
        <v>8</v>
      </c>
      <c r="D531" s="10">
        <f t="shared" si="56"/>
        <v>0</v>
      </c>
      <c r="E531" s="10">
        <v>0</v>
      </c>
      <c r="F531" s="10">
        <v>0</v>
      </c>
      <c r="G531" s="10">
        <v>0</v>
      </c>
      <c r="H531" s="10">
        <v>0</v>
      </c>
      <c r="I531" s="10">
        <v>0</v>
      </c>
      <c r="J531" s="10">
        <v>0</v>
      </c>
      <c r="K531" s="10">
        <v>0</v>
      </c>
      <c r="L531" s="15">
        <v>0</v>
      </c>
      <c r="M531" s="10">
        <v>0</v>
      </c>
      <c r="N531" s="10">
        <v>0</v>
      </c>
      <c r="O531" s="10">
        <v>0</v>
      </c>
      <c r="P531" s="12" t="e">
        <f>L531-#REF!</f>
        <v>#REF!</v>
      </c>
    </row>
    <row r="532" spans="1:16" ht="24" x14ac:dyDescent="0.25">
      <c r="A532" s="71"/>
      <c r="B532" s="71"/>
      <c r="C532" s="9" t="s">
        <v>9</v>
      </c>
      <c r="D532" s="10">
        <f t="shared" si="56"/>
        <v>0</v>
      </c>
      <c r="E532" s="10">
        <v>0</v>
      </c>
      <c r="F532" s="10">
        <v>0</v>
      </c>
      <c r="G532" s="10">
        <v>0</v>
      </c>
      <c r="H532" s="10">
        <v>0</v>
      </c>
      <c r="I532" s="10">
        <v>0</v>
      </c>
      <c r="J532" s="10">
        <v>0</v>
      </c>
      <c r="K532" s="10">
        <v>0</v>
      </c>
      <c r="L532" s="15">
        <v>0</v>
      </c>
      <c r="M532" s="10">
        <v>0</v>
      </c>
      <c r="N532" s="10">
        <v>0</v>
      </c>
      <c r="O532" s="10">
        <v>0</v>
      </c>
      <c r="P532" s="12" t="e">
        <f>L532-#REF!</f>
        <v>#REF!</v>
      </c>
    </row>
    <row r="533" spans="1:16" ht="36" x14ac:dyDescent="0.25">
      <c r="A533" s="71"/>
      <c r="B533" s="71"/>
      <c r="C533" s="9" t="s">
        <v>10</v>
      </c>
      <c r="D533" s="10">
        <f t="shared" si="56"/>
        <v>0</v>
      </c>
      <c r="E533" s="10">
        <v>0</v>
      </c>
      <c r="F533" s="10">
        <v>0</v>
      </c>
      <c r="G533" s="10">
        <v>0</v>
      </c>
      <c r="H533" s="10">
        <v>0</v>
      </c>
      <c r="I533" s="10">
        <v>0</v>
      </c>
      <c r="J533" s="10">
        <v>0</v>
      </c>
      <c r="K533" s="10">
        <v>0</v>
      </c>
      <c r="L533" s="15">
        <v>0</v>
      </c>
      <c r="M533" s="10">
        <v>0</v>
      </c>
      <c r="N533" s="10">
        <v>0</v>
      </c>
      <c r="O533" s="10">
        <v>0</v>
      </c>
      <c r="P533" s="12" t="e">
        <f>L533-#REF!</f>
        <v>#REF!</v>
      </c>
    </row>
    <row r="534" spans="1:16" x14ac:dyDescent="0.25">
      <c r="A534" s="9"/>
      <c r="B534" s="9"/>
      <c r="C534" s="9"/>
      <c r="D534" s="10">
        <f t="shared" si="56"/>
        <v>0</v>
      </c>
      <c r="E534" s="10"/>
      <c r="F534" s="10"/>
      <c r="G534" s="10"/>
      <c r="H534" s="10"/>
      <c r="I534" s="10"/>
      <c r="J534" s="10"/>
      <c r="K534" s="10"/>
      <c r="L534" s="15"/>
      <c r="M534" s="10"/>
      <c r="N534" s="10"/>
      <c r="O534" s="10"/>
      <c r="P534" s="12" t="e">
        <f>L534-#REF!</f>
        <v>#REF!</v>
      </c>
    </row>
    <row r="535" spans="1:16" x14ac:dyDescent="0.25">
      <c r="A535" s="71" t="s">
        <v>80</v>
      </c>
      <c r="B535" s="71" t="s">
        <v>13</v>
      </c>
      <c r="C535" s="9" t="s">
        <v>6</v>
      </c>
      <c r="D535" s="10">
        <f t="shared" si="56"/>
        <v>20816.7</v>
      </c>
      <c r="E535" s="10">
        <f>E536+E537+E538+E539+E540</f>
        <v>0</v>
      </c>
      <c r="F535" s="10">
        <f t="shared" ref="F535:O535" si="64">F536+F537+F538+F539+F540</f>
        <v>0</v>
      </c>
      <c r="G535" s="10">
        <f t="shared" si="64"/>
        <v>0</v>
      </c>
      <c r="H535" s="10">
        <f t="shared" si="64"/>
        <v>105</v>
      </c>
      <c r="I535" s="10">
        <f t="shared" si="64"/>
        <v>0</v>
      </c>
      <c r="J535" s="10">
        <f t="shared" si="64"/>
        <v>20500</v>
      </c>
      <c r="K535" s="10">
        <f t="shared" si="64"/>
        <v>211.7</v>
      </c>
      <c r="L535" s="15">
        <f t="shared" si="64"/>
        <v>0</v>
      </c>
      <c r="M535" s="10">
        <f t="shared" si="64"/>
        <v>0</v>
      </c>
      <c r="N535" s="10">
        <f t="shared" si="64"/>
        <v>0</v>
      </c>
      <c r="O535" s="10">
        <f t="shared" si="64"/>
        <v>0</v>
      </c>
      <c r="P535" s="12" t="e">
        <f>L535-#REF!</f>
        <v>#REF!</v>
      </c>
    </row>
    <row r="536" spans="1:16" x14ac:dyDescent="0.25">
      <c r="A536" s="71"/>
      <c r="B536" s="71"/>
      <c r="C536" s="9" t="s">
        <v>7</v>
      </c>
      <c r="D536" s="10">
        <f t="shared" si="56"/>
        <v>20816.7</v>
      </c>
      <c r="E536" s="10">
        <v>0</v>
      </c>
      <c r="F536" s="10">
        <v>0</v>
      </c>
      <c r="G536" s="10">
        <v>0</v>
      </c>
      <c r="H536" s="10">
        <v>105</v>
      </c>
      <c r="I536" s="10">
        <v>0</v>
      </c>
      <c r="J536" s="10">
        <v>20500</v>
      </c>
      <c r="K536" s="10">
        <v>211.7</v>
      </c>
      <c r="L536" s="15">
        <v>0</v>
      </c>
      <c r="M536" s="10">
        <v>0</v>
      </c>
      <c r="N536" s="10">
        <v>0</v>
      </c>
      <c r="O536" s="10">
        <v>0</v>
      </c>
      <c r="P536" s="12" t="e">
        <f>L536-#REF!</f>
        <v>#REF!</v>
      </c>
    </row>
    <row r="537" spans="1:16" ht="24" x14ac:dyDescent="0.25">
      <c r="A537" s="71"/>
      <c r="B537" s="71"/>
      <c r="C537" s="9" t="s">
        <v>8</v>
      </c>
      <c r="D537" s="10">
        <f t="shared" si="56"/>
        <v>0</v>
      </c>
      <c r="E537" s="10">
        <v>0</v>
      </c>
      <c r="F537" s="10">
        <v>0</v>
      </c>
      <c r="G537" s="10">
        <v>0</v>
      </c>
      <c r="H537" s="10">
        <v>0</v>
      </c>
      <c r="I537" s="10">
        <v>0</v>
      </c>
      <c r="J537" s="10">
        <v>0</v>
      </c>
      <c r="K537" s="10">
        <v>0</v>
      </c>
      <c r="L537" s="15">
        <v>0</v>
      </c>
      <c r="M537" s="10">
        <v>0</v>
      </c>
      <c r="N537" s="10">
        <v>0</v>
      </c>
      <c r="O537" s="10">
        <v>0</v>
      </c>
      <c r="P537" s="12" t="e">
        <f>L537-#REF!</f>
        <v>#REF!</v>
      </c>
    </row>
    <row r="538" spans="1:16" ht="24" x14ac:dyDescent="0.25">
      <c r="A538" s="71"/>
      <c r="B538" s="71"/>
      <c r="C538" s="9" t="s">
        <v>9</v>
      </c>
      <c r="D538" s="10">
        <f t="shared" si="56"/>
        <v>0</v>
      </c>
      <c r="E538" s="10">
        <v>0</v>
      </c>
      <c r="F538" s="10">
        <v>0</v>
      </c>
      <c r="G538" s="10">
        <v>0</v>
      </c>
      <c r="H538" s="10">
        <v>0</v>
      </c>
      <c r="I538" s="10">
        <v>0</v>
      </c>
      <c r="J538" s="10">
        <v>0</v>
      </c>
      <c r="K538" s="10">
        <v>0</v>
      </c>
      <c r="L538" s="15">
        <v>0</v>
      </c>
      <c r="M538" s="10">
        <v>0</v>
      </c>
      <c r="N538" s="10">
        <v>0</v>
      </c>
      <c r="O538" s="10">
        <v>0</v>
      </c>
      <c r="P538" s="12" t="e">
        <f>L538-#REF!</f>
        <v>#REF!</v>
      </c>
    </row>
    <row r="539" spans="1:16" ht="36" x14ac:dyDescent="0.25">
      <c r="A539" s="71"/>
      <c r="B539" s="71"/>
      <c r="C539" s="9" t="s">
        <v>10</v>
      </c>
      <c r="D539" s="10">
        <f t="shared" si="56"/>
        <v>0</v>
      </c>
      <c r="E539" s="10">
        <v>0</v>
      </c>
      <c r="F539" s="10">
        <v>0</v>
      </c>
      <c r="G539" s="10">
        <v>0</v>
      </c>
      <c r="H539" s="10">
        <v>0</v>
      </c>
      <c r="I539" s="10">
        <v>0</v>
      </c>
      <c r="J539" s="10">
        <v>0</v>
      </c>
      <c r="K539" s="10">
        <v>0</v>
      </c>
      <c r="L539" s="15">
        <v>0</v>
      </c>
      <c r="M539" s="10">
        <v>0</v>
      </c>
      <c r="N539" s="10">
        <v>0</v>
      </c>
      <c r="O539" s="10">
        <v>0</v>
      </c>
      <c r="P539" s="12" t="e">
        <f>L539-#REF!</f>
        <v>#REF!</v>
      </c>
    </row>
    <row r="540" spans="1:16" x14ac:dyDescent="0.25">
      <c r="A540" s="9"/>
      <c r="B540" s="9"/>
      <c r="C540" s="9"/>
      <c r="D540" s="10">
        <f t="shared" si="56"/>
        <v>0</v>
      </c>
      <c r="E540" s="10"/>
      <c r="F540" s="10"/>
      <c r="G540" s="10"/>
      <c r="H540" s="10"/>
      <c r="I540" s="10"/>
      <c r="J540" s="10"/>
      <c r="K540" s="10"/>
      <c r="L540" s="15"/>
      <c r="M540" s="10"/>
      <c r="N540" s="10"/>
      <c r="O540" s="10"/>
      <c r="P540" s="12" t="e">
        <f>L540-#REF!</f>
        <v>#REF!</v>
      </c>
    </row>
    <row r="541" spans="1:16" x14ac:dyDescent="0.25">
      <c r="A541" s="71" t="s">
        <v>81</v>
      </c>
      <c r="B541" s="71" t="s">
        <v>13</v>
      </c>
      <c r="C541" s="9" t="s">
        <v>6</v>
      </c>
      <c r="D541" s="20">
        <f t="shared" si="56"/>
        <v>36705.600000000006</v>
      </c>
      <c r="E541" s="10">
        <f>E542+E543+E544+E545+E546</f>
        <v>1375</v>
      </c>
      <c r="F541" s="10">
        <f t="shared" ref="F541:O541" si="65">F542+F543+F544+F545+F546</f>
        <v>1049.7</v>
      </c>
      <c r="G541" s="10">
        <f t="shared" si="65"/>
        <v>390.2</v>
      </c>
      <c r="H541" s="10">
        <f t="shared" si="65"/>
        <v>1271.5999999999999</v>
      </c>
      <c r="I541" s="10">
        <f t="shared" si="65"/>
        <v>917.7</v>
      </c>
      <c r="J541" s="10">
        <f t="shared" si="65"/>
        <v>18343.800000000003</v>
      </c>
      <c r="K541" s="10">
        <f t="shared" si="65"/>
        <v>2157.6</v>
      </c>
      <c r="L541" s="20">
        <f t="shared" si="65"/>
        <v>3000</v>
      </c>
      <c r="M541" s="10">
        <f t="shared" si="65"/>
        <v>3000</v>
      </c>
      <c r="N541" s="10">
        <f t="shared" si="65"/>
        <v>2600</v>
      </c>
      <c r="O541" s="10">
        <f t="shared" si="65"/>
        <v>2600</v>
      </c>
      <c r="P541" s="24" t="e">
        <f>L541-#REF!</f>
        <v>#REF!</v>
      </c>
    </row>
    <row r="542" spans="1:16" x14ac:dyDescent="0.25">
      <c r="A542" s="71"/>
      <c r="B542" s="71"/>
      <c r="C542" s="9" t="s">
        <v>7</v>
      </c>
      <c r="D542" s="20">
        <f t="shared" si="56"/>
        <v>28546.5</v>
      </c>
      <c r="E542" s="10">
        <v>1375</v>
      </c>
      <c r="F542" s="10">
        <v>1049.7</v>
      </c>
      <c r="G542" s="10">
        <v>390.2</v>
      </c>
      <c r="H542" s="10">
        <v>1271.5999999999999</v>
      </c>
      <c r="I542" s="10">
        <v>917.7</v>
      </c>
      <c r="J542" s="10">
        <v>10184.700000000001</v>
      </c>
      <c r="K542" s="10">
        <v>2157.6</v>
      </c>
      <c r="L542" s="28">
        <f>3000</f>
        <v>3000</v>
      </c>
      <c r="M542" s="10">
        <v>3000</v>
      </c>
      <c r="N542" s="10">
        <v>2600</v>
      </c>
      <c r="O542" s="10">
        <v>2600</v>
      </c>
      <c r="P542" s="24" t="e">
        <f>L542-#REF!</f>
        <v>#REF!</v>
      </c>
    </row>
    <row r="543" spans="1:16" ht="24" x14ac:dyDescent="0.25">
      <c r="A543" s="71"/>
      <c r="B543" s="71"/>
      <c r="C543" s="9" t="s">
        <v>8</v>
      </c>
      <c r="D543" s="10">
        <f t="shared" si="56"/>
        <v>0</v>
      </c>
      <c r="E543" s="10">
        <v>0</v>
      </c>
      <c r="F543" s="10">
        <v>0</v>
      </c>
      <c r="G543" s="10">
        <v>0</v>
      </c>
      <c r="H543" s="10">
        <v>0</v>
      </c>
      <c r="I543" s="10">
        <v>0</v>
      </c>
      <c r="J543" s="10">
        <v>0</v>
      </c>
      <c r="K543" s="10">
        <v>0</v>
      </c>
      <c r="L543" s="15">
        <v>0</v>
      </c>
      <c r="M543" s="10">
        <v>0</v>
      </c>
      <c r="N543" s="10">
        <v>0</v>
      </c>
      <c r="O543" s="10">
        <v>0</v>
      </c>
      <c r="P543" s="12" t="e">
        <f>L543-#REF!</f>
        <v>#REF!</v>
      </c>
    </row>
    <row r="544" spans="1:16" ht="24" x14ac:dyDescent="0.25">
      <c r="A544" s="71"/>
      <c r="B544" s="71"/>
      <c r="C544" s="9" t="s">
        <v>9</v>
      </c>
      <c r="D544" s="10">
        <f t="shared" si="56"/>
        <v>0</v>
      </c>
      <c r="E544" s="10">
        <v>0</v>
      </c>
      <c r="F544" s="10">
        <v>0</v>
      </c>
      <c r="G544" s="10">
        <v>0</v>
      </c>
      <c r="H544" s="10">
        <v>0</v>
      </c>
      <c r="I544" s="10">
        <v>0</v>
      </c>
      <c r="J544" s="10">
        <v>0</v>
      </c>
      <c r="K544" s="10">
        <v>0</v>
      </c>
      <c r="L544" s="15">
        <v>0</v>
      </c>
      <c r="M544" s="10">
        <v>0</v>
      </c>
      <c r="N544" s="10">
        <v>0</v>
      </c>
      <c r="O544" s="10">
        <v>0</v>
      </c>
      <c r="P544" s="12" t="e">
        <f>L544-#REF!</f>
        <v>#REF!</v>
      </c>
    </row>
    <row r="545" spans="1:16" ht="36" x14ac:dyDescent="0.25">
      <c r="A545" s="71"/>
      <c r="B545" s="71"/>
      <c r="C545" s="9" t="s">
        <v>10</v>
      </c>
      <c r="D545" s="10">
        <f t="shared" si="56"/>
        <v>0</v>
      </c>
      <c r="E545" s="10">
        <v>0</v>
      </c>
      <c r="F545" s="10">
        <v>0</v>
      </c>
      <c r="G545" s="10">
        <v>0</v>
      </c>
      <c r="H545" s="10">
        <v>0</v>
      </c>
      <c r="I545" s="10">
        <v>0</v>
      </c>
      <c r="J545" s="10">
        <v>0</v>
      </c>
      <c r="K545" s="10">
        <v>0</v>
      </c>
      <c r="L545" s="15">
        <v>0</v>
      </c>
      <c r="M545" s="10">
        <v>0</v>
      </c>
      <c r="N545" s="10">
        <v>0</v>
      </c>
      <c r="O545" s="10">
        <v>0</v>
      </c>
      <c r="P545" s="12" t="e">
        <f>L545-#REF!</f>
        <v>#REF!</v>
      </c>
    </row>
    <row r="546" spans="1:16" ht="72" x14ac:dyDescent="0.25">
      <c r="A546" s="71"/>
      <c r="B546" s="71"/>
      <c r="C546" s="9" t="s">
        <v>11</v>
      </c>
      <c r="D546" s="10">
        <f t="shared" si="56"/>
        <v>8159.1</v>
      </c>
      <c r="E546" s="10">
        <v>0</v>
      </c>
      <c r="F546" s="10">
        <v>0</v>
      </c>
      <c r="G546" s="10">
        <v>0</v>
      </c>
      <c r="H546" s="10">
        <v>0</v>
      </c>
      <c r="I546" s="10">
        <v>0</v>
      </c>
      <c r="J546" s="10">
        <v>8159.1</v>
      </c>
      <c r="K546" s="10">
        <v>0</v>
      </c>
      <c r="L546" s="15">
        <v>0</v>
      </c>
      <c r="M546" s="10">
        <v>0</v>
      </c>
      <c r="N546" s="10">
        <v>0</v>
      </c>
      <c r="O546" s="10">
        <v>0</v>
      </c>
      <c r="P546" s="12" t="e">
        <f>L546-#REF!</f>
        <v>#REF!</v>
      </c>
    </row>
    <row r="547" spans="1:16" x14ac:dyDescent="0.25">
      <c r="A547" s="71" t="s">
        <v>82</v>
      </c>
      <c r="B547" s="71" t="s">
        <v>13</v>
      </c>
      <c r="C547" s="9" t="s">
        <v>6</v>
      </c>
      <c r="D547" s="20">
        <f t="shared" si="56"/>
        <v>189171.80000000002</v>
      </c>
      <c r="E547" s="10">
        <f>SUM(E548:E551)</f>
        <v>937.7</v>
      </c>
      <c r="F547" s="10">
        <f t="shared" ref="F547:O547" si="66">SUM(F548:F551)</f>
        <v>3439.8</v>
      </c>
      <c r="G547" s="10">
        <f t="shared" si="66"/>
        <v>1731</v>
      </c>
      <c r="H547" s="10">
        <f t="shared" si="66"/>
        <v>1035.8</v>
      </c>
      <c r="I547" s="10">
        <f t="shared" si="66"/>
        <v>13544.2</v>
      </c>
      <c r="J547" s="10">
        <f t="shared" si="66"/>
        <v>27601.4</v>
      </c>
      <c r="K547" s="10">
        <f t="shared" si="66"/>
        <v>7752.5</v>
      </c>
      <c r="L547" s="20">
        <f t="shared" si="66"/>
        <v>34857.300000000003</v>
      </c>
      <c r="M547" s="10">
        <f t="shared" si="66"/>
        <v>31937.3</v>
      </c>
      <c r="N547" s="10">
        <f t="shared" si="66"/>
        <v>33167.4</v>
      </c>
      <c r="O547" s="10">
        <f t="shared" si="66"/>
        <v>33167.4</v>
      </c>
      <c r="P547" s="24" t="e">
        <f>L547-#REF!</f>
        <v>#REF!</v>
      </c>
    </row>
    <row r="548" spans="1:16" x14ac:dyDescent="0.25">
      <c r="A548" s="71"/>
      <c r="B548" s="71"/>
      <c r="C548" s="9" t="s">
        <v>7</v>
      </c>
      <c r="D548" s="20">
        <f t="shared" si="56"/>
        <v>189171.80000000002</v>
      </c>
      <c r="E548" s="10">
        <v>937.7</v>
      </c>
      <c r="F548" s="10">
        <v>3439.8</v>
      </c>
      <c r="G548" s="10">
        <v>1731</v>
      </c>
      <c r="H548" s="10">
        <v>1035.8</v>
      </c>
      <c r="I548" s="10">
        <v>13544.2</v>
      </c>
      <c r="J548" s="10">
        <v>27601.4</v>
      </c>
      <c r="K548" s="10">
        <v>7752.5</v>
      </c>
      <c r="L548" s="28">
        <v>34857.300000000003</v>
      </c>
      <c r="M548" s="10">
        <v>31937.3</v>
      </c>
      <c r="N548" s="10">
        <v>33167.4</v>
      </c>
      <c r="O548" s="10">
        <v>33167.4</v>
      </c>
      <c r="P548" s="24" t="e">
        <f>L548-#REF!</f>
        <v>#REF!</v>
      </c>
    </row>
    <row r="549" spans="1:16" ht="24" x14ac:dyDescent="0.25">
      <c r="A549" s="71"/>
      <c r="B549" s="71"/>
      <c r="C549" s="9" t="s">
        <v>8</v>
      </c>
      <c r="D549" s="10">
        <f t="shared" si="56"/>
        <v>0</v>
      </c>
      <c r="E549" s="10">
        <v>0</v>
      </c>
      <c r="F549" s="10">
        <v>0</v>
      </c>
      <c r="G549" s="10">
        <v>0</v>
      </c>
      <c r="H549" s="10">
        <v>0</v>
      </c>
      <c r="I549" s="10">
        <v>0</v>
      </c>
      <c r="J549" s="10">
        <v>0</v>
      </c>
      <c r="K549" s="10">
        <v>0</v>
      </c>
      <c r="L549" s="15">
        <v>0</v>
      </c>
      <c r="M549" s="10">
        <v>0</v>
      </c>
      <c r="N549" s="10">
        <v>0</v>
      </c>
      <c r="O549" s="10">
        <v>0</v>
      </c>
      <c r="P549" s="12" t="e">
        <f>L549-#REF!</f>
        <v>#REF!</v>
      </c>
    </row>
    <row r="550" spans="1:16" ht="24" x14ac:dyDescent="0.25">
      <c r="A550" s="71"/>
      <c r="B550" s="71"/>
      <c r="C550" s="9" t="s">
        <v>9</v>
      </c>
      <c r="D550" s="10">
        <f t="shared" si="56"/>
        <v>0</v>
      </c>
      <c r="E550" s="10">
        <v>0</v>
      </c>
      <c r="F550" s="10">
        <v>0</v>
      </c>
      <c r="G550" s="10">
        <v>0</v>
      </c>
      <c r="H550" s="10">
        <v>0</v>
      </c>
      <c r="I550" s="10">
        <v>0</v>
      </c>
      <c r="J550" s="10">
        <v>0</v>
      </c>
      <c r="K550" s="10">
        <v>0</v>
      </c>
      <c r="L550" s="15">
        <v>0</v>
      </c>
      <c r="M550" s="10">
        <v>0</v>
      </c>
      <c r="N550" s="10">
        <v>0</v>
      </c>
      <c r="O550" s="10">
        <v>0</v>
      </c>
      <c r="P550" s="12" t="e">
        <f>L550-#REF!</f>
        <v>#REF!</v>
      </c>
    </row>
    <row r="551" spans="1:16" ht="36" x14ac:dyDescent="0.25">
      <c r="A551" s="71"/>
      <c r="B551" s="71"/>
      <c r="C551" s="9" t="s">
        <v>10</v>
      </c>
      <c r="D551" s="10">
        <f t="shared" si="56"/>
        <v>0</v>
      </c>
      <c r="E551" s="10">
        <v>0</v>
      </c>
      <c r="F551" s="10">
        <v>0</v>
      </c>
      <c r="G551" s="10">
        <v>0</v>
      </c>
      <c r="H551" s="10">
        <v>0</v>
      </c>
      <c r="I551" s="10">
        <v>0</v>
      </c>
      <c r="J551" s="10">
        <v>0</v>
      </c>
      <c r="K551" s="10">
        <v>0</v>
      </c>
      <c r="L551" s="15">
        <v>0</v>
      </c>
      <c r="M551" s="10">
        <v>0</v>
      </c>
      <c r="N551" s="10">
        <v>0</v>
      </c>
      <c r="O551" s="10">
        <v>0</v>
      </c>
      <c r="P551" s="12" t="e">
        <f>L551-#REF!</f>
        <v>#REF!</v>
      </c>
    </row>
    <row r="552" spans="1:16" hidden="1" x14ac:dyDescent="0.25">
      <c r="A552" s="9"/>
      <c r="B552" s="9"/>
      <c r="C552" s="9"/>
      <c r="D552" s="10">
        <f t="shared" si="56"/>
        <v>0</v>
      </c>
      <c r="E552" s="10"/>
      <c r="F552" s="10"/>
      <c r="G552" s="10"/>
      <c r="H552" s="10"/>
      <c r="I552" s="10"/>
      <c r="J552" s="10"/>
      <c r="K552" s="10"/>
      <c r="L552" s="15"/>
      <c r="M552" s="10"/>
      <c r="N552" s="10"/>
      <c r="O552" s="10"/>
      <c r="P552" s="12" t="e">
        <f>L552-#REF!</f>
        <v>#REF!</v>
      </c>
    </row>
    <row r="553" spans="1:16" x14ac:dyDescent="0.25">
      <c r="A553" s="71" t="s">
        <v>83</v>
      </c>
      <c r="B553" s="71" t="s">
        <v>13</v>
      </c>
      <c r="C553" s="9" t="s">
        <v>6</v>
      </c>
      <c r="D553" s="20">
        <f t="shared" si="56"/>
        <v>39517.9</v>
      </c>
      <c r="E553" s="10">
        <f>E554+E555+E556+E557+E558</f>
        <v>32.799999999999997</v>
      </c>
      <c r="F553" s="10">
        <f t="shared" ref="F553:O553" si="67">F554+F555+F556+F557+F558</f>
        <v>5499.5</v>
      </c>
      <c r="G553" s="10">
        <f t="shared" si="67"/>
        <v>5873.7</v>
      </c>
      <c r="H553" s="10">
        <f t="shared" si="67"/>
        <v>4039.4</v>
      </c>
      <c r="I553" s="10">
        <f t="shared" si="67"/>
        <v>2500</v>
      </c>
      <c r="J553" s="10">
        <f t="shared" si="67"/>
        <v>7311.5</v>
      </c>
      <c r="K553" s="10">
        <f t="shared" si="67"/>
        <v>3861</v>
      </c>
      <c r="L553" s="20">
        <f t="shared" si="67"/>
        <v>3180</v>
      </c>
      <c r="M553" s="10">
        <f t="shared" si="67"/>
        <v>3520</v>
      </c>
      <c r="N553" s="10">
        <f t="shared" si="67"/>
        <v>1850</v>
      </c>
      <c r="O553" s="10">
        <f t="shared" si="67"/>
        <v>1850</v>
      </c>
      <c r="P553" s="24" t="e">
        <f>L553-#REF!</f>
        <v>#REF!</v>
      </c>
    </row>
    <row r="554" spans="1:16" x14ac:dyDescent="0.25">
      <c r="A554" s="71"/>
      <c r="B554" s="71"/>
      <c r="C554" s="9" t="s">
        <v>7</v>
      </c>
      <c r="D554" s="20">
        <f t="shared" si="56"/>
        <v>39517.9</v>
      </c>
      <c r="E554" s="10">
        <v>32.799999999999997</v>
      </c>
      <c r="F554" s="10">
        <v>5499.5</v>
      </c>
      <c r="G554" s="10">
        <v>5873.7</v>
      </c>
      <c r="H554" s="10">
        <v>4039.4</v>
      </c>
      <c r="I554" s="10">
        <v>2500</v>
      </c>
      <c r="J554" s="10">
        <v>7311.5</v>
      </c>
      <c r="K554" s="10">
        <v>3861</v>
      </c>
      <c r="L554" s="28">
        <f>3180</f>
        <v>3180</v>
      </c>
      <c r="M554" s="10">
        <v>3520</v>
      </c>
      <c r="N554" s="10">
        <v>1850</v>
      </c>
      <c r="O554" s="10">
        <v>1850</v>
      </c>
      <c r="P554" s="24" t="e">
        <f>L554-#REF!</f>
        <v>#REF!</v>
      </c>
    </row>
    <row r="555" spans="1:16" ht="24" x14ac:dyDescent="0.25">
      <c r="A555" s="71"/>
      <c r="B555" s="71"/>
      <c r="C555" s="9" t="s">
        <v>8</v>
      </c>
      <c r="D555" s="10">
        <f t="shared" si="56"/>
        <v>0</v>
      </c>
      <c r="E555" s="10">
        <v>0</v>
      </c>
      <c r="F555" s="10">
        <v>0</v>
      </c>
      <c r="G555" s="10">
        <v>0</v>
      </c>
      <c r="H555" s="10">
        <v>0</v>
      </c>
      <c r="I555" s="10">
        <v>0</v>
      </c>
      <c r="J555" s="10">
        <v>0</v>
      </c>
      <c r="K555" s="10">
        <v>0</v>
      </c>
      <c r="L555" s="15">
        <v>0</v>
      </c>
      <c r="M555" s="10">
        <v>0</v>
      </c>
      <c r="N555" s="10">
        <v>0</v>
      </c>
      <c r="O555" s="10">
        <v>0</v>
      </c>
      <c r="P555" s="12" t="e">
        <f>L555-#REF!</f>
        <v>#REF!</v>
      </c>
    </row>
    <row r="556" spans="1:16" ht="24" x14ac:dyDescent="0.25">
      <c r="A556" s="71"/>
      <c r="B556" s="71"/>
      <c r="C556" s="9" t="s">
        <v>9</v>
      </c>
      <c r="D556" s="10">
        <f t="shared" si="56"/>
        <v>0</v>
      </c>
      <c r="E556" s="10">
        <v>0</v>
      </c>
      <c r="F556" s="10">
        <v>0</v>
      </c>
      <c r="G556" s="10">
        <v>0</v>
      </c>
      <c r="H556" s="10">
        <v>0</v>
      </c>
      <c r="I556" s="10">
        <v>0</v>
      </c>
      <c r="J556" s="10">
        <v>0</v>
      </c>
      <c r="K556" s="10">
        <v>0</v>
      </c>
      <c r="L556" s="15">
        <v>0</v>
      </c>
      <c r="M556" s="10">
        <v>0</v>
      </c>
      <c r="N556" s="10">
        <v>0</v>
      </c>
      <c r="O556" s="10">
        <v>0</v>
      </c>
      <c r="P556" s="12" t="e">
        <f>L556-#REF!</f>
        <v>#REF!</v>
      </c>
    </row>
    <row r="557" spans="1:16" ht="36" x14ac:dyDescent="0.25">
      <c r="A557" s="71"/>
      <c r="B557" s="71"/>
      <c r="C557" s="9" t="s">
        <v>10</v>
      </c>
      <c r="D557" s="10">
        <f t="shared" si="56"/>
        <v>0</v>
      </c>
      <c r="E557" s="10">
        <v>0</v>
      </c>
      <c r="F557" s="10">
        <v>0</v>
      </c>
      <c r="G557" s="10">
        <v>0</v>
      </c>
      <c r="H557" s="10">
        <v>0</v>
      </c>
      <c r="I557" s="10">
        <v>0</v>
      </c>
      <c r="J557" s="10">
        <v>0</v>
      </c>
      <c r="K557" s="10">
        <v>0</v>
      </c>
      <c r="L557" s="15">
        <v>0</v>
      </c>
      <c r="M557" s="10">
        <v>0</v>
      </c>
      <c r="N557" s="10">
        <v>0</v>
      </c>
      <c r="O557" s="10">
        <v>0</v>
      </c>
      <c r="P557" s="12" t="e">
        <f>L557-#REF!</f>
        <v>#REF!</v>
      </c>
    </row>
    <row r="558" spans="1:16" x14ac:dyDescent="0.25">
      <c r="A558" s="9"/>
      <c r="B558" s="9"/>
      <c r="C558" s="9"/>
      <c r="D558" s="10">
        <f t="shared" si="56"/>
        <v>0</v>
      </c>
      <c r="E558" s="10"/>
      <c r="F558" s="10"/>
      <c r="G558" s="10"/>
      <c r="H558" s="10"/>
      <c r="I558" s="10"/>
      <c r="J558" s="10"/>
      <c r="K558" s="10"/>
      <c r="L558" s="15"/>
      <c r="M558" s="10"/>
      <c r="N558" s="10"/>
      <c r="O558" s="10"/>
      <c r="P558" s="12" t="e">
        <f>L558-#REF!</f>
        <v>#REF!</v>
      </c>
    </row>
    <row r="559" spans="1:16" x14ac:dyDescent="0.25">
      <c r="A559" s="71" t="s">
        <v>84</v>
      </c>
      <c r="B559" s="71" t="s">
        <v>13</v>
      </c>
      <c r="C559" s="9" t="s">
        <v>6</v>
      </c>
      <c r="D559" s="10">
        <f t="shared" si="56"/>
        <v>524.5</v>
      </c>
      <c r="E559" s="10">
        <f>E560+E561+E562+E563+E564</f>
        <v>524.5</v>
      </c>
      <c r="F559" s="10">
        <f t="shared" ref="F559:O559" si="68">F560+F561+F562+F563+F564</f>
        <v>0</v>
      </c>
      <c r="G559" s="10">
        <f t="shared" si="68"/>
        <v>0</v>
      </c>
      <c r="H559" s="10">
        <f t="shared" si="68"/>
        <v>0</v>
      </c>
      <c r="I559" s="10">
        <f t="shared" si="68"/>
        <v>0</v>
      </c>
      <c r="J559" s="10">
        <f t="shared" si="68"/>
        <v>0</v>
      </c>
      <c r="K559" s="10">
        <f t="shared" si="68"/>
        <v>0</v>
      </c>
      <c r="L559" s="15">
        <f t="shared" si="68"/>
        <v>0</v>
      </c>
      <c r="M559" s="10">
        <f t="shared" si="68"/>
        <v>0</v>
      </c>
      <c r="N559" s="10">
        <f t="shared" si="68"/>
        <v>0</v>
      </c>
      <c r="O559" s="10">
        <f t="shared" si="68"/>
        <v>0</v>
      </c>
      <c r="P559" s="12" t="e">
        <f>L559-#REF!</f>
        <v>#REF!</v>
      </c>
    </row>
    <row r="560" spans="1:16" x14ac:dyDescent="0.25">
      <c r="A560" s="71"/>
      <c r="B560" s="71"/>
      <c r="C560" s="9" t="s">
        <v>7</v>
      </c>
      <c r="D560" s="10">
        <f t="shared" si="56"/>
        <v>524.5</v>
      </c>
      <c r="E560" s="10">
        <v>524.5</v>
      </c>
      <c r="F560" s="10">
        <v>0</v>
      </c>
      <c r="G560" s="10">
        <v>0</v>
      </c>
      <c r="H560" s="10">
        <v>0</v>
      </c>
      <c r="I560" s="10">
        <v>0</v>
      </c>
      <c r="J560" s="10">
        <v>0</v>
      </c>
      <c r="K560" s="10">
        <v>0</v>
      </c>
      <c r="L560" s="15">
        <v>0</v>
      </c>
      <c r="M560" s="10">
        <v>0</v>
      </c>
      <c r="N560" s="10">
        <v>0</v>
      </c>
      <c r="O560" s="10">
        <v>0</v>
      </c>
      <c r="P560" s="12" t="e">
        <f>L560-#REF!</f>
        <v>#REF!</v>
      </c>
    </row>
    <row r="561" spans="1:16" ht="24" x14ac:dyDescent="0.25">
      <c r="A561" s="71"/>
      <c r="B561" s="71"/>
      <c r="C561" s="9" t="s">
        <v>8</v>
      </c>
      <c r="D561" s="10">
        <f t="shared" si="56"/>
        <v>0</v>
      </c>
      <c r="E561" s="10">
        <v>0</v>
      </c>
      <c r="F561" s="10">
        <v>0</v>
      </c>
      <c r="G561" s="10">
        <v>0</v>
      </c>
      <c r="H561" s="10">
        <v>0</v>
      </c>
      <c r="I561" s="10">
        <v>0</v>
      </c>
      <c r="J561" s="10">
        <v>0</v>
      </c>
      <c r="K561" s="10">
        <v>0</v>
      </c>
      <c r="L561" s="15">
        <v>0</v>
      </c>
      <c r="M561" s="10">
        <v>0</v>
      </c>
      <c r="N561" s="10">
        <v>0</v>
      </c>
      <c r="O561" s="10">
        <v>0</v>
      </c>
      <c r="P561" s="12" t="e">
        <f>L561-#REF!</f>
        <v>#REF!</v>
      </c>
    </row>
    <row r="562" spans="1:16" ht="24" x14ac:dyDescent="0.25">
      <c r="A562" s="71"/>
      <c r="B562" s="71"/>
      <c r="C562" s="9" t="s">
        <v>9</v>
      </c>
      <c r="D562" s="10">
        <f t="shared" ref="D562:D625" si="69">SUM(E562:O562)</f>
        <v>0</v>
      </c>
      <c r="E562" s="10">
        <v>0</v>
      </c>
      <c r="F562" s="10">
        <v>0</v>
      </c>
      <c r="G562" s="10">
        <v>0</v>
      </c>
      <c r="H562" s="10">
        <v>0</v>
      </c>
      <c r="I562" s="10">
        <v>0</v>
      </c>
      <c r="J562" s="10">
        <v>0</v>
      </c>
      <c r="K562" s="10">
        <v>0</v>
      </c>
      <c r="L562" s="15">
        <v>0</v>
      </c>
      <c r="M562" s="10">
        <v>0</v>
      </c>
      <c r="N562" s="10">
        <v>0</v>
      </c>
      <c r="O562" s="10">
        <v>0</v>
      </c>
      <c r="P562" s="12" t="e">
        <f>L562-#REF!</f>
        <v>#REF!</v>
      </c>
    </row>
    <row r="563" spans="1:16" ht="36" x14ac:dyDescent="0.25">
      <c r="A563" s="71"/>
      <c r="B563" s="71"/>
      <c r="C563" s="9" t="s">
        <v>10</v>
      </c>
      <c r="D563" s="10">
        <f t="shared" si="69"/>
        <v>0</v>
      </c>
      <c r="E563" s="10">
        <v>0</v>
      </c>
      <c r="F563" s="10">
        <v>0</v>
      </c>
      <c r="G563" s="10">
        <v>0</v>
      </c>
      <c r="H563" s="10">
        <v>0</v>
      </c>
      <c r="I563" s="10">
        <v>0</v>
      </c>
      <c r="J563" s="10">
        <v>0</v>
      </c>
      <c r="K563" s="10">
        <v>0</v>
      </c>
      <c r="L563" s="15">
        <v>0</v>
      </c>
      <c r="M563" s="10">
        <v>0</v>
      </c>
      <c r="N563" s="10">
        <v>0</v>
      </c>
      <c r="O563" s="10">
        <v>0</v>
      </c>
      <c r="P563" s="12" t="e">
        <f>L563-#REF!</f>
        <v>#REF!</v>
      </c>
    </row>
    <row r="564" spans="1:16" x14ac:dyDescent="0.25">
      <c r="A564" s="9"/>
      <c r="B564" s="9"/>
      <c r="C564" s="9"/>
      <c r="D564" s="10">
        <f t="shared" si="69"/>
        <v>0</v>
      </c>
      <c r="E564" s="10"/>
      <c r="F564" s="10"/>
      <c r="G564" s="10"/>
      <c r="H564" s="10"/>
      <c r="I564" s="10"/>
      <c r="J564" s="10"/>
      <c r="K564" s="10"/>
      <c r="L564" s="15"/>
      <c r="M564" s="10"/>
      <c r="N564" s="10"/>
      <c r="O564" s="10"/>
      <c r="P564" s="12" t="e">
        <f>L564-#REF!</f>
        <v>#REF!</v>
      </c>
    </row>
    <row r="565" spans="1:16" x14ac:dyDescent="0.25">
      <c r="A565" s="71" t="s">
        <v>85</v>
      </c>
      <c r="B565" s="71" t="s">
        <v>14</v>
      </c>
      <c r="C565" s="9" t="s">
        <v>6</v>
      </c>
      <c r="D565" s="10">
        <f t="shared" si="69"/>
        <v>2173.6999999999998</v>
      </c>
      <c r="E565" s="10">
        <f>E566+E567+E568+E569+E570</f>
        <v>0</v>
      </c>
      <c r="F565" s="10">
        <f t="shared" ref="F565:O565" si="70">F566+F567+F568+F569+F570</f>
        <v>0</v>
      </c>
      <c r="G565" s="10">
        <f t="shared" si="70"/>
        <v>0</v>
      </c>
      <c r="H565" s="10">
        <f t="shared" si="70"/>
        <v>0</v>
      </c>
      <c r="I565" s="10">
        <f t="shared" si="70"/>
        <v>0</v>
      </c>
      <c r="J565" s="10">
        <f t="shared" si="70"/>
        <v>2173.6999999999998</v>
      </c>
      <c r="K565" s="10">
        <f t="shared" si="70"/>
        <v>0</v>
      </c>
      <c r="L565" s="15">
        <f t="shared" si="70"/>
        <v>0</v>
      </c>
      <c r="M565" s="10">
        <f t="shared" si="70"/>
        <v>0</v>
      </c>
      <c r="N565" s="10">
        <f t="shared" si="70"/>
        <v>0</v>
      </c>
      <c r="O565" s="10">
        <f t="shared" si="70"/>
        <v>0</v>
      </c>
      <c r="P565" s="12" t="e">
        <f>L565-#REF!</f>
        <v>#REF!</v>
      </c>
    </row>
    <row r="566" spans="1:16" x14ac:dyDescent="0.25">
      <c r="A566" s="71"/>
      <c r="B566" s="71"/>
      <c r="C566" s="9" t="s">
        <v>7</v>
      </c>
      <c r="D566" s="10">
        <f t="shared" si="69"/>
        <v>2173.6999999999998</v>
      </c>
      <c r="E566" s="10">
        <v>0</v>
      </c>
      <c r="F566" s="10">
        <v>0</v>
      </c>
      <c r="G566" s="10">
        <v>0</v>
      </c>
      <c r="H566" s="10">
        <v>0</v>
      </c>
      <c r="I566" s="10">
        <v>0</v>
      </c>
      <c r="J566" s="10">
        <v>2173.6999999999998</v>
      </c>
      <c r="K566" s="10">
        <v>0</v>
      </c>
      <c r="L566" s="15">
        <v>0</v>
      </c>
      <c r="M566" s="10">
        <v>0</v>
      </c>
      <c r="N566" s="10">
        <v>0</v>
      </c>
      <c r="O566" s="10">
        <v>0</v>
      </c>
      <c r="P566" s="12" t="e">
        <f>L566-#REF!</f>
        <v>#REF!</v>
      </c>
    </row>
    <row r="567" spans="1:16" ht="24" x14ac:dyDescent="0.25">
      <c r="A567" s="71"/>
      <c r="B567" s="71"/>
      <c r="C567" s="9" t="s">
        <v>8</v>
      </c>
      <c r="D567" s="10">
        <f t="shared" si="69"/>
        <v>0</v>
      </c>
      <c r="E567" s="10">
        <v>0</v>
      </c>
      <c r="F567" s="10">
        <v>0</v>
      </c>
      <c r="G567" s="10">
        <v>0</v>
      </c>
      <c r="H567" s="10">
        <v>0</v>
      </c>
      <c r="I567" s="10">
        <v>0</v>
      </c>
      <c r="J567" s="10">
        <v>0</v>
      </c>
      <c r="K567" s="10">
        <v>0</v>
      </c>
      <c r="L567" s="15">
        <v>0</v>
      </c>
      <c r="M567" s="10">
        <v>0</v>
      </c>
      <c r="N567" s="10">
        <v>0</v>
      </c>
      <c r="O567" s="10">
        <v>0</v>
      </c>
      <c r="P567" s="12" t="e">
        <f>L567-#REF!</f>
        <v>#REF!</v>
      </c>
    </row>
    <row r="568" spans="1:16" ht="24" x14ac:dyDescent="0.25">
      <c r="A568" s="71"/>
      <c r="B568" s="71"/>
      <c r="C568" s="9" t="s">
        <v>9</v>
      </c>
      <c r="D568" s="10">
        <f t="shared" si="69"/>
        <v>0</v>
      </c>
      <c r="E568" s="10">
        <v>0</v>
      </c>
      <c r="F568" s="10">
        <v>0</v>
      </c>
      <c r="G568" s="10">
        <v>0</v>
      </c>
      <c r="H568" s="10">
        <v>0</v>
      </c>
      <c r="I568" s="10">
        <v>0</v>
      </c>
      <c r="J568" s="10">
        <v>0</v>
      </c>
      <c r="K568" s="10">
        <v>0</v>
      </c>
      <c r="L568" s="15">
        <v>0</v>
      </c>
      <c r="M568" s="10">
        <v>0</v>
      </c>
      <c r="N568" s="10">
        <v>0</v>
      </c>
      <c r="O568" s="10">
        <v>0</v>
      </c>
      <c r="P568" s="12" t="e">
        <f>L568-#REF!</f>
        <v>#REF!</v>
      </c>
    </row>
    <row r="569" spans="1:16" ht="36" x14ac:dyDescent="0.25">
      <c r="A569" s="71"/>
      <c r="B569" s="71"/>
      <c r="C569" s="9" t="s">
        <v>10</v>
      </c>
      <c r="D569" s="10">
        <f t="shared" si="69"/>
        <v>0</v>
      </c>
      <c r="E569" s="10">
        <v>0</v>
      </c>
      <c r="F569" s="10">
        <v>0</v>
      </c>
      <c r="G569" s="10">
        <v>0</v>
      </c>
      <c r="H569" s="10">
        <v>0</v>
      </c>
      <c r="I569" s="10">
        <v>0</v>
      </c>
      <c r="J569" s="10">
        <v>0</v>
      </c>
      <c r="K569" s="10">
        <v>0</v>
      </c>
      <c r="L569" s="15">
        <v>0</v>
      </c>
      <c r="M569" s="10">
        <v>0</v>
      </c>
      <c r="N569" s="10">
        <v>0</v>
      </c>
      <c r="O569" s="10">
        <v>0</v>
      </c>
      <c r="P569" s="12" t="e">
        <f>L569-#REF!</f>
        <v>#REF!</v>
      </c>
    </row>
    <row r="570" spans="1:16" x14ac:dyDescent="0.25">
      <c r="A570" s="9"/>
      <c r="B570" s="9"/>
      <c r="C570" s="9"/>
      <c r="D570" s="10">
        <f t="shared" si="69"/>
        <v>0</v>
      </c>
      <c r="E570" s="10"/>
      <c r="F570" s="10"/>
      <c r="G570" s="10"/>
      <c r="H570" s="10"/>
      <c r="I570" s="10"/>
      <c r="J570" s="10"/>
      <c r="K570" s="10"/>
      <c r="L570" s="15"/>
      <c r="M570" s="10"/>
      <c r="N570" s="10"/>
      <c r="O570" s="10"/>
      <c r="P570" s="12" t="e">
        <f>L570-#REF!</f>
        <v>#REF!</v>
      </c>
    </row>
    <row r="571" spans="1:16" x14ac:dyDescent="0.25">
      <c r="A571" s="71" t="s">
        <v>86</v>
      </c>
      <c r="B571" s="71" t="s">
        <v>87</v>
      </c>
      <c r="C571" s="9" t="s">
        <v>6</v>
      </c>
      <c r="D571" s="10">
        <f t="shared" si="69"/>
        <v>603611</v>
      </c>
      <c r="E571" s="10">
        <f>E572+E573+E574+E575+E576</f>
        <v>313083.7</v>
      </c>
      <c r="F571" s="10">
        <f t="shared" ref="F571:O571" si="71">F572+F573+F574+F575+F576</f>
        <v>290527.3</v>
      </c>
      <c r="G571" s="10">
        <f t="shared" si="71"/>
        <v>0</v>
      </c>
      <c r="H571" s="10">
        <f t="shared" si="71"/>
        <v>0</v>
      </c>
      <c r="I571" s="10">
        <f t="shared" si="71"/>
        <v>0</v>
      </c>
      <c r="J571" s="10">
        <f t="shared" si="71"/>
        <v>0</v>
      </c>
      <c r="K571" s="10">
        <f t="shared" si="71"/>
        <v>0</v>
      </c>
      <c r="L571" s="15">
        <f t="shared" si="71"/>
        <v>0</v>
      </c>
      <c r="M571" s="10">
        <f t="shared" si="71"/>
        <v>0</v>
      </c>
      <c r="N571" s="10">
        <f t="shared" si="71"/>
        <v>0</v>
      </c>
      <c r="O571" s="10">
        <f t="shared" si="71"/>
        <v>0</v>
      </c>
      <c r="P571" s="12" t="e">
        <f>L571-#REF!</f>
        <v>#REF!</v>
      </c>
    </row>
    <row r="572" spans="1:16" x14ac:dyDescent="0.25">
      <c r="A572" s="71"/>
      <c r="B572" s="71"/>
      <c r="C572" s="9" t="s">
        <v>7</v>
      </c>
      <c r="D572" s="10">
        <f t="shared" si="69"/>
        <v>38927.9</v>
      </c>
      <c r="E572" s="10">
        <v>13083.7</v>
      </c>
      <c r="F572" s="10">
        <v>25844.2</v>
      </c>
      <c r="G572" s="10">
        <v>0</v>
      </c>
      <c r="H572" s="10">
        <v>0</v>
      </c>
      <c r="I572" s="10">
        <v>0</v>
      </c>
      <c r="J572" s="10">
        <v>0</v>
      </c>
      <c r="K572" s="10">
        <v>0</v>
      </c>
      <c r="L572" s="15">
        <v>0</v>
      </c>
      <c r="M572" s="10">
        <v>0</v>
      </c>
      <c r="N572" s="10">
        <v>0</v>
      </c>
      <c r="O572" s="10">
        <v>0</v>
      </c>
      <c r="P572" s="12" t="e">
        <f>L572-#REF!</f>
        <v>#REF!</v>
      </c>
    </row>
    <row r="573" spans="1:16" ht="24" x14ac:dyDescent="0.25">
      <c r="A573" s="71"/>
      <c r="B573" s="71"/>
      <c r="C573" s="9" t="s">
        <v>8</v>
      </c>
      <c r="D573" s="10">
        <f t="shared" si="69"/>
        <v>564683.1</v>
      </c>
      <c r="E573" s="10">
        <v>300000</v>
      </c>
      <c r="F573" s="10">
        <v>264683.09999999998</v>
      </c>
      <c r="G573" s="10">
        <v>0</v>
      </c>
      <c r="H573" s="10">
        <v>0</v>
      </c>
      <c r="I573" s="10">
        <v>0</v>
      </c>
      <c r="J573" s="10">
        <v>0</v>
      </c>
      <c r="K573" s="10">
        <v>0</v>
      </c>
      <c r="L573" s="15">
        <v>0</v>
      </c>
      <c r="M573" s="10">
        <v>0</v>
      </c>
      <c r="N573" s="10">
        <v>0</v>
      </c>
      <c r="O573" s="10">
        <v>0</v>
      </c>
      <c r="P573" s="12" t="e">
        <f>L573-#REF!</f>
        <v>#REF!</v>
      </c>
    </row>
    <row r="574" spans="1:16" ht="24" x14ac:dyDescent="0.25">
      <c r="A574" s="71"/>
      <c r="B574" s="71"/>
      <c r="C574" s="9" t="s">
        <v>9</v>
      </c>
      <c r="D574" s="10">
        <f t="shared" si="69"/>
        <v>0</v>
      </c>
      <c r="E574" s="10">
        <v>0</v>
      </c>
      <c r="F574" s="10">
        <v>0</v>
      </c>
      <c r="G574" s="10">
        <v>0</v>
      </c>
      <c r="H574" s="10">
        <v>0</v>
      </c>
      <c r="I574" s="10">
        <v>0</v>
      </c>
      <c r="J574" s="10">
        <v>0</v>
      </c>
      <c r="K574" s="10">
        <v>0</v>
      </c>
      <c r="L574" s="15">
        <v>0</v>
      </c>
      <c r="M574" s="10">
        <v>0</v>
      </c>
      <c r="N574" s="10">
        <v>0</v>
      </c>
      <c r="O574" s="10">
        <v>0</v>
      </c>
      <c r="P574" s="12" t="e">
        <f>L574-#REF!</f>
        <v>#REF!</v>
      </c>
    </row>
    <row r="575" spans="1:16" ht="36" x14ac:dyDescent="0.25">
      <c r="A575" s="71"/>
      <c r="B575" s="71"/>
      <c r="C575" s="9" t="s">
        <v>10</v>
      </c>
      <c r="D575" s="10">
        <f t="shared" si="69"/>
        <v>0</v>
      </c>
      <c r="E575" s="10">
        <v>0</v>
      </c>
      <c r="F575" s="10">
        <v>0</v>
      </c>
      <c r="G575" s="10">
        <v>0</v>
      </c>
      <c r="H575" s="10">
        <v>0</v>
      </c>
      <c r="I575" s="10">
        <v>0</v>
      </c>
      <c r="J575" s="10">
        <v>0</v>
      </c>
      <c r="K575" s="10">
        <v>0</v>
      </c>
      <c r="L575" s="15">
        <v>0</v>
      </c>
      <c r="M575" s="10">
        <v>0</v>
      </c>
      <c r="N575" s="10">
        <v>0</v>
      </c>
      <c r="O575" s="10">
        <v>0</v>
      </c>
      <c r="P575" s="12" t="e">
        <f>L575-#REF!</f>
        <v>#REF!</v>
      </c>
    </row>
    <row r="576" spans="1:16" x14ac:dyDescent="0.25">
      <c r="A576" s="9"/>
      <c r="B576" s="9"/>
      <c r="C576" s="9"/>
      <c r="D576" s="10">
        <f t="shared" si="69"/>
        <v>0</v>
      </c>
      <c r="E576" s="10"/>
      <c r="F576" s="10"/>
      <c r="G576" s="10"/>
      <c r="H576" s="10"/>
      <c r="I576" s="10"/>
      <c r="J576" s="10"/>
      <c r="K576" s="10"/>
      <c r="L576" s="15"/>
      <c r="M576" s="10"/>
      <c r="N576" s="10"/>
      <c r="O576" s="10"/>
      <c r="P576" s="12" t="e">
        <f>L576-#REF!</f>
        <v>#REF!</v>
      </c>
    </row>
    <row r="577" spans="1:16" x14ac:dyDescent="0.25">
      <c r="A577" s="71" t="s">
        <v>88</v>
      </c>
      <c r="B577" s="71" t="s">
        <v>87</v>
      </c>
      <c r="C577" s="9" t="s">
        <v>6</v>
      </c>
      <c r="D577" s="10">
        <f t="shared" si="69"/>
        <v>62600.800000000003</v>
      </c>
      <c r="E577" s="10">
        <f>E578+E579+E580+E581+E582</f>
        <v>62600.800000000003</v>
      </c>
      <c r="F577" s="10">
        <f t="shared" ref="F577:O577" si="72">F578+F579+F580+F581+F582</f>
        <v>0</v>
      </c>
      <c r="G577" s="10">
        <f t="shared" si="72"/>
        <v>0</v>
      </c>
      <c r="H577" s="10">
        <f t="shared" si="72"/>
        <v>0</v>
      </c>
      <c r="I577" s="10">
        <f t="shared" si="72"/>
        <v>0</v>
      </c>
      <c r="J577" s="10">
        <f t="shared" si="72"/>
        <v>0</v>
      </c>
      <c r="K577" s="10">
        <f t="shared" si="72"/>
        <v>0</v>
      </c>
      <c r="L577" s="15">
        <f t="shared" si="72"/>
        <v>0</v>
      </c>
      <c r="M577" s="10">
        <f t="shared" si="72"/>
        <v>0</v>
      </c>
      <c r="N577" s="10">
        <f t="shared" si="72"/>
        <v>0</v>
      </c>
      <c r="O577" s="10">
        <f t="shared" si="72"/>
        <v>0</v>
      </c>
      <c r="P577" s="12" t="e">
        <f>L577-#REF!</f>
        <v>#REF!</v>
      </c>
    </row>
    <row r="578" spans="1:16" x14ac:dyDescent="0.25">
      <c r="A578" s="71"/>
      <c r="B578" s="71"/>
      <c r="C578" s="9" t="s">
        <v>7</v>
      </c>
      <c r="D578" s="10">
        <f t="shared" si="69"/>
        <v>62600.800000000003</v>
      </c>
      <c r="E578" s="10">
        <v>62600.800000000003</v>
      </c>
      <c r="F578" s="10">
        <v>0</v>
      </c>
      <c r="G578" s="10">
        <v>0</v>
      </c>
      <c r="H578" s="10">
        <v>0</v>
      </c>
      <c r="I578" s="10">
        <v>0</v>
      </c>
      <c r="J578" s="10">
        <v>0</v>
      </c>
      <c r="K578" s="10">
        <v>0</v>
      </c>
      <c r="L578" s="15">
        <v>0</v>
      </c>
      <c r="M578" s="10">
        <v>0</v>
      </c>
      <c r="N578" s="10">
        <v>0</v>
      </c>
      <c r="O578" s="10">
        <v>0</v>
      </c>
      <c r="P578" s="12" t="e">
        <f>L578-#REF!</f>
        <v>#REF!</v>
      </c>
    </row>
    <row r="579" spans="1:16" ht="24" x14ac:dyDescent="0.25">
      <c r="A579" s="71"/>
      <c r="B579" s="71"/>
      <c r="C579" s="9" t="s">
        <v>8</v>
      </c>
      <c r="D579" s="10">
        <f t="shared" si="69"/>
        <v>0</v>
      </c>
      <c r="E579" s="10">
        <v>0</v>
      </c>
      <c r="F579" s="10">
        <v>0</v>
      </c>
      <c r="G579" s="10">
        <v>0</v>
      </c>
      <c r="H579" s="10">
        <v>0</v>
      </c>
      <c r="I579" s="10">
        <v>0</v>
      </c>
      <c r="J579" s="10">
        <v>0</v>
      </c>
      <c r="K579" s="10">
        <v>0</v>
      </c>
      <c r="L579" s="15">
        <v>0</v>
      </c>
      <c r="M579" s="10">
        <v>0</v>
      </c>
      <c r="N579" s="10">
        <v>0</v>
      </c>
      <c r="O579" s="10">
        <v>0</v>
      </c>
      <c r="P579" s="12" t="e">
        <f>L579-#REF!</f>
        <v>#REF!</v>
      </c>
    </row>
    <row r="580" spans="1:16" ht="24" x14ac:dyDescent="0.25">
      <c r="A580" s="71"/>
      <c r="B580" s="71"/>
      <c r="C580" s="9" t="s">
        <v>9</v>
      </c>
      <c r="D580" s="10">
        <f t="shared" si="69"/>
        <v>0</v>
      </c>
      <c r="E580" s="10">
        <v>0</v>
      </c>
      <c r="F580" s="10">
        <v>0</v>
      </c>
      <c r="G580" s="10">
        <v>0</v>
      </c>
      <c r="H580" s="10">
        <v>0</v>
      </c>
      <c r="I580" s="10">
        <v>0</v>
      </c>
      <c r="J580" s="10">
        <v>0</v>
      </c>
      <c r="K580" s="10">
        <v>0</v>
      </c>
      <c r="L580" s="15">
        <v>0</v>
      </c>
      <c r="M580" s="10">
        <v>0</v>
      </c>
      <c r="N580" s="10">
        <v>0</v>
      </c>
      <c r="O580" s="10">
        <v>0</v>
      </c>
      <c r="P580" s="12" t="e">
        <f>L580-#REF!</f>
        <v>#REF!</v>
      </c>
    </row>
    <row r="581" spans="1:16" ht="36" x14ac:dyDescent="0.25">
      <c r="A581" s="71"/>
      <c r="B581" s="71"/>
      <c r="C581" s="9" t="s">
        <v>10</v>
      </c>
      <c r="D581" s="10">
        <f t="shared" si="69"/>
        <v>0</v>
      </c>
      <c r="E581" s="10">
        <v>0</v>
      </c>
      <c r="F581" s="10">
        <v>0</v>
      </c>
      <c r="G581" s="10">
        <v>0</v>
      </c>
      <c r="H581" s="10">
        <v>0</v>
      </c>
      <c r="I581" s="10">
        <v>0</v>
      </c>
      <c r="J581" s="10">
        <v>0</v>
      </c>
      <c r="K581" s="10">
        <v>0</v>
      </c>
      <c r="L581" s="15">
        <v>0</v>
      </c>
      <c r="M581" s="10">
        <v>0</v>
      </c>
      <c r="N581" s="10">
        <v>0</v>
      </c>
      <c r="O581" s="10">
        <v>0</v>
      </c>
      <c r="P581" s="12" t="e">
        <f>L581-#REF!</f>
        <v>#REF!</v>
      </c>
    </row>
    <row r="582" spans="1:16" x14ac:dyDescent="0.25">
      <c r="A582" s="9"/>
      <c r="B582" s="9"/>
      <c r="C582" s="9"/>
      <c r="D582" s="10">
        <f t="shared" si="69"/>
        <v>0</v>
      </c>
      <c r="E582" s="10"/>
      <c r="F582" s="10"/>
      <c r="G582" s="10"/>
      <c r="H582" s="10"/>
      <c r="I582" s="10"/>
      <c r="J582" s="10"/>
      <c r="K582" s="10"/>
      <c r="L582" s="15"/>
      <c r="M582" s="10"/>
      <c r="N582" s="10"/>
      <c r="O582" s="10"/>
      <c r="P582" s="12" t="e">
        <f>L582-#REF!</f>
        <v>#REF!</v>
      </c>
    </row>
    <row r="583" spans="1:16" x14ac:dyDescent="0.25">
      <c r="A583" s="71" t="s">
        <v>89</v>
      </c>
      <c r="B583" s="71" t="s">
        <v>13</v>
      </c>
      <c r="C583" s="9" t="s">
        <v>6</v>
      </c>
      <c r="D583" s="10">
        <f t="shared" si="69"/>
        <v>21200</v>
      </c>
      <c r="E583" s="10">
        <f>E584+E585+E586+E587+E588</f>
        <v>21200</v>
      </c>
      <c r="F583" s="10">
        <f t="shared" ref="F583:O583" si="73">F584+F585+F586+F587+F588</f>
        <v>0</v>
      </c>
      <c r="G583" s="10">
        <f t="shared" si="73"/>
        <v>0</v>
      </c>
      <c r="H583" s="10">
        <f t="shared" si="73"/>
        <v>0</v>
      </c>
      <c r="I583" s="10">
        <f t="shared" si="73"/>
        <v>0</v>
      </c>
      <c r="J583" s="10">
        <f t="shared" si="73"/>
        <v>0</v>
      </c>
      <c r="K583" s="10">
        <f t="shared" si="73"/>
        <v>0</v>
      </c>
      <c r="L583" s="15">
        <f t="shared" si="73"/>
        <v>0</v>
      </c>
      <c r="M583" s="10">
        <f t="shared" si="73"/>
        <v>0</v>
      </c>
      <c r="N583" s="10">
        <f t="shared" si="73"/>
        <v>0</v>
      </c>
      <c r="O583" s="10">
        <f t="shared" si="73"/>
        <v>0</v>
      </c>
      <c r="P583" s="12" t="e">
        <f>L583-#REF!</f>
        <v>#REF!</v>
      </c>
    </row>
    <row r="584" spans="1:16" x14ac:dyDescent="0.25">
      <c r="A584" s="71"/>
      <c r="B584" s="71"/>
      <c r="C584" s="9" t="s">
        <v>7</v>
      </c>
      <c r="D584" s="10">
        <f t="shared" si="69"/>
        <v>3200</v>
      </c>
      <c r="E584" s="10">
        <v>3200</v>
      </c>
      <c r="F584" s="10">
        <v>0</v>
      </c>
      <c r="G584" s="10">
        <v>0</v>
      </c>
      <c r="H584" s="10">
        <v>0</v>
      </c>
      <c r="I584" s="10">
        <v>0</v>
      </c>
      <c r="J584" s="10">
        <v>0</v>
      </c>
      <c r="K584" s="10">
        <v>0</v>
      </c>
      <c r="L584" s="15">
        <v>0</v>
      </c>
      <c r="M584" s="10">
        <v>0</v>
      </c>
      <c r="N584" s="10">
        <v>0</v>
      </c>
      <c r="O584" s="10">
        <v>0</v>
      </c>
      <c r="P584" s="12" t="e">
        <f>L584-#REF!</f>
        <v>#REF!</v>
      </c>
    </row>
    <row r="585" spans="1:16" ht="24" x14ac:dyDescent="0.25">
      <c r="A585" s="71"/>
      <c r="B585" s="71"/>
      <c r="C585" s="9" t="s">
        <v>8</v>
      </c>
      <c r="D585" s="10">
        <f t="shared" si="69"/>
        <v>18000</v>
      </c>
      <c r="E585" s="10">
        <v>18000</v>
      </c>
      <c r="F585" s="10">
        <v>0</v>
      </c>
      <c r="G585" s="10">
        <v>0</v>
      </c>
      <c r="H585" s="10">
        <v>0</v>
      </c>
      <c r="I585" s="10">
        <v>0</v>
      </c>
      <c r="J585" s="10">
        <v>0</v>
      </c>
      <c r="K585" s="10">
        <v>0</v>
      </c>
      <c r="L585" s="15">
        <v>0</v>
      </c>
      <c r="M585" s="10">
        <v>0</v>
      </c>
      <c r="N585" s="10">
        <v>0</v>
      </c>
      <c r="O585" s="10">
        <v>0</v>
      </c>
      <c r="P585" s="12" t="e">
        <f>L585-#REF!</f>
        <v>#REF!</v>
      </c>
    </row>
    <row r="586" spans="1:16" ht="24" x14ac:dyDescent="0.25">
      <c r="A586" s="71"/>
      <c r="B586" s="71"/>
      <c r="C586" s="9" t="s">
        <v>9</v>
      </c>
      <c r="D586" s="10">
        <f t="shared" si="69"/>
        <v>0</v>
      </c>
      <c r="E586" s="10">
        <v>0</v>
      </c>
      <c r="F586" s="10">
        <v>0</v>
      </c>
      <c r="G586" s="10">
        <v>0</v>
      </c>
      <c r="H586" s="10">
        <v>0</v>
      </c>
      <c r="I586" s="10">
        <v>0</v>
      </c>
      <c r="J586" s="10">
        <v>0</v>
      </c>
      <c r="K586" s="10">
        <v>0</v>
      </c>
      <c r="L586" s="15">
        <v>0</v>
      </c>
      <c r="M586" s="10">
        <v>0</v>
      </c>
      <c r="N586" s="10">
        <v>0</v>
      </c>
      <c r="O586" s="10">
        <v>0</v>
      </c>
      <c r="P586" s="12" t="e">
        <f>L586-#REF!</f>
        <v>#REF!</v>
      </c>
    </row>
    <row r="587" spans="1:16" ht="36" x14ac:dyDescent="0.25">
      <c r="A587" s="71"/>
      <c r="B587" s="71"/>
      <c r="C587" s="9" t="s">
        <v>10</v>
      </c>
      <c r="D587" s="10">
        <f t="shared" si="69"/>
        <v>0</v>
      </c>
      <c r="E587" s="10">
        <v>0</v>
      </c>
      <c r="F587" s="10">
        <v>0</v>
      </c>
      <c r="G587" s="10">
        <v>0</v>
      </c>
      <c r="H587" s="10">
        <v>0</v>
      </c>
      <c r="I587" s="10">
        <v>0</v>
      </c>
      <c r="J587" s="10">
        <v>0</v>
      </c>
      <c r="K587" s="10">
        <v>0</v>
      </c>
      <c r="L587" s="15">
        <v>0</v>
      </c>
      <c r="M587" s="10">
        <v>0</v>
      </c>
      <c r="N587" s="10">
        <v>0</v>
      </c>
      <c r="O587" s="10">
        <v>0</v>
      </c>
      <c r="P587" s="12" t="e">
        <f>L587-#REF!</f>
        <v>#REF!</v>
      </c>
    </row>
    <row r="588" spans="1:16" x14ac:dyDescent="0.25">
      <c r="A588" s="9"/>
      <c r="B588" s="9"/>
      <c r="C588" s="9"/>
      <c r="D588" s="10">
        <f t="shared" si="69"/>
        <v>0</v>
      </c>
      <c r="E588" s="10"/>
      <c r="F588" s="10"/>
      <c r="G588" s="10"/>
      <c r="H588" s="10"/>
      <c r="I588" s="10"/>
      <c r="J588" s="10"/>
      <c r="K588" s="10"/>
      <c r="L588" s="15"/>
      <c r="M588" s="10"/>
      <c r="N588" s="10"/>
      <c r="O588" s="10"/>
      <c r="P588" s="12" t="e">
        <f>L588-#REF!</f>
        <v>#REF!</v>
      </c>
    </row>
    <row r="589" spans="1:16" x14ac:dyDescent="0.25">
      <c r="A589" s="71" t="s">
        <v>90</v>
      </c>
      <c r="B589" s="71" t="s">
        <v>21</v>
      </c>
      <c r="C589" s="4" t="s">
        <v>6</v>
      </c>
      <c r="D589" s="10">
        <f t="shared" si="69"/>
        <v>305811</v>
      </c>
      <c r="E589" s="10">
        <f>E590+E591+E592+E593+E594</f>
        <v>0</v>
      </c>
      <c r="F589" s="10">
        <f t="shared" ref="F589:O589" si="74">F590+F591+F592+F593+F594</f>
        <v>0</v>
      </c>
      <c r="G589" s="10">
        <f t="shared" si="74"/>
        <v>0</v>
      </c>
      <c r="H589" s="10">
        <f t="shared" si="74"/>
        <v>49042</v>
      </c>
      <c r="I589" s="10">
        <f t="shared" si="74"/>
        <v>47678.799999999996</v>
      </c>
      <c r="J589" s="10">
        <f t="shared" si="74"/>
        <v>47678.799999999996</v>
      </c>
      <c r="K589" s="10">
        <f t="shared" si="74"/>
        <v>46921.9</v>
      </c>
      <c r="L589" s="15">
        <f t="shared" si="74"/>
        <v>40836.1</v>
      </c>
      <c r="M589" s="10">
        <f t="shared" si="74"/>
        <v>36826.699999999997</v>
      </c>
      <c r="N589" s="10">
        <f t="shared" si="74"/>
        <v>36826.699999999997</v>
      </c>
      <c r="O589" s="10">
        <f t="shared" si="74"/>
        <v>0</v>
      </c>
      <c r="P589" s="12" t="e">
        <f>L589-#REF!</f>
        <v>#REF!</v>
      </c>
    </row>
    <row r="590" spans="1:16" x14ac:dyDescent="0.25">
      <c r="A590" s="71"/>
      <c r="B590" s="71"/>
      <c r="C590" s="4" t="s">
        <v>7</v>
      </c>
      <c r="D590" s="10">
        <f t="shared" si="69"/>
        <v>36091.9</v>
      </c>
      <c r="E590" s="10">
        <v>0</v>
      </c>
      <c r="F590" s="10">
        <v>0</v>
      </c>
      <c r="G590" s="10">
        <v>0</v>
      </c>
      <c r="H590" s="10">
        <v>7847.1</v>
      </c>
      <c r="I590" s="10">
        <v>5244.7</v>
      </c>
      <c r="J590" s="10">
        <v>5244.7</v>
      </c>
      <c r="K590" s="10">
        <v>5161.3999999999996</v>
      </c>
      <c r="L590" s="28">
        <v>4492</v>
      </c>
      <c r="M590" s="10">
        <f>4057-6</f>
        <v>4051</v>
      </c>
      <c r="N590" s="10">
        <f>4057-6</f>
        <v>4051</v>
      </c>
      <c r="O590" s="10">
        <v>0</v>
      </c>
      <c r="P590" s="12" t="e">
        <f>L590-#REF!</f>
        <v>#REF!</v>
      </c>
    </row>
    <row r="591" spans="1:16" ht="24" x14ac:dyDescent="0.25">
      <c r="A591" s="71"/>
      <c r="B591" s="71"/>
      <c r="C591" s="4" t="s">
        <v>8</v>
      </c>
      <c r="D591" s="10">
        <f t="shared" si="69"/>
        <v>269719.10000000003</v>
      </c>
      <c r="E591" s="10">
        <v>0</v>
      </c>
      <c r="F591" s="10">
        <v>0</v>
      </c>
      <c r="G591" s="10">
        <v>0</v>
      </c>
      <c r="H591" s="10">
        <v>41194.9</v>
      </c>
      <c r="I591" s="10">
        <v>42434.1</v>
      </c>
      <c r="J591" s="10">
        <v>42434.1</v>
      </c>
      <c r="K591" s="10">
        <v>41760.5</v>
      </c>
      <c r="L591" s="28">
        <v>36344.1</v>
      </c>
      <c r="M591" s="10">
        <v>32775.699999999997</v>
      </c>
      <c r="N591" s="10">
        <v>32775.699999999997</v>
      </c>
      <c r="O591" s="10">
        <v>0</v>
      </c>
      <c r="P591" s="12" t="e">
        <f>L591-#REF!</f>
        <v>#REF!</v>
      </c>
    </row>
    <row r="592" spans="1:16" ht="24" x14ac:dyDescent="0.25">
      <c r="A592" s="71"/>
      <c r="B592" s="71"/>
      <c r="C592" s="4" t="s">
        <v>9</v>
      </c>
      <c r="D592" s="10">
        <f t="shared" si="69"/>
        <v>0</v>
      </c>
      <c r="E592" s="10">
        <v>0</v>
      </c>
      <c r="F592" s="10">
        <v>0</v>
      </c>
      <c r="G592" s="10">
        <v>0</v>
      </c>
      <c r="H592" s="10">
        <v>0</v>
      </c>
      <c r="I592" s="10">
        <v>0</v>
      </c>
      <c r="J592" s="10">
        <v>0</v>
      </c>
      <c r="K592" s="10">
        <v>0</v>
      </c>
      <c r="L592" s="15">
        <v>0</v>
      </c>
      <c r="M592" s="10">
        <v>0</v>
      </c>
      <c r="N592" s="10">
        <v>0</v>
      </c>
      <c r="O592" s="10">
        <v>0</v>
      </c>
      <c r="P592" s="12" t="e">
        <f>L592-#REF!</f>
        <v>#REF!</v>
      </c>
    </row>
    <row r="593" spans="1:16" ht="36" x14ac:dyDescent="0.25">
      <c r="A593" s="71"/>
      <c r="B593" s="71"/>
      <c r="C593" s="4" t="s">
        <v>10</v>
      </c>
      <c r="D593" s="10">
        <f t="shared" si="69"/>
        <v>0</v>
      </c>
      <c r="E593" s="10">
        <v>0</v>
      </c>
      <c r="F593" s="10">
        <v>0</v>
      </c>
      <c r="G593" s="10">
        <v>0</v>
      </c>
      <c r="H593" s="10">
        <v>0</v>
      </c>
      <c r="I593" s="10">
        <v>0</v>
      </c>
      <c r="J593" s="10">
        <v>0</v>
      </c>
      <c r="K593" s="10">
        <v>0</v>
      </c>
      <c r="L593" s="15">
        <v>0</v>
      </c>
      <c r="M593" s="10">
        <v>0</v>
      </c>
      <c r="N593" s="10">
        <v>0</v>
      </c>
      <c r="O593" s="10">
        <v>0</v>
      </c>
      <c r="P593" s="12" t="e">
        <f>L593-#REF!</f>
        <v>#REF!</v>
      </c>
    </row>
    <row r="594" spans="1:16" x14ac:dyDescent="0.25">
      <c r="A594" s="9"/>
      <c r="B594" s="9"/>
      <c r="C594" s="4"/>
      <c r="D594" s="10">
        <f t="shared" si="69"/>
        <v>0</v>
      </c>
      <c r="E594" s="10"/>
      <c r="F594" s="10"/>
      <c r="G594" s="10"/>
      <c r="H594" s="10"/>
      <c r="I594" s="10"/>
      <c r="J594" s="10"/>
      <c r="K594" s="10"/>
      <c r="L594" s="15"/>
      <c r="M594" s="10"/>
      <c r="N594" s="10"/>
      <c r="O594" s="10"/>
      <c r="P594" s="12" t="e">
        <f>L594-#REF!</f>
        <v>#REF!</v>
      </c>
    </row>
    <row r="595" spans="1:16" x14ac:dyDescent="0.25">
      <c r="A595" s="71" t="s">
        <v>91</v>
      </c>
      <c r="B595" s="71" t="s">
        <v>92</v>
      </c>
      <c r="C595" s="9" t="s">
        <v>6</v>
      </c>
      <c r="D595" s="10">
        <f t="shared" si="69"/>
        <v>618380.30000000005</v>
      </c>
      <c r="E595" s="10">
        <f>E596+E597+E598+E599+E600</f>
        <v>0</v>
      </c>
      <c r="F595" s="10">
        <f t="shared" ref="F595:O595" si="75">F596+F597+F598+F599+F600</f>
        <v>0</v>
      </c>
      <c r="G595" s="10">
        <f t="shared" si="75"/>
        <v>0</v>
      </c>
      <c r="H595" s="10">
        <f t="shared" si="75"/>
        <v>400000</v>
      </c>
      <c r="I595" s="10">
        <f t="shared" si="75"/>
        <v>218380.3</v>
      </c>
      <c r="J595" s="10">
        <f t="shared" si="75"/>
        <v>0</v>
      </c>
      <c r="K595" s="10">
        <f t="shared" si="75"/>
        <v>0</v>
      </c>
      <c r="L595" s="15">
        <f t="shared" si="75"/>
        <v>0</v>
      </c>
      <c r="M595" s="10">
        <f t="shared" si="75"/>
        <v>0</v>
      </c>
      <c r="N595" s="10">
        <f t="shared" si="75"/>
        <v>0</v>
      </c>
      <c r="O595" s="10">
        <f t="shared" si="75"/>
        <v>0</v>
      </c>
      <c r="P595" s="12" t="e">
        <f>L595-#REF!</f>
        <v>#REF!</v>
      </c>
    </row>
    <row r="596" spans="1:16" x14ac:dyDescent="0.25">
      <c r="A596" s="71"/>
      <c r="B596" s="71"/>
      <c r="C596" s="9" t="s">
        <v>7</v>
      </c>
      <c r="D596" s="10">
        <f t="shared" si="69"/>
        <v>300000</v>
      </c>
      <c r="E596" s="10">
        <v>0</v>
      </c>
      <c r="F596" s="10">
        <v>0</v>
      </c>
      <c r="G596" s="10">
        <v>0</v>
      </c>
      <c r="H596" s="10">
        <v>200000</v>
      </c>
      <c r="I596" s="10">
        <v>100000</v>
      </c>
      <c r="J596" s="10">
        <v>0</v>
      </c>
      <c r="K596" s="10">
        <v>0</v>
      </c>
      <c r="L596" s="15">
        <v>0</v>
      </c>
      <c r="M596" s="10">
        <v>0</v>
      </c>
      <c r="N596" s="10">
        <v>0</v>
      </c>
      <c r="O596" s="10">
        <v>0</v>
      </c>
      <c r="P596" s="12" t="e">
        <f>L596-#REF!</f>
        <v>#REF!</v>
      </c>
    </row>
    <row r="597" spans="1:16" ht="24" x14ac:dyDescent="0.25">
      <c r="A597" s="71"/>
      <c r="B597" s="71"/>
      <c r="C597" s="9" t="s">
        <v>8</v>
      </c>
      <c r="D597" s="10">
        <f t="shared" si="69"/>
        <v>0</v>
      </c>
      <c r="E597" s="10">
        <v>0</v>
      </c>
      <c r="F597" s="10">
        <v>0</v>
      </c>
      <c r="G597" s="10">
        <v>0</v>
      </c>
      <c r="H597" s="10">
        <v>0</v>
      </c>
      <c r="I597" s="10">
        <v>0</v>
      </c>
      <c r="J597" s="10">
        <v>0</v>
      </c>
      <c r="K597" s="10">
        <v>0</v>
      </c>
      <c r="L597" s="15">
        <v>0</v>
      </c>
      <c r="M597" s="10">
        <v>0</v>
      </c>
      <c r="N597" s="10">
        <v>0</v>
      </c>
      <c r="O597" s="10">
        <v>0</v>
      </c>
      <c r="P597" s="12" t="e">
        <f>L597-#REF!</f>
        <v>#REF!</v>
      </c>
    </row>
    <row r="598" spans="1:16" ht="24" x14ac:dyDescent="0.25">
      <c r="A598" s="71"/>
      <c r="B598" s="71"/>
      <c r="C598" s="9" t="s">
        <v>9</v>
      </c>
      <c r="D598" s="10">
        <f t="shared" si="69"/>
        <v>0</v>
      </c>
      <c r="E598" s="10">
        <v>0</v>
      </c>
      <c r="F598" s="10">
        <v>0</v>
      </c>
      <c r="G598" s="10">
        <v>0</v>
      </c>
      <c r="H598" s="10">
        <v>0</v>
      </c>
      <c r="I598" s="10">
        <v>0</v>
      </c>
      <c r="J598" s="10">
        <v>0</v>
      </c>
      <c r="K598" s="10">
        <v>0</v>
      </c>
      <c r="L598" s="15">
        <v>0</v>
      </c>
      <c r="M598" s="10">
        <v>0</v>
      </c>
      <c r="N598" s="10">
        <v>0</v>
      </c>
      <c r="O598" s="10">
        <v>0</v>
      </c>
      <c r="P598" s="12" t="e">
        <f>L598-#REF!</f>
        <v>#REF!</v>
      </c>
    </row>
    <row r="599" spans="1:16" ht="36" x14ac:dyDescent="0.25">
      <c r="A599" s="71"/>
      <c r="B599" s="71"/>
      <c r="C599" s="9" t="s">
        <v>10</v>
      </c>
      <c r="D599" s="10">
        <f t="shared" si="69"/>
        <v>118380.3</v>
      </c>
      <c r="E599" s="10">
        <v>0</v>
      </c>
      <c r="F599" s="10">
        <v>0</v>
      </c>
      <c r="G599" s="10">
        <v>0</v>
      </c>
      <c r="H599" s="10">
        <v>0</v>
      </c>
      <c r="I599" s="10">
        <v>118380.3</v>
      </c>
      <c r="J599" s="10">
        <v>0</v>
      </c>
      <c r="K599" s="10">
        <v>0</v>
      </c>
      <c r="L599" s="15">
        <v>0</v>
      </c>
      <c r="M599" s="10">
        <v>0</v>
      </c>
      <c r="N599" s="10">
        <v>0</v>
      </c>
      <c r="O599" s="10">
        <v>0</v>
      </c>
      <c r="P599" s="12" t="e">
        <f>L599-#REF!</f>
        <v>#REF!</v>
      </c>
    </row>
    <row r="600" spans="1:16" ht="72" x14ac:dyDescent="0.25">
      <c r="A600" s="71"/>
      <c r="B600" s="71"/>
      <c r="C600" s="9" t="s">
        <v>11</v>
      </c>
      <c r="D600" s="10">
        <f t="shared" si="69"/>
        <v>200000</v>
      </c>
      <c r="E600" s="10">
        <v>0</v>
      </c>
      <c r="F600" s="10">
        <v>0</v>
      </c>
      <c r="G600" s="10">
        <v>0</v>
      </c>
      <c r="H600" s="10">
        <v>200000</v>
      </c>
      <c r="I600" s="10">
        <v>0</v>
      </c>
      <c r="J600" s="10">
        <v>0</v>
      </c>
      <c r="K600" s="10">
        <v>0</v>
      </c>
      <c r="L600" s="15">
        <v>0</v>
      </c>
      <c r="M600" s="10">
        <v>0</v>
      </c>
      <c r="N600" s="10">
        <v>0</v>
      </c>
      <c r="O600" s="10">
        <v>0</v>
      </c>
      <c r="P600" s="12" t="e">
        <f>L600-#REF!</f>
        <v>#REF!</v>
      </c>
    </row>
    <row r="601" spans="1:16" x14ac:dyDescent="0.25">
      <c r="A601" s="71" t="s">
        <v>93</v>
      </c>
      <c r="B601" s="71" t="s">
        <v>94</v>
      </c>
      <c r="C601" s="9" t="s">
        <v>6</v>
      </c>
      <c r="D601" s="10">
        <f t="shared" si="69"/>
        <v>26329.200000000001</v>
      </c>
      <c r="E601" s="10">
        <f>E602+E603+E604+E605+E606</f>
        <v>0</v>
      </c>
      <c r="F601" s="10">
        <f t="shared" ref="F601:O601" si="76">F602+F603+F604+F605+F606</f>
        <v>0</v>
      </c>
      <c r="G601" s="10">
        <f t="shared" si="76"/>
        <v>0</v>
      </c>
      <c r="H601" s="10">
        <f t="shared" si="76"/>
        <v>26329.200000000001</v>
      </c>
      <c r="I601" s="10">
        <f t="shared" si="76"/>
        <v>0</v>
      </c>
      <c r="J601" s="10">
        <f t="shared" si="76"/>
        <v>0</v>
      </c>
      <c r="K601" s="10">
        <f t="shared" si="76"/>
        <v>0</v>
      </c>
      <c r="L601" s="15">
        <f t="shared" si="76"/>
        <v>0</v>
      </c>
      <c r="M601" s="10">
        <f t="shared" si="76"/>
        <v>0</v>
      </c>
      <c r="N601" s="10">
        <f t="shared" si="76"/>
        <v>0</v>
      </c>
      <c r="O601" s="10">
        <f t="shared" si="76"/>
        <v>0</v>
      </c>
      <c r="P601" s="12" t="e">
        <f>L601-#REF!</f>
        <v>#REF!</v>
      </c>
    </row>
    <row r="602" spans="1:16" x14ac:dyDescent="0.25">
      <c r="A602" s="71"/>
      <c r="B602" s="71"/>
      <c r="C602" s="9" t="s">
        <v>7</v>
      </c>
      <c r="D602" s="10">
        <f t="shared" si="69"/>
        <v>26329.200000000001</v>
      </c>
      <c r="E602" s="10">
        <v>0</v>
      </c>
      <c r="F602" s="10">
        <v>0</v>
      </c>
      <c r="G602" s="10">
        <v>0</v>
      </c>
      <c r="H602" s="10">
        <v>26329.200000000001</v>
      </c>
      <c r="I602" s="10">
        <v>0</v>
      </c>
      <c r="J602" s="10">
        <v>0</v>
      </c>
      <c r="K602" s="10">
        <v>0</v>
      </c>
      <c r="L602" s="15">
        <v>0</v>
      </c>
      <c r="M602" s="10">
        <v>0</v>
      </c>
      <c r="N602" s="10">
        <v>0</v>
      </c>
      <c r="O602" s="10">
        <v>0</v>
      </c>
      <c r="P602" s="12" t="e">
        <f>L602-#REF!</f>
        <v>#REF!</v>
      </c>
    </row>
    <row r="603" spans="1:16" ht="24" x14ac:dyDescent="0.25">
      <c r="A603" s="71"/>
      <c r="B603" s="71"/>
      <c r="C603" s="9" t="s">
        <v>8</v>
      </c>
      <c r="D603" s="10">
        <f t="shared" si="69"/>
        <v>0</v>
      </c>
      <c r="E603" s="10">
        <v>0</v>
      </c>
      <c r="F603" s="10">
        <v>0</v>
      </c>
      <c r="G603" s="10">
        <v>0</v>
      </c>
      <c r="H603" s="9"/>
      <c r="I603" s="10">
        <v>0</v>
      </c>
      <c r="J603" s="10">
        <v>0</v>
      </c>
      <c r="K603" s="10">
        <v>0</v>
      </c>
      <c r="L603" s="15">
        <v>0</v>
      </c>
      <c r="M603" s="10">
        <v>0</v>
      </c>
      <c r="N603" s="10">
        <v>0</v>
      </c>
      <c r="O603" s="10">
        <v>0</v>
      </c>
      <c r="P603" s="12" t="e">
        <f>L603-#REF!</f>
        <v>#REF!</v>
      </c>
    </row>
    <row r="604" spans="1:16" ht="24" x14ac:dyDescent="0.25">
      <c r="A604" s="71"/>
      <c r="B604" s="71"/>
      <c r="C604" s="9" t="s">
        <v>9</v>
      </c>
      <c r="D604" s="10">
        <f t="shared" si="69"/>
        <v>0</v>
      </c>
      <c r="E604" s="10">
        <v>0</v>
      </c>
      <c r="F604" s="10">
        <v>0</v>
      </c>
      <c r="G604" s="10">
        <v>0</v>
      </c>
      <c r="H604" s="10">
        <v>0</v>
      </c>
      <c r="I604" s="10">
        <v>0</v>
      </c>
      <c r="J604" s="10">
        <v>0</v>
      </c>
      <c r="K604" s="10">
        <v>0</v>
      </c>
      <c r="L604" s="15">
        <v>0</v>
      </c>
      <c r="M604" s="10">
        <v>0</v>
      </c>
      <c r="N604" s="10">
        <v>0</v>
      </c>
      <c r="O604" s="10">
        <v>0</v>
      </c>
      <c r="P604" s="12" t="e">
        <f>L604-#REF!</f>
        <v>#REF!</v>
      </c>
    </row>
    <row r="605" spans="1:16" ht="36" x14ac:dyDescent="0.25">
      <c r="A605" s="71"/>
      <c r="B605" s="71"/>
      <c r="C605" s="9" t="s">
        <v>10</v>
      </c>
      <c r="D605" s="10">
        <f t="shared" si="69"/>
        <v>0</v>
      </c>
      <c r="E605" s="10">
        <v>0</v>
      </c>
      <c r="F605" s="10">
        <v>0</v>
      </c>
      <c r="G605" s="10">
        <v>0</v>
      </c>
      <c r="H605" s="10">
        <v>0</v>
      </c>
      <c r="I605" s="10">
        <v>0</v>
      </c>
      <c r="J605" s="10">
        <v>0</v>
      </c>
      <c r="K605" s="10">
        <v>0</v>
      </c>
      <c r="L605" s="15">
        <v>0</v>
      </c>
      <c r="M605" s="10">
        <v>0</v>
      </c>
      <c r="N605" s="10">
        <v>0</v>
      </c>
      <c r="O605" s="10">
        <v>0</v>
      </c>
      <c r="P605" s="12" t="e">
        <f>L605-#REF!</f>
        <v>#REF!</v>
      </c>
    </row>
    <row r="606" spans="1:16" x14ac:dyDescent="0.25">
      <c r="A606" s="9"/>
      <c r="B606" s="9"/>
      <c r="C606" s="9"/>
      <c r="D606" s="10">
        <f t="shared" si="69"/>
        <v>0</v>
      </c>
      <c r="E606" s="10"/>
      <c r="F606" s="10"/>
      <c r="G606" s="10"/>
      <c r="H606" s="10"/>
      <c r="I606" s="10"/>
      <c r="J606" s="10"/>
      <c r="K606" s="10"/>
      <c r="L606" s="15"/>
      <c r="M606" s="10"/>
      <c r="N606" s="10"/>
      <c r="O606" s="10"/>
      <c r="P606" s="12" t="e">
        <f>L606-#REF!</f>
        <v>#REF!</v>
      </c>
    </row>
    <row r="607" spans="1:16" x14ac:dyDescent="0.25">
      <c r="A607" s="71" t="s">
        <v>95</v>
      </c>
      <c r="B607" s="71" t="s">
        <v>15</v>
      </c>
      <c r="C607" s="9" t="s">
        <v>6</v>
      </c>
      <c r="D607" s="10">
        <f t="shared" si="69"/>
        <v>146594.79999999999</v>
      </c>
      <c r="E607" s="10">
        <f>E608+E609+E610+E611+E612</f>
        <v>0</v>
      </c>
      <c r="F607" s="10">
        <f t="shared" ref="F607:O607" si="77">F608+F609+F610+F611+F612</f>
        <v>0</v>
      </c>
      <c r="G607" s="10">
        <f t="shared" si="77"/>
        <v>0</v>
      </c>
      <c r="H607" s="10">
        <f t="shared" si="77"/>
        <v>524.79999999999995</v>
      </c>
      <c r="I607" s="10">
        <f t="shared" si="77"/>
        <v>146070</v>
      </c>
      <c r="J607" s="10">
        <f t="shared" si="77"/>
        <v>0</v>
      </c>
      <c r="K607" s="10">
        <f t="shared" si="77"/>
        <v>0</v>
      </c>
      <c r="L607" s="15">
        <f t="shared" si="77"/>
        <v>0</v>
      </c>
      <c r="M607" s="10">
        <f t="shared" si="77"/>
        <v>0</v>
      </c>
      <c r="N607" s="10">
        <f t="shared" si="77"/>
        <v>0</v>
      </c>
      <c r="O607" s="10">
        <f t="shared" si="77"/>
        <v>0</v>
      </c>
      <c r="P607" s="12" t="e">
        <f>L607-#REF!</f>
        <v>#REF!</v>
      </c>
    </row>
    <row r="608" spans="1:16" x14ac:dyDescent="0.25">
      <c r="A608" s="71"/>
      <c r="B608" s="71"/>
      <c r="C608" s="9" t="s">
        <v>7</v>
      </c>
      <c r="D608" s="10">
        <f t="shared" si="69"/>
        <v>16594.8</v>
      </c>
      <c r="E608" s="10">
        <v>0</v>
      </c>
      <c r="F608" s="10">
        <v>0</v>
      </c>
      <c r="G608" s="10">
        <v>0</v>
      </c>
      <c r="H608" s="10">
        <v>524.79999999999995</v>
      </c>
      <c r="I608" s="10">
        <v>16070</v>
      </c>
      <c r="J608" s="10">
        <v>0</v>
      </c>
      <c r="K608" s="10">
        <v>0</v>
      </c>
      <c r="L608" s="15">
        <v>0</v>
      </c>
      <c r="M608" s="10">
        <v>0</v>
      </c>
      <c r="N608" s="10">
        <v>0</v>
      </c>
      <c r="O608" s="10">
        <v>0</v>
      </c>
      <c r="P608" s="12" t="e">
        <f>L608-#REF!</f>
        <v>#REF!</v>
      </c>
    </row>
    <row r="609" spans="1:16" ht="24" x14ac:dyDescent="0.25">
      <c r="A609" s="71"/>
      <c r="B609" s="71"/>
      <c r="C609" s="9" t="s">
        <v>8</v>
      </c>
      <c r="D609" s="10">
        <f t="shared" si="69"/>
        <v>130000</v>
      </c>
      <c r="E609" s="10">
        <v>0</v>
      </c>
      <c r="F609" s="10">
        <v>0</v>
      </c>
      <c r="G609" s="10">
        <v>0</v>
      </c>
      <c r="H609" s="10">
        <v>0</v>
      </c>
      <c r="I609" s="10">
        <v>130000</v>
      </c>
      <c r="J609" s="10">
        <v>0</v>
      </c>
      <c r="K609" s="10">
        <v>0</v>
      </c>
      <c r="L609" s="15">
        <v>0</v>
      </c>
      <c r="M609" s="10">
        <v>0</v>
      </c>
      <c r="N609" s="10">
        <v>0</v>
      </c>
      <c r="O609" s="10">
        <v>0</v>
      </c>
      <c r="P609" s="12" t="e">
        <f>L609-#REF!</f>
        <v>#REF!</v>
      </c>
    </row>
    <row r="610" spans="1:16" ht="24" x14ac:dyDescent="0.25">
      <c r="A610" s="71"/>
      <c r="B610" s="71"/>
      <c r="C610" s="9" t="s">
        <v>9</v>
      </c>
      <c r="D610" s="10">
        <f t="shared" si="69"/>
        <v>0</v>
      </c>
      <c r="E610" s="10">
        <v>0</v>
      </c>
      <c r="F610" s="10">
        <v>0</v>
      </c>
      <c r="G610" s="10">
        <v>0</v>
      </c>
      <c r="H610" s="10">
        <v>0</v>
      </c>
      <c r="I610" s="10">
        <v>0</v>
      </c>
      <c r="J610" s="10">
        <v>0</v>
      </c>
      <c r="K610" s="10">
        <v>0</v>
      </c>
      <c r="L610" s="15">
        <v>0</v>
      </c>
      <c r="M610" s="10">
        <v>0</v>
      </c>
      <c r="N610" s="10">
        <v>0</v>
      </c>
      <c r="O610" s="10">
        <v>0</v>
      </c>
      <c r="P610" s="12" t="e">
        <f>L610-#REF!</f>
        <v>#REF!</v>
      </c>
    </row>
    <row r="611" spans="1:16" ht="36" x14ac:dyDescent="0.25">
      <c r="A611" s="71"/>
      <c r="B611" s="71"/>
      <c r="C611" s="9" t="s">
        <v>10</v>
      </c>
      <c r="D611" s="10">
        <f t="shared" si="69"/>
        <v>0</v>
      </c>
      <c r="E611" s="10">
        <v>0</v>
      </c>
      <c r="F611" s="10">
        <v>0</v>
      </c>
      <c r="G611" s="10">
        <v>0</v>
      </c>
      <c r="H611" s="10">
        <v>0</v>
      </c>
      <c r="I611" s="10">
        <v>0</v>
      </c>
      <c r="J611" s="10">
        <v>0</v>
      </c>
      <c r="K611" s="10">
        <v>0</v>
      </c>
      <c r="L611" s="15">
        <v>0</v>
      </c>
      <c r="M611" s="10">
        <v>0</v>
      </c>
      <c r="N611" s="10">
        <v>0</v>
      </c>
      <c r="O611" s="10">
        <v>0</v>
      </c>
      <c r="P611" s="12" t="e">
        <f>L611-#REF!</f>
        <v>#REF!</v>
      </c>
    </row>
    <row r="612" spans="1:16" x14ac:dyDescent="0.25">
      <c r="A612" s="9"/>
      <c r="B612" s="9"/>
      <c r="C612" s="9"/>
      <c r="D612" s="10">
        <f t="shared" si="69"/>
        <v>0</v>
      </c>
      <c r="E612" s="10"/>
      <c r="F612" s="10"/>
      <c r="G612" s="10"/>
      <c r="H612" s="10"/>
      <c r="I612" s="10"/>
      <c r="J612" s="10"/>
      <c r="K612" s="10"/>
      <c r="L612" s="15"/>
      <c r="M612" s="10"/>
      <c r="N612" s="10"/>
      <c r="O612" s="10"/>
      <c r="P612" s="12" t="e">
        <f>L612-#REF!</f>
        <v>#REF!</v>
      </c>
    </row>
    <row r="613" spans="1:16" x14ac:dyDescent="0.25">
      <c r="A613" s="71" t="s">
        <v>96</v>
      </c>
      <c r="B613" s="71" t="s">
        <v>21</v>
      </c>
      <c r="C613" s="9" t="s">
        <v>6</v>
      </c>
      <c r="D613" s="10">
        <f t="shared" si="69"/>
        <v>352</v>
      </c>
      <c r="E613" s="10">
        <f>E614+E615+E616+E617+E618</f>
        <v>0</v>
      </c>
      <c r="F613" s="10">
        <f t="shared" ref="F613:O613" si="78">F614+F615+F616+F617+F618</f>
        <v>0</v>
      </c>
      <c r="G613" s="10">
        <f t="shared" si="78"/>
        <v>0</v>
      </c>
      <c r="H613" s="10">
        <f t="shared" si="78"/>
        <v>0</v>
      </c>
      <c r="I613" s="10">
        <f t="shared" si="78"/>
        <v>352</v>
      </c>
      <c r="J613" s="10">
        <f t="shared" si="78"/>
        <v>0</v>
      </c>
      <c r="K613" s="10">
        <f t="shared" si="78"/>
        <v>0</v>
      </c>
      <c r="L613" s="15">
        <f t="shared" si="78"/>
        <v>0</v>
      </c>
      <c r="M613" s="10">
        <f t="shared" si="78"/>
        <v>0</v>
      </c>
      <c r="N613" s="10">
        <f t="shared" si="78"/>
        <v>0</v>
      </c>
      <c r="O613" s="10">
        <f t="shared" si="78"/>
        <v>0</v>
      </c>
      <c r="P613" s="12" t="e">
        <f>L613-#REF!</f>
        <v>#REF!</v>
      </c>
    </row>
    <row r="614" spans="1:16" x14ac:dyDescent="0.25">
      <c r="A614" s="71"/>
      <c r="B614" s="71"/>
      <c r="C614" s="9" t="s">
        <v>7</v>
      </c>
      <c r="D614" s="10">
        <f t="shared" si="69"/>
        <v>38.700000000000003</v>
      </c>
      <c r="E614" s="10">
        <v>0</v>
      </c>
      <c r="F614" s="10">
        <v>0</v>
      </c>
      <c r="G614" s="10">
        <v>0</v>
      </c>
      <c r="H614" s="10">
        <v>0</v>
      </c>
      <c r="I614" s="10">
        <v>38.700000000000003</v>
      </c>
      <c r="J614" s="10">
        <v>0</v>
      </c>
      <c r="K614" s="10">
        <v>0</v>
      </c>
      <c r="L614" s="15">
        <v>0</v>
      </c>
      <c r="M614" s="10">
        <v>0</v>
      </c>
      <c r="N614" s="10">
        <v>0</v>
      </c>
      <c r="O614" s="10">
        <v>0</v>
      </c>
      <c r="P614" s="12" t="e">
        <f>L614-#REF!</f>
        <v>#REF!</v>
      </c>
    </row>
    <row r="615" spans="1:16" ht="24" x14ac:dyDescent="0.25">
      <c r="A615" s="71"/>
      <c r="B615" s="71"/>
      <c r="C615" s="9" t="s">
        <v>8</v>
      </c>
      <c r="D615" s="10">
        <f t="shared" si="69"/>
        <v>313.3</v>
      </c>
      <c r="E615" s="10">
        <v>0</v>
      </c>
      <c r="F615" s="10">
        <v>0</v>
      </c>
      <c r="G615" s="10">
        <v>0</v>
      </c>
      <c r="H615" s="10">
        <v>0</v>
      </c>
      <c r="I615" s="10">
        <v>313.3</v>
      </c>
      <c r="J615" s="10">
        <v>0</v>
      </c>
      <c r="K615" s="10">
        <v>0</v>
      </c>
      <c r="L615" s="15">
        <v>0</v>
      </c>
      <c r="M615" s="10">
        <v>0</v>
      </c>
      <c r="N615" s="10">
        <v>0</v>
      </c>
      <c r="O615" s="10">
        <v>0</v>
      </c>
      <c r="P615" s="12" t="e">
        <f>L615-#REF!</f>
        <v>#REF!</v>
      </c>
    </row>
    <row r="616" spans="1:16" ht="24" x14ac:dyDescent="0.25">
      <c r="A616" s="71"/>
      <c r="B616" s="71"/>
      <c r="C616" s="9" t="s">
        <v>9</v>
      </c>
      <c r="D616" s="10">
        <f t="shared" si="69"/>
        <v>0</v>
      </c>
      <c r="E616" s="10">
        <v>0</v>
      </c>
      <c r="F616" s="10">
        <v>0</v>
      </c>
      <c r="G616" s="10">
        <v>0</v>
      </c>
      <c r="H616" s="10">
        <v>0</v>
      </c>
      <c r="I616" s="10">
        <v>0</v>
      </c>
      <c r="J616" s="10">
        <v>0</v>
      </c>
      <c r="K616" s="10">
        <v>0</v>
      </c>
      <c r="L616" s="15">
        <v>0</v>
      </c>
      <c r="M616" s="10">
        <v>0</v>
      </c>
      <c r="N616" s="10">
        <v>0</v>
      </c>
      <c r="O616" s="10">
        <v>0</v>
      </c>
      <c r="P616" s="12" t="e">
        <f>L616-#REF!</f>
        <v>#REF!</v>
      </c>
    </row>
    <row r="617" spans="1:16" ht="36" x14ac:dyDescent="0.25">
      <c r="A617" s="71"/>
      <c r="B617" s="71"/>
      <c r="C617" s="9" t="s">
        <v>10</v>
      </c>
      <c r="D617" s="10">
        <f t="shared" si="69"/>
        <v>0</v>
      </c>
      <c r="E617" s="10">
        <v>0</v>
      </c>
      <c r="F617" s="10">
        <v>0</v>
      </c>
      <c r="G617" s="10">
        <v>0</v>
      </c>
      <c r="H617" s="10">
        <v>0</v>
      </c>
      <c r="I617" s="10">
        <v>0</v>
      </c>
      <c r="J617" s="10">
        <v>0</v>
      </c>
      <c r="K617" s="10">
        <v>0</v>
      </c>
      <c r="L617" s="15">
        <v>0</v>
      </c>
      <c r="M617" s="10">
        <v>0</v>
      </c>
      <c r="N617" s="10">
        <v>0</v>
      </c>
      <c r="O617" s="10">
        <v>0</v>
      </c>
      <c r="P617" s="12" t="e">
        <f>L617-#REF!</f>
        <v>#REF!</v>
      </c>
    </row>
    <row r="618" spans="1:16" x14ac:dyDescent="0.25">
      <c r="A618" s="9"/>
      <c r="B618" s="9"/>
      <c r="C618" s="9"/>
      <c r="D618" s="10">
        <f t="shared" si="69"/>
        <v>0</v>
      </c>
      <c r="E618" s="10"/>
      <c r="F618" s="10"/>
      <c r="G618" s="10"/>
      <c r="H618" s="10"/>
      <c r="I618" s="10"/>
      <c r="J618" s="10"/>
      <c r="K618" s="10"/>
      <c r="L618" s="15"/>
      <c r="M618" s="10"/>
      <c r="N618" s="10"/>
      <c r="O618" s="10"/>
      <c r="P618" s="12" t="e">
        <f>L618-#REF!</f>
        <v>#REF!</v>
      </c>
    </row>
    <row r="619" spans="1:16" x14ac:dyDescent="0.25">
      <c r="A619" s="71" t="s">
        <v>97</v>
      </c>
      <c r="B619" s="71" t="s">
        <v>21</v>
      </c>
      <c r="C619" s="9" t="s">
        <v>6</v>
      </c>
      <c r="D619" s="10">
        <f t="shared" si="69"/>
        <v>2664.4</v>
      </c>
      <c r="E619" s="10">
        <f>E620+E621+E622+E623+E624</f>
        <v>0</v>
      </c>
      <c r="F619" s="10">
        <f t="shared" ref="F619:O619" si="79">F620+F621+F622+F623+F624</f>
        <v>0</v>
      </c>
      <c r="G619" s="10">
        <f t="shared" si="79"/>
        <v>0</v>
      </c>
      <c r="H619" s="10">
        <f t="shared" si="79"/>
        <v>0</v>
      </c>
      <c r="I619" s="10">
        <f t="shared" si="79"/>
        <v>2664.4</v>
      </c>
      <c r="J619" s="10">
        <f t="shared" si="79"/>
        <v>0</v>
      </c>
      <c r="K619" s="10">
        <f t="shared" si="79"/>
        <v>0</v>
      </c>
      <c r="L619" s="15">
        <f t="shared" si="79"/>
        <v>0</v>
      </c>
      <c r="M619" s="10">
        <f t="shared" si="79"/>
        <v>0</v>
      </c>
      <c r="N619" s="10">
        <f t="shared" si="79"/>
        <v>0</v>
      </c>
      <c r="O619" s="10">
        <f t="shared" si="79"/>
        <v>0</v>
      </c>
      <c r="P619" s="12" t="e">
        <f>L619-#REF!</f>
        <v>#REF!</v>
      </c>
    </row>
    <row r="620" spans="1:16" x14ac:dyDescent="0.25">
      <c r="A620" s="71"/>
      <c r="B620" s="71"/>
      <c r="C620" s="9" t="s">
        <v>7</v>
      </c>
      <c r="D620" s="10">
        <f t="shared" si="69"/>
        <v>293.10000000000002</v>
      </c>
      <c r="E620" s="10">
        <v>0</v>
      </c>
      <c r="F620" s="10">
        <v>0</v>
      </c>
      <c r="G620" s="10">
        <v>0</v>
      </c>
      <c r="H620" s="10">
        <v>0</v>
      </c>
      <c r="I620" s="10">
        <v>293.10000000000002</v>
      </c>
      <c r="J620" s="10">
        <v>0</v>
      </c>
      <c r="K620" s="10">
        <v>0</v>
      </c>
      <c r="L620" s="15">
        <v>0</v>
      </c>
      <c r="M620" s="10">
        <v>0</v>
      </c>
      <c r="N620" s="10">
        <v>0</v>
      </c>
      <c r="O620" s="10">
        <v>0</v>
      </c>
      <c r="P620" s="12" t="e">
        <f>L620-#REF!</f>
        <v>#REF!</v>
      </c>
    </row>
    <row r="621" spans="1:16" ht="24" x14ac:dyDescent="0.25">
      <c r="A621" s="71"/>
      <c r="B621" s="71"/>
      <c r="C621" s="9" t="s">
        <v>8</v>
      </c>
      <c r="D621" s="10">
        <f t="shared" si="69"/>
        <v>2371.3000000000002</v>
      </c>
      <c r="E621" s="10">
        <v>0</v>
      </c>
      <c r="F621" s="10">
        <v>0</v>
      </c>
      <c r="G621" s="10">
        <v>0</v>
      </c>
      <c r="H621" s="10">
        <v>0</v>
      </c>
      <c r="I621" s="10">
        <v>2371.3000000000002</v>
      </c>
      <c r="J621" s="10">
        <v>0</v>
      </c>
      <c r="K621" s="10">
        <v>0</v>
      </c>
      <c r="L621" s="15">
        <v>0</v>
      </c>
      <c r="M621" s="10">
        <v>0</v>
      </c>
      <c r="N621" s="10">
        <v>0</v>
      </c>
      <c r="O621" s="10">
        <v>0</v>
      </c>
      <c r="P621" s="12" t="e">
        <f>L621-#REF!</f>
        <v>#REF!</v>
      </c>
    </row>
    <row r="622" spans="1:16" ht="24" x14ac:dyDescent="0.25">
      <c r="A622" s="71"/>
      <c r="B622" s="71"/>
      <c r="C622" s="9" t="s">
        <v>9</v>
      </c>
      <c r="D622" s="10">
        <f t="shared" si="69"/>
        <v>0</v>
      </c>
      <c r="E622" s="10">
        <v>0</v>
      </c>
      <c r="F622" s="10">
        <v>0</v>
      </c>
      <c r="G622" s="10">
        <v>0</v>
      </c>
      <c r="H622" s="10">
        <v>0</v>
      </c>
      <c r="I622" s="10">
        <v>0</v>
      </c>
      <c r="J622" s="10">
        <v>0</v>
      </c>
      <c r="K622" s="10">
        <v>0</v>
      </c>
      <c r="L622" s="15">
        <v>0</v>
      </c>
      <c r="M622" s="10">
        <v>0</v>
      </c>
      <c r="N622" s="10">
        <v>0</v>
      </c>
      <c r="O622" s="10">
        <v>0</v>
      </c>
      <c r="P622" s="12" t="e">
        <f>L622-#REF!</f>
        <v>#REF!</v>
      </c>
    </row>
    <row r="623" spans="1:16" ht="36" x14ac:dyDescent="0.25">
      <c r="A623" s="71"/>
      <c r="B623" s="71"/>
      <c r="C623" s="9" t="s">
        <v>10</v>
      </c>
      <c r="D623" s="10">
        <f t="shared" si="69"/>
        <v>0</v>
      </c>
      <c r="E623" s="10">
        <v>0</v>
      </c>
      <c r="F623" s="10">
        <v>0</v>
      </c>
      <c r="G623" s="10">
        <v>0</v>
      </c>
      <c r="H623" s="10">
        <v>0</v>
      </c>
      <c r="I623" s="10">
        <v>0</v>
      </c>
      <c r="J623" s="10">
        <v>0</v>
      </c>
      <c r="K623" s="10">
        <v>0</v>
      </c>
      <c r="L623" s="15">
        <v>0</v>
      </c>
      <c r="M623" s="10">
        <v>0</v>
      </c>
      <c r="N623" s="10">
        <v>0</v>
      </c>
      <c r="O623" s="10">
        <v>0</v>
      </c>
      <c r="P623" s="12" t="e">
        <f>L623-#REF!</f>
        <v>#REF!</v>
      </c>
    </row>
    <row r="624" spans="1:16" x14ac:dyDescent="0.25">
      <c r="A624" s="9"/>
      <c r="B624" s="9"/>
      <c r="C624" s="9"/>
      <c r="D624" s="10">
        <f t="shared" si="69"/>
        <v>0</v>
      </c>
      <c r="E624" s="10"/>
      <c r="F624" s="10"/>
      <c r="G624" s="10"/>
      <c r="H624" s="10"/>
      <c r="I624" s="10"/>
      <c r="J624" s="10"/>
      <c r="K624" s="10"/>
      <c r="L624" s="15"/>
      <c r="M624" s="10"/>
      <c r="N624" s="10"/>
      <c r="O624" s="10"/>
      <c r="P624" s="12" t="e">
        <f>L624-#REF!</f>
        <v>#REF!</v>
      </c>
    </row>
    <row r="625" spans="1:16" ht="15" customHeight="1" x14ac:dyDescent="0.25">
      <c r="A625" s="77" t="s">
        <v>98</v>
      </c>
      <c r="B625" s="71"/>
      <c r="C625" s="9" t="s">
        <v>6</v>
      </c>
      <c r="D625" s="20">
        <f t="shared" si="69"/>
        <v>277752.89999999997</v>
      </c>
      <c r="E625" s="10">
        <f t="shared" ref="E625:O629" si="80">E632+E638</f>
        <v>0</v>
      </c>
      <c r="F625" s="10">
        <f t="shared" si="80"/>
        <v>0</v>
      </c>
      <c r="G625" s="10">
        <f t="shared" si="80"/>
        <v>0</v>
      </c>
      <c r="H625" s="10">
        <f t="shared" si="80"/>
        <v>322.89999999999998</v>
      </c>
      <c r="I625" s="10">
        <f t="shared" si="80"/>
        <v>5500</v>
      </c>
      <c r="J625" s="10">
        <f t="shared" si="80"/>
        <v>4436.2</v>
      </c>
      <c r="K625" s="10">
        <f t="shared" si="80"/>
        <v>27000</v>
      </c>
      <c r="L625" s="20">
        <f>L632+L638+L643</f>
        <v>240493.8</v>
      </c>
      <c r="M625" s="10">
        <f t="shared" si="80"/>
        <v>0</v>
      </c>
      <c r="N625" s="10">
        <f t="shared" si="80"/>
        <v>0</v>
      </c>
      <c r="O625" s="10">
        <f t="shared" si="80"/>
        <v>0</v>
      </c>
      <c r="P625" s="12" t="e">
        <f>L625-#REF!</f>
        <v>#REF!</v>
      </c>
    </row>
    <row r="626" spans="1:16" x14ac:dyDescent="0.25">
      <c r="A626" s="78"/>
      <c r="B626" s="71"/>
      <c r="C626" s="9" t="s">
        <v>7</v>
      </c>
      <c r="D626" s="20">
        <f t="shared" ref="D626:D665" si="81">SUM(E626:O626)</f>
        <v>277752.89999999997</v>
      </c>
      <c r="E626" s="10">
        <f t="shared" si="80"/>
        <v>0</v>
      </c>
      <c r="F626" s="10">
        <f t="shared" si="80"/>
        <v>0</v>
      </c>
      <c r="G626" s="10">
        <f t="shared" si="80"/>
        <v>0</v>
      </c>
      <c r="H626" s="10">
        <f t="shared" si="80"/>
        <v>322.89999999999998</v>
      </c>
      <c r="I626" s="10">
        <f t="shared" si="80"/>
        <v>5500</v>
      </c>
      <c r="J626" s="10">
        <f t="shared" si="80"/>
        <v>4436.2</v>
      </c>
      <c r="K626" s="10">
        <f t="shared" si="80"/>
        <v>27000</v>
      </c>
      <c r="L626" s="20">
        <f t="shared" ref="L626:L629" si="82">L633+L639+L644</f>
        <v>240493.8</v>
      </c>
      <c r="M626" s="10">
        <f t="shared" si="80"/>
        <v>0</v>
      </c>
      <c r="N626" s="10">
        <f t="shared" si="80"/>
        <v>0</v>
      </c>
      <c r="O626" s="10">
        <f t="shared" si="80"/>
        <v>0</v>
      </c>
      <c r="P626" s="12" t="e">
        <f>L626-#REF!</f>
        <v>#REF!</v>
      </c>
    </row>
    <row r="627" spans="1:16" ht="24" x14ac:dyDescent="0.25">
      <c r="A627" s="78"/>
      <c r="B627" s="71"/>
      <c r="C627" s="9" t="s">
        <v>8</v>
      </c>
      <c r="D627" s="10">
        <f t="shared" si="81"/>
        <v>0</v>
      </c>
      <c r="E627" s="10">
        <f t="shared" si="80"/>
        <v>0</v>
      </c>
      <c r="F627" s="10">
        <f t="shared" si="80"/>
        <v>0</v>
      </c>
      <c r="G627" s="10">
        <f t="shared" si="80"/>
        <v>0</v>
      </c>
      <c r="H627" s="10">
        <f t="shared" si="80"/>
        <v>0</v>
      </c>
      <c r="I627" s="10">
        <f t="shared" si="80"/>
        <v>0</v>
      </c>
      <c r="J627" s="10">
        <f t="shared" si="80"/>
        <v>0</v>
      </c>
      <c r="K627" s="10">
        <f t="shared" si="80"/>
        <v>0</v>
      </c>
      <c r="L627" s="15">
        <f t="shared" si="82"/>
        <v>0</v>
      </c>
      <c r="M627" s="10">
        <f t="shared" si="80"/>
        <v>0</v>
      </c>
      <c r="N627" s="10">
        <f t="shared" si="80"/>
        <v>0</v>
      </c>
      <c r="O627" s="10">
        <f t="shared" si="80"/>
        <v>0</v>
      </c>
      <c r="P627" s="12" t="e">
        <f>L627-#REF!</f>
        <v>#REF!</v>
      </c>
    </row>
    <row r="628" spans="1:16" ht="24" x14ac:dyDescent="0.25">
      <c r="A628" s="78"/>
      <c r="B628" s="71"/>
      <c r="C628" s="9" t="s">
        <v>9</v>
      </c>
      <c r="D628" s="10">
        <f t="shared" si="81"/>
        <v>0</v>
      </c>
      <c r="E628" s="10">
        <f t="shared" si="80"/>
        <v>0</v>
      </c>
      <c r="F628" s="10">
        <f t="shared" si="80"/>
        <v>0</v>
      </c>
      <c r="G628" s="10">
        <f t="shared" si="80"/>
        <v>0</v>
      </c>
      <c r="H628" s="10">
        <f t="shared" si="80"/>
        <v>0</v>
      </c>
      <c r="I628" s="10">
        <f t="shared" si="80"/>
        <v>0</v>
      </c>
      <c r="J628" s="10">
        <f t="shared" si="80"/>
        <v>0</v>
      </c>
      <c r="K628" s="10">
        <f t="shared" si="80"/>
        <v>0</v>
      </c>
      <c r="L628" s="15">
        <f t="shared" si="82"/>
        <v>0</v>
      </c>
      <c r="M628" s="10">
        <f t="shared" si="80"/>
        <v>0</v>
      </c>
      <c r="N628" s="10">
        <f t="shared" si="80"/>
        <v>0</v>
      </c>
      <c r="O628" s="10">
        <f t="shared" si="80"/>
        <v>0</v>
      </c>
      <c r="P628" s="12" t="e">
        <f>L628-#REF!</f>
        <v>#REF!</v>
      </c>
    </row>
    <row r="629" spans="1:16" ht="36" x14ac:dyDescent="0.25">
      <c r="A629" s="78"/>
      <c r="B629" s="71"/>
      <c r="C629" s="9" t="s">
        <v>10</v>
      </c>
      <c r="D629" s="10">
        <f t="shared" si="81"/>
        <v>0</v>
      </c>
      <c r="E629" s="10">
        <f t="shared" si="80"/>
        <v>0</v>
      </c>
      <c r="F629" s="10">
        <f t="shared" si="80"/>
        <v>0</v>
      </c>
      <c r="G629" s="10">
        <f t="shared" si="80"/>
        <v>0</v>
      </c>
      <c r="H629" s="10">
        <f t="shared" si="80"/>
        <v>0</v>
      </c>
      <c r="I629" s="10">
        <f t="shared" si="80"/>
        <v>0</v>
      </c>
      <c r="J629" s="10">
        <f t="shared" si="80"/>
        <v>0</v>
      </c>
      <c r="K629" s="10">
        <f t="shared" si="80"/>
        <v>0</v>
      </c>
      <c r="L629" s="15">
        <f t="shared" si="82"/>
        <v>0</v>
      </c>
      <c r="M629" s="10">
        <f t="shared" si="80"/>
        <v>0</v>
      </c>
      <c r="N629" s="10">
        <f t="shared" si="80"/>
        <v>0</v>
      </c>
      <c r="O629" s="10">
        <f t="shared" si="80"/>
        <v>0</v>
      </c>
      <c r="P629" s="12" t="e">
        <f>L629-#REF!</f>
        <v>#REF!</v>
      </c>
    </row>
    <row r="630" spans="1:16" hidden="1" x14ac:dyDescent="0.25">
      <c r="A630" s="78"/>
      <c r="B630" s="9"/>
      <c r="C630" s="9"/>
      <c r="D630" s="10"/>
      <c r="E630" s="10"/>
      <c r="F630" s="10"/>
      <c r="G630" s="10"/>
      <c r="H630" s="10"/>
      <c r="I630" s="10"/>
      <c r="J630" s="10"/>
      <c r="K630" s="10"/>
      <c r="L630" s="15"/>
      <c r="M630" s="10"/>
      <c r="N630" s="10"/>
      <c r="O630" s="10"/>
      <c r="P630" s="12" t="e">
        <f>L630-#REF!</f>
        <v>#REF!</v>
      </c>
    </row>
    <row r="631" spans="1:16" x14ac:dyDescent="0.25">
      <c r="A631" s="78"/>
      <c r="B631" s="9" t="s">
        <v>12</v>
      </c>
      <c r="C631" s="9"/>
      <c r="D631" s="10"/>
      <c r="E631" s="9"/>
      <c r="F631" s="9"/>
      <c r="G631" s="9"/>
      <c r="H631" s="9"/>
      <c r="I631" s="9"/>
      <c r="J631" s="9"/>
      <c r="K631" s="9"/>
      <c r="L631" s="17"/>
      <c r="M631" s="9"/>
      <c r="N631" s="9"/>
      <c r="O631" s="9"/>
      <c r="P631" s="12" t="e">
        <f>L631-#REF!</f>
        <v>#REF!</v>
      </c>
    </row>
    <row r="632" spans="1:16" x14ac:dyDescent="0.25">
      <c r="A632" s="78"/>
      <c r="B632" s="71" t="s">
        <v>87</v>
      </c>
      <c r="C632" s="9" t="s">
        <v>6</v>
      </c>
      <c r="D632" s="10">
        <f t="shared" si="81"/>
        <v>5822.9</v>
      </c>
      <c r="E632" s="10">
        <v>0</v>
      </c>
      <c r="F632" s="10">
        <v>0</v>
      </c>
      <c r="G632" s="10">
        <v>0</v>
      </c>
      <c r="H632" s="10">
        <v>322.89999999999998</v>
      </c>
      <c r="I632" s="10">
        <v>5500</v>
      </c>
      <c r="J632" s="10">
        <v>0</v>
      </c>
      <c r="K632" s="10">
        <v>0</v>
      </c>
      <c r="L632" s="15">
        <v>0</v>
      </c>
      <c r="M632" s="10">
        <v>0</v>
      </c>
      <c r="N632" s="10">
        <v>0</v>
      </c>
      <c r="O632" s="10">
        <v>0</v>
      </c>
      <c r="P632" s="12" t="e">
        <f>L632-#REF!</f>
        <v>#REF!</v>
      </c>
    </row>
    <row r="633" spans="1:16" x14ac:dyDescent="0.25">
      <c r="A633" s="78"/>
      <c r="B633" s="71"/>
      <c r="C633" s="9" t="s">
        <v>7</v>
      </c>
      <c r="D633" s="10">
        <f t="shared" si="81"/>
        <v>5822.9</v>
      </c>
      <c r="E633" s="10">
        <v>0</v>
      </c>
      <c r="F633" s="10">
        <v>0</v>
      </c>
      <c r="G633" s="10">
        <v>0</v>
      </c>
      <c r="H633" s="10">
        <v>322.89999999999998</v>
      </c>
      <c r="I633" s="10">
        <v>5500</v>
      </c>
      <c r="J633" s="10">
        <v>0</v>
      </c>
      <c r="K633" s="10">
        <v>0</v>
      </c>
      <c r="L633" s="15">
        <v>0</v>
      </c>
      <c r="M633" s="10">
        <v>0</v>
      </c>
      <c r="N633" s="10">
        <v>0</v>
      </c>
      <c r="O633" s="10">
        <v>0</v>
      </c>
      <c r="P633" s="12" t="e">
        <f>L633-#REF!</f>
        <v>#REF!</v>
      </c>
    </row>
    <row r="634" spans="1:16" ht="24" x14ac:dyDescent="0.25">
      <c r="A634" s="78"/>
      <c r="B634" s="71"/>
      <c r="C634" s="9" t="s">
        <v>8</v>
      </c>
      <c r="D634" s="10">
        <f t="shared" si="81"/>
        <v>0</v>
      </c>
      <c r="E634" s="10">
        <v>0</v>
      </c>
      <c r="F634" s="10">
        <v>0</v>
      </c>
      <c r="G634" s="10">
        <v>0</v>
      </c>
      <c r="H634" s="10">
        <v>0</v>
      </c>
      <c r="I634" s="10">
        <v>0</v>
      </c>
      <c r="J634" s="10">
        <v>0</v>
      </c>
      <c r="K634" s="10">
        <v>0</v>
      </c>
      <c r="L634" s="15">
        <v>0</v>
      </c>
      <c r="M634" s="10">
        <v>0</v>
      </c>
      <c r="N634" s="10">
        <v>0</v>
      </c>
      <c r="O634" s="10">
        <v>0</v>
      </c>
      <c r="P634" s="12" t="e">
        <f>L634-#REF!</f>
        <v>#REF!</v>
      </c>
    </row>
    <row r="635" spans="1:16" ht="24" x14ac:dyDescent="0.25">
      <c r="A635" s="78"/>
      <c r="B635" s="71"/>
      <c r="C635" s="9" t="s">
        <v>9</v>
      </c>
      <c r="D635" s="10">
        <f t="shared" si="81"/>
        <v>0</v>
      </c>
      <c r="E635" s="10">
        <v>0</v>
      </c>
      <c r="F635" s="10">
        <v>0</v>
      </c>
      <c r="G635" s="10">
        <v>0</v>
      </c>
      <c r="H635" s="10">
        <v>0</v>
      </c>
      <c r="I635" s="10">
        <v>0</v>
      </c>
      <c r="J635" s="10">
        <v>0</v>
      </c>
      <c r="K635" s="10">
        <v>0</v>
      </c>
      <c r="L635" s="15">
        <v>0</v>
      </c>
      <c r="M635" s="10">
        <v>0</v>
      </c>
      <c r="N635" s="10">
        <v>0</v>
      </c>
      <c r="O635" s="10">
        <v>0</v>
      </c>
      <c r="P635" s="12" t="e">
        <f>L635-#REF!</f>
        <v>#REF!</v>
      </c>
    </row>
    <row r="636" spans="1:16" ht="36" x14ac:dyDescent="0.25">
      <c r="A636" s="78"/>
      <c r="B636" s="71"/>
      <c r="C636" s="9" t="s">
        <v>10</v>
      </c>
      <c r="D636" s="10">
        <f t="shared" si="81"/>
        <v>0</v>
      </c>
      <c r="E636" s="10">
        <v>0</v>
      </c>
      <c r="F636" s="10">
        <v>0</v>
      </c>
      <c r="G636" s="10">
        <v>0</v>
      </c>
      <c r="H636" s="10">
        <v>0</v>
      </c>
      <c r="I636" s="10">
        <v>0</v>
      </c>
      <c r="J636" s="10">
        <v>0</v>
      </c>
      <c r="K636" s="10">
        <v>0</v>
      </c>
      <c r="L636" s="15">
        <v>0</v>
      </c>
      <c r="M636" s="10">
        <v>0</v>
      </c>
      <c r="N636" s="10">
        <v>0</v>
      </c>
      <c r="O636" s="10">
        <v>0</v>
      </c>
      <c r="P636" s="12" t="e">
        <f>L636-#REF!</f>
        <v>#REF!</v>
      </c>
    </row>
    <row r="637" spans="1:16" x14ac:dyDescent="0.25">
      <c r="A637" s="78"/>
      <c r="B637" s="9"/>
      <c r="C637" s="9"/>
      <c r="D637" s="10">
        <f t="shared" si="81"/>
        <v>0</v>
      </c>
      <c r="E637" s="10"/>
      <c r="F637" s="10"/>
      <c r="G637" s="10"/>
      <c r="H637" s="10"/>
      <c r="I637" s="10"/>
      <c r="J637" s="10"/>
      <c r="K637" s="10"/>
      <c r="L637" s="15"/>
      <c r="M637" s="10"/>
      <c r="N637" s="10"/>
      <c r="O637" s="10"/>
      <c r="P637" s="12" t="e">
        <f>L637-#REF!</f>
        <v>#REF!</v>
      </c>
    </row>
    <row r="638" spans="1:16" x14ac:dyDescent="0.25">
      <c r="A638" s="78"/>
      <c r="B638" s="71" t="s">
        <v>17</v>
      </c>
      <c r="C638" s="9" t="s">
        <v>6</v>
      </c>
      <c r="D638" s="20">
        <f t="shared" si="81"/>
        <v>271930</v>
      </c>
      <c r="E638" s="10">
        <f>E639+E640+E641+E642</f>
        <v>0</v>
      </c>
      <c r="F638" s="10">
        <f t="shared" ref="F638:O638" si="83">F639+F640+F641+F642</f>
        <v>0</v>
      </c>
      <c r="G638" s="10">
        <f t="shared" si="83"/>
        <v>0</v>
      </c>
      <c r="H638" s="10">
        <f t="shared" si="83"/>
        <v>0</v>
      </c>
      <c r="I638" s="10">
        <f t="shared" si="83"/>
        <v>0</v>
      </c>
      <c r="J638" s="10">
        <f t="shared" si="83"/>
        <v>4436.2</v>
      </c>
      <c r="K638" s="10">
        <f t="shared" si="83"/>
        <v>27000</v>
      </c>
      <c r="L638" s="20">
        <f t="shared" si="83"/>
        <v>240493.8</v>
      </c>
      <c r="M638" s="10">
        <f t="shared" si="83"/>
        <v>0</v>
      </c>
      <c r="N638" s="10">
        <f t="shared" si="83"/>
        <v>0</v>
      </c>
      <c r="O638" s="10">
        <f t="shared" si="83"/>
        <v>0</v>
      </c>
      <c r="P638" s="24" t="e">
        <f>L638-#REF!</f>
        <v>#REF!</v>
      </c>
    </row>
    <row r="639" spans="1:16" x14ac:dyDescent="0.25">
      <c r="A639" s="78"/>
      <c r="B639" s="71"/>
      <c r="C639" s="9" t="s">
        <v>7</v>
      </c>
      <c r="D639" s="20">
        <f t="shared" si="81"/>
        <v>271930</v>
      </c>
      <c r="E639" s="10">
        <v>0</v>
      </c>
      <c r="F639" s="10">
        <v>0</v>
      </c>
      <c r="G639" s="10">
        <v>0</v>
      </c>
      <c r="H639" s="10">
        <v>0</v>
      </c>
      <c r="I639" s="10">
        <v>0</v>
      </c>
      <c r="J639" s="10">
        <v>4436.2</v>
      </c>
      <c r="K639" s="10">
        <v>27000</v>
      </c>
      <c r="L639" s="20">
        <f>240493.8</f>
        <v>240493.8</v>
      </c>
      <c r="M639" s="10">
        <v>0</v>
      </c>
      <c r="N639" s="10">
        <v>0</v>
      </c>
      <c r="O639" s="10">
        <v>0</v>
      </c>
      <c r="P639" s="24" t="e">
        <f>L639-#REF!</f>
        <v>#REF!</v>
      </c>
    </row>
    <row r="640" spans="1:16" ht="24" x14ac:dyDescent="0.25">
      <c r="A640" s="78"/>
      <c r="B640" s="71"/>
      <c r="C640" s="9" t="s">
        <v>8</v>
      </c>
      <c r="D640" s="10">
        <f t="shared" si="81"/>
        <v>0</v>
      </c>
      <c r="E640" s="10">
        <v>0</v>
      </c>
      <c r="F640" s="10">
        <v>0</v>
      </c>
      <c r="G640" s="10">
        <v>0</v>
      </c>
      <c r="H640" s="10">
        <v>0</v>
      </c>
      <c r="I640" s="10">
        <v>0</v>
      </c>
      <c r="J640" s="10">
        <v>0</v>
      </c>
      <c r="K640" s="10">
        <v>0</v>
      </c>
      <c r="L640" s="15">
        <v>0</v>
      </c>
      <c r="M640" s="10">
        <v>0</v>
      </c>
      <c r="N640" s="10">
        <v>0</v>
      </c>
      <c r="O640" s="10">
        <v>0</v>
      </c>
      <c r="P640" s="12" t="e">
        <f>L640-#REF!</f>
        <v>#REF!</v>
      </c>
    </row>
    <row r="641" spans="1:16" ht="24" x14ac:dyDescent="0.25">
      <c r="A641" s="78"/>
      <c r="B641" s="71"/>
      <c r="C641" s="9" t="s">
        <v>9</v>
      </c>
      <c r="D641" s="10">
        <f t="shared" si="81"/>
        <v>0</v>
      </c>
      <c r="E641" s="10">
        <v>0</v>
      </c>
      <c r="F641" s="10">
        <v>0</v>
      </c>
      <c r="G641" s="10">
        <v>0</v>
      </c>
      <c r="H641" s="10">
        <v>0</v>
      </c>
      <c r="I641" s="10">
        <v>0</v>
      </c>
      <c r="J641" s="10">
        <v>0</v>
      </c>
      <c r="K641" s="10">
        <v>0</v>
      </c>
      <c r="L641" s="15">
        <v>0</v>
      </c>
      <c r="M641" s="10">
        <v>0</v>
      </c>
      <c r="N641" s="10">
        <v>0</v>
      </c>
      <c r="O641" s="10">
        <v>0</v>
      </c>
      <c r="P641" s="12" t="e">
        <f>L641-#REF!</f>
        <v>#REF!</v>
      </c>
    </row>
    <row r="642" spans="1:16" ht="36" x14ac:dyDescent="0.25">
      <c r="A642" s="78"/>
      <c r="B642" s="71"/>
      <c r="C642" s="9" t="s">
        <v>10</v>
      </c>
      <c r="D642" s="10">
        <f t="shared" si="81"/>
        <v>0</v>
      </c>
      <c r="E642" s="10">
        <v>0</v>
      </c>
      <c r="F642" s="10">
        <v>0</v>
      </c>
      <c r="G642" s="10">
        <v>0</v>
      </c>
      <c r="H642" s="10">
        <v>0</v>
      </c>
      <c r="I642" s="10">
        <v>0</v>
      </c>
      <c r="J642" s="10">
        <v>0</v>
      </c>
      <c r="K642" s="10">
        <v>0</v>
      </c>
      <c r="L642" s="15">
        <v>0</v>
      </c>
      <c r="M642" s="10">
        <v>0</v>
      </c>
      <c r="N642" s="10">
        <v>0</v>
      </c>
      <c r="O642" s="10">
        <v>0</v>
      </c>
      <c r="P642" s="12" t="e">
        <f>L642-#REF!</f>
        <v>#REF!</v>
      </c>
    </row>
    <row r="643" spans="1:16" hidden="1" x14ac:dyDescent="0.25">
      <c r="A643" s="78"/>
      <c r="B643" s="71" t="s">
        <v>13</v>
      </c>
      <c r="C643" s="9" t="s">
        <v>6</v>
      </c>
      <c r="D643" s="20">
        <f t="shared" si="81"/>
        <v>0</v>
      </c>
      <c r="E643" s="10">
        <f>E644+E645+E646+E647</f>
        <v>0</v>
      </c>
      <c r="F643" s="10">
        <f t="shared" ref="F643:O643" si="84">F644+F645+F646+F647</f>
        <v>0</v>
      </c>
      <c r="G643" s="10">
        <f t="shared" si="84"/>
        <v>0</v>
      </c>
      <c r="H643" s="10">
        <f t="shared" si="84"/>
        <v>0</v>
      </c>
      <c r="I643" s="10">
        <f t="shared" si="84"/>
        <v>0</v>
      </c>
      <c r="J643" s="10">
        <f t="shared" si="84"/>
        <v>0</v>
      </c>
      <c r="K643" s="10">
        <f t="shared" si="84"/>
        <v>0</v>
      </c>
      <c r="L643" s="20">
        <f t="shared" si="84"/>
        <v>0</v>
      </c>
      <c r="M643" s="10">
        <f t="shared" si="84"/>
        <v>0</v>
      </c>
      <c r="N643" s="10">
        <f t="shared" si="84"/>
        <v>0</v>
      </c>
      <c r="O643" s="10">
        <f t="shared" si="84"/>
        <v>0</v>
      </c>
      <c r="P643" s="22" t="e">
        <f>L643-#REF!</f>
        <v>#REF!</v>
      </c>
    </row>
    <row r="644" spans="1:16" hidden="1" x14ac:dyDescent="0.25">
      <c r="A644" s="78"/>
      <c r="B644" s="71"/>
      <c r="C644" s="9" t="s">
        <v>7</v>
      </c>
      <c r="D644" s="20">
        <f t="shared" si="81"/>
        <v>0</v>
      </c>
      <c r="E644" s="10">
        <v>0</v>
      </c>
      <c r="F644" s="10">
        <v>0</v>
      </c>
      <c r="G644" s="10">
        <v>0</v>
      </c>
      <c r="H644" s="10">
        <v>0</v>
      </c>
      <c r="I644" s="10">
        <v>0</v>
      </c>
      <c r="J644" s="10">
        <v>0</v>
      </c>
      <c r="K644" s="10">
        <v>0</v>
      </c>
      <c r="L644" s="20">
        <v>0</v>
      </c>
      <c r="M644" s="10">
        <v>0</v>
      </c>
      <c r="N644" s="10">
        <v>0</v>
      </c>
      <c r="O644" s="10">
        <v>0</v>
      </c>
      <c r="P644" s="22" t="e">
        <f>L644-#REF!</f>
        <v>#REF!</v>
      </c>
    </row>
    <row r="645" spans="1:16" ht="24" hidden="1" x14ac:dyDescent="0.25">
      <c r="A645" s="78"/>
      <c r="B645" s="71"/>
      <c r="C645" s="9" t="s">
        <v>8</v>
      </c>
      <c r="D645" s="10">
        <f t="shared" si="81"/>
        <v>0</v>
      </c>
      <c r="E645" s="10">
        <v>0</v>
      </c>
      <c r="F645" s="10">
        <v>0</v>
      </c>
      <c r="G645" s="10">
        <v>0</v>
      </c>
      <c r="H645" s="10">
        <v>0</v>
      </c>
      <c r="I645" s="10">
        <v>0</v>
      </c>
      <c r="J645" s="10">
        <v>0</v>
      </c>
      <c r="K645" s="10">
        <v>0</v>
      </c>
      <c r="L645" s="10">
        <v>0</v>
      </c>
      <c r="M645" s="10">
        <v>0</v>
      </c>
      <c r="N645" s="10">
        <v>0</v>
      </c>
      <c r="O645" s="10">
        <v>0</v>
      </c>
      <c r="P645" s="12" t="e">
        <f>L645-#REF!</f>
        <v>#REF!</v>
      </c>
    </row>
    <row r="646" spans="1:16" ht="24" hidden="1" x14ac:dyDescent="0.25">
      <c r="A646" s="78"/>
      <c r="B646" s="71"/>
      <c r="C646" s="9" t="s">
        <v>9</v>
      </c>
      <c r="D646" s="10">
        <f t="shared" si="81"/>
        <v>0</v>
      </c>
      <c r="E646" s="10">
        <v>0</v>
      </c>
      <c r="F646" s="10">
        <v>0</v>
      </c>
      <c r="G646" s="10">
        <v>0</v>
      </c>
      <c r="H646" s="10">
        <v>0</v>
      </c>
      <c r="I646" s="10">
        <v>0</v>
      </c>
      <c r="J646" s="10">
        <v>0</v>
      </c>
      <c r="K646" s="10">
        <v>0</v>
      </c>
      <c r="L646" s="10">
        <v>0</v>
      </c>
      <c r="M646" s="10">
        <v>0</v>
      </c>
      <c r="N646" s="10">
        <v>0</v>
      </c>
      <c r="O646" s="10">
        <v>0</v>
      </c>
      <c r="P646" s="12" t="e">
        <f>L646-#REF!</f>
        <v>#REF!</v>
      </c>
    </row>
    <row r="647" spans="1:16" ht="36" hidden="1" x14ac:dyDescent="0.25">
      <c r="A647" s="79"/>
      <c r="B647" s="71"/>
      <c r="C647" s="9" t="s">
        <v>10</v>
      </c>
      <c r="D647" s="10">
        <f t="shared" si="81"/>
        <v>0</v>
      </c>
      <c r="E647" s="10">
        <v>0</v>
      </c>
      <c r="F647" s="10">
        <v>0</v>
      </c>
      <c r="G647" s="10">
        <v>0</v>
      </c>
      <c r="H647" s="10">
        <v>0</v>
      </c>
      <c r="I647" s="10">
        <v>0</v>
      </c>
      <c r="J647" s="10">
        <v>0</v>
      </c>
      <c r="K647" s="10">
        <v>0</v>
      </c>
      <c r="L647" s="10">
        <v>0</v>
      </c>
      <c r="M647" s="10">
        <v>0</v>
      </c>
      <c r="N647" s="10">
        <v>0</v>
      </c>
      <c r="O647" s="10">
        <v>0</v>
      </c>
      <c r="P647" s="12" t="e">
        <f>L647-#REF!</f>
        <v>#REF!</v>
      </c>
    </row>
    <row r="648" spans="1:16" ht="21" customHeight="1" x14ac:dyDescent="0.25">
      <c r="A648" s="9"/>
      <c r="B648" s="9"/>
      <c r="C648" s="9"/>
      <c r="D648" s="10"/>
      <c r="E648" s="10"/>
      <c r="F648" s="10"/>
      <c r="G648" s="10"/>
      <c r="H648" s="10"/>
      <c r="I648" s="10"/>
      <c r="J648" s="10"/>
      <c r="K648" s="10"/>
      <c r="L648" s="15"/>
      <c r="M648" s="10"/>
      <c r="N648" s="10"/>
      <c r="O648" s="10"/>
      <c r="P648" s="12" t="e">
        <f>L648-#REF!</f>
        <v>#REF!</v>
      </c>
    </row>
    <row r="649" spans="1:16" x14ac:dyDescent="0.25">
      <c r="A649" s="71" t="s">
        <v>99</v>
      </c>
      <c r="B649" s="71" t="s">
        <v>13</v>
      </c>
      <c r="C649" s="9" t="s">
        <v>6</v>
      </c>
      <c r="D649" s="10">
        <f t="shared" si="81"/>
        <v>547.5</v>
      </c>
      <c r="E649" s="10">
        <v>0</v>
      </c>
      <c r="F649" s="10">
        <v>0</v>
      </c>
      <c r="G649" s="10">
        <v>0</v>
      </c>
      <c r="H649" s="10">
        <v>0</v>
      </c>
      <c r="I649" s="10">
        <v>30</v>
      </c>
      <c r="J649" s="10">
        <v>81.900000000000006</v>
      </c>
      <c r="K649" s="10">
        <v>75.599999999999994</v>
      </c>
      <c r="L649" s="28">
        <v>90</v>
      </c>
      <c r="M649" s="10">
        <v>90</v>
      </c>
      <c r="N649" s="10">
        <v>90</v>
      </c>
      <c r="O649" s="10">
        <v>90</v>
      </c>
      <c r="P649" s="12" t="e">
        <f>L649-#REF!</f>
        <v>#REF!</v>
      </c>
    </row>
    <row r="650" spans="1:16" x14ac:dyDescent="0.25">
      <c r="A650" s="71"/>
      <c r="B650" s="71"/>
      <c r="C650" s="9" t="s">
        <v>7</v>
      </c>
      <c r="D650" s="10">
        <f t="shared" si="81"/>
        <v>547.5</v>
      </c>
      <c r="E650" s="10">
        <v>0</v>
      </c>
      <c r="F650" s="10">
        <v>0</v>
      </c>
      <c r="G650" s="10">
        <v>0</v>
      </c>
      <c r="H650" s="10">
        <v>0</v>
      </c>
      <c r="I650" s="10">
        <v>30</v>
      </c>
      <c r="J650" s="10">
        <v>81.900000000000006</v>
      </c>
      <c r="K650" s="10">
        <v>75.599999999999994</v>
      </c>
      <c r="L650" s="28">
        <v>90</v>
      </c>
      <c r="M650" s="10">
        <v>90</v>
      </c>
      <c r="N650" s="10">
        <v>90</v>
      </c>
      <c r="O650" s="10">
        <v>90</v>
      </c>
      <c r="P650" s="12" t="e">
        <f>L650-#REF!</f>
        <v>#REF!</v>
      </c>
    </row>
    <row r="651" spans="1:16" ht="24" x14ac:dyDescent="0.25">
      <c r="A651" s="71"/>
      <c r="B651" s="71"/>
      <c r="C651" s="9" t="s">
        <v>8</v>
      </c>
      <c r="D651" s="10">
        <f t="shared" si="81"/>
        <v>0</v>
      </c>
      <c r="E651" s="10">
        <v>0</v>
      </c>
      <c r="F651" s="10">
        <v>0</v>
      </c>
      <c r="G651" s="10">
        <v>0</v>
      </c>
      <c r="H651" s="10">
        <v>0</v>
      </c>
      <c r="I651" s="10">
        <v>0</v>
      </c>
      <c r="J651" s="10">
        <v>0</v>
      </c>
      <c r="K651" s="10">
        <v>0</v>
      </c>
      <c r="L651" s="15">
        <v>0</v>
      </c>
      <c r="M651" s="10">
        <v>0</v>
      </c>
      <c r="N651" s="10">
        <v>0</v>
      </c>
      <c r="O651" s="10">
        <v>0</v>
      </c>
      <c r="P651" s="12" t="e">
        <f>L651-#REF!</f>
        <v>#REF!</v>
      </c>
    </row>
    <row r="652" spans="1:16" ht="24" x14ac:dyDescent="0.25">
      <c r="A652" s="71"/>
      <c r="B652" s="71"/>
      <c r="C652" s="9" t="s">
        <v>9</v>
      </c>
      <c r="D652" s="10">
        <f t="shared" si="81"/>
        <v>0</v>
      </c>
      <c r="E652" s="10">
        <v>0</v>
      </c>
      <c r="F652" s="10">
        <v>0</v>
      </c>
      <c r="G652" s="10">
        <v>0</v>
      </c>
      <c r="H652" s="10">
        <v>0</v>
      </c>
      <c r="I652" s="10">
        <v>0</v>
      </c>
      <c r="J652" s="10">
        <v>0</v>
      </c>
      <c r="K652" s="10">
        <v>0</v>
      </c>
      <c r="L652" s="15">
        <v>0</v>
      </c>
      <c r="M652" s="10">
        <v>0</v>
      </c>
      <c r="N652" s="10">
        <v>0</v>
      </c>
      <c r="O652" s="10">
        <v>0</v>
      </c>
      <c r="P652" s="12" t="e">
        <f>L652-#REF!</f>
        <v>#REF!</v>
      </c>
    </row>
    <row r="653" spans="1:16" ht="36" x14ac:dyDescent="0.25">
      <c r="A653" s="71"/>
      <c r="B653" s="71"/>
      <c r="C653" s="9" t="s">
        <v>10</v>
      </c>
      <c r="D653" s="10">
        <f t="shared" si="81"/>
        <v>0</v>
      </c>
      <c r="E653" s="10">
        <v>0</v>
      </c>
      <c r="F653" s="10">
        <v>0</v>
      </c>
      <c r="G653" s="10">
        <v>0</v>
      </c>
      <c r="H653" s="10">
        <v>0</v>
      </c>
      <c r="I653" s="10">
        <v>0</v>
      </c>
      <c r="J653" s="10">
        <v>0</v>
      </c>
      <c r="K653" s="10">
        <v>0</v>
      </c>
      <c r="L653" s="15">
        <v>0</v>
      </c>
      <c r="M653" s="10">
        <v>0</v>
      </c>
      <c r="N653" s="10">
        <v>0</v>
      </c>
      <c r="O653" s="10">
        <v>0</v>
      </c>
      <c r="P653" s="12" t="e">
        <f>L653-#REF!</f>
        <v>#REF!</v>
      </c>
    </row>
    <row r="654" spans="1:16" x14ac:dyDescent="0.25">
      <c r="A654" s="9"/>
      <c r="B654" s="9"/>
      <c r="C654" s="9"/>
      <c r="D654" s="10">
        <f t="shared" si="81"/>
        <v>0</v>
      </c>
      <c r="E654" s="10"/>
      <c r="F654" s="10"/>
      <c r="G654" s="10"/>
      <c r="H654" s="10"/>
      <c r="I654" s="10"/>
      <c r="J654" s="10"/>
      <c r="K654" s="10"/>
      <c r="L654" s="15"/>
      <c r="M654" s="10"/>
      <c r="N654" s="10"/>
      <c r="O654" s="10"/>
      <c r="P654" s="12" t="e">
        <f>L654-#REF!</f>
        <v>#REF!</v>
      </c>
    </row>
    <row r="655" spans="1:16" x14ac:dyDescent="0.25">
      <c r="A655" s="71" t="s">
        <v>100</v>
      </c>
      <c r="B655" s="71" t="s">
        <v>13</v>
      </c>
      <c r="C655" s="9" t="s">
        <v>6</v>
      </c>
      <c r="D655" s="10">
        <f t="shared" si="81"/>
        <v>200000</v>
      </c>
      <c r="E655" s="10">
        <v>0</v>
      </c>
      <c r="F655" s="10">
        <v>0</v>
      </c>
      <c r="G655" s="10">
        <v>0</v>
      </c>
      <c r="H655" s="10">
        <v>0</v>
      </c>
      <c r="I655" s="10">
        <v>0</v>
      </c>
      <c r="J655" s="10">
        <v>200000</v>
      </c>
      <c r="K655" s="10">
        <v>0</v>
      </c>
      <c r="L655" s="15">
        <v>0</v>
      </c>
      <c r="M655" s="10">
        <v>0</v>
      </c>
      <c r="N655" s="10">
        <v>0</v>
      </c>
      <c r="O655" s="10">
        <v>0</v>
      </c>
      <c r="P655" s="12" t="e">
        <f>L655-#REF!</f>
        <v>#REF!</v>
      </c>
    </row>
    <row r="656" spans="1:16" x14ac:dyDescent="0.25">
      <c r="A656" s="71"/>
      <c r="B656" s="71"/>
      <c r="C656" s="9" t="s">
        <v>7</v>
      </c>
      <c r="D656" s="10">
        <f t="shared" si="81"/>
        <v>200000</v>
      </c>
      <c r="E656" s="10">
        <v>0</v>
      </c>
      <c r="F656" s="10">
        <v>0</v>
      </c>
      <c r="G656" s="10">
        <v>0</v>
      </c>
      <c r="H656" s="10">
        <v>0</v>
      </c>
      <c r="I656" s="10">
        <v>0</v>
      </c>
      <c r="J656" s="10">
        <v>200000</v>
      </c>
      <c r="K656" s="10">
        <v>0</v>
      </c>
      <c r="L656" s="15">
        <v>0</v>
      </c>
      <c r="M656" s="10">
        <v>0</v>
      </c>
      <c r="N656" s="10">
        <v>0</v>
      </c>
      <c r="O656" s="10">
        <v>0</v>
      </c>
      <c r="P656" s="12" t="e">
        <f>L656-#REF!</f>
        <v>#REF!</v>
      </c>
    </row>
    <row r="657" spans="1:16" ht="24" x14ac:dyDescent="0.25">
      <c r="A657" s="71"/>
      <c r="B657" s="71"/>
      <c r="C657" s="9" t="s">
        <v>8</v>
      </c>
      <c r="D657" s="10">
        <f t="shared" si="81"/>
        <v>0</v>
      </c>
      <c r="E657" s="10">
        <v>0</v>
      </c>
      <c r="F657" s="10">
        <v>0</v>
      </c>
      <c r="G657" s="10">
        <v>0</v>
      </c>
      <c r="H657" s="10">
        <v>0</v>
      </c>
      <c r="I657" s="10">
        <v>0</v>
      </c>
      <c r="J657" s="10">
        <v>0</v>
      </c>
      <c r="K657" s="10">
        <v>0</v>
      </c>
      <c r="L657" s="15">
        <v>0</v>
      </c>
      <c r="M657" s="10">
        <v>0</v>
      </c>
      <c r="N657" s="10">
        <v>0</v>
      </c>
      <c r="O657" s="10">
        <v>0</v>
      </c>
      <c r="P657" s="12" t="e">
        <f>L657-#REF!</f>
        <v>#REF!</v>
      </c>
    </row>
    <row r="658" spans="1:16" ht="24" x14ac:dyDescent="0.25">
      <c r="A658" s="71"/>
      <c r="B658" s="71"/>
      <c r="C658" s="9" t="s">
        <v>9</v>
      </c>
      <c r="D658" s="10">
        <f t="shared" si="81"/>
        <v>0</v>
      </c>
      <c r="E658" s="10">
        <v>0</v>
      </c>
      <c r="F658" s="10">
        <v>0</v>
      </c>
      <c r="G658" s="10">
        <v>0</v>
      </c>
      <c r="H658" s="10">
        <v>0</v>
      </c>
      <c r="I658" s="10">
        <v>0</v>
      </c>
      <c r="J658" s="10">
        <v>0</v>
      </c>
      <c r="K658" s="10">
        <v>0</v>
      </c>
      <c r="L658" s="15">
        <v>0</v>
      </c>
      <c r="M658" s="10">
        <v>0</v>
      </c>
      <c r="N658" s="10">
        <v>0</v>
      </c>
      <c r="O658" s="10">
        <v>0</v>
      </c>
      <c r="P658" s="12" t="e">
        <f>L658-#REF!</f>
        <v>#REF!</v>
      </c>
    </row>
    <row r="659" spans="1:16" ht="36" x14ac:dyDescent="0.25">
      <c r="A659" s="71"/>
      <c r="B659" s="71"/>
      <c r="C659" s="9" t="s">
        <v>10</v>
      </c>
      <c r="D659" s="10">
        <f t="shared" si="81"/>
        <v>0</v>
      </c>
      <c r="E659" s="10">
        <v>0</v>
      </c>
      <c r="F659" s="10">
        <v>0</v>
      </c>
      <c r="G659" s="10">
        <v>0</v>
      </c>
      <c r="H659" s="10">
        <v>0</v>
      </c>
      <c r="I659" s="10">
        <v>0</v>
      </c>
      <c r="J659" s="10">
        <v>0</v>
      </c>
      <c r="K659" s="10">
        <v>0</v>
      </c>
      <c r="L659" s="15">
        <v>0</v>
      </c>
      <c r="M659" s="10">
        <v>0</v>
      </c>
      <c r="N659" s="10">
        <v>0</v>
      </c>
      <c r="O659" s="10">
        <v>0</v>
      </c>
      <c r="P659" s="12" t="e">
        <f>L659-#REF!</f>
        <v>#REF!</v>
      </c>
    </row>
    <row r="660" spans="1:16" x14ac:dyDescent="0.25">
      <c r="A660" s="9"/>
      <c r="B660" s="9"/>
      <c r="C660" s="9"/>
      <c r="D660" s="10">
        <f t="shared" si="81"/>
        <v>0</v>
      </c>
      <c r="E660" s="10"/>
      <c r="F660" s="10"/>
      <c r="G660" s="10"/>
      <c r="H660" s="10"/>
      <c r="I660" s="10"/>
      <c r="J660" s="10"/>
      <c r="K660" s="10"/>
      <c r="L660" s="15"/>
      <c r="M660" s="10"/>
      <c r="N660" s="10"/>
      <c r="O660" s="10"/>
      <c r="P660" s="12" t="e">
        <f>L660-#REF!</f>
        <v>#REF!</v>
      </c>
    </row>
    <row r="661" spans="1:16" x14ac:dyDescent="0.25">
      <c r="A661" s="71" t="s">
        <v>101</v>
      </c>
      <c r="B661" s="71"/>
      <c r="C661" s="9" t="s">
        <v>6</v>
      </c>
      <c r="D661" s="10">
        <f t="shared" si="81"/>
        <v>98434.6</v>
      </c>
      <c r="E661" s="10">
        <f t="shared" ref="D661:O666" si="85">E668+E674</f>
        <v>0</v>
      </c>
      <c r="F661" s="10">
        <f t="shared" si="85"/>
        <v>0</v>
      </c>
      <c r="G661" s="10">
        <f t="shared" si="85"/>
        <v>0</v>
      </c>
      <c r="H661" s="10">
        <f t="shared" si="85"/>
        <v>0</v>
      </c>
      <c r="I661" s="10">
        <f t="shared" si="85"/>
        <v>0</v>
      </c>
      <c r="J661" s="10">
        <f t="shared" si="85"/>
        <v>28200</v>
      </c>
      <c r="K661" s="10">
        <f t="shared" si="85"/>
        <v>0</v>
      </c>
      <c r="L661" s="28">
        <f t="shared" si="85"/>
        <v>70234.600000000006</v>
      </c>
      <c r="M661" s="10">
        <f t="shared" si="85"/>
        <v>0</v>
      </c>
      <c r="N661" s="10">
        <f t="shared" si="85"/>
        <v>0</v>
      </c>
      <c r="O661" s="10">
        <f t="shared" si="85"/>
        <v>0</v>
      </c>
      <c r="P661" s="12" t="e">
        <f>L661-#REF!</f>
        <v>#REF!</v>
      </c>
    </row>
    <row r="662" spans="1:16" x14ac:dyDescent="0.25">
      <c r="A662" s="71"/>
      <c r="B662" s="71"/>
      <c r="C662" s="9" t="s">
        <v>7</v>
      </c>
      <c r="D662" s="10">
        <f t="shared" si="81"/>
        <v>28200</v>
      </c>
      <c r="E662" s="10">
        <f t="shared" si="85"/>
        <v>0</v>
      </c>
      <c r="F662" s="10">
        <f t="shared" si="85"/>
        <v>0</v>
      </c>
      <c r="G662" s="10">
        <f t="shared" si="85"/>
        <v>0</v>
      </c>
      <c r="H662" s="10">
        <f t="shared" si="85"/>
        <v>0</v>
      </c>
      <c r="I662" s="10">
        <f t="shared" si="85"/>
        <v>0</v>
      </c>
      <c r="J662" s="10">
        <f t="shared" si="85"/>
        <v>28200</v>
      </c>
      <c r="K662" s="10">
        <f t="shared" si="85"/>
        <v>0</v>
      </c>
      <c r="L662" s="28">
        <f t="shared" si="85"/>
        <v>0</v>
      </c>
      <c r="M662" s="10">
        <f t="shared" si="85"/>
        <v>0</v>
      </c>
      <c r="N662" s="10">
        <f t="shared" si="85"/>
        <v>0</v>
      </c>
      <c r="O662" s="10">
        <f t="shared" si="85"/>
        <v>0</v>
      </c>
      <c r="P662" s="12" t="e">
        <f>L662-#REF!</f>
        <v>#REF!</v>
      </c>
    </row>
    <row r="663" spans="1:16" ht="24" x14ac:dyDescent="0.25">
      <c r="A663" s="71"/>
      <c r="B663" s="71"/>
      <c r="C663" s="9" t="s">
        <v>8</v>
      </c>
      <c r="D663" s="10">
        <f t="shared" si="81"/>
        <v>70234.600000000006</v>
      </c>
      <c r="E663" s="10">
        <f t="shared" si="85"/>
        <v>0</v>
      </c>
      <c r="F663" s="10">
        <f t="shared" si="85"/>
        <v>0</v>
      </c>
      <c r="G663" s="10">
        <f t="shared" si="85"/>
        <v>0</v>
      </c>
      <c r="H663" s="10">
        <f t="shared" si="85"/>
        <v>0</v>
      </c>
      <c r="I663" s="10">
        <f t="shared" si="85"/>
        <v>0</v>
      </c>
      <c r="J663" s="10">
        <f t="shared" si="85"/>
        <v>0</v>
      </c>
      <c r="K663" s="10">
        <f t="shared" si="85"/>
        <v>0</v>
      </c>
      <c r="L663" s="28">
        <f t="shared" si="85"/>
        <v>70234.600000000006</v>
      </c>
      <c r="M663" s="10">
        <f t="shared" si="85"/>
        <v>0</v>
      </c>
      <c r="N663" s="10">
        <f t="shared" si="85"/>
        <v>0</v>
      </c>
      <c r="O663" s="10">
        <f t="shared" si="85"/>
        <v>0</v>
      </c>
      <c r="P663" s="12" t="e">
        <f>L663-#REF!</f>
        <v>#REF!</v>
      </c>
    </row>
    <row r="664" spans="1:16" ht="24" x14ac:dyDescent="0.25">
      <c r="A664" s="71"/>
      <c r="B664" s="71"/>
      <c r="C664" s="9" t="s">
        <v>9</v>
      </c>
      <c r="D664" s="10">
        <f t="shared" si="81"/>
        <v>0</v>
      </c>
      <c r="E664" s="10">
        <f t="shared" si="85"/>
        <v>0</v>
      </c>
      <c r="F664" s="10">
        <f t="shared" si="85"/>
        <v>0</v>
      </c>
      <c r="G664" s="10">
        <f t="shared" si="85"/>
        <v>0</v>
      </c>
      <c r="H664" s="10">
        <f t="shared" si="85"/>
        <v>0</v>
      </c>
      <c r="I664" s="10">
        <f t="shared" si="85"/>
        <v>0</v>
      </c>
      <c r="J664" s="10">
        <f t="shared" si="85"/>
        <v>0</v>
      </c>
      <c r="K664" s="10">
        <f t="shared" si="85"/>
        <v>0</v>
      </c>
      <c r="L664" s="15">
        <f t="shared" si="85"/>
        <v>0</v>
      </c>
      <c r="M664" s="10">
        <f t="shared" si="85"/>
        <v>0</v>
      </c>
      <c r="N664" s="10">
        <f t="shared" si="85"/>
        <v>0</v>
      </c>
      <c r="O664" s="10">
        <f t="shared" si="85"/>
        <v>0</v>
      </c>
      <c r="P664" s="12" t="e">
        <f>L664-#REF!</f>
        <v>#REF!</v>
      </c>
    </row>
    <row r="665" spans="1:16" ht="36" x14ac:dyDescent="0.25">
      <c r="A665" s="71"/>
      <c r="B665" s="71"/>
      <c r="C665" s="9" t="s">
        <v>10</v>
      </c>
      <c r="D665" s="10">
        <f t="shared" si="81"/>
        <v>0</v>
      </c>
      <c r="E665" s="10">
        <f t="shared" si="85"/>
        <v>0</v>
      </c>
      <c r="F665" s="10">
        <f t="shared" si="85"/>
        <v>0</v>
      </c>
      <c r="G665" s="10">
        <f t="shared" si="85"/>
        <v>0</v>
      </c>
      <c r="H665" s="10">
        <f t="shared" si="85"/>
        <v>0</v>
      </c>
      <c r="I665" s="10">
        <f t="shared" si="85"/>
        <v>0</v>
      </c>
      <c r="J665" s="10">
        <f t="shared" si="85"/>
        <v>0</v>
      </c>
      <c r="K665" s="10">
        <f t="shared" si="85"/>
        <v>0</v>
      </c>
      <c r="L665" s="15">
        <f t="shared" si="85"/>
        <v>0</v>
      </c>
      <c r="M665" s="10">
        <f t="shared" si="85"/>
        <v>0</v>
      </c>
      <c r="N665" s="10">
        <f t="shared" si="85"/>
        <v>0</v>
      </c>
      <c r="O665" s="10">
        <f t="shared" si="85"/>
        <v>0</v>
      </c>
      <c r="P665" s="12" t="e">
        <f>L665-#REF!</f>
        <v>#REF!</v>
      </c>
    </row>
    <row r="666" spans="1:16" x14ac:dyDescent="0.25">
      <c r="A666" s="71"/>
      <c r="B666" s="9"/>
      <c r="C666" s="9"/>
      <c r="D666" s="10">
        <f t="shared" si="85"/>
        <v>0</v>
      </c>
      <c r="E666" s="10">
        <f t="shared" si="85"/>
        <v>0</v>
      </c>
      <c r="F666" s="10">
        <f t="shared" si="85"/>
        <v>0</v>
      </c>
      <c r="G666" s="10">
        <f t="shared" si="85"/>
        <v>0</v>
      </c>
      <c r="H666" s="10">
        <f t="shared" si="85"/>
        <v>0</v>
      </c>
      <c r="I666" s="10">
        <f t="shared" si="85"/>
        <v>0</v>
      </c>
      <c r="J666" s="10">
        <f t="shared" si="85"/>
        <v>0</v>
      </c>
      <c r="K666" s="10">
        <f t="shared" si="85"/>
        <v>0</v>
      </c>
      <c r="L666" s="15">
        <f t="shared" si="85"/>
        <v>0</v>
      </c>
      <c r="M666" s="10">
        <f t="shared" si="85"/>
        <v>0</v>
      </c>
      <c r="N666" s="10">
        <f t="shared" si="85"/>
        <v>0</v>
      </c>
      <c r="O666" s="10">
        <f t="shared" si="85"/>
        <v>0</v>
      </c>
      <c r="P666" s="12" t="e">
        <f>L666-#REF!</f>
        <v>#REF!</v>
      </c>
    </row>
    <row r="667" spans="1:16" x14ac:dyDescent="0.25">
      <c r="A667" s="71"/>
      <c r="B667" s="71" t="s">
        <v>12</v>
      </c>
      <c r="C667" s="71"/>
      <c r="D667" s="71"/>
      <c r="E667" s="71"/>
      <c r="F667" s="71"/>
      <c r="G667" s="71"/>
      <c r="H667" s="71"/>
      <c r="I667" s="71"/>
      <c r="J667" s="71"/>
      <c r="K667" s="71"/>
      <c r="L667" s="71"/>
      <c r="M667" s="71"/>
      <c r="N667" s="71"/>
      <c r="O667" s="71"/>
      <c r="P667" s="12" t="e">
        <f>L667-#REF!</f>
        <v>#REF!</v>
      </c>
    </row>
    <row r="668" spans="1:16" x14ac:dyDescent="0.25">
      <c r="A668" s="71"/>
      <c r="B668" s="71" t="s">
        <v>13</v>
      </c>
      <c r="C668" s="9" t="s">
        <v>6</v>
      </c>
      <c r="D668" s="10">
        <f t="shared" ref="D668:D714" si="86">SUM(E668:O668)</f>
        <v>98434.6</v>
      </c>
      <c r="E668" s="10">
        <v>0</v>
      </c>
      <c r="F668" s="10">
        <v>0</v>
      </c>
      <c r="G668" s="10">
        <v>0</v>
      </c>
      <c r="H668" s="10">
        <v>0</v>
      </c>
      <c r="I668" s="10">
        <v>0</v>
      </c>
      <c r="J668" s="10">
        <v>28200</v>
      </c>
      <c r="K668" s="10">
        <v>0</v>
      </c>
      <c r="L668" s="28">
        <v>70234.600000000006</v>
      </c>
      <c r="M668" s="10">
        <v>0</v>
      </c>
      <c r="N668" s="10">
        <v>0</v>
      </c>
      <c r="O668" s="10">
        <v>0</v>
      </c>
      <c r="P668" s="12" t="e">
        <f>L668-#REF!</f>
        <v>#REF!</v>
      </c>
    </row>
    <row r="669" spans="1:16" x14ac:dyDescent="0.25">
      <c r="A669" s="71"/>
      <c r="B669" s="71"/>
      <c r="C669" s="9" t="s">
        <v>7</v>
      </c>
      <c r="D669" s="10">
        <f t="shared" si="86"/>
        <v>28200</v>
      </c>
      <c r="E669" s="10">
        <v>0</v>
      </c>
      <c r="F669" s="10">
        <v>0</v>
      </c>
      <c r="G669" s="10">
        <v>0</v>
      </c>
      <c r="H669" s="10">
        <v>0</v>
      </c>
      <c r="I669" s="10">
        <v>0</v>
      </c>
      <c r="J669" s="10">
        <v>28200</v>
      </c>
      <c r="K669" s="10">
        <v>0</v>
      </c>
      <c r="L669" s="28">
        <v>0</v>
      </c>
      <c r="M669" s="10">
        <v>0</v>
      </c>
      <c r="N669" s="10">
        <v>0</v>
      </c>
      <c r="O669" s="10">
        <v>0</v>
      </c>
      <c r="P669" s="12" t="e">
        <f>L669-#REF!</f>
        <v>#REF!</v>
      </c>
    </row>
    <row r="670" spans="1:16" ht="24" x14ac:dyDescent="0.25">
      <c r="A670" s="71"/>
      <c r="B670" s="71"/>
      <c r="C670" s="9" t="s">
        <v>8</v>
      </c>
      <c r="D670" s="10">
        <f t="shared" si="86"/>
        <v>70234.600000000006</v>
      </c>
      <c r="E670" s="10">
        <v>0</v>
      </c>
      <c r="F670" s="10">
        <v>0</v>
      </c>
      <c r="G670" s="10">
        <v>0</v>
      </c>
      <c r="H670" s="10">
        <v>0</v>
      </c>
      <c r="I670" s="10">
        <v>0</v>
      </c>
      <c r="J670" s="10">
        <v>0</v>
      </c>
      <c r="K670" s="10">
        <v>0</v>
      </c>
      <c r="L670" s="28">
        <v>70234.600000000006</v>
      </c>
      <c r="M670" s="10">
        <v>0</v>
      </c>
      <c r="N670" s="10">
        <v>0</v>
      </c>
      <c r="O670" s="10">
        <v>0</v>
      </c>
      <c r="P670" s="12" t="e">
        <f>L670-#REF!</f>
        <v>#REF!</v>
      </c>
    </row>
    <row r="671" spans="1:16" ht="24" x14ac:dyDescent="0.25">
      <c r="A671" s="71"/>
      <c r="B671" s="71"/>
      <c r="C671" s="9" t="s">
        <v>9</v>
      </c>
      <c r="D671" s="10">
        <f t="shared" si="86"/>
        <v>0</v>
      </c>
      <c r="E671" s="10">
        <v>0</v>
      </c>
      <c r="F671" s="10">
        <v>0</v>
      </c>
      <c r="G671" s="10">
        <v>0</v>
      </c>
      <c r="H671" s="10">
        <v>0</v>
      </c>
      <c r="I671" s="10">
        <v>0</v>
      </c>
      <c r="J671" s="10">
        <v>0</v>
      </c>
      <c r="K671" s="10">
        <v>0</v>
      </c>
      <c r="L671" s="15">
        <v>0</v>
      </c>
      <c r="M671" s="10">
        <v>0</v>
      </c>
      <c r="N671" s="10">
        <v>0</v>
      </c>
      <c r="O671" s="10">
        <v>0</v>
      </c>
      <c r="P671" s="12" t="e">
        <f>L671-#REF!</f>
        <v>#REF!</v>
      </c>
    </row>
    <row r="672" spans="1:16" ht="36" x14ac:dyDescent="0.25">
      <c r="A672" s="71"/>
      <c r="B672" s="71"/>
      <c r="C672" s="9" t="s">
        <v>10</v>
      </c>
      <c r="D672" s="10">
        <f t="shared" si="86"/>
        <v>0</v>
      </c>
      <c r="E672" s="10">
        <v>0</v>
      </c>
      <c r="F672" s="10">
        <v>0</v>
      </c>
      <c r="G672" s="10">
        <v>0</v>
      </c>
      <c r="H672" s="10">
        <v>0</v>
      </c>
      <c r="I672" s="10">
        <v>0</v>
      </c>
      <c r="J672" s="10">
        <v>0</v>
      </c>
      <c r="K672" s="10">
        <v>0</v>
      </c>
      <c r="L672" s="15">
        <v>0</v>
      </c>
      <c r="M672" s="10">
        <v>0</v>
      </c>
      <c r="N672" s="10">
        <v>0</v>
      </c>
      <c r="O672" s="10">
        <v>0</v>
      </c>
      <c r="P672" s="12" t="e">
        <f>L672-#REF!</f>
        <v>#REF!</v>
      </c>
    </row>
    <row r="673" spans="1:16" x14ac:dyDescent="0.25">
      <c r="A673" s="71"/>
      <c r="B673" s="9"/>
      <c r="C673" s="9"/>
      <c r="D673" s="10">
        <f t="shared" si="86"/>
        <v>0</v>
      </c>
      <c r="E673" s="10"/>
      <c r="F673" s="10"/>
      <c r="G673" s="10"/>
      <c r="H673" s="10"/>
      <c r="I673" s="10"/>
      <c r="J673" s="10"/>
      <c r="K673" s="10"/>
      <c r="L673" s="15"/>
      <c r="M673" s="10"/>
      <c r="N673" s="10"/>
      <c r="O673" s="10"/>
      <c r="P673" s="12" t="e">
        <f>L673-#REF!</f>
        <v>#REF!</v>
      </c>
    </row>
    <row r="674" spans="1:16" x14ac:dyDescent="0.25">
      <c r="A674" s="71"/>
      <c r="B674" s="71" t="s">
        <v>17</v>
      </c>
      <c r="C674" s="9" t="s">
        <v>6</v>
      </c>
      <c r="D674" s="10">
        <f t="shared" si="86"/>
        <v>0</v>
      </c>
      <c r="E674" s="10">
        <f>SUM(E675:E678)</f>
        <v>0</v>
      </c>
      <c r="F674" s="10">
        <f t="shared" ref="F674:O674" si="87">SUM(F675:F678)</f>
        <v>0</v>
      </c>
      <c r="G674" s="10">
        <f t="shared" si="87"/>
        <v>0</v>
      </c>
      <c r="H674" s="10">
        <f t="shared" si="87"/>
        <v>0</v>
      </c>
      <c r="I674" s="10">
        <f t="shared" si="87"/>
        <v>0</v>
      </c>
      <c r="J674" s="10">
        <f t="shared" si="87"/>
        <v>0</v>
      </c>
      <c r="K674" s="10">
        <f t="shared" si="87"/>
        <v>0</v>
      </c>
      <c r="L674" s="15">
        <f t="shared" si="87"/>
        <v>0</v>
      </c>
      <c r="M674" s="10">
        <f t="shared" si="87"/>
        <v>0</v>
      </c>
      <c r="N674" s="10">
        <f t="shared" si="87"/>
        <v>0</v>
      </c>
      <c r="O674" s="10">
        <f t="shared" si="87"/>
        <v>0</v>
      </c>
      <c r="P674" s="12" t="e">
        <f>L674-#REF!</f>
        <v>#REF!</v>
      </c>
    </row>
    <row r="675" spans="1:16" x14ac:dyDescent="0.25">
      <c r="A675" s="71"/>
      <c r="B675" s="71"/>
      <c r="C675" s="9" t="s">
        <v>7</v>
      </c>
      <c r="D675" s="10">
        <f t="shared" si="86"/>
        <v>0</v>
      </c>
      <c r="E675" s="9"/>
      <c r="F675" s="10">
        <v>0</v>
      </c>
      <c r="G675" s="10">
        <v>0</v>
      </c>
      <c r="H675" s="10">
        <v>0</v>
      </c>
      <c r="I675" s="10">
        <v>0</v>
      </c>
      <c r="J675" s="10">
        <v>0</v>
      </c>
      <c r="K675" s="10">
        <v>0</v>
      </c>
      <c r="L675" s="15">
        <v>0</v>
      </c>
      <c r="M675" s="10">
        <v>0</v>
      </c>
      <c r="N675" s="10">
        <v>0</v>
      </c>
      <c r="O675" s="10">
        <v>0</v>
      </c>
      <c r="P675" s="12" t="e">
        <f>L675-#REF!</f>
        <v>#REF!</v>
      </c>
    </row>
    <row r="676" spans="1:16" ht="24" x14ac:dyDescent="0.25">
      <c r="A676" s="71"/>
      <c r="B676" s="71"/>
      <c r="C676" s="9" t="s">
        <v>8</v>
      </c>
      <c r="D676" s="10">
        <f t="shared" si="86"/>
        <v>0</v>
      </c>
      <c r="E676" s="10">
        <v>0</v>
      </c>
      <c r="F676" s="10">
        <v>0</v>
      </c>
      <c r="G676" s="10">
        <v>0</v>
      </c>
      <c r="H676" s="10">
        <v>0</v>
      </c>
      <c r="I676" s="10">
        <v>0</v>
      </c>
      <c r="J676" s="10">
        <v>0</v>
      </c>
      <c r="K676" s="10">
        <v>0</v>
      </c>
      <c r="L676" s="15">
        <v>0</v>
      </c>
      <c r="M676" s="10">
        <v>0</v>
      </c>
      <c r="N676" s="10">
        <v>0</v>
      </c>
      <c r="O676" s="10">
        <v>0</v>
      </c>
      <c r="P676" s="12" t="e">
        <f>L676-#REF!</f>
        <v>#REF!</v>
      </c>
    </row>
    <row r="677" spans="1:16" ht="24" x14ac:dyDescent="0.25">
      <c r="A677" s="71"/>
      <c r="B677" s="71"/>
      <c r="C677" s="9" t="s">
        <v>9</v>
      </c>
      <c r="D677" s="10">
        <f t="shared" si="86"/>
        <v>0</v>
      </c>
      <c r="E677" s="10">
        <v>0</v>
      </c>
      <c r="F677" s="10">
        <v>0</v>
      </c>
      <c r="G677" s="10">
        <v>0</v>
      </c>
      <c r="H677" s="10">
        <v>0</v>
      </c>
      <c r="I677" s="10">
        <v>0</v>
      </c>
      <c r="J677" s="10">
        <v>0</v>
      </c>
      <c r="K677" s="10">
        <v>0</v>
      </c>
      <c r="L677" s="15">
        <v>0</v>
      </c>
      <c r="M677" s="10">
        <v>0</v>
      </c>
      <c r="N677" s="10">
        <v>0</v>
      </c>
      <c r="O677" s="10">
        <v>0</v>
      </c>
      <c r="P677" s="12" t="e">
        <f>L677-#REF!</f>
        <v>#REF!</v>
      </c>
    </row>
    <row r="678" spans="1:16" ht="36" x14ac:dyDescent="0.25">
      <c r="A678" s="71"/>
      <c r="B678" s="71"/>
      <c r="C678" s="9" t="s">
        <v>10</v>
      </c>
      <c r="D678" s="10">
        <f t="shared" si="86"/>
        <v>0</v>
      </c>
      <c r="E678" s="10">
        <v>0</v>
      </c>
      <c r="F678" s="10">
        <v>0</v>
      </c>
      <c r="G678" s="10">
        <v>0</v>
      </c>
      <c r="H678" s="10">
        <v>0</v>
      </c>
      <c r="I678" s="10">
        <v>0</v>
      </c>
      <c r="J678" s="10">
        <v>0</v>
      </c>
      <c r="K678" s="10">
        <v>0</v>
      </c>
      <c r="L678" s="15">
        <v>0</v>
      </c>
      <c r="M678" s="10">
        <v>0</v>
      </c>
      <c r="N678" s="10">
        <v>0</v>
      </c>
      <c r="O678" s="10">
        <v>0</v>
      </c>
      <c r="P678" s="12" t="e">
        <f>L678-#REF!</f>
        <v>#REF!</v>
      </c>
    </row>
    <row r="679" spans="1:16" x14ac:dyDescent="0.25">
      <c r="A679" s="9"/>
      <c r="B679" s="9"/>
      <c r="C679" s="9"/>
      <c r="D679" s="10">
        <f t="shared" si="86"/>
        <v>0</v>
      </c>
      <c r="E679" s="10"/>
      <c r="F679" s="10"/>
      <c r="G679" s="10"/>
      <c r="H679" s="10"/>
      <c r="I679" s="10"/>
      <c r="J679" s="10"/>
      <c r="K679" s="10"/>
      <c r="L679" s="15"/>
      <c r="M679" s="10"/>
      <c r="N679" s="10"/>
      <c r="O679" s="10"/>
      <c r="P679" s="12" t="e">
        <f>L679-#REF!</f>
        <v>#REF!</v>
      </c>
    </row>
    <row r="680" spans="1:16" x14ac:dyDescent="0.25">
      <c r="A680" s="71" t="s">
        <v>102</v>
      </c>
      <c r="B680" s="71" t="s">
        <v>17</v>
      </c>
      <c r="C680" s="9" t="s">
        <v>6</v>
      </c>
      <c r="D680" s="10">
        <f t="shared" si="86"/>
        <v>34180</v>
      </c>
      <c r="E680" s="10">
        <f>SUM(E681:E685)</f>
        <v>0</v>
      </c>
      <c r="F680" s="10">
        <f t="shared" ref="F680:O680" si="88">SUM(F681:F685)</f>
        <v>0</v>
      </c>
      <c r="G680" s="10">
        <f t="shared" si="88"/>
        <v>0</v>
      </c>
      <c r="H680" s="10">
        <f t="shared" si="88"/>
        <v>0</v>
      </c>
      <c r="I680" s="10">
        <f t="shared" si="88"/>
        <v>0</v>
      </c>
      <c r="J680" s="10">
        <f t="shared" si="88"/>
        <v>34180</v>
      </c>
      <c r="K680" s="10">
        <f t="shared" si="88"/>
        <v>0</v>
      </c>
      <c r="L680" s="15">
        <f t="shared" si="88"/>
        <v>0</v>
      </c>
      <c r="M680" s="10">
        <f t="shared" si="88"/>
        <v>0</v>
      </c>
      <c r="N680" s="10">
        <f t="shared" si="88"/>
        <v>0</v>
      </c>
      <c r="O680" s="10">
        <f t="shared" si="88"/>
        <v>0</v>
      </c>
      <c r="P680" s="12" t="e">
        <f>L680-#REF!</f>
        <v>#REF!</v>
      </c>
    </row>
    <row r="681" spans="1:16" x14ac:dyDescent="0.25">
      <c r="A681" s="71"/>
      <c r="B681" s="71"/>
      <c r="C681" s="9" t="s">
        <v>7</v>
      </c>
      <c r="D681" s="10">
        <f t="shared" si="86"/>
        <v>0</v>
      </c>
      <c r="E681" s="10">
        <v>0</v>
      </c>
      <c r="F681" s="10">
        <v>0</v>
      </c>
      <c r="G681" s="10">
        <v>0</v>
      </c>
      <c r="H681" s="10">
        <v>0</v>
      </c>
      <c r="I681" s="10">
        <v>0</v>
      </c>
      <c r="J681" s="10">
        <v>0</v>
      </c>
      <c r="K681" s="10">
        <v>0</v>
      </c>
      <c r="L681" s="15">
        <v>0</v>
      </c>
      <c r="M681" s="10">
        <v>0</v>
      </c>
      <c r="N681" s="10">
        <v>0</v>
      </c>
      <c r="O681" s="10">
        <v>0</v>
      </c>
      <c r="P681" s="12" t="e">
        <f>L681-#REF!</f>
        <v>#REF!</v>
      </c>
    </row>
    <row r="682" spans="1:16" ht="24" x14ac:dyDescent="0.25">
      <c r="A682" s="71"/>
      <c r="B682" s="71"/>
      <c r="C682" s="9" t="s">
        <v>8</v>
      </c>
      <c r="D682" s="10">
        <f t="shared" si="86"/>
        <v>0</v>
      </c>
      <c r="E682" s="10">
        <v>0</v>
      </c>
      <c r="F682" s="10">
        <v>0</v>
      </c>
      <c r="G682" s="10">
        <v>0</v>
      </c>
      <c r="H682" s="10">
        <v>0</v>
      </c>
      <c r="I682" s="10">
        <v>0</v>
      </c>
      <c r="J682" s="10">
        <v>0</v>
      </c>
      <c r="K682" s="10">
        <v>0</v>
      </c>
      <c r="L682" s="15">
        <v>0</v>
      </c>
      <c r="M682" s="10">
        <v>0</v>
      </c>
      <c r="N682" s="10">
        <v>0</v>
      </c>
      <c r="O682" s="10">
        <v>0</v>
      </c>
      <c r="P682" s="12" t="e">
        <f>L682-#REF!</f>
        <v>#REF!</v>
      </c>
    </row>
    <row r="683" spans="1:16" ht="24" x14ac:dyDescent="0.25">
      <c r="A683" s="71"/>
      <c r="B683" s="71"/>
      <c r="C683" s="9" t="s">
        <v>9</v>
      </c>
      <c r="D683" s="10">
        <f t="shared" si="86"/>
        <v>0</v>
      </c>
      <c r="E683" s="10">
        <v>0</v>
      </c>
      <c r="F683" s="10">
        <v>0</v>
      </c>
      <c r="G683" s="10">
        <v>0</v>
      </c>
      <c r="H683" s="10">
        <v>0</v>
      </c>
      <c r="I683" s="10">
        <v>0</v>
      </c>
      <c r="J683" s="10">
        <v>0</v>
      </c>
      <c r="K683" s="10">
        <v>0</v>
      </c>
      <c r="L683" s="15">
        <v>0</v>
      </c>
      <c r="M683" s="10">
        <v>0</v>
      </c>
      <c r="N683" s="10">
        <v>0</v>
      </c>
      <c r="O683" s="10">
        <v>0</v>
      </c>
      <c r="P683" s="12" t="e">
        <f>L683-#REF!</f>
        <v>#REF!</v>
      </c>
    </row>
    <row r="684" spans="1:16" ht="36" x14ac:dyDescent="0.25">
      <c r="A684" s="71"/>
      <c r="B684" s="71"/>
      <c r="C684" s="9" t="s">
        <v>10</v>
      </c>
      <c r="D684" s="10">
        <f t="shared" si="86"/>
        <v>0</v>
      </c>
      <c r="E684" s="10">
        <v>0</v>
      </c>
      <c r="F684" s="10">
        <v>0</v>
      </c>
      <c r="G684" s="10">
        <v>0</v>
      </c>
      <c r="H684" s="10">
        <v>0</v>
      </c>
      <c r="I684" s="10">
        <v>0</v>
      </c>
      <c r="J684" s="10">
        <v>0</v>
      </c>
      <c r="K684" s="10">
        <v>0</v>
      </c>
      <c r="L684" s="15">
        <v>0</v>
      </c>
      <c r="M684" s="10">
        <v>0</v>
      </c>
      <c r="N684" s="10">
        <v>0</v>
      </c>
      <c r="O684" s="10">
        <v>0</v>
      </c>
      <c r="P684" s="12" t="e">
        <f>L684-#REF!</f>
        <v>#REF!</v>
      </c>
    </row>
    <row r="685" spans="1:16" ht="72" x14ac:dyDescent="0.25">
      <c r="A685" s="71"/>
      <c r="B685" s="71"/>
      <c r="C685" s="9" t="s">
        <v>11</v>
      </c>
      <c r="D685" s="10">
        <f t="shared" si="86"/>
        <v>34180</v>
      </c>
      <c r="E685" s="10">
        <v>0</v>
      </c>
      <c r="F685" s="10">
        <v>0</v>
      </c>
      <c r="G685" s="10">
        <v>0</v>
      </c>
      <c r="H685" s="10">
        <v>0</v>
      </c>
      <c r="I685" s="10">
        <v>0</v>
      </c>
      <c r="J685" s="10">
        <v>34180</v>
      </c>
      <c r="K685" s="10">
        <v>0</v>
      </c>
      <c r="L685" s="15">
        <v>0</v>
      </c>
      <c r="M685" s="10">
        <v>0</v>
      </c>
      <c r="N685" s="10">
        <v>0</v>
      </c>
      <c r="O685" s="10">
        <v>0</v>
      </c>
      <c r="P685" s="12" t="e">
        <f>L685-#REF!</f>
        <v>#REF!</v>
      </c>
    </row>
    <row r="686" spans="1:16" x14ac:dyDescent="0.25">
      <c r="A686" s="71" t="s">
        <v>103</v>
      </c>
      <c r="B686" s="71" t="s">
        <v>17</v>
      </c>
      <c r="C686" s="9" t="s">
        <v>6</v>
      </c>
      <c r="D686" s="10">
        <f t="shared" si="86"/>
        <v>9773</v>
      </c>
      <c r="E686" s="10">
        <v>0</v>
      </c>
      <c r="F686" s="10">
        <v>0</v>
      </c>
      <c r="G686" s="10">
        <v>0</v>
      </c>
      <c r="H686" s="10">
        <v>0</v>
      </c>
      <c r="I686" s="10">
        <v>0</v>
      </c>
      <c r="J686" s="10">
        <v>9773</v>
      </c>
      <c r="K686" s="10">
        <v>0</v>
      </c>
      <c r="L686" s="15">
        <v>0</v>
      </c>
      <c r="M686" s="10">
        <v>0</v>
      </c>
      <c r="N686" s="10">
        <v>0</v>
      </c>
      <c r="O686" s="10">
        <v>0</v>
      </c>
      <c r="P686" s="12" t="e">
        <f>L686-#REF!</f>
        <v>#REF!</v>
      </c>
    </row>
    <row r="687" spans="1:16" x14ac:dyDescent="0.25">
      <c r="A687" s="71"/>
      <c r="B687" s="71"/>
      <c r="C687" s="9" t="s">
        <v>7</v>
      </c>
      <c r="D687" s="10">
        <f t="shared" si="86"/>
        <v>0</v>
      </c>
      <c r="E687" s="10">
        <v>0</v>
      </c>
      <c r="F687" s="10">
        <v>0</v>
      </c>
      <c r="G687" s="10">
        <v>0</v>
      </c>
      <c r="H687" s="10">
        <v>0</v>
      </c>
      <c r="I687" s="10">
        <v>0</v>
      </c>
      <c r="J687" s="10">
        <v>0</v>
      </c>
      <c r="K687" s="10">
        <v>0</v>
      </c>
      <c r="L687" s="15">
        <v>0</v>
      </c>
      <c r="M687" s="10">
        <v>0</v>
      </c>
      <c r="N687" s="10">
        <v>0</v>
      </c>
      <c r="O687" s="10">
        <v>0</v>
      </c>
      <c r="P687" s="12" t="e">
        <f>L687-#REF!</f>
        <v>#REF!</v>
      </c>
    </row>
    <row r="688" spans="1:16" ht="24" x14ac:dyDescent="0.25">
      <c r="A688" s="71"/>
      <c r="B688" s="71"/>
      <c r="C688" s="9" t="s">
        <v>8</v>
      </c>
      <c r="D688" s="10">
        <f t="shared" si="86"/>
        <v>0</v>
      </c>
      <c r="E688" s="10">
        <v>0</v>
      </c>
      <c r="F688" s="10">
        <v>0</v>
      </c>
      <c r="G688" s="10">
        <v>0</v>
      </c>
      <c r="H688" s="10">
        <v>0</v>
      </c>
      <c r="I688" s="10">
        <v>0</v>
      </c>
      <c r="J688" s="10">
        <v>0</v>
      </c>
      <c r="K688" s="10">
        <v>0</v>
      </c>
      <c r="L688" s="15">
        <v>0</v>
      </c>
      <c r="M688" s="10">
        <v>0</v>
      </c>
      <c r="N688" s="10">
        <v>0</v>
      </c>
      <c r="O688" s="10">
        <v>0</v>
      </c>
      <c r="P688" s="12" t="e">
        <f>L688-#REF!</f>
        <v>#REF!</v>
      </c>
    </row>
    <row r="689" spans="1:16" ht="24" x14ac:dyDescent="0.25">
      <c r="A689" s="71"/>
      <c r="B689" s="71"/>
      <c r="C689" s="9" t="s">
        <v>9</v>
      </c>
      <c r="D689" s="10">
        <f t="shared" si="86"/>
        <v>0</v>
      </c>
      <c r="E689" s="10">
        <v>0</v>
      </c>
      <c r="F689" s="10">
        <v>0</v>
      </c>
      <c r="G689" s="10">
        <v>0</v>
      </c>
      <c r="H689" s="10">
        <v>0</v>
      </c>
      <c r="I689" s="10">
        <v>0</v>
      </c>
      <c r="J689" s="10">
        <v>0</v>
      </c>
      <c r="K689" s="10">
        <v>0</v>
      </c>
      <c r="L689" s="15">
        <v>0</v>
      </c>
      <c r="M689" s="10">
        <v>0</v>
      </c>
      <c r="N689" s="10">
        <v>0</v>
      </c>
      <c r="O689" s="10">
        <v>0</v>
      </c>
      <c r="P689" s="12" t="e">
        <f>L689-#REF!</f>
        <v>#REF!</v>
      </c>
    </row>
    <row r="690" spans="1:16" ht="36" x14ac:dyDescent="0.25">
      <c r="A690" s="71"/>
      <c r="B690" s="71"/>
      <c r="C690" s="9" t="s">
        <v>10</v>
      </c>
      <c r="D690" s="10">
        <f t="shared" si="86"/>
        <v>0</v>
      </c>
      <c r="E690" s="10">
        <v>0</v>
      </c>
      <c r="F690" s="10">
        <v>0</v>
      </c>
      <c r="G690" s="10">
        <v>0</v>
      </c>
      <c r="H690" s="10">
        <v>0</v>
      </c>
      <c r="I690" s="10">
        <v>0</v>
      </c>
      <c r="J690" s="10">
        <v>0</v>
      </c>
      <c r="K690" s="10">
        <v>0</v>
      </c>
      <c r="L690" s="15">
        <v>0</v>
      </c>
      <c r="M690" s="10">
        <v>0</v>
      </c>
      <c r="N690" s="10">
        <v>0</v>
      </c>
      <c r="O690" s="10">
        <v>0</v>
      </c>
      <c r="P690" s="12" t="e">
        <f>L690-#REF!</f>
        <v>#REF!</v>
      </c>
    </row>
    <row r="691" spans="1:16" ht="72" x14ac:dyDescent="0.25">
      <c r="A691" s="71"/>
      <c r="B691" s="71"/>
      <c r="C691" s="9" t="s">
        <v>11</v>
      </c>
      <c r="D691" s="10">
        <f t="shared" si="86"/>
        <v>9773</v>
      </c>
      <c r="E691" s="10">
        <v>0</v>
      </c>
      <c r="F691" s="10">
        <v>0</v>
      </c>
      <c r="G691" s="10">
        <v>0</v>
      </c>
      <c r="H691" s="10">
        <v>0</v>
      </c>
      <c r="I691" s="10">
        <v>0</v>
      </c>
      <c r="J691" s="10">
        <v>9773</v>
      </c>
      <c r="K691" s="10">
        <v>0</v>
      </c>
      <c r="L691" s="15">
        <v>0</v>
      </c>
      <c r="M691" s="10">
        <v>0</v>
      </c>
      <c r="N691" s="10">
        <v>0</v>
      </c>
      <c r="O691" s="10">
        <v>0</v>
      </c>
      <c r="P691" s="12" t="e">
        <f>L691-#REF!</f>
        <v>#REF!</v>
      </c>
    </row>
    <row r="692" spans="1:16" x14ac:dyDescent="0.25">
      <c r="A692" s="71" t="s">
        <v>104</v>
      </c>
      <c r="B692" s="71" t="s">
        <v>17</v>
      </c>
      <c r="C692" s="9" t="s">
        <v>6</v>
      </c>
      <c r="D692" s="10">
        <f t="shared" si="86"/>
        <v>1683336.2999999998</v>
      </c>
      <c r="E692" s="10">
        <v>0</v>
      </c>
      <c r="F692" s="10">
        <v>0</v>
      </c>
      <c r="G692" s="10">
        <v>0</v>
      </c>
      <c r="H692" s="10">
        <v>0</v>
      </c>
      <c r="I692" s="10">
        <v>0</v>
      </c>
      <c r="J692" s="10">
        <v>0</v>
      </c>
      <c r="K692" s="10">
        <v>212720.2</v>
      </c>
      <c r="L692" s="15">
        <v>600000</v>
      </c>
      <c r="M692" s="10">
        <v>870616.1</v>
      </c>
      <c r="N692" s="10">
        <v>0</v>
      </c>
      <c r="O692" s="10">
        <v>0</v>
      </c>
      <c r="P692" s="12" t="e">
        <f>L692-#REF!</f>
        <v>#REF!</v>
      </c>
    </row>
    <row r="693" spans="1:16" x14ac:dyDescent="0.25">
      <c r="A693" s="71"/>
      <c r="B693" s="71"/>
      <c r="C693" s="9" t="s">
        <v>7</v>
      </c>
      <c r="D693" s="10">
        <f t="shared" si="86"/>
        <v>206203.3</v>
      </c>
      <c r="E693" s="10">
        <v>0</v>
      </c>
      <c r="F693" s="10">
        <v>0</v>
      </c>
      <c r="G693" s="10">
        <v>0</v>
      </c>
      <c r="H693" s="10">
        <v>0</v>
      </c>
      <c r="I693" s="10">
        <v>0</v>
      </c>
      <c r="J693" s="10">
        <v>0</v>
      </c>
      <c r="K693" s="10">
        <v>23399.200000000001</v>
      </c>
      <c r="L693" s="15">
        <v>66000</v>
      </c>
      <c r="M693" s="10">
        <v>116804.1</v>
      </c>
      <c r="N693" s="10">
        <v>0</v>
      </c>
      <c r="O693" s="10">
        <v>0</v>
      </c>
      <c r="P693" s="12" t="e">
        <f>L693-#REF!</f>
        <v>#REF!</v>
      </c>
    </row>
    <row r="694" spans="1:16" ht="24" x14ac:dyDescent="0.25">
      <c r="A694" s="71"/>
      <c r="B694" s="71"/>
      <c r="C694" s="9" t="s">
        <v>8</v>
      </c>
      <c r="D694" s="10">
        <f t="shared" si="86"/>
        <v>1477133</v>
      </c>
      <c r="E694" s="10">
        <v>0</v>
      </c>
      <c r="F694" s="10">
        <v>0</v>
      </c>
      <c r="G694" s="10">
        <v>0</v>
      </c>
      <c r="H694" s="10">
        <v>0</v>
      </c>
      <c r="I694" s="10">
        <v>0</v>
      </c>
      <c r="J694" s="10">
        <v>0</v>
      </c>
      <c r="K694" s="10">
        <v>189321</v>
      </c>
      <c r="L694" s="15">
        <v>534000</v>
      </c>
      <c r="M694" s="10">
        <v>753812</v>
      </c>
      <c r="N694" s="10">
        <v>0</v>
      </c>
      <c r="O694" s="10">
        <v>0</v>
      </c>
      <c r="P694" s="12" t="e">
        <f>L694-#REF!</f>
        <v>#REF!</v>
      </c>
    </row>
    <row r="695" spans="1:16" ht="24" x14ac:dyDescent="0.25">
      <c r="A695" s="71"/>
      <c r="B695" s="71"/>
      <c r="C695" s="9" t="s">
        <v>9</v>
      </c>
      <c r="D695" s="10">
        <f t="shared" si="86"/>
        <v>0</v>
      </c>
      <c r="E695" s="10">
        <v>0</v>
      </c>
      <c r="F695" s="10">
        <v>0</v>
      </c>
      <c r="G695" s="10">
        <v>0</v>
      </c>
      <c r="H695" s="10">
        <v>0</v>
      </c>
      <c r="I695" s="10">
        <v>0</v>
      </c>
      <c r="J695" s="10">
        <v>0</v>
      </c>
      <c r="K695" s="10">
        <v>0</v>
      </c>
      <c r="L695" s="15">
        <v>0</v>
      </c>
      <c r="M695" s="10">
        <v>0</v>
      </c>
      <c r="N695" s="10">
        <v>0</v>
      </c>
      <c r="O695" s="10">
        <v>0</v>
      </c>
      <c r="P695" s="12" t="e">
        <f>L695-#REF!</f>
        <v>#REF!</v>
      </c>
    </row>
    <row r="696" spans="1:16" ht="36" x14ac:dyDescent="0.25">
      <c r="A696" s="71"/>
      <c r="B696" s="71"/>
      <c r="C696" s="9" t="s">
        <v>10</v>
      </c>
      <c r="D696" s="10">
        <f t="shared" si="86"/>
        <v>0</v>
      </c>
      <c r="E696" s="10">
        <v>0</v>
      </c>
      <c r="F696" s="10">
        <v>0</v>
      </c>
      <c r="G696" s="10">
        <v>0</v>
      </c>
      <c r="H696" s="10">
        <v>0</v>
      </c>
      <c r="I696" s="10">
        <v>0</v>
      </c>
      <c r="J696" s="10">
        <v>0</v>
      </c>
      <c r="K696" s="10">
        <v>0</v>
      </c>
      <c r="L696" s="15">
        <v>0</v>
      </c>
      <c r="M696" s="10">
        <v>0</v>
      </c>
      <c r="N696" s="10">
        <v>0</v>
      </c>
      <c r="O696" s="10">
        <v>0</v>
      </c>
      <c r="P696" s="12" t="e">
        <f>L696-#REF!</f>
        <v>#REF!</v>
      </c>
    </row>
    <row r="697" spans="1:16" x14ac:dyDescent="0.25">
      <c r="A697" s="9"/>
      <c r="B697" s="9"/>
      <c r="C697" s="9"/>
      <c r="D697" s="10">
        <f t="shared" si="86"/>
        <v>0</v>
      </c>
      <c r="E697" s="10"/>
      <c r="F697" s="10"/>
      <c r="G697" s="10"/>
      <c r="H697" s="10"/>
      <c r="I697" s="10"/>
      <c r="J697" s="10"/>
      <c r="K697" s="10"/>
      <c r="L697" s="15"/>
      <c r="M697" s="10"/>
      <c r="N697" s="10"/>
      <c r="O697" s="10"/>
      <c r="P697" s="12" t="e">
        <f>L697-#REF!</f>
        <v>#REF!</v>
      </c>
    </row>
    <row r="698" spans="1:16" x14ac:dyDescent="0.25">
      <c r="A698" s="71" t="s">
        <v>105</v>
      </c>
      <c r="B698" s="71" t="s">
        <v>17</v>
      </c>
      <c r="C698" s="9" t="s">
        <v>6</v>
      </c>
      <c r="D698" s="10">
        <f t="shared" si="86"/>
        <v>4700</v>
      </c>
      <c r="E698" s="10">
        <v>0</v>
      </c>
      <c r="F698" s="10">
        <v>0</v>
      </c>
      <c r="G698" s="10">
        <v>0</v>
      </c>
      <c r="H698" s="10">
        <v>0</v>
      </c>
      <c r="I698" s="10">
        <v>0</v>
      </c>
      <c r="J698" s="10">
        <v>0</v>
      </c>
      <c r="K698" s="10">
        <v>4700</v>
      </c>
      <c r="L698" s="15">
        <v>0</v>
      </c>
      <c r="M698" s="10">
        <v>0</v>
      </c>
      <c r="N698" s="10">
        <v>0</v>
      </c>
      <c r="O698" s="10">
        <v>0</v>
      </c>
      <c r="P698" s="12" t="e">
        <f>L698-#REF!</f>
        <v>#REF!</v>
      </c>
    </row>
    <row r="699" spans="1:16" x14ac:dyDescent="0.25">
      <c r="A699" s="71"/>
      <c r="B699" s="71"/>
      <c r="C699" s="9" t="s">
        <v>7</v>
      </c>
      <c r="D699" s="10">
        <f t="shared" si="86"/>
        <v>4700</v>
      </c>
      <c r="E699" s="10">
        <v>0</v>
      </c>
      <c r="F699" s="10">
        <v>0</v>
      </c>
      <c r="G699" s="10">
        <v>0</v>
      </c>
      <c r="H699" s="10">
        <v>0</v>
      </c>
      <c r="I699" s="10">
        <v>0</v>
      </c>
      <c r="J699" s="10">
        <v>0</v>
      </c>
      <c r="K699" s="10">
        <v>4700</v>
      </c>
      <c r="L699" s="15">
        <v>0</v>
      </c>
      <c r="M699" s="10">
        <v>0</v>
      </c>
      <c r="N699" s="10">
        <v>0</v>
      </c>
      <c r="O699" s="10">
        <v>0</v>
      </c>
      <c r="P699" s="12" t="e">
        <f>L699-#REF!</f>
        <v>#REF!</v>
      </c>
    </row>
    <row r="700" spans="1:16" ht="24" x14ac:dyDescent="0.25">
      <c r="A700" s="71"/>
      <c r="B700" s="71"/>
      <c r="C700" s="9" t="s">
        <v>8</v>
      </c>
      <c r="D700" s="10">
        <f t="shared" si="86"/>
        <v>0</v>
      </c>
      <c r="E700" s="10">
        <v>0</v>
      </c>
      <c r="F700" s="10">
        <v>0</v>
      </c>
      <c r="G700" s="10">
        <v>0</v>
      </c>
      <c r="H700" s="10">
        <v>0</v>
      </c>
      <c r="I700" s="10">
        <v>0</v>
      </c>
      <c r="J700" s="10">
        <v>0</v>
      </c>
      <c r="K700" s="10">
        <v>0</v>
      </c>
      <c r="L700" s="15">
        <v>0</v>
      </c>
      <c r="M700" s="10">
        <v>0</v>
      </c>
      <c r="N700" s="10">
        <v>0</v>
      </c>
      <c r="O700" s="10">
        <v>0</v>
      </c>
      <c r="P700" s="12" t="e">
        <f>L700-#REF!</f>
        <v>#REF!</v>
      </c>
    </row>
    <row r="701" spans="1:16" ht="24" x14ac:dyDescent="0.25">
      <c r="A701" s="71"/>
      <c r="B701" s="71"/>
      <c r="C701" s="9" t="s">
        <v>9</v>
      </c>
      <c r="D701" s="10">
        <f t="shared" si="86"/>
        <v>0</v>
      </c>
      <c r="E701" s="10">
        <v>0</v>
      </c>
      <c r="F701" s="10">
        <v>0</v>
      </c>
      <c r="G701" s="10">
        <v>0</v>
      </c>
      <c r="H701" s="10">
        <v>0</v>
      </c>
      <c r="I701" s="10">
        <v>0</v>
      </c>
      <c r="J701" s="10">
        <v>0</v>
      </c>
      <c r="K701" s="10">
        <v>0</v>
      </c>
      <c r="L701" s="15">
        <v>0</v>
      </c>
      <c r="M701" s="10">
        <v>0</v>
      </c>
      <c r="N701" s="10">
        <v>0</v>
      </c>
      <c r="O701" s="10">
        <v>0</v>
      </c>
      <c r="P701" s="12" t="e">
        <f>L701-#REF!</f>
        <v>#REF!</v>
      </c>
    </row>
    <row r="702" spans="1:16" ht="36" x14ac:dyDescent="0.25">
      <c r="A702" s="71"/>
      <c r="B702" s="71"/>
      <c r="C702" s="9" t="s">
        <v>10</v>
      </c>
      <c r="D702" s="10">
        <f t="shared" si="86"/>
        <v>0</v>
      </c>
      <c r="E702" s="10">
        <v>0</v>
      </c>
      <c r="F702" s="10">
        <v>0</v>
      </c>
      <c r="G702" s="10">
        <v>0</v>
      </c>
      <c r="H702" s="10">
        <v>0</v>
      </c>
      <c r="I702" s="10">
        <v>0</v>
      </c>
      <c r="J702" s="10">
        <v>0</v>
      </c>
      <c r="K702" s="10">
        <v>0</v>
      </c>
      <c r="L702" s="15">
        <v>0</v>
      </c>
      <c r="M702" s="10">
        <v>0</v>
      </c>
      <c r="N702" s="10">
        <v>0</v>
      </c>
      <c r="O702" s="10">
        <v>0</v>
      </c>
      <c r="P702" s="12" t="e">
        <f>L702-#REF!</f>
        <v>#REF!</v>
      </c>
    </row>
    <row r="703" spans="1:16" x14ac:dyDescent="0.25">
      <c r="A703" s="9"/>
      <c r="B703" s="9"/>
      <c r="C703" s="9"/>
      <c r="D703" s="10">
        <f t="shared" si="86"/>
        <v>0</v>
      </c>
      <c r="E703" s="10"/>
      <c r="F703" s="10"/>
      <c r="G703" s="10"/>
      <c r="H703" s="10"/>
      <c r="I703" s="10"/>
      <c r="J703" s="10"/>
      <c r="K703" s="10"/>
      <c r="L703" s="15"/>
      <c r="M703" s="10"/>
      <c r="N703" s="10"/>
      <c r="O703" s="10"/>
      <c r="P703" s="12" t="e">
        <f>L703-#REF!</f>
        <v>#REF!</v>
      </c>
    </row>
    <row r="704" spans="1:16" x14ac:dyDescent="0.25">
      <c r="A704" s="71" t="s">
        <v>106</v>
      </c>
      <c r="B704" s="71" t="s">
        <v>17</v>
      </c>
      <c r="C704" s="9" t="s">
        <v>6</v>
      </c>
      <c r="D704" s="10">
        <f t="shared" si="86"/>
        <v>0</v>
      </c>
      <c r="E704" s="10">
        <f>SUM(E705:E709)</f>
        <v>0</v>
      </c>
      <c r="F704" s="10">
        <f t="shared" ref="F704:O704" si="89">SUM(F705:F709)</f>
        <v>0</v>
      </c>
      <c r="G704" s="10">
        <f t="shared" si="89"/>
        <v>0</v>
      </c>
      <c r="H704" s="10">
        <f t="shared" si="89"/>
        <v>0</v>
      </c>
      <c r="I704" s="10">
        <f t="shared" si="89"/>
        <v>0</v>
      </c>
      <c r="J704" s="10">
        <f t="shared" si="89"/>
        <v>0</v>
      </c>
      <c r="K704" s="10">
        <f t="shared" si="89"/>
        <v>0</v>
      </c>
      <c r="L704" s="15">
        <f t="shared" si="89"/>
        <v>0</v>
      </c>
      <c r="M704" s="10">
        <f t="shared" si="89"/>
        <v>0</v>
      </c>
      <c r="N704" s="10">
        <f t="shared" si="89"/>
        <v>0</v>
      </c>
      <c r="O704" s="10">
        <f t="shared" si="89"/>
        <v>0</v>
      </c>
      <c r="P704" s="12" t="e">
        <f>L704-#REF!</f>
        <v>#REF!</v>
      </c>
    </row>
    <row r="705" spans="1:16" x14ac:dyDescent="0.25">
      <c r="A705" s="71"/>
      <c r="B705" s="71"/>
      <c r="C705" s="9" t="s">
        <v>7</v>
      </c>
      <c r="D705" s="10">
        <f t="shared" si="86"/>
        <v>0</v>
      </c>
      <c r="E705" s="10">
        <v>0</v>
      </c>
      <c r="F705" s="10">
        <v>0</v>
      </c>
      <c r="G705" s="10">
        <v>0</v>
      </c>
      <c r="H705" s="10">
        <v>0</v>
      </c>
      <c r="I705" s="10">
        <v>0</v>
      </c>
      <c r="J705" s="10">
        <v>0</v>
      </c>
      <c r="K705" s="10">
        <v>0</v>
      </c>
      <c r="L705" s="15">
        <v>0</v>
      </c>
      <c r="M705" s="10">
        <v>0</v>
      </c>
      <c r="N705" s="10">
        <v>0</v>
      </c>
      <c r="O705" s="10">
        <v>0</v>
      </c>
      <c r="P705" s="12" t="e">
        <f>L705-#REF!</f>
        <v>#REF!</v>
      </c>
    </row>
    <row r="706" spans="1:16" ht="24" x14ac:dyDescent="0.25">
      <c r="A706" s="71"/>
      <c r="B706" s="71"/>
      <c r="C706" s="9" t="s">
        <v>8</v>
      </c>
      <c r="D706" s="10">
        <f t="shared" si="86"/>
        <v>0</v>
      </c>
      <c r="E706" s="10">
        <v>0</v>
      </c>
      <c r="F706" s="10">
        <v>0</v>
      </c>
      <c r="G706" s="10">
        <v>0</v>
      </c>
      <c r="H706" s="10">
        <v>0</v>
      </c>
      <c r="I706" s="10">
        <v>0</v>
      </c>
      <c r="J706" s="10">
        <v>0</v>
      </c>
      <c r="K706" s="10">
        <v>0</v>
      </c>
      <c r="L706" s="15">
        <v>0</v>
      </c>
      <c r="M706" s="10">
        <v>0</v>
      </c>
      <c r="N706" s="10">
        <v>0</v>
      </c>
      <c r="O706" s="10">
        <v>0</v>
      </c>
      <c r="P706" s="12" t="e">
        <f>L706-#REF!</f>
        <v>#REF!</v>
      </c>
    </row>
    <row r="707" spans="1:16" ht="24" x14ac:dyDescent="0.25">
      <c r="A707" s="71"/>
      <c r="B707" s="71"/>
      <c r="C707" s="9" t="s">
        <v>9</v>
      </c>
      <c r="D707" s="10">
        <f t="shared" si="86"/>
        <v>0</v>
      </c>
      <c r="E707" s="10">
        <v>0</v>
      </c>
      <c r="F707" s="10">
        <v>0</v>
      </c>
      <c r="G707" s="10">
        <v>0</v>
      </c>
      <c r="H707" s="10">
        <v>0</v>
      </c>
      <c r="I707" s="10">
        <v>0</v>
      </c>
      <c r="J707" s="10">
        <v>0</v>
      </c>
      <c r="K707" s="10">
        <v>0</v>
      </c>
      <c r="L707" s="15">
        <v>0</v>
      </c>
      <c r="M707" s="10">
        <v>0</v>
      </c>
      <c r="N707" s="10">
        <v>0</v>
      </c>
      <c r="O707" s="10">
        <v>0</v>
      </c>
      <c r="P707" s="12" t="e">
        <f>L707-#REF!</f>
        <v>#REF!</v>
      </c>
    </row>
    <row r="708" spans="1:16" ht="36" x14ac:dyDescent="0.25">
      <c r="A708" s="71"/>
      <c r="B708" s="71"/>
      <c r="C708" s="9" t="s">
        <v>10</v>
      </c>
      <c r="D708" s="10">
        <f t="shared" si="86"/>
        <v>0</v>
      </c>
      <c r="E708" s="10">
        <v>0</v>
      </c>
      <c r="F708" s="10">
        <v>0</v>
      </c>
      <c r="G708" s="10">
        <v>0</v>
      </c>
      <c r="H708" s="10">
        <v>0</v>
      </c>
      <c r="I708" s="10">
        <v>0</v>
      </c>
      <c r="J708" s="10">
        <v>0</v>
      </c>
      <c r="K708" s="10">
        <v>0</v>
      </c>
      <c r="L708" s="15">
        <v>0</v>
      </c>
      <c r="M708" s="10">
        <v>0</v>
      </c>
      <c r="N708" s="10">
        <v>0</v>
      </c>
      <c r="O708" s="10">
        <v>0</v>
      </c>
      <c r="P708" s="12" t="e">
        <f>L708-#REF!</f>
        <v>#REF!</v>
      </c>
    </row>
    <row r="709" spans="1:16" x14ac:dyDescent="0.25">
      <c r="A709" s="9"/>
      <c r="B709" s="9"/>
      <c r="C709" s="9"/>
      <c r="D709" s="10">
        <f t="shared" si="86"/>
        <v>0</v>
      </c>
      <c r="E709" s="10"/>
      <c r="F709" s="10"/>
      <c r="G709" s="10"/>
      <c r="H709" s="10"/>
      <c r="I709" s="10"/>
      <c r="J709" s="10"/>
      <c r="K709" s="10"/>
      <c r="L709" s="15"/>
      <c r="M709" s="10"/>
      <c r="N709" s="10"/>
      <c r="O709" s="10"/>
      <c r="P709" s="12" t="e">
        <f>L709-#REF!</f>
        <v>#REF!</v>
      </c>
    </row>
    <row r="710" spans="1:16" x14ac:dyDescent="0.25">
      <c r="A710" s="9" t="s">
        <v>107</v>
      </c>
      <c r="B710" s="71"/>
      <c r="C710" s="9" t="s">
        <v>6</v>
      </c>
      <c r="D710" s="10">
        <f t="shared" si="86"/>
        <v>984918.29999999993</v>
      </c>
      <c r="E710" s="10">
        <f t="shared" ref="D710:O715" si="90">E717+E724</f>
        <v>0</v>
      </c>
      <c r="F710" s="10">
        <f t="shared" si="90"/>
        <v>0</v>
      </c>
      <c r="G710" s="10">
        <f t="shared" si="90"/>
        <v>0</v>
      </c>
      <c r="H710" s="10">
        <f t="shared" si="90"/>
        <v>0</v>
      </c>
      <c r="I710" s="10">
        <f t="shared" si="90"/>
        <v>0</v>
      </c>
      <c r="J710" s="10">
        <f t="shared" si="90"/>
        <v>222961</v>
      </c>
      <c r="K710" s="10">
        <f t="shared" si="90"/>
        <v>302946.09999999998</v>
      </c>
      <c r="L710" s="15">
        <f t="shared" si="90"/>
        <v>97192.9</v>
      </c>
      <c r="M710" s="10">
        <f t="shared" si="90"/>
        <v>172748.19999999998</v>
      </c>
      <c r="N710" s="10">
        <f t="shared" si="90"/>
        <v>189070.1</v>
      </c>
      <c r="O710" s="10">
        <f t="shared" si="90"/>
        <v>0</v>
      </c>
      <c r="P710" s="12" t="e">
        <f>L710-#REF!</f>
        <v>#REF!</v>
      </c>
    </row>
    <row r="711" spans="1:16" ht="36" customHeight="1" x14ac:dyDescent="0.25">
      <c r="A711" s="77" t="s">
        <v>108</v>
      </c>
      <c r="B711" s="71"/>
      <c r="C711" s="9" t="s">
        <v>7</v>
      </c>
      <c r="D711" s="10">
        <f t="shared" si="86"/>
        <v>112905.29999999999</v>
      </c>
      <c r="E711" s="10">
        <f t="shared" si="90"/>
        <v>0</v>
      </c>
      <c r="F711" s="10">
        <f t="shared" si="90"/>
        <v>0</v>
      </c>
      <c r="G711" s="10">
        <f t="shared" si="90"/>
        <v>0</v>
      </c>
      <c r="H711" s="10">
        <f t="shared" si="90"/>
        <v>0</v>
      </c>
      <c r="I711" s="10">
        <f t="shared" si="90"/>
        <v>0</v>
      </c>
      <c r="J711" s="10">
        <f t="shared" si="90"/>
        <v>39639.199999999997</v>
      </c>
      <c r="K711" s="10">
        <f t="shared" si="90"/>
        <v>25617.699999999997</v>
      </c>
      <c r="L711" s="15">
        <f t="shared" si="90"/>
        <v>7848.4</v>
      </c>
      <c r="M711" s="10">
        <f t="shared" si="90"/>
        <v>19002.3</v>
      </c>
      <c r="N711" s="10">
        <f t="shared" si="90"/>
        <v>20797.699999999997</v>
      </c>
      <c r="O711" s="10">
        <f t="shared" si="90"/>
        <v>0</v>
      </c>
      <c r="P711" s="8" t="e">
        <f>L711-#REF!</f>
        <v>#REF!</v>
      </c>
    </row>
    <row r="712" spans="1:16" ht="24" x14ac:dyDescent="0.25">
      <c r="A712" s="78"/>
      <c r="B712" s="71"/>
      <c r="C712" s="9" t="s">
        <v>8</v>
      </c>
      <c r="D712" s="10">
        <f t="shared" si="86"/>
        <v>872013</v>
      </c>
      <c r="E712" s="10">
        <f t="shared" si="90"/>
        <v>0</v>
      </c>
      <c r="F712" s="10">
        <f t="shared" si="90"/>
        <v>0</v>
      </c>
      <c r="G712" s="10">
        <f t="shared" si="90"/>
        <v>0</v>
      </c>
      <c r="H712" s="10">
        <f t="shared" si="90"/>
        <v>0</v>
      </c>
      <c r="I712" s="10">
        <f t="shared" si="90"/>
        <v>0</v>
      </c>
      <c r="J712" s="10">
        <f t="shared" si="90"/>
        <v>183321.8</v>
      </c>
      <c r="K712" s="10">
        <f t="shared" si="90"/>
        <v>277328.40000000002</v>
      </c>
      <c r="L712" s="15">
        <f t="shared" si="90"/>
        <v>89344.5</v>
      </c>
      <c r="M712" s="10">
        <f t="shared" si="90"/>
        <v>153745.9</v>
      </c>
      <c r="N712" s="10">
        <f t="shared" si="90"/>
        <v>168272.4</v>
      </c>
      <c r="O712" s="10">
        <f t="shared" si="90"/>
        <v>0</v>
      </c>
      <c r="P712" s="12" t="e">
        <f>L712-#REF!</f>
        <v>#REF!</v>
      </c>
    </row>
    <row r="713" spans="1:16" ht="24" x14ac:dyDescent="0.25">
      <c r="A713" s="78"/>
      <c r="B713" s="71"/>
      <c r="C713" s="9" t="s">
        <v>9</v>
      </c>
      <c r="D713" s="10">
        <f t="shared" si="86"/>
        <v>0</v>
      </c>
      <c r="E713" s="10">
        <f t="shared" si="90"/>
        <v>0</v>
      </c>
      <c r="F713" s="10">
        <f t="shared" si="90"/>
        <v>0</v>
      </c>
      <c r="G713" s="10">
        <f t="shared" si="90"/>
        <v>0</v>
      </c>
      <c r="H713" s="10">
        <f t="shared" si="90"/>
        <v>0</v>
      </c>
      <c r="I713" s="10">
        <f t="shared" si="90"/>
        <v>0</v>
      </c>
      <c r="J713" s="10">
        <f t="shared" si="90"/>
        <v>0</v>
      </c>
      <c r="K713" s="10">
        <f t="shared" si="90"/>
        <v>0</v>
      </c>
      <c r="L713" s="15">
        <f t="shared" si="90"/>
        <v>0</v>
      </c>
      <c r="M713" s="10">
        <f t="shared" si="90"/>
        <v>0</v>
      </c>
      <c r="N713" s="10">
        <f t="shared" si="90"/>
        <v>0</v>
      </c>
      <c r="O713" s="10">
        <f t="shared" si="90"/>
        <v>0</v>
      </c>
      <c r="P713" s="12" t="e">
        <f>L713-#REF!</f>
        <v>#REF!</v>
      </c>
    </row>
    <row r="714" spans="1:16" ht="36" x14ac:dyDescent="0.25">
      <c r="A714" s="78"/>
      <c r="B714" s="71"/>
      <c r="C714" s="9" t="s">
        <v>10</v>
      </c>
      <c r="D714" s="10">
        <f t="shared" si="86"/>
        <v>0</v>
      </c>
      <c r="E714" s="10">
        <f t="shared" si="90"/>
        <v>0</v>
      </c>
      <c r="F714" s="10">
        <f t="shared" si="90"/>
        <v>0</v>
      </c>
      <c r="G714" s="10">
        <f t="shared" si="90"/>
        <v>0</v>
      </c>
      <c r="H714" s="10">
        <f t="shared" si="90"/>
        <v>0</v>
      </c>
      <c r="I714" s="10">
        <f t="shared" si="90"/>
        <v>0</v>
      </c>
      <c r="J714" s="10">
        <f t="shared" si="90"/>
        <v>0</v>
      </c>
      <c r="K714" s="10">
        <f t="shared" si="90"/>
        <v>0</v>
      </c>
      <c r="L714" s="15">
        <f t="shared" si="90"/>
        <v>0</v>
      </c>
      <c r="M714" s="10">
        <f t="shared" si="90"/>
        <v>0</v>
      </c>
      <c r="N714" s="10">
        <f t="shared" si="90"/>
        <v>0</v>
      </c>
      <c r="O714" s="10">
        <f t="shared" si="90"/>
        <v>0</v>
      </c>
      <c r="P714" s="12" t="e">
        <f>L714-#REF!</f>
        <v>#REF!</v>
      </c>
    </row>
    <row r="715" spans="1:16" x14ac:dyDescent="0.25">
      <c r="A715" s="78"/>
      <c r="B715" s="9"/>
      <c r="C715" s="9"/>
      <c r="D715" s="10">
        <f t="shared" si="90"/>
        <v>0</v>
      </c>
      <c r="E715" s="10">
        <f t="shared" si="90"/>
        <v>0</v>
      </c>
      <c r="F715" s="10">
        <f t="shared" si="90"/>
        <v>0</v>
      </c>
      <c r="G715" s="10">
        <f t="shared" si="90"/>
        <v>0</v>
      </c>
      <c r="H715" s="10">
        <f t="shared" si="90"/>
        <v>0</v>
      </c>
      <c r="I715" s="10">
        <f t="shared" si="90"/>
        <v>0</v>
      </c>
      <c r="J715" s="10">
        <f t="shared" si="90"/>
        <v>0</v>
      </c>
      <c r="K715" s="10">
        <f t="shared" si="90"/>
        <v>0</v>
      </c>
      <c r="L715" s="15">
        <f t="shared" si="90"/>
        <v>0</v>
      </c>
      <c r="M715" s="10">
        <f t="shared" si="90"/>
        <v>0</v>
      </c>
      <c r="N715" s="10">
        <f t="shared" si="90"/>
        <v>0</v>
      </c>
      <c r="O715" s="10">
        <f t="shared" si="90"/>
        <v>0</v>
      </c>
      <c r="P715" s="12" t="e">
        <f>L715-#REF!</f>
        <v>#REF!</v>
      </c>
    </row>
    <row r="716" spans="1:16" x14ac:dyDescent="0.25">
      <c r="A716" s="78"/>
      <c r="B716" s="71" t="s">
        <v>12</v>
      </c>
      <c r="C716" s="71"/>
      <c r="D716" s="71"/>
      <c r="E716" s="71"/>
      <c r="F716" s="71"/>
      <c r="G716" s="71"/>
      <c r="H716" s="71"/>
      <c r="I716" s="71"/>
      <c r="J716" s="71"/>
      <c r="K716" s="71"/>
      <c r="L716" s="71"/>
      <c r="M716" s="71"/>
      <c r="N716" s="71"/>
      <c r="O716" s="71"/>
      <c r="P716" s="12" t="e">
        <f>L716-#REF!</f>
        <v>#REF!</v>
      </c>
    </row>
    <row r="717" spans="1:16" x14ac:dyDescent="0.25">
      <c r="A717" s="78"/>
      <c r="B717" s="71" t="s">
        <v>13</v>
      </c>
      <c r="C717" s="9" t="s">
        <v>6</v>
      </c>
      <c r="D717" s="10">
        <f t="shared" ref="D717:D758" si="91">SUM(E717:O717)</f>
        <v>968497.89999999991</v>
      </c>
      <c r="E717" s="10">
        <f t="shared" ref="E717:O722" si="92">E730+E736+E742+E748+E762+E774+E780+E786+E792</f>
        <v>0</v>
      </c>
      <c r="F717" s="10">
        <f t="shared" si="92"/>
        <v>0</v>
      </c>
      <c r="G717" s="10">
        <f t="shared" si="92"/>
        <v>0</v>
      </c>
      <c r="H717" s="10">
        <f t="shared" si="92"/>
        <v>0</v>
      </c>
      <c r="I717" s="10">
        <f t="shared" si="92"/>
        <v>0</v>
      </c>
      <c r="J717" s="10">
        <f t="shared" si="92"/>
        <v>214391.7</v>
      </c>
      <c r="K717" s="10">
        <f t="shared" si="92"/>
        <v>295095</v>
      </c>
      <c r="L717" s="15">
        <f t="shared" si="92"/>
        <v>97192.9</v>
      </c>
      <c r="M717" s="10">
        <f t="shared" si="92"/>
        <v>172748.19999999998</v>
      </c>
      <c r="N717" s="10">
        <f t="shared" si="92"/>
        <v>189070.1</v>
      </c>
      <c r="O717" s="10">
        <f t="shared" si="92"/>
        <v>0</v>
      </c>
      <c r="P717" s="12" t="e">
        <f>L717-#REF!</f>
        <v>#REF!</v>
      </c>
    </row>
    <row r="718" spans="1:16" x14ac:dyDescent="0.25">
      <c r="A718" s="78"/>
      <c r="B718" s="71"/>
      <c r="C718" s="9" t="s">
        <v>7</v>
      </c>
      <c r="D718" s="10">
        <f t="shared" si="91"/>
        <v>96484.9</v>
      </c>
      <c r="E718" s="10">
        <f t="shared" si="92"/>
        <v>0</v>
      </c>
      <c r="F718" s="10">
        <f t="shared" si="92"/>
        <v>0</v>
      </c>
      <c r="G718" s="10">
        <f t="shared" si="92"/>
        <v>0</v>
      </c>
      <c r="H718" s="10">
        <f t="shared" si="92"/>
        <v>0</v>
      </c>
      <c r="I718" s="10">
        <f t="shared" si="92"/>
        <v>0</v>
      </c>
      <c r="J718" s="10">
        <f t="shared" si="92"/>
        <v>31069.9</v>
      </c>
      <c r="K718" s="10">
        <f t="shared" si="92"/>
        <v>17766.599999999999</v>
      </c>
      <c r="L718" s="15">
        <f t="shared" si="92"/>
        <v>7848.4</v>
      </c>
      <c r="M718" s="10">
        <f t="shared" si="92"/>
        <v>19002.3</v>
      </c>
      <c r="N718" s="10">
        <f t="shared" si="92"/>
        <v>20797.699999999997</v>
      </c>
      <c r="O718" s="10">
        <f t="shared" si="92"/>
        <v>0</v>
      </c>
      <c r="P718" s="8" t="e">
        <f>L718-#REF!</f>
        <v>#REF!</v>
      </c>
    </row>
    <row r="719" spans="1:16" ht="24" x14ac:dyDescent="0.25">
      <c r="A719" s="78"/>
      <c r="B719" s="71"/>
      <c r="C719" s="9" t="s">
        <v>8</v>
      </c>
      <c r="D719" s="10">
        <f t="shared" si="91"/>
        <v>872013</v>
      </c>
      <c r="E719" s="10">
        <f t="shared" si="92"/>
        <v>0</v>
      </c>
      <c r="F719" s="10">
        <f t="shared" si="92"/>
        <v>0</v>
      </c>
      <c r="G719" s="10">
        <f t="shared" si="92"/>
        <v>0</v>
      </c>
      <c r="H719" s="10">
        <f t="shared" si="92"/>
        <v>0</v>
      </c>
      <c r="I719" s="10">
        <f t="shared" si="92"/>
        <v>0</v>
      </c>
      <c r="J719" s="10">
        <f t="shared" si="92"/>
        <v>183321.8</v>
      </c>
      <c r="K719" s="10">
        <f t="shared" si="92"/>
        <v>277328.40000000002</v>
      </c>
      <c r="L719" s="15">
        <f t="shared" si="92"/>
        <v>89344.5</v>
      </c>
      <c r="M719" s="10">
        <f t="shared" si="92"/>
        <v>153745.9</v>
      </c>
      <c r="N719" s="10">
        <f t="shared" si="92"/>
        <v>168272.4</v>
      </c>
      <c r="O719" s="10">
        <f t="shared" si="92"/>
        <v>0</v>
      </c>
      <c r="P719" s="12" t="e">
        <f>L719-#REF!</f>
        <v>#REF!</v>
      </c>
    </row>
    <row r="720" spans="1:16" ht="24" x14ac:dyDescent="0.25">
      <c r="A720" s="78"/>
      <c r="B720" s="71"/>
      <c r="C720" s="9" t="s">
        <v>9</v>
      </c>
      <c r="D720" s="10">
        <f t="shared" si="91"/>
        <v>0</v>
      </c>
      <c r="E720" s="10">
        <f t="shared" si="92"/>
        <v>0</v>
      </c>
      <c r="F720" s="10">
        <f t="shared" si="92"/>
        <v>0</v>
      </c>
      <c r="G720" s="10">
        <f t="shared" si="92"/>
        <v>0</v>
      </c>
      <c r="H720" s="10">
        <f t="shared" si="92"/>
        <v>0</v>
      </c>
      <c r="I720" s="10">
        <f t="shared" si="92"/>
        <v>0</v>
      </c>
      <c r="J720" s="10">
        <f t="shared" si="92"/>
        <v>0</v>
      </c>
      <c r="K720" s="10">
        <f t="shared" si="92"/>
        <v>0</v>
      </c>
      <c r="L720" s="15">
        <f t="shared" si="92"/>
        <v>0</v>
      </c>
      <c r="M720" s="10">
        <f t="shared" si="92"/>
        <v>0</v>
      </c>
      <c r="N720" s="10">
        <f t="shared" si="92"/>
        <v>0</v>
      </c>
      <c r="O720" s="10">
        <f t="shared" si="92"/>
        <v>0</v>
      </c>
      <c r="P720" s="12" t="e">
        <f>L720-#REF!</f>
        <v>#REF!</v>
      </c>
    </row>
    <row r="721" spans="1:16" ht="36" x14ac:dyDescent="0.25">
      <c r="A721" s="78"/>
      <c r="B721" s="71"/>
      <c r="C721" s="9" t="s">
        <v>10</v>
      </c>
      <c r="D721" s="10">
        <f t="shared" si="91"/>
        <v>0</v>
      </c>
      <c r="E721" s="10">
        <f t="shared" si="92"/>
        <v>0</v>
      </c>
      <c r="F721" s="10">
        <f t="shared" si="92"/>
        <v>0</v>
      </c>
      <c r="G721" s="10">
        <f t="shared" si="92"/>
        <v>0</v>
      </c>
      <c r="H721" s="10">
        <f t="shared" si="92"/>
        <v>0</v>
      </c>
      <c r="I721" s="10">
        <f t="shared" si="92"/>
        <v>0</v>
      </c>
      <c r="J721" s="10">
        <f t="shared" si="92"/>
        <v>0</v>
      </c>
      <c r="K721" s="10">
        <f t="shared" si="92"/>
        <v>0</v>
      </c>
      <c r="L721" s="15">
        <f t="shared" si="92"/>
        <v>0</v>
      </c>
      <c r="M721" s="10">
        <f t="shared" si="92"/>
        <v>0</v>
      </c>
      <c r="N721" s="10">
        <f t="shared" si="92"/>
        <v>0</v>
      </c>
      <c r="O721" s="10">
        <f t="shared" si="92"/>
        <v>0</v>
      </c>
      <c r="P721" s="12" t="e">
        <f>L721-#REF!</f>
        <v>#REF!</v>
      </c>
    </row>
    <row r="722" spans="1:16" x14ac:dyDescent="0.25">
      <c r="A722" s="78"/>
      <c r="B722" s="9"/>
      <c r="C722" s="9"/>
      <c r="D722" s="10">
        <f t="shared" si="91"/>
        <v>0</v>
      </c>
      <c r="E722" s="10">
        <f t="shared" si="92"/>
        <v>0</v>
      </c>
      <c r="F722" s="10">
        <f t="shared" si="92"/>
        <v>0</v>
      </c>
      <c r="G722" s="10">
        <f t="shared" si="92"/>
        <v>0</v>
      </c>
      <c r="H722" s="10">
        <f t="shared" si="92"/>
        <v>0</v>
      </c>
      <c r="I722" s="10">
        <f t="shared" si="92"/>
        <v>0</v>
      </c>
      <c r="J722" s="10">
        <f t="shared" si="92"/>
        <v>0</v>
      </c>
      <c r="K722" s="10">
        <f t="shared" si="92"/>
        <v>0</v>
      </c>
      <c r="L722" s="15">
        <f t="shared" si="92"/>
        <v>0</v>
      </c>
      <c r="M722" s="10">
        <f t="shared" si="92"/>
        <v>0</v>
      </c>
      <c r="N722" s="10">
        <f t="shared" si="92"/>
        <v>0</v>
      </c>
      <c r="O722" s="10">
        <f t="shared" si="92"/>
        <v>0</v>
      </c>
      <c r="P722" s="12" t="e">
        <f>L722-#REF!</f>
        <v>#REF!</v>
      </c>
    </row>
    <row r="723" spans="1:16" x14ac:dyDescent="0.25">
      <c r="A723" s="78"/>
      <c r="B723" s="9"/>
      <c r="C723" s="9"/>
      <c r="D723" s="10">
        <f t="shared" si="91"/>
        <v>0</v>
      </c>
      <c r="E723" s="10"/>
      <c r="F723" s="10"/>
      <c r="G723" s="10"/>
      <c r="H723" s="10"/>
      <c r="I723" s="10"/>
      <c r="J723" s="10"/>
      <c r="K723" s="10"/>
      <c r="L723" s="15"/>
      <c r="M723" s="10"/>
      <c r="N723" s="10"/>
      <c r="O723" s="10"/>
      <c r="P723" s="12" t="e">
        <f>L723-#REF!</f>
        <v>#REF!</v>
      </c>
    </row>
    <row r="724" spans="1:16" x14ac:dyDescent="0.25">
      <c r="A724" s="78"/>
      <c r="B724" s="71" t="s">
        <v>17</v>
      </c>
      <c r="C724" s="9" t="s">
        <v>6</v>
      </c>
      <c r="D724" s="10">
        <f t="shared" si="91"/>
        <v>16420.400000000001</v>
      </c>
      <c r="E724" s="10">
        <f t="shared" ref="E724:O729" si="93">E768</f>
        <v>0</v>
      </c>
      <c r="F724" s="10">
        <f t="shared" si="93"/>
        <v>0</v>
      </c>
      <c r="G724" s="10">
        <f t="shared" si="93"/>
        <v>0</v>
      </c>
      <c r="H724" s="10">
        <f t="shared" si="93"/>
        <v>0</v>
      </c>
      <c r="I724" s="10">
        <f t="shared" si="93"/>
        <v>0</v>
      </c>
      <c r="J724" s="10">
        <f t="shared" si="93"/>
        <v>8569.2999999999993</v>
      </c>
      <c r="K724" s="10">
        <f t="shared" si="93"/>
        <v>7851.1</v>
      </c>
      <c r="L724" s="15">
        <f t="shared" si="93"/>
        <v>0</v>
      </c>
      <c r="M724" s="10">
        <f t="shared" si="93"/>
        <v>0</v>
      </c>
      <c r="N724" s="10">
        <f t="shared" si="93"/>
        <v>0</v>
      </c>
      <c r="O724" s="10">
        <f t="shared" si="93"/>
        <v>0</v>
      </c>
      <c r="P724" s="12" t="e">
        <f>L724-#REF!</f>
        <v>#REF!</v>
      </c>
    </row>
    <row r="725" spans="1:16" x14ac:dyDescent="0.25">
      <c r="A725" s="78"/>
      <c r="B725" s="71"/>
      <c r="C725" s="9" t="s">
        <v>7</v>
      </c>
      <c r="D725" s="10">
        <f t="shared" si="91"/>
        <v>16420.400000000001</v>
      </c>
      <c r="E725" s="10">
        <f t="shared" si="93"/>
        <v>0</v>
      </c>
      <c r="F725" s="10">
        <f t="shared" si="93"/>
        <v>0</v>
      </c>
      <c r="G725" s="10">
        <f t="shared" si="93"/>
        <v>0</v>
      </c>
      <c r="H725" s="10">
        <f t="shared" si="93"/>
        <v>0</v>
      </c>
      <c r="I725" s="10">
        <f t="shared" si="93"/>
        <v>0</v>
      </c>
      <c r="J725" s="10">
        <f t="shared" si="93"/>
        <v>8569.2999999999993</v>
      </c>
      <c r="K725" s="10">
        <f t="shared" si="93"/>
        <v>7851.1</v>
      </c>
      <c r="L725" s="15">
        <f t="shared" si="93"/>
        <v>0</v>
      </c>
      <c r="M725" s="10">
        <f t="shared" si="93"/>
        <v>0</v>
      </c>
      <c r="N725" s="10">
        <f t="shared" si="93"/>
        <v>0</v>
      </c>
      <c r="O725" s="10">
        <f t="shared" si="93"/>
        <v>0</v>
      </c>
      <c r="P725" s="12" t="e">
        <f>L725-#REF!</f>
        <v>#REF!</v>
      </c>
    </row>
    <row r="726" spans="1:16" ht="24" x14ac:dyDescent="0.25">
      <c r="A726" s="78"/>
      <c r="B726" s="71"/>
      <c r="C726" s="9" t="s">
        <v>8</v>
      </c>
      <c r="D726" s="10">
        <f t="shared" si="91"/>
        <v>0</v>
      </c>
      <c r="E726" s="10">
        <f t="shared" si="93"/>
        <v>0</v>
      </c>
      <c r="F726" s="10">
        <f t="shared" si="93"/>
        <v>0</v>
      </c>
      <c r="G726" s="10">
        <f t="shared" si="93"/>
        <v>0</v>
      </c>
      <c r="H726" s="10">
        <f t="shared" si="93"/>
        <v>0</v>
      </c>
      <c r="I726" s="10">
        <f t="shared" si="93"/>
        <v>0</v>
      </c>
      <c r="J726" s="10">
        <f t="shared" si="93"/>
        <v>0</v>
      </c>
      <c r="K726" s="10">
        <f t="shared" si="93"/>
        <v>0</v>
      </c>
      <c r="L726" s="15">
        <f t="shared" si="93"/>
        <v>0</v>
      </c>
      <c r="M726" s="10">
        <f t="shared" si="93"/>
        <v>0</v>
      </c>
      <c r="N726" s="10">
        <f t="shared" si="93"/>
        <v>0</v>
      </c>
      <c r="O726" s="10">
        <f t="shared" si="93"/>
        <v>0</v>
      </c>
      <c r="P726" s="12" t="e">
        <f>L726-#REF!</f>
        <v>#REF!</v>
      </c>
    </row>
    <row r="727" spans="1:16" ht="24" x14ac:dyDescent="0.25">
      <c r="A727" s="78"/>
      <c r="B727" s="71"/>
      <c r="C727" s="9" t="s">
        <v>9</v>
      </c>
      <c r="D727" s="10">
        <f t="shared" si="91"/>
        <v>0</v>
      </c>
      <c r="E727" s="10">
        <f t="shared" si="93"/>
        <v>0</v>
      </c>
      <c r="F727" s="10">
        <f t="shared" si="93"/>
        <v>0</v>
      </c>
      <c r="G727" s="10">
        <f t="shared" si="93"/>
        <v>0</v>
      </c>
      <c r="H727" s="10">
        <f t="shared" si="93"/>
        <v>0</v>
      </c>
      <c r="I727" s="10">
        <f t="shared" si="93"/>
        <v>0</v>
      </c>
      <c r="J727" s="10">
        <f t="shared" si="93"/>
        <v>0</v>
      </c>
      <c r="K727" s="10">
        <f t="shared" si="93"/>
        <v>0</v>
      </c>
      <c r="L727" s="15">
        <f t="shared" si="93"/>
        <v>0</v>
      </c>
      <c r="M727" s="10">
        <f t="shared" si="93"/>
        <v>0</v>
      </c>
      <c r="N727" s="10">
        <f t="shared" si="93"/>
        <v>0</v>
      </c>
      <c r="O727" s="10">
        <f t="shared" si="93"/>
        <v>0</v>
      </c>
      <c r="P727" s="12" t="e">
        <f>L727-#REF!</f>
        <v>#REF!</v>
      </c>
    </row>
    <row r="728" spans="1:16" ht="36" x14ac:dyDescent="0.25">
      <c r="A728" s="78"/>
      <c r="B728" s="71"/>
      <c r="C728" s="9" t="s">
        <v>10</v>
      </c>
      <c r="D728" s="10">
        <f t="shared" si="91"/>
        <v>0</v>
      </c>
      <c r="E728" s="10">
        <f t="shared" si="93"/>
        <v>0</v>
      </c>
      <c r="F728" s="10">
        <f t="shared" si="93"/>
        <v>0</v>
      </c>
      <c r="G728" s="10">
        <f t="shared" si="93"/>
        <v>0</v>
      </c>
      <c r="H728" s="10">
        <f t="shared" si="93"/>
        <v>0</v>
      </c>
      <c r="I728" s="10">
        <f t="shared" si="93"/>
        <v>0</v>
      </c>
      <c r="J728" s="10">
        <f t="shared" si="93"/>
        <v>0</v>
      </c>
      <c r="K728" s="10">
        <f t="shared" si="93"/>
        <v>0</v>
      </c>
      <c r="L728" s="15">
        <f t="shared" si="93"/>
        <v>0</v>
      </c>
      <c r="M728" s="10">
        <f t="shared" si="93"/>
        <v>0</v>
      </c>
      <c r="N728" s="10">
        <f t="shared" si="93"/>
        <v>0</v>
      </c>
      <c r="O728" s="10">
        <f t="shared" si="93"/>
        <v>0</v>
      </c>
      <c r="P728" s="12" t="e">
        <f>L728-#REF!</f>
        <v>#REF!</v>
      </c>
    </row>
    <row r="729" spans="1:16" hidden="1" x14ac:dyDescent="0.25">
      <c r="A729" s="79"/>
      <c r="B729" s="9"/>
      <c r="C729" s="9"/>
      <c r="D729" s="10">
        <f t="shared" si="91"/>
        <v>0</v>
      </c>
      <c r="E729" s="10">
        <f t="shared" si="93"/>
        <v>0</v>
      </c>
      <c r="F729" s="10">
        <f t="shared" si="93"/>
        <v>0</v>
      </c>
      <c r="G729" s="10">
        <f t="shared" si="93"/>
        <v>0</v>
      </c>
      <c r="H729" s="10">
        <f t="shared" si="93"/>
        <v>0</v>
      </c>
      <c r="I729" s="10">
        <f t="shared" si="93"/>
        <v>0</v>
      </c>
      <c r="J729" s="10">
        <f t="shared" si="93"/>
        <v>0</v>
      </c>
      <c r="K729" s="10">
        <f t="shared" si="93"/>
        <v>0</v>
      </c>
      <c r="L729" s="15">
        <f t="shared" si="93"/>
        <v>0</v>
      </c>
      <c r="M729" s="10">
        <f t="shared" si="93"/>
        <v>0</v>
      </c>
      <c r="N729" s="10">
        <f t="shared" si="93"/>
        <v>0</v>
      </c>
      <c r="O729" s="10">
        <f t="shared" si="93"/>
        <v>0</v>
      </c>
      <c r="P729" s="12" t="e">
        <f>L729-#REF!</f>
        <v>#REF!</v>
      </c>
    </row>
    <row r="730" spans="1:16" x14ac:dyDescent="0.25">
      <c r="A730" s="71" t="s">
        <v>109</v>
      </c>
      <c r="B730" s="71" t="s">
        <v>13</v>
      </c>
      <c r="C730" s="9" t="s">
        <v>6</v>
      </c>
      <c r="D730" s="10">
        <f t="shared" si="91"/>
        <v>231632.69999999998</v>
      </c>
      <c r="E730" s="10">
        <v>0</v>
      </c>
      <c r="F730" s="10">
        <v>0</v>
      </c>
      <c r="G730" s="10">
        <v>0</v>
      </c>
      <c r="H730" s="10">
        <v>0</v>
      </c>
      <c r="I730" s="10">
        <v>0</v>
      </c>
      <c r="J730" s="10">
        <v>61224.5</v>
      </c>
      <c r="K730" s="10">
        <v>163265.29999999999</v>
      </c>
      <c r="L730" s="28">
        <v>7142.9</v>
      </c>
      <c r="M730" s="10">
        <v>0</v>
      </c>
      <c r="N730" s="10">
        <v>0</v>
      </c>
      <c r="O730" s="10">
        <v>0</v>
      </c>
      <c r="P730" s="12" t="e">
        <f>L730-#REF!</f>
        <v>#REF!</v>
      </c>
    </row>
    <row r="731" spans="1:16" x14ac:dyDescent="0.25">
      <c r="A731" s="71"/>
      <c r="B731" s="71"/>
      <c r="C731" s="9" t="s">
        <v>7</v>
      </c>
      <c r="D731" s="10">
        <f t="shared" si="91"/>
        <v>4632.7</v>
      </c>
      <c r="E731" s="10">
        <v>0</v>
      </c>
      <c r="F731" s="10">
        <v>0</v>
      </c>
      <c r="G731" s="10">
        <v>0</v>
      </c>
      <c r="H731" s="10">
        <v>0</v>
      </c>
      <c r="I731" s="10">
        <v>0</v>
      </c>
      <c r="J731" s="10">
        <v>1224.5</v>
      </c>
      <c r="K731" s="10">
        <v>3265.3</v>
      </c>
      <c r="L731" s="15">
        <v>142.9</v>
      </c>
      <c r="M731" s="10">
        <v>0</v>
      </c>
      <c r="N731" s="10">
        <v>0</v>
      </c>
      <c r="O731" s="10">
        <v>0</v>
      </c>
      <c r="P731" s="12" t="e">
        <f>L731-#REF!</f>
        <v>#REF!</v>
      </c>
    </row>
    <row r="732" spans="1:16" ht="24" x14ac:dyDescent="0.25">
      <c r="A732" s="71"/>
      <c r="B732" s="71"/>
      <c r="C732" s="9" t="s">
        <v>8</v>
      </c>
      <c r="D732" s="10">
        <f t="shared" si="91"/>
        <v>227000</v>
      </c>
      <c r="E732" s="10">
        <v>0</v>
      </c>
      <c r="F732" s="10">
        <v>0</v>
      </c>
      <c r="G732" s="10">
        <v>0</v>
      </c>
      <c r="H732" s="10">
        <v>0</v>
      </c>
      <c r="I732" s="10">
        <v>0</v>
      </c>
      <c r="J732" s="10">
        <v>60000</v>
      </c>
      <c r="K732" s="10">
        <v>160000</v>
      </c>
      <c r="L732" s="15">
        <v>7000</v>
      </c>
      <c r="M732" s="10">
        <v>0</v>
      </c>
      <c r="N732" s="10">
        <v>0</v>
      </c>
      <c r="O732" s="10">
        <v>0</v>
      </c>
      <c r="P732" s="12" t="e">
        <f>L732-#REF!</f>
        <v>#REF!</v>
      </c>
    </row>
    <row r="733" spans="1:16" ht="24" x14ac:dyDescent="0.25">
      <c r="A733" s="71"/>
      <c r="B733" s="71"/>
      <c r="C733" s="9" t="s">
        <v>9</v>
      </c>
      <c r="D733" s="10">
        <f t="shared" si="91"/>
        <v>0</v>
      </c>
      <c r="E733" s="10">
        <v>0</v>
      </c>
      <c r="F733" s="10">
        <v>0</v>
      </c>
      <c r="G733" s="10">
        <v>0</v>
      </c>
      <c r="H733" s="10">
        <v>0</v>
      </c>
      <c r="I733" s="10">
        <v>0</v>
      </c>
      <c r="J733" s="10">
        <v>0</v>
      </c>
      <c r="K733" s="10">
        <v>0</v>
      </c>
      <c r="L733" s="15">
        <v>0</v>
      </c>
      <c r="M733" s="10">
        <v>0</v>
      </c>
      <c r="N733" s="10">
        <v>0</v>
      </c>
      <c r="O733" s="10">
        <v>0</v>
      </c>
      <c r="P733" s="12" t="e">
        <f>L733-#REF!</f>
        <v>#REF!</v>
      </c>
    </row>
    <row r="734" spans="1:16" ht="36" x14ac:dyDescent="0.25">
      <c r="A734" s="71"/>
      <c r="B734" s="71"/>
      <c r="C734" s="9" t="s">
        <v>10</v>
      </c>
      <c r="D734" s="10">
        <f t="shared" si="91"/>
        <v>0</v>
      </c>
      <c r="E734" s="10">
        <v>0</v>
      </c>
      <c r="F734" s="10">
        <v>0</v>
      </c>
      <c r="G734" s="10">
        <v>0</v>
      </c>
      <c r="H734" s="10">
        <v>0</v>
      </c>
      <c r="I734" s="10">
        <v>0</v>
      </c>
      <c r="J734" s="10">
        <v>0</v>
      </c>
      <c r="K734" s="10">
        <v>0</v>
      </c>
      <c r="L734" s="15">
        <v>0</v>
      </c>
      <c r="M734" s="10">
        <v>0</v>
      </c>
      <c r="N734" s="10">
        <v>0</v>
      </c>
      <c r="O734" s="10">
        <v>0</v>
      </c>
      <c r="P734" s="12" t="e">
        <f>L734-#REF!</f>
        <v>#REF!</v>
      </c>
    </row>
    <row r="735" spans="1:16" hidden="1" x14ac:dyDescent="0.25">
      <c r="A735" s="9"/>
      <c r="B735" s="9"/>
      <c r="C735" s="9"/>
      <c r="D735" s="10">
        <f t="shared" si="91"/>
        <v>0</v>
      </c>
      <c r="E735" s="10"/>
      <c r="F735" s="10"/>
      <c r="G735" s="10"/>
      <c r="H735" s="10"/>
      <c r="I735" s="10"/>
      <c r="J735" s="10"/>
      <c r="K735" s="10"/>
      <c r="L735" s="15"/>
      <c r="M735" s="10"/>
      <c r="N735" s="10"/>
      <c r="O735" s="10"/>
      <c r="P735" s="12" t="e">
        <f>L735-#REF!</f>
        <v>#REF!</v>
      </c>
    </row>
    <row r="736" spans="1:16" x14ac:dyDescent="0.25">
      <c r="A736" s="71" t="s">
        <v>110</v>
      </c>
      <c r="B736" s="71" t="s">
        <v>21</v>
      </c>
      <c r="C736" s="9" t="s">
        <v>6</v>
      </c>
      <c r="D736" s="10">
        <f t="shared" si="91"/>
        <v>273392.80000000005</v>
      </c>
      <c r="E736" s="10">
        <v>0</v>
      </c>
      <c r="F736" s="10">
        <v>0</v>
      </c>
      <c r="G736" s="10">
        <v>0</v>
      </c>
      <c r="H736" s="10">
        <v>0</v>
      </c>
      <c r="I736" s="10">
        <v>0</v>
      </c>
      <c r="J736" s="10">
        <v>55805.3</v>
      </c>
      <c r="K736" s="10">
        <v>75998.2</v>
      </c>
      <c r="L736" s="28">
        <v>30468</v>
      </c>
      <c r="M736" s="10">
        <v>44130.2</v>
      </c>
      <c r="N736" s="10">
        <v>66991.100000000006</v>
      </c>
      <c r="O736" s="10">
        <v>0</v>
      </c>
      <c r="P736" s="12" t="e">
        <f>L736-#REF!</f>
        <v>#REF!</v>
      </c>
    </row>
    <row r="737" spans="1:16" x14ac:dyDescent="0.25">
      <c r="A737" s="71"/>
      <c r="B737" s="71"/>
      <c r="C737" s="9" t="s">
        <v>7</v>
      </c>
      <c r="D737" s="10">
        <f t="shared" si="91"/>
        <v>30073.200000000001</v>
      </c>
      <c r="E737" s="10">
        <v>0</v>
      </c>
      <c r="F737" s="10">
        <v>0</v>
      </c>
      <c r="G737" s="10">
        <v>0</v>
      </c>
      <c r="H737" s="10">
        <v>0</v>
      </c>
      <c r="I737" s="10">
        <v>0</v>
      </c>
      <c r="J737" s="10">
        <v>6138.6</v>
      </c>
      <c r="K737" s="10">
        <v>8359.7999999999993</v>
      </c>
      <c r="L737" s="15">
        <v>3351.5</v>
      </c>
      <c r="M737" s="10">
        <v>4854.3</v>
      </c>
      <c r="N737" s="10">
        <v>7369</v>
      </c>
      <c r="O737" s="10">
        <v>0</v>
      </c>
      <c r="P737" s="12" t="e">
        <f>L737-#REF!</f>
        <v>#REF!</v>
      </c>
    </row>
    <row r="738" spans="1:16" ht="24" x14ac:dyDescent="0.25">
      <c r="A738" s="71"/>
      <c r="B738" s="71"/>
      <c r="C738" s="9" t="s">
        <v>8</v>
      </c>
      <c r="D738" s="10">
        <f t="shared" si="91"/>
        <v>243319.59999999998</v>
      </c>
      <c r="E738" s="10">
        <v>0</v>
      </c>
      <c r="F738" s="10">
        <v>0</v>
      </c>
      <c r="G738" s="10">
        <v>0</v>
      </c>
      <c r="H738" s="10">
        <v>0</v>
      </c>
      <c r="I738" s="10">
        <v>0</v>
      </c>
      <c r="J738" s="10">
        <v>49666.7</v>
      </c>
      <c r="K738" s="10">
        <v>67638.399999999994</v>
      </c>
      <c r="L738" s="15">
        <v>27116.5</v>
      </c>
      <c r="M738" s="10">
        <v>39275.9</v>
      </c>
      <c r="N738" s="10">
        <v>59622.1</v>
      </c>
      <c r="O738" s="10">
        <v>0</v>
      </c>
      <c r="P738" s="12" t="e">
        <f>L738-#REF!</f>
        <v>#REF!</v>
      </c>
    </row>
    <row r="739" spans="1:16" ht="24" x14ac:dyDescent="0.25">
      <c r="A739" s="71"/>
      <c r="B739" s="71"/>
      <c r="C739" s="9" t="s">
        <v>9</v>
      </c>
      <c r="D739" s="10">
        <f t="shared" si="91"/>
        <v>0</v>
      </c>
      <c r="E739" s="10">
        <v>0</v>
      </c>
      <c r="F739" s="10">
        <v>0</v>
      </c>
      <c r="G739" s="10">
        <v>0</v>
      </c>
      <c r="H739" s="10">
        <v>0</v>
      </c>
      <c r="I739" s="10">
        <v>0</v>
      </c>
      <c r="J739" s="10">
        <v>0</v>
      </c>
      <c r="K739" s="10">
        <v>0</v>
      </c>
      <c r="L739" s="15">
        <v>0</v>
      </c>
      <c r="M739" s="10">
        <v>0</v>
      </c>
      <c r="N739" s="10">
        <v>0</v>
      </c>
      <c r="O739" s="10">
        <v>0</v>
      </c>
      <c r="P739" s="12" t="e">
        <f>L739-#REF!</f>
        <v>#REF!</v>
      </c>
    </row>
    <row r="740" spans="1:16" ht="36" x14ac:dyDescent="0.25">
      <c r="A740" s="71"/>
      <c r="B740" s="71"/>
      <c r="C740" s="9" t="s">
        <v>10</v>
      </c>
      <c r="D740" s="10">
        <f t="shared" si="91"/>
        <v>0</v>
      </c>
      <c r="E740" s="10">
        <v>0</v>
      </c>
      <c r="F740" s="10">
        <v>0</v>
      </c>
      <c r="G740" s="10">
        <v>0</v>
      </c>
      <c r="H740" s="10">
        <v>0</v>
      </c>
      <c r="I740" s="10">
        <v>0</v>
      </c>
      <c r="J740" s="10">
        <v>0</v>
      </c>
      <c r="K740" s="10">
        <v>0</v>
      </c>
      <c r="L740" s="15">
        <v>0</v>
      </c>
      <c r="M740" s="10">
        <v>0</v>
      </c>
      <c r="N740" s="10">
        <v>0</v>
      </c>
      <c r="O740" s="10">
        <v>0</v>
      </c>
      <c r="P740" s="12" t="e">
        <f>L740-#REF!</f>
        <v>#REF!</v>
      </c>
    </row>
    <row r="741" spans="1:16" hidden="1" x14ac:dyDescent="0.25">
      <c r="A741" s="9"/>
      <c r="B741" s="9"/>
      <c r="C741" s="9"/>
      <c r="D741" s="10">
        <f t="shared" si="91"/>
        <v>0</v>
      </c>
      <c r="E741" s="10"/>
      <c r="F741" s="10"/>
      <c r="G741" s="10"/>
      <c r="H741" s="10"/>
      <c r="I741" s="10"/>
      <c r="J741" s="10"/>
      <c r="K741" s="10"/>
      <c r="L741" s="15"/>
      <c r="M741" s="10"/>
      <c r="N741" s="10"/>
      <c r="O741" s="10"/>
      <c r="P741" s="12" t="e">
        <f>L741-#REF!</f>
        <v>#REF!</v>
      </c>
    </row>
    <row r="742" spans="1:16" x14ac:dyDescent="0.25">
      <c r="A742" s="71" t="s">
        <v>111</v>
      </c>
      <c r="B742" s="71" t="s">
        <v>21</v>
      </c>
      <c r="C742" s="9" t="s">
        <v>6</v>
      </c>
      <c r="D742" s="10">
        <f t="shared" si="91"/>
        <v>19035.8</v>
      </c>
      <c r="E742" s="10">
        <v>0</v>
      </c>
      <c r="F742" s="10">
        <v>0</v>
      </c>
      <c r="G742" s="10">
        <v>0</v>
      </c>
      <c r="H742" s="10">
        <v>0</v>
      </c>
      <c r="I742" s="10">
        <v>0</v>
      </c>
      <c r="J742" s="10">
        <v>19035.8</v>
      </c>
      <c r="K742" s="10">
        <v>0</v>
      </c>
      <c r="L742" s="15">
        <v>0</v>
      </c>
      <c r="M742" s="10">
        <v>0</v>
      </c>
      <c r="N742" s="10">
        <v>0</v>
      </c>
      <c r="O742" s="10">
        <v>0</v>
      </c>
      <c r="P742" s="12" t="e">
        <f>L742-#REF!</f>
        <v>#REF!</v>
      </c>
    </row>
    <row r="743" spans="1:16" x14ac:dyDescent="0.25">
      <c r="A743" s="71"/>
      <c r="B743" s="71"/>
      <c r="C743" s="9" t="s">
        <v>7</v>
      </c>
      <c r="D743" s="10">
        <f t="shared" si="91"/>
        <v>380.7</v>
      </c>
      <c r="E743" s="10">
        <v>0</v>
      </c>
      <c r="F743" s="10">
        <v>0</v>
      </c>
      <c r="G743" s="10">
        <v>0</v>
      </c>
      <c r="H743" s="10">
        <v>0</v>
      </c>
      <c r="I743" s="10">
        <v>0</v>
      </c>
      <c r="J743" s="10">
        <v>380.7</v>
      </c>
      <c r="K743" s="10">
        <v>0</v>
      </c>
      <c r="L743" s="15">
        <v>0</v>
      </c>
      <c r="M743" s="10">
        <v>0</v>
      </c>
      <c r="N743" s="10">
        <v>0</v>
      </c>
      <c r="O743" s="10">
        <v>0</v>
      </c>
      <c r="P743" s="12" t="e">
        <f>L743-#REF!</f>
        <v>#REF!</v>
      </c>
    </row>
    <row r="744" spans="1:16" ht="24" x14ac:dyDescent="0.25">
      <c r="A744" s="71"/>
      <c r="B744" s="71"/>
      <c r="C744" s="9" t="s">
        <v>8</v>
      </c>
      <c r="D744" s="10">
        <f t="shared" si="91"/>
        <v>18655.099999999999</v>
      </c>
      <c r="E744" s="10">
        <v>0</v>
      </c>
      <c r="F744" s="10">
        <v>0</v>
      </c>
      <c r="G744" s="10">
        <v>0</v>
      </c>
      <c r="H744" s="10">
        <v>0</v>
      </c>
      <c r="I744" s="10">
        <v>0</v>
      </c>
      <c r="J744" s="10">
        <v>18655.099999999999</v>
      </c>
      <c r="K744" s="10">
        <v>0</v>
      </c>
      <c r="L744" s="15">
        <v>0</v>
      </c>
      <c r="M744" s="10">
        <v>0</v>
      </c>
      <c r="N744" s="10">
        <v>0</v>
      </c>
      <c r="O744" s="10">
        <v>0</v>
      </c>
      <c r="P744" s="12" t="e">
        <f>L744-#REF!</f>
        <v>#REF!</v>
      </c>
    </row>
    <row r="745" spans="1:16" ht="24" x14ac:dyDescent="0.25">
      <c r="A745" s="71"/>
      <c r="B745" s="71"/>
      <c r="C745" s="9" t="s">
        <v>9</v>
      </c>
      <c r="D745" s="10">
        <f t="shared" si="91"/>
        <v>0</v>
      </c>
      <c r="E745" s="10">
        <v>0</v>
      </c>
      <c r="F745" s="10">
        <v>0</v>
      </c>
      <c r="G745" s="10">
        <v>0</v>
      </c>
      <c r="H745" s="10">
        <v>0</v>
      </c>
      <c r="I745" s="10">
        <v>0</v>
      </c>
      <c r="J745" s="10">
        <v>0</v>
      </c>
      <c r="K745" s="10">
        <v>0</v>
      </c>
      <c r="L745" s="15">
        <v>0</v>
      </c>
      <c r="M745" s="10">
        <v>0</v>
      </c>
      <c r="N745" s="10">
        <v>0</v>
      </c>
      <c r="O745" s="10">
        <v>0</v>
      </c>
      <c r="P745" s="12" t="e">
        <f>L745-#REF!</f>
        <v>#REF!</v>
      </c>
    </row>
    <row r="746" spans="1:16" ht="36" x14ac:dyDescent="0.25">
      <c r="A746" s="71"/>
      <c r="B746" s="71"/>
      <c r="C746" s="9" t="s">
        <v>10</v>
      </c>
      <c r="D746" s="10">
        <f t="shared" si="91"/>
        <v>0</v>
      </c>
      <c r="E746" s="10">
        <v>0</v>
      </c>
      <c r="F746" s="10">
        <v>0</v>
      </c>
      <c r="G746" s="10">
        <v>0</v>
      </c>
      <c r="H746" s="10">
        <v>0</v>
      </c>
      <c r="I746" s="10">
        <v>0</v>
      </c>
      <c r="J746" s="10">
        <v>0</v>
      </c>
      <c r="K746" s="10">
        <v>0</v>
      </c>
      <c r="L746" s="15">
        <v>0</v>
      </c>
      <c r="M746" s="10">
        <v>0</v>
      </c>
      <c r="N746" s="10">
        <v>0</v>
      </c>
      <c r="O746" s="10">
        <v>0</v>
      </c>
      <c r="P746" s="12" t="e">
        <f>L746-#REF!</f>
        <v>#REF!</v>
      </c>
    </row>
    <row r="747" spans="1:16" hidden="1" x14ac:dyDescent="0.25">
      <c r="A747" s="9"/>
      <c r="B747" s="9"/>
      <c r="C747" s="9"/>
      <c r="D747" s="10">
        <f t="shared" si="91"/>
        <v>0</v>
      </c>
      <c r="E747" s="10"/>
      <c r="F747" s="10"/>
      <c r="G747" s="10"/>
      <c r="H747" s="10"/>
      <c r="I747" s="10"/>
      <c r="J747" s="10"/>
      <c r="K747" s="10"/>
      <c r="L747" s="15"/>
      <c r="M747" s="10"/>
      <c r="N747" s="10"/>
      <c r="O747" s="10"/>
      <c r="P747" s="12" t="e">
        <f>L747-#REF!</f>
        <v>#REF!</v>
      </c>
    </row>
    <row r="748" spans="1:16" x14ac:dyDescent="0.25">
      <c r="A748" s="71" t="s">
        <v>112</v>
      </c>
      <c r="B748" s="71" t="s">
        <v>13</v>
      </c>
      <c r="C748" s="9" t="s">
        <v>6</v>
      </c>
      <c r="D748" s="10">
        <f t="shared" si="91"/>
        <v>75000</v>
      </c>
      <c r="E748" s="10">
        <f>SUM(E749:E752)</f>
        <v>0</v>
      </c>
      <c r="F748" s="10">
        <f t="shared" ref="F748:O748" si="94">SUM(F749:F752)</f>
        <v>0</v>
      </c>
      <c r="G748" s="10">
        <f t="shared" si="94"/>
        <v>0</v>
      </c>
      <c r="H748" s="10">
        <f t="shared" si="94"/>
        <v>0</v>
      </c>
      <c r="I748" s="10">
        <f t="shared" si="94"/>
        <v>0</v>
      </c>
      <c r="J748" s="10">
        <f t="shared" si="94"/>
        <v>55000</v>
      </c>
      <c r="K748" s="10">
        <f t="shared" si="94"/>
        <v>0</v>
      </c>
      <c r="L748" s="29">
        <f t="shared" si="94"/>
        <v>20000</v>
      </c>
      <c r="M748" s="10">
        <f t="shared" si="94"/>
        <v>0</v>
      </c>
      <c r="N748" s="10">
        <f t="shared" si="94"/>
        <v>0</v>
      </c>
      <c r="O748" s="10">
        <f t="shared" si="94"/>
        <v>0</v>
      </c>
      <c r="P748" s="25" t="e">
        <f>L748-#REF!</f>
        <v>#REF!</v>
      </c>
    </row>
    <row r="749" spans="1:16" x14ac:dyDescent="0.25">
      <c r="A749" s="71"/>
      <c r="B749" s="71"/>
      <c r="C749" s="9" t="s">
        <v>7</v>
      </c>
      <c r="D749" s="10">
        <f t="shared" si="91"/>
        <v>0</v>
      </c>
      <c r="E749" s="10">
        <v>0</v>
      </c>
      <c r="F749" s="10">
        <v>0</v>
      </c>
      <c r="G749" s="10">
        <v>0</v>
      </c>
      <c r="H749" s="10">
        <v>0</v>
      </c>
      <c r="I749" s="10">
        <v>0</v>
      </c>
      <c r="J749" s="9"/>
      <c r="K749" s="10">
        <v>0</v>
      </c>
      <c r="L749" s="29"/>
      <c r="M749" s="10">
        <v>0</v>
      </c>
      <c r="N749" s="10">
        <v>0</v>
      </c>
      <c r="O749" s="10">
        <v>0</v>
      </c>
      <c r="P749" s="8" t="e">
        <f>L749-#REF!</f>
        <v>#REF!</v>
      </c>
    </row>
    <row r="750" spans="1:16" ht="24" x14ac:dyDescent="0.25">
      <c r="A750" s="71"/>
      <c r="B750" s="71"/>
      <c r="C750" s="9" t="s">
        <v>8</v>
      </c>
      <c r="D750" s="10">
        <f t="shared" si="91"/>
        <v>75000</v>
      </c>
      <c r="E750" s="10">
        <v>0</v>
      </c>
      <c r="F750" s="10">
        <v>0</v>
      </c>
      <c r="G750" s="10">
        <v>0</v>
      </c>
      <c r="H750" s="10">
        <v>0</v>
      </c>
      <c r="I750" s="10">
        <v>0</v>
      </c>
      <c r="J750" s="10">
        <v>55000</v>
      </c>
      <c r="K750" s="10">
        <v>0</v>
      </c>
      <c r="L750" s="29">
        <v>20000</v>
      </c>
      <c r="M750" s="10">
        <v>0</v>
      </c>
      <c r="N750" s="10">
        <v>0</v>
      </c>
      <c r="O750" s="10">
        <v>0</v>
      </c>
      <c r="P750" s="25" t="e">
        <f>L750-#REF!</f>
        <v>#REF!</v>
      </c>
    </row>
    <row r="751" spans="1:16" ht="24" x14ac:dyDescent="0.25">
      <c r="A751" s="71"/>
      <c r="B751" s="71"/>
      <c r="C751" s="9" t="s">
        <v>9</v>
      </c>
      <c r="D751" s="10">
        <f t="shared" si="91"/>
        <v>0</v>
      </c>
      <c r="E751" s="10">
        <v>0</v>
      </c>
      <c r="F751" s="10">
        <v>0</v>
      </c>
      <c r="G751" s="10">
        <v>0</v>
      </c>
      <c r="H751" s="10">
        <v>0</v>
      </c>
      <c r="I751" s="10">
        <v>0</v>
      </c>
      <c r="J751" s="10">
        <v>0</v>
      </c>
      <c r="K751" s="10">
        <v>0</v>
      </c>
      <c r="L751" s="15">
        <v>0</v>
      </c>
      <c r="M751" s="10">
        <v>0</v>
      </c>
      <c r="N751" s="10">
        <v>0</v>
      </c>
      <c r="O751" s="10">
        <v>0</v>
      </c>
      <c r="P751" s="12" t="e">
        <f>L751-#REF!</f>
        <v>#REF!</v>
      </c>
    </row>
    <row r="752" spans="1:16" ht="36" x14ac:dyDescent="0.25">
      <c r="A752" s="71"/>
      <c r="B752" s="71"/>
      <c r="C752" s="9" t="s">
        <v>10</v>
      </c>
      <c r="D752" s="10">
        <f t="shared" si="91"/>
        <v>0</v>
      </c>
      <c r="E752" s="10">
        <v>0</v>
      </c>
      <c r="F752" s="10">
        <v>0</v>
      </c>
      <c r="G752" s="10">
        <v>0</v>
      </c>
      <c r="H752" s="10">
        <v>0</v>
      </c>
      <c r="I752" s="10">
        <v>0</v>
      </c>
      <c r="J752" s="10">
        <v>0</v>
      </c>
      <c r="K752" s="10">
        <v>0</v>
      </c>
      <c r="L752" s="15">
        <v>0</v>
      </c>
      <c r="M752" s="10">
        <v>0</v>
      </c>
      <c r="N752" s="10">
        <v>0</v>
      </c>
      <c r="O752" s="10">
        <v>0</v>
      </c>
      <c r="P752" s="12" t="e">
        <f>L752-#REF!</f>
        <v>#REF!</v>
      </c>
    </row>
    <row r="753" spans="1:16" hidden="1" x14ac:dyDescent="0.25">
      <c r="A753" s="9"/>
      <c r="B753" s="9"/>
      <c r="C753" s="9"/>
      <c r="D753" s="10">
        <f t="shared" si="91"/>
        <v>0</v>
      </c>
      <c r="E753" s="10"/>
      <c r="F753" s="10"/>
      <c r="G753" s="10"/>
      <c r="H753" s="10"/>
      <c r="I753" s="10"/>
      <c r="J753" s="10"/>
      <c r="K753" s="10"/>
      <c r="L753" s="15"/>
      <c r="M753" s="10"/>
      <c r="N753" s="10"/>
      <c r="O753" s="10"/>
      <c r="P753" s="12" t="e">
        <f>L753-#REF!</f>
        <v>#REF!</v>
      </c>
    </row>
    <row r="754" spans="1:16" x14ac:dyDescent="0.25">
      <c r="A754" s="71" t="s">
        <v>113</v>
      </c>
      <c r="B754" s="71"/>
      <c r="C754" s="9" t="s">
        <v>6</v>
      </c>
      <c r="D754" s="10">
        <f t="shared" si="91"/>
        <v>26399.599999999999</v>
      </c>
      <c r="E754" s="10">
        <f t="shared" ref="D754:O759" si="95">E762+E768</f>
        <v>0</v>
      </c>
      <c r="F754" s="10">
        <f t="shared" si="95"/>
        <v>0</v>
      </c>
      <c r="G754" s="10">
        <f t="shared" si="95"/>
        <v>0</v>
      </c>
      <c r="H754" s="10">
        <f t="shared" si="95"/>
        <v>0</v>
      </c>
      <c r="I754" s="10">
        <f t="shared" si="95"/>
        <v>0</v>
      </c>
      <c r="J754" s="10">
        <f t="shared" si="95"/>
        <v>18548.5</v>
      </c>
      <c r="K754" s="10">
        <f t="shared" si="95"/>
        <v>7851.1</v>
      </c>
      <c r="L754" s="15">
        <f t="shared" si="95"/>
        <v>0</v>
      </c>
      <c r="M754" s="10">
        <f t="shared" si="95"/>
        <v>0</v>
      </c>
      <c r="N754" s="10">
        <f t="shared" si="95"/>
        <v>0</v>
      </c>
      <c r="O754" s="10">
        <f t="shared" si="95"/>
        <v>0</v>
      </c>
      <c r="P754" s="12" t="e">
        <f>L754-#REF!</f>
        <v>#REF!</v>
      </c>
    </row>
    <row r="755" spans="1:16" x14ac:dyDescent="0.25">
      <c r="A755" s="71"/>
      <c r="B755" s="71"/>
      <c r="C755" s="9" t="s">
        <v>7</v>
      </c>
      <c r="D755" s="10">
        <f t="shared" si="91"/>
        <v>26399.599999999999</v>
      </c>
      <c r="E755" s="10">
        <f t="shared" si="95"/>
        <v>0</v>
      </c>
      <c r="F755" s="10">
        <f t="shared" si="95"/>
        <v>0</v>
      </c>
      <c r="G755" s="10">
        <f t="shared" si="95"/>
        <v>0</v>
      </c>
      <c r="H755" s="10">
        <f t="shared" si="95"/>
        <v>0</v>
      </c>
      <c r="I755" s="10">
        <f t="shared" si="95"/>
        <v>0</v>
      </c>
      <c r="J755" s="10">
        <f t="shared" si="95"/>
        <v>18548.5</v>
      </c>
      <c r="K755" s="10">
        <f t="shared" si="95"/>
        <v>7851.1</v>
      </c>
      <c r="L755" s="15">
        <f t="shared" si="95"/>
        <v>0</v>
      </c>
      <c r="M755" s="10">
        <f t="shared" si="95"/>
        <v>0</v>
      </c>
      <c r="N755" s="10">
        <f t="shared" si="95"/>
        <v>0</v>
      </c>
      <c r="O755" s="10">
        <f t="shared" si="95"/>
        <v>0</v>
      </c>
      <c r="P755" s="12" t="e">
        <f>L755-#REF!</f>
        <v>#REF!</v>
      </c>
    </row>
    <row r="756" spans="1:16" ht="24" x14ac:dyDescent="0.25">
      <c r="A756" s="71"/>
      <c r="B756" s="71"/>
      <c r="C756" s="9" t="s">
        <v>8</v>
      </c>
      <c r="D756" s="10">
        <f t="shared" si="91"/>
        <v>0</v>
      </c>
      <c r="E756" s="10">
        <f t="shared" si="95"/>
        <v>0</v>
      </c>
      <c r="F756" s="10">
        <f t="shared" si="95"/>
        <v>0</v>
      </c>
      <c r="G756" s="10">
        <f t="shared" si="95"/>
        <v>0</v>
      </c>
      <c r="H756" s="10">
        <f t="shared" si="95"/>
        <v>0</v>
      </c>
      <c r="I756" s="10">
        <f t="shared" si="95"/>
        <v>0</v>
      </c>
      <c r="J756" s="10">
        <f t="shared" si="95"/>
        <v>0</v>
      </c>
      <c r="K756" s="10">
        <f t="shared" si="95"/>
        <v>0</v>
      </c>
      <c r="L756" s="15">
        <f t="shared" si="95"/>
        <v>0</v>
      </c>
      <c r="M756" s="10">
        <f t="shared" si="95"/>
        <v>0</v>
      </c>
      <c r="N756" s="10">
        <f t="shared" si="95"/>
        <v>0</v>
      </c>
      <c r="O756" s="10">
        <f t="shared" si="95"/>
        <v>0</v>
      </c>
      <c r="P756" s="12" t="e">
        <f>L756-#REF!</f>
        <v>#REF!</v>
      </c>
    </row>
    <row r="757" spans="1:16" ht="24" x14ac:dyDescent="0.25">
      <c r="A757" s="71"/>
      <c r="B757" s="71"/>
      <c r="C757" s="9" t="s">
        <v>9</v>
      </c>
      <c r="D757" s="10">
        <f t="shared" si="91"/>
        <v>0</v>
      </c>
      <c r="E757" s="10">
        <f t="shared" si="95"/>
        <v>0</v>
      </c>
      <c r="F757" s="10">
        <f t="shared" si="95"/>
        <v>0</v>
      </c>
      <c r="G757" s="10">
        <f t="shared" si="95"/>
        <v>0</v>
      </c>
      <c r="H757" s="10">
        <f t="shared" si="95"/>
        <v>0</v>
      </c>
      <c r="I757" s="10">
        <f t="shared" si="95"/>
        <v>0</v>
      </c>
      <c r="J757" s="10">
        <f t="shared" si="95"/>
        <v>0</v>
      </c>
      <c r="K757" s="10">
        <f t="shared" si="95"/>
        <v>0</v>
      </c>
      <c r="L757" s="15">
        <f t="shared" si="95"/>
        <v>0</v>
      </c>
      <c r="M757" s="10">
        <f t="shared" si="95"/>
        <v>0</v>
      </c>
      <c r="N757" s="10">
        <f t="shared" si="95"/>
        <v>0</v>
      </c>
      <c r="O757" s="10">
        <f t="shared" si="95"/>
        <v>0</v>
      </c>
      <c r="P757" s="12" t="e">
        <f>L757-#REF!</f>
        <v>#REF!</v>
      </c>
    </row>
    <row r="758" spans="1:16" ht="36" x14ac:dyDescent="0.25">
      <c r="A758" s="71"/>
      <c r="B758" s="71"/>
      <c r="C758" s="9" t="s">
        <v>10</v>
      </c>
      <c r="D758" s="10">
        <f t="shared" si="91"/>
        <v>0</v>
      </c>
      <c r="E758" s="10">
        <f t="shared" si="95"/>
        <v>0</v>
      </c>
      <c r="F758" s="10">
        <f t="shared" si="95"/>
        <v>0</v>
      </c>
      <c r="G758" s="10">
        <f t="shared" si="95"/>
        <v>0</v>
      </c>
      <c r="H758" s="10">
        <f t="shared" si="95"/>
        <v>0</v>
      </c>
      <c r="I758" s="10">
        <f t="shared" si="95"/>
        <v>0</v>
      </c>
      <c r="J758" s="10">
        <f t="shared" si="95"/>
        <v>0</v>
      </c>
      <c r="K758" s="10">
        <f t="shared" si="95"/>
        <v>0</v>
      </c>
      <c r="L758" s="15">
        <f t="shared" si="95"/>
        <v>0</v>
      </c>
      <c r="M758" s="10">
        <f t="shared" si="95"/>
        <v>0</v>
      </c>
      <c r="N758" s="10">
        <f t="shared" si="95"/>
        <v>0</v>
      </c>
      <c r="O758" s="10">
        <f t="shared" si="95"/>
        <v>0</v>
      </c>
      <c r="P758" s="12" t="e">
        <f>L758-#REF!</f>
        <v>#REF!</v>
      </c>
    </row>
    <row r="759" spans="1:16" hidden="1" x14ac:dyDescent="0.25">
      <c r="A759" s="71"/>
      <c r="B759" s="9"/>
      <c r="C759" s="9"/>
      <c r="D759" s="10">
        <f t="shared" si="95"/>
        <v>0</v>
      </c>
      <c r="E759" s="10">
        <f t="shared" si="95"/>
        <v>0</v>
      </c>
      <c r="F759" s="10">
        <f t="shared" si="95"/>
        <v>0</v>
      </c>
      <c r="G759" s="10">
        <f t="shared" si="95"/>
        <v>0</v>
      </c>
      <c r="H759" s="10">
        <f t="shared" si="95"/>
        <v>0</v>
      </c>
      <c r="I759" s="10">
        <f t="shared" si="95"/>
        <v>0</v>
      </c>
      <c r="J759" s="10">
        <f t="shared" si="95"/>
        <v>0</v>
      </c>
      <c r="K759" s="10">
        <f t="shared" si="95"/>
        <v>0</v>
      </c>
      <c r="L759" s="15">
        <f t="shared" si="95"/>
        <v>0</v>
      </c>
      <c r="M759" s="10">
        <f t="shared" si="95"/>
        <v>0</v>
      </c>
      <c r="N759" s="10">
        <f t="shared" si="95"/>
        <v>0</v>
      </c>
      <c r="O759" s="10">
        <f t="shared" si="95"/>
        <v>0</v>
      </c>
      <c r="P759" s="12" t="e">
        <f>L759-#REF!</f>
        <v>#REF!</v>
      </c>
    </row>
    <row r="760" spans="1:16" x14ac:dyDescent="0.25">
      <c r="A760" s="71"/>
      <c r="B760" s="71" t="s">
        <v>12</v>
      </c>
      <c r="C760" s="71"/>
      <c r="D760" s="71"/>
      <c r="E760" s="71"/>
      <c r="F760" s="71"/>
      <c r="G760" s="71"/>
      <c r="H760" s="71"/>
      <c r="I760" s="71"/>
      <c r="J760" s="71"/>
      <c r="K760" s="71"/>
      <c r="L760" s="71"/>
      <c r="M760" s="71"/>
      <c r="N760" s="71"/>
      <c r="O760" s="71"/>
      <c r="P760" s="12" t="e">
        <f>L760-#REF!</f>
        <v>#REF!</v>
      </c>
    </row>
    <row r="761" spans="1:16" x14ac:dyDescent="0.25">
      <c r="A761" s="71"/>
      <c r="B761" s="9"/>
      <c r="C761" s="9"/>
      <c r="D761" s="9"/>
      <c r="E761" s="9"/>
      <c r="F761" s="9"/>
      <c r="G761" s="9"/>
      <c r="H761" s="9"/>
      <c r="I761" s="9"/>
      <c r="J761" s="9"/>
      <c r="K761" s="9"/>
      <c r="L761" s="17"/>
      <c r="M761" s="9"/>
      <c r="N761" s="9"/>
      <c r="O761" s="9"/>
      <c r="P761" s="12" t="e">
        <f>L761-#REF!</f>
        <v>#REF!</v>
      </c>
    </row>
    <row r="762" spans="1:16" x14ac:dyDescent="0.25">
      <c r="A762" s="71"/>
      <c r="B762" s="71" t="s">
        <v>13</v>
      </c>
      <c r="C762" s="9" t="s">
        <v>6</v>
      </c>
      <c r="D762" s="10">
        <f t="shared" ref="D762:D802" si="96">SUM(E762:O762)</f>
        <v>9979.2000000000007</v>
      </c>
      <c r="E762" s="10">
        <v>0</v>
      </c>
      <c r="F762" s="10">
        <v>0</v>
      </c>
      <c r="G762" s="10">
        <v>0</v>
      </c>
      <c r="H762" s="10">
        <v>0</v>
      </c>
      <c r="I762" s="10">
        <v>0</v>
      </c>
      <c r="J762" s="10">
        <v>9979.2000000000007</v>
      </c>
      <c r="K762" s="10">
        <v>0</v>
      </c>
      <c r="L762" s="15">
        <v>0</v>
      </c>
      <c r="M762" s="10">
        <v>0</v>
      </c>
      <c r="N762" s="10">
        <v>0</v>
      </c>
      <c r="O762" s="10">
        <v>0</v>
      </c>
      <c r="P762" s="12" t="e">
        <f>L762-#REF!</f>
        <v>#REF!</v>
      </c>
    </row>
    <row r="763" spans="1:16" x14ac:dyDescent="0.25">
      <c r="A763" s="71"/>
      <c r="B763" s="71"/>
      <c r="C763" s="9" t="s">
        <v>7</v>
      </c>
      <c r="D763" s="10">
        <f t="shared" si="96"/>
        <v>9979.2000000000007</v>
      </c>
      <c r="E763" s="10">
        <v>0</v>
      </c>
      <c r="F763" s="10">
        <v>0</v>
      </c>
      <c r="G763" s="10">
        <v>0</v>
      </c>
      <c r="H763" s="10">
        <v>0</v>
      </c>
      <c r="I763" s="10">
        <v>0</v>
      </c>
      <c r="J763" s="10">
        <v>9979.2000000000007</v>
      </c>
      <c r="K763" s="10">
        <v>0</v>
      </c>
      <c r="L763" s="15">
        <v>0</v>
      </c>
      <c r="M763" s="10">
        <v>0</v>
      </c>
      <c r="N763" s="10">
        <v>0</v>
      </c>
      <c r="O763" s="10">
        <v>0</v>
      </c>
      <c r="P763" s="12" t="e">
        <f>L763-#REF!</f>
        <v>#REF!</v>
      </c>
    </row>
    <row r="764" spans="1:16" ht="24" x14ac:dyDescent="0.25">
      <c r="A764" s="71"/>
      <c r="B764" s="71"/>
      <c r="C764" s="9" t="s">
        <v>8</v>
      </c>
      <c r="D764" s="10">
        <f t="shared" si="96"/>
        <v>0</v>
      </c>
      <c r="E764" s="10">
        <v>0</v>
      </c>
      <c r="F764" s="10">
        <v>0</v>
      </c>
      <c r="G764" s="10">
        <v>0</v>
      </c>
      <c r="H764" s="10">
        <v>0</v>
      </c>
      <c r="I764" s="10">
        <v>0</v>
      </c>
      <c r="J764" s="10">
        <v>0</v>
      </c>
      <c r="K764" s="10">
        <v>0</v>
      </c>
      <c r="L764" s="15">
        <v>0</v>
      </c>
      <c r="M764" s="10">
        <v>0</v>
      </c>
      <c r="N764" s="10">
        <v>0</v>
      </c>
      <c r="O764" s="10">
        <v>0</v>
      </c>
      <c r="P764" s="12" t="e">
        <f>L764-#REF!</f>
        <v>#REF!</v>
      </c>
    </row>
    <row r="765" spans="1:16" ht="24" x14ac:dyDescent="0.25">
      <c r="A765" s="71"/>
      <c r="B765" s="71"/>
      <c r="C765" s="9" t="s">
        <v>9</v>
      </c>
      <c r="D765" s="10">
        <f t="shared" si="96"/>
        <v>0</v>
      </c>
      <c r="E765" s="10">
        <v>0</v>
      </c>
      <c r="F765" s="10">
        <v>0</v>
      </c>
      <c r="G765" s="10">
        <v>0</v>
      </c>
      <c r="H765" s="10">
        <v>0</v>
      </c>
      <c r="I765" s="10">
        <v>0</v>
      </c>
      <c r="J765" s="10">
        <v>0</v>
      </c>
      <c r="K765" s="10">
        <v>0</v>
      </c>
      <c r="L765" s="15">
        <v>0</v>
      </c>
      <c r="M765" s="10">
        <v>0</v>
      </c>
      <c r="N765" s="10">
        <v>0</v>
      </c>
      <c r="O765" s="10">
        <v>0</v>
      </c>
      <c r="P765" s="12" t="e">
        <f>L765-#REF!</f>
        <v>#REF!</v>
      </c>
    </row>
    <row r="766" spans="1:16" ht="36" x14ac:dyDescent="0.25">
      <c r="A766" s="71"/>
      <c r="B766" s="71"/>
      <c r="C766" s="9" t="s">
        <v>10</v>
      </c>
      <c r="D766" s="10">
        <f t="shared" si="96"/>
        <v>0</v>
      </c>
      <c r="E766" s="10">
        <v>0</v>
      </c>
      <c r="F766" s="10">
        <v>0</v>
      </c>
      <c r="G766" s="10">
        <v>0</v>
      </c>
      <c r="H766" s="10">
        <v>0</v>
      </c>
      <c r="I766" s="10">
        <v>0</v>
      </c>
      <c r="J766" s="10">
        <v>0</v>
      </c>
      <c r="K766" s="10">
        <v>0</v>
      </c>
      <c r="L766" s="15">
        <v>0</v>
      </c>
      <c r="M766" s="10">
        <v>0</v>
      </c>
      <c r="N766" s="10">
        <v>0</v>
      </c>
      <c r="O766" s="10">
        <v>0</v>
      </c>
      <c r="P766" s="12" t="e">
        <f>L766-#REF!</f>
        <v>#REF!</v>
      </c>
    </row>
    <row r="767" spans="1:16" hidden="1" x14ac:dyDescent="0.25">
      <c r="A767" s="71"/>
      <c r="B767" s="9"/>
      <c r="C767" s="9"/>
      <c r="D767" s="10">
        <f t="shared" si="96"/>
        <v>0</v>
      </c>
      <c r="E767" s="10"/>
      <c r="F767" s="10"/>
      <c r="G767" s="10"/>
      <c r="H767" s="10"/>
      <c r="I767" s="10"/>
      <c r="J767" s="10"/>
      <c r="K767" s="10"/>
      <c r="L767" s="15"/>
      <c r="M767" s="10"/>
      <c r="N767" s="10"/>
      <c r="O767" s="10"/>
      <c r="P767" s="12" t="e">
        <f>L767-#REF!</f>
        <v>#REF!</v>
      </c>
    </row>
    <row r="768" spans="1:16" x14ac:dyDescent="0.25">
      <c r="A768" s="71"/>
      <c r="B768" s="71" t="s">
        <v>17</v>
      </c>
      <c r="C768" s="9" t="s">
        <v>6</v>
      </c>
      <c r="D768" s="10">
        <f t="shared" si="96"/>
        <v>16420.400000000001</v>
      </c>
      <c r="E768" s="10">
        <v>0</v>
      </c>
      <c r="F768" s="10">
        <v>0</v>
      </c>
      <c r="G768" s="10">
        <v>0</v>
      </c>
      <c r="H768" s="10">
        <v>0</v>
      </c>
      <c r="I768" s="10">
        <v>0</v>
      </c>
      <c r="J768" s="10">
        <v>8569.2999999999993</v>
      </c>
      <c r="K768" s="10">
        <v>7851.1</v>
      </c>
      <c r="L768" s="15">
        <v>0</v>
      </c>
      <c r="M768" s="10">
        <v>0</v>
      </c>
      <c r="N768" s="10">
        <v>0</v>
      </c>
      <c r="O768" s="10">
        <v>0</v>
      </c>
      <c r="P768" s="12" t="e">
        <f>L768-#REF!</f>
        <v>#REF!</v>
      </c>
    </row>
    <row r="769" spans="1:16" x14ac:dyDescent="0.25">
      <c r="A769" s="71"/>
      <c r="B769" s="71"/>
      <c r="C769" s="9" t="s">
        <v>7</v>
      </c>
      <c r="D769" s="10">
        <f t="shared" si="96"/>
        <v>16420.400000000001</v>
      </c>
      <c r="E769" s="10">
        <v>0</v>
      </c>
      <c r="F769" s="10">
        <v>0</v>
      </c>
      <c r="G769" s="10">
        <v>0</v>
      </c>
      <c r="H769" s="10">
        <v>0</v>
      </c>
      <c r="I769" s="10">
        <v>0</v>
      </c>
      <c r="J769" s="10">
        <v>8569.2999999999993</v>
      </c>
      <c r="K769" s="10">
        <v>7851.1</v>
      </c>
      <c r="L769" s="15">
        <v>0</v>
      </c>
      <c r="M769" s="10">
        <v>0</v>
      </c>
      <c r="N769" s="10">
        <v>0</v>
      </c>
      <c r="O769" s="10">
        <v>0</v>
      </c>
      <c r="P769" s="12" t="e">
        <f>L769-#REF!</f>
        <v>#REF!</v>
      </c>
    </row>
    <row r="770" spans="1:16" ht="24" x14ac:dyDescent="0.25">
      <c r="A770" s="71"/>
      <c r="B770" s="71"/>
      <c r="C770" s="9" t="s">
        <v>8</v>
      </c>
      <c r="D770" s="10">
        <f t="shared" si="96"/>
        <v>0</v>
      </c>
      <c r="E770" s="10">
        <v>0</v>
      </c>
      <c r="F770" s="10">
        <v>0</v>
      </c>
      <c r="G770" s="10">
        <v>0</v>
      </c>
      <c r="H770" s="10">
        <v>0</v>
      </c>
      <c r="I770" s="10">
        <v>0</v>
      </c>
      <c r="J770" s="10">
        <v>0</v>
      </c>
      <c r="K770" s="10">
        <v>0</v>
      </c>
      <c r="L770" s="15">
        <v>0</v>
      </c>
      <c r="M770" s="10">
        <v>0</v>
      </c>
      <c r="N770" s="10">
        <v>0</v>
      </c>
      <c r="O770" s="10">
        <v>0</v>
      </c>
      <c r="P770" s="12" t="e">
        <f>L770-#REF!</f>
        <v>#REF!</v>
      </c>
    </row>
    <row r="771" spans="1:16" ht="24" x14ac:dyDescent="0.25">
      <c r="A771" s="71"/>
      <c r="B771" s="71"/>
      <c r="C771" s="9" t="s">
        <v>9</v>
      </c>
      <c r="D771" s="10">
        <f t="shared" si="96"/>
        <v>0</v>
      </c>
      <c r="E771" s="10">
        <v>0</v>
      </c>
      <c r="F771" s="10">
        <v>0</v>
      </c>
      <c r="G771" s="10">
        <v>0</v>
      </c>
      <c r="H771" s="10">
        <v>0</v>
      </c>
      <c r="I771" s="10">
        <v>0</v>
      </c>
      <c r="J771" s="10">
        <v>0</v>
      </c>
      <c r="K771" s="10">
        <v>0</v>
      </c>
      <c r="L771" s="15">
        <v>0</v>
      </c>
      <c r="M771" s="10">
        <v>0</v>
      </c>
      <c r="N771" s="10">
        <v>0</v>
      </c>
      <c r="O771" s="10">
        <v>0</v>
      </c>
      <c r="P771" s="12" t="e">
        <f>L771-#REF!</f>
        <v>#REF!</v>
      </c>
    </row>
    <row r="772" spans="1:16" ht="36" x14ac:dyDescent="0.25">
      <c r="A772" s="71"/>
      <c r="B772" s="71"/>
      <c r="C772" s="9" t="s">
        <v>10</v>
      </c>
      <c r="D772" s="10">
        <f t="shared" si="96"/>
        <v>0</v>
      </c>
      <c r="E772" s="10">
        <v>0</v>
      </c>
      <c r="F772" s="10">
        <v>0</v>
      </c>
      <c r="G772" s="10">
        <v>0</v>
      </c>
      <c r="H772" s="10">
        <v>0</v>
      </c>
      <c r="I772" s="10">
        <v>0</v>
      </c>
      <c r="J772" s="10">
        <v>0</v>
      </c>
      <c r="K772" s="10">
        <v>0</v>
      </c>
      <c r="L772" s="15">
        <v>0</v>
      </c>
      <c r="M772" s="10">
        <v>0</v>
      </c>
      <c r="N772" s="10">
        <v>0</v>
      </c>
      <c r="O772" s="10">
        <v>0</v>
      </c>
      <c r="P772" s="12" t="e">
        <f>L772-#REF!</f>
        <v>#REF!</v>
      </c>
    </row>
    <row r="773" spans="1:16" hidden="1" x14ac:dyDescent="0.25">
      <c r="A773" s="9"/>
      <c r="B773" s="9"/>
      <c r="C773" s="9"/>
      <c r="D773" s="10">
        <f t="shared" si="96"/>
        <v>0</v>
      </c>
      <c r="E773" s="10"/>
      <c r="F773" s="10"/>
      <c r="G773" s="10"/>
      <c r="H773" s="10"/>
      <c r="I773" s="10"/>
      <c r="J773" s="10"/>
      <c r="K773" s="10"/>
      <c r="L773" s="15"/>
      <c r="M773" s="10"/>
      <c r="N773" s="10"/>
      <c r="O773" s="10"/>
      <c r="P773" s="12" t="e">
        <f>L773-#REF!</f>
        <v>#REF!</v>
      </c>
    </row>
    <row r="774" spans="1:16" x14ac:dyDescent="0.25">
      <c r="A774" s="71" t="s">
        <v>114</v>
      </c>
      <c r="B774" s="71" t="s">
        <v>13</v>
      </c>
      <c r="C774" s="9" t="s">
        <v>6</v>
      </c>
      <c r="D774" s="10">
        <f t="shared" si="96"/>
        <v>13346.9</v>
      </c>
      <c r="E774" s="10">
        <v>0</v>
      </c>
      <c r="F774" s="10">
        <v>0</v>
      </c>
      <c r="G774" s="10">
        <v>0</v>
      </c>
      <c r="H774" s="10">
        <v>0</v>
      </c>
      <c r="I774" s="10">
        <v>0</v>
      </c>
      <c r="J774" s="10">
        <v>13346.9</v>
      </c>
      <c r="K774" s="10">
        <v>0</v>
      </c>
      <c r="L774" s="15">
        <v>0</v>
      </c>
      <c r="M774" s="10">
        <v>0</v>
      </c>
      <c r="N774" s="10">
        <v>0</v>
      </c>
      <c r="O774" s="10">
        <v>0</v>
      </c>
      <c r="P774" s="12" t="e">
        <f>L774-#REF!</f>
        <v>#REF!</v>
      </c>
    </row>
    <row r="775" spans="1:16" x14ac:dyDescent="0.25">
      <c r="A775" s="71"/>
      <c r="B775" s="71"/>
      <c r="C775" s="9" t="s">
        <v>7</v>
      </c>
      <c r="D775" s="10">
        <f t="shared" si="96"/>
        <v>13346.9</v>
      </c>
      <c r="E775" s="10">
        <v>0</v>
      </c>
      <c r="F775" s="10">
        <v>0</v>
      </c>
      <c r="G775" s="10">
        <v>0</v>
      </c>
      <c r="H775" s="10">
        <v>0</v>
      </c>
      <c r="I775" s="10">
        <v>0</v>
      </c>
      <c r="J775" s="10">
        <v>13346.9</v>
      </c>
      <c r="K775" s="10">
        <v>0</v>
      </c>
      <c r="L775" s="15">
        <v>0</v>
      </c>
      <c r="M775" s="10">
        <v>0</v>
      </c>
      <c r="N775" s="10">
        <v>0</v>
      </c>
      <c r="O775" s="10">
        <v>0</v>
      </c>
      <c r="P775" s="12" t="e">
        <f>L775-#REF!</f>
        <v>#REF!</v>
      </c>
    </row>
    <row r="776" spans="1:16" ht="24" x14ac:dyDescent="0.25">
      <c r="A776" s="71"/>
      <c r="B776" s="71"/>
      <c r="C776" s="9" t="s">
        <v>8</v>
      </c>
      <c r="D776" s="10">
        <f t="shared" si="96"/>
        <v>0</v>
      </c>
      <c r="E776" s="10">
        <v>0</v>
      </c>
      <c r="F776" s="10">
        <v>0</v>
      </c>
      <c r="G776" s="10">
        <v>0</v>
      </c>
      <c r="H776" s="10">
        <v>0</v>
      </c>
      <c r="I776" s="10">
        <v>0</v>
      </c>
      <c r="J776" s="10">
        <v>0</v>
      </c>
      <c r="K776" s="10">
        <v>0</v>
      </c>
      <c r="L776" s="15">
        <v>0</v>
      </c>
      <c r="M776" s="10">
        <v>0</v>
      </c>
      <c r="N776" s="10">
        <v>0</v>
      </c>
      <c r="O776" s="10">
        <v>0</v>
      </c>
      <c r="P776" s="12" t="e">
        <f>L776-#REF!</f>
        <v>#REF!</v>
      </c>
    </row>
    <row r="777" spans="1:16" ht="24" x14ac:dyDescent="0.25">
      <c r="A777" s="71"/>
      <c r="B777" s="71"/>
      <c r="C777" s="9" t="s">
        <v>9</v>
      </c>
      <c r="D777" s="10">
        <f t="shared" si="96"/>
        <v>0</v>
      </c>
      <c r="E777" s="10">
        <v>0</v>
      </c>
      <c r="F777" s="10">
        <v>0</v>
      </c>
      <c r="G777" s="10">
        <v>0</v>
      </c>
      <c r="H777" s="10">
        <v>0</v>
      </c>
      <c r="I777" s="10">
        <v>0</v>
      </c>
      <c r="J777" s="10">
        <v>0</v>
      </c>
      <c r="K777" s="10">
        <v>0</v>
      </c>
      <c r="L777" s="15">
        <v>0</v>
      </c>
      <c r="M777" s="10">
        <v>0</v>
      </c>
      <c r="N777" s="10">
        <v>0</v>
      </c>
      <c r="O777" s="10">
        <v>0</v>
      </c>
      <c r="P777" s="12" t="e">
        <f>L777-#REF!</f>
        <v>#REF!</v>
      </c>
    </row>
    <row r="778" spans="1:16" ht="36" x14ac:dyDescent="0.25">
      <c r="A778" s="71"/>
      <c r="B778" s="71"/>
      <c r="C778" s="9" t="s">
        <v>10</v>
      </c>
      <c r="D778" s="10">
        <f t="shared" si="96"/>
        <v>0</v>
      </c>
      <c r="E778" s="10">
        <v>0</v>
      </c>
      <c r="F778" s="10">
        <v>0</v>
      </c>
      <c r="G778" s="10">
        <v>0</v>
      </c>
      <c r="H778" s="10">
        <v>0</v>
      </c>
      <c r="I778" s="10">
        <v>0</v>
      </c>
      <c r="J778" s="10">
        <v>0</v>
      </c>
      <c r="K778" s="10">
        <v>0</v>
      </c>
      <c r="L778" s="15">
        <v>0</v>
      </c>
      <c r="M778" s="10">
        <v>0</v>
      </c>
      <c r="N778" s="10">
        <v>0</v>
      </c>
      <c r="O778" s="10">
        <v>0</v>
      </c>
      <c r="P778" s="12" t="e">
        <f>L778-#REF!</f>
        <v>#REF!</v>
      </c>
    </row>
    <row r="779" spans="1:16" hidden="1" x14ac:dyDescent="0.25">
      <c r="A779" s="9"/>
      <c r="B779" s="9"/>
      <c r="C779" s="9"/>
      <c r="D779" s="10">
        <f t="shared" si="96"/>
        <v>0</v>
      </c>
      <c r="E779" s="10"/>
      <c r="F779" s="10"/>
      <c r="G779" s="10"/>
      <c r="H779" s="10"/>
      <c r="I779" s="10"/>
      <c r="J779" s="10"/>
      <c r="K779" s="10"/>
      <c r="L779" s="15"/>
      <c r="M779" s="10"/>
      <c r="N779" s="10"/>
      <c r="O779" s="10"/>
      <c r="P779" s="12" t="e">
        <f>L779-#REF!</f>
        <v>#REF!</v>
      </c>
    </row>
    <row r="780" spans="1:16" x14ac:dyDescent="0.25">
      <c r="A780" s="71" t="s">
        <v>115</v>
      </c>
      <c r="B780" s="71" t="s">
        <v>13</v>
      </c>
      <c r="C780" s="9" t="s">
        <v>6</v>
      </c>
      <c r="D780" s="10">
        <f t="shared" si="96"/>
        <v>150370.79999999999</v>
      </c>
      <c r="E780" s="10">
        <v>0</v>
      </c>
      <c r="F780" s="10">
        <v>0</v>
      </c>
      <c r="G780" s="10">
        <v>0</v>
      </c>
      <c r="H780" s="10">
        <v>0</v>
      </c>
      <c r="I780" s="10">
        <v>0</v>
      </c>
      <c r="J780" s="10">
        <v>0</v>
      </c>
      <c r="K780" s="10">
        <v>0</v>
      </c>
      <c r="L780" s="15">
        <v>0</v>
      </c>
      <c r="M780" s="10">
        <v>48011.199999999997</v>
      </c>
      <c r="N780" s="10">
        <v>102359.6</v>
      </c>
      <c r="O780" s="10">
        <v>0</v>
      </c>
      <c r="P780" s="12" t="e">
        <f>L780-#REF!</f>
        <v>#REF!</v>
      </c>
    </row>
    <row r="781" spans="1:16" x14ac:dyDescent="0.25">
      <c r="A781" s="71"/>
      <c r="B781" s="71"/>
      <c r="C781" s="9" t="s">
        <v>7</v>
      </c>
      <c r="D781" s="10">
        <f t="shared" si="96"/>
        <v>16540.8</v>
      </c>
      <c r="E781" s="10">
        <v>0</v>
      </c>
      <c r="F781" s="10">
        <v>0</v>
      </c>
      <c r="G781" s="10">
        <v>0</v>
      </c>
      <c r="H781" s="10">
        <v>0</v>
      </c>
      <c r="I781" s="10">
        <v>0</v>
      </c>
      <c r="J781" s="10">
        <v>0</v>
      </c>
      <c r="K781" s="10">
        <v>0</v>
      </c>
      <c r="L781" s="15">
        <v>0</v>
      </c>
      <c r="M781" s="10">
        <v>5281.2</v>
      </c>
      <c r="N781" s="10">
        <v>11259.6</v>
      </c>
      <c r="O781" s="10">
        <v>0</v>
      </c>
      <c r="P781" s="12" t="e">
        <f>L781-#REF!</f>
        <v>#REF!</v>
      </c>
    </row>
    <row r="782" spans="1:16" ht="24" x14ac:dyDescent="0.25">
      <c r="A782" s="71"/>
      <c r="B782" s="71"/>
      <c r="C782" s="9" t="s">
        <v>8</v>
      </c>
      <c r="D782" s="10">
        <f t="shared" si="96"/>
        <v>133830</v>
      </c>
      <c r="E782" s="10">
        <v>0</v>
      </c>
      <c r="F782" s="10">
        <v>0</v>
      </c>
      <c r="G782" s="10">
        <v>0</v>
      </c>
      <c r="H782" s="10">
        <v>0</v>
      </c>
      <c r="I782" s="10">
        <v>0</v>
      </c>
      <c r="J782" s="10">
        <v>0</v>
      </c>
      <c r="K782" s="10">
        <v>0</v>
      </c>
      <c r="L782" s="15">
        <v>0</v>
      </c>
      <c r="M782" s="10">
        <v>42730</v>
      </c>
      <c r="N782" s="10">
        <v>91100</v>
      </c>
      <c r="O782" s="10">
        <v>0</v>
      </c>
      <c r="P782" s="12" t="e">
        <f>L782-#REF!</f>
        <v>#REF!</v>
      </c>
    </row>
    <row r="783" spans="1:16" ht="24" x14ac:dyDescent="0.25">
      <c r="A783" s="71"/>
      <c r="B783" s="71"/>
      <c r="C783" s="9" t="s">
        <v>9</v>
      </c>
      <c r="D783" s="10">
        <f t="shared" si="96"/>
        <v>0</v>
      </c>
      <c r="E783" s="10">
        <v>0</v>
      </c>
      <c r="F783" s="10">
        <v>0</v>
      </c>
      <c r="G783" s="10">
        <v>0</v>
      </c>
      <c r="H783" s="10">
        <v>0</v>
      </c>
      <c r="I783" s="10">
        <v>0</v>
      </c>
      <c r="J783" s="10">
        <v>0</v>
      </c>
      <c r="K783" s="10">
        <v>0</v>
      </c>
      <c r="L783" s="15">
        <v>0</v>
      </c>
      <c r="M783" s="10">
        <v>0</v>
      </c>
      <c r="N783" s="10">
        <v>0</v>
      </c>
      <c r="O783" s="10">
        <v>0</v>
      </c>
      <c r="P783" s="12" t="e">
        <f>L783-#REF!</f>
        <v>#REF!</v>
      </c>
    </row>
    <row r="784" spans="1:16" ht="36" x14ac:dyDescent="0.25">
      <c r="A784" s="71"/>
      <c r="B784" s="71"/>
      <c r="C784" s="9" t="s">
        <v>10</v>
      </c>
      <c r="D784" s="10">
        <f t="shared" si="96"/>
        <v>0</v>
      </c>
      <c r="E784" s="10">
        <v>0</v>
      </c>
      <c r="F784" s="10">
        <v>0</v>
      </c>
      <c r="G784" s="10">
        <v>0</v>
      </c>
      <c r="H784" s="10">
        <v>0</v>
      </c>
      <c r="I784" s="10">
        <v>0</v>
      </c>
      <c r="J784" s="10">
        <v>0</v>
      </c>
      <c r="K784" s="10">
        <v>0</v>
      </c>
      <c r="L784" s="15">
        <v>0</v>
      </c>
      <c r="M784" s="10">
        <v>0</v>
      </c>
      <c r="N784" s="10">
        <v>0</v>
      </c>
      <c r="O784" s="10">
        <v>0</v>
      </c>
      <c r="P784" s="12" t="e">
        <f>L784-#REF!</f>
        <v>#REF!</v>
      </c>
    </row>
    <row r="785" spans="1:16" hidden="1" x14ac:dyDescent="0.25">
      <c r="A785" s="9"/>
      <c r="B785" s="9"/>
      <c r="C785" s="9"/>
      <c r="D785" s="10">
        <f t="shared" si="96"/>
        <v>0</v>
      </c>
      <c r="E785" s="10"/>
      <c r="F785" s="10"/>
      <c r="G785" s="10"/>
      <c r="H785" s="10"/>
      <c r="I785" s="10"/>
      <c r="J785" s="10"/>
      <c r="K785" s="10"/>
      <c r="L785" s="15"/>
      <c r="M785" s="10"/>
      <c r="N785" s="10"/>
      <c r="O785" s="10"/>
      <c r="P785" s="12" t="e">
        <f>L785-#REF!</f>
        <v>#REF!</v>
      </c>
    </row>
    <row r="786" spans="1:16" x14ac:dyDescent="0.25">
      <c r="A786" s="71" t="s">
        <v>116</v>
      </c>
      <c r="B786" s="71" t="s">
        <v>13</v>
      </c>
      <c r="C786" s="9" t="s">
        <v>6</v>
      </c>
      <c r="D786" s="10">
        <f t="shared" si="96"/>
        <v>111663</v>
      </c>
      <c r="E786" s="10">
        <v>0</v>
      </c>
      <c r="F786" s="10">
        <v>0</v>
      </c>
      <c r="G786" s="10">
        <v>0</v>
      </c>
      <c r="H786" s="10">
        <v>0</v>
      </c>
      <c r="I786" s="10">
        <v>0</v>
      </c>
      <c r="J786" s="10">
        <v>0</v>
      </c>
      <c r="K786" s="10">
        <v>55831.5</v>
      </c>
      <c r="L786" s="15">
        <v>0</v>
      </c>
      <c r="M786" s="10">
        <v>55831.5</v>
      </c>
      <c r="N786" s="10">
        <v>0</v>
      </c>
      <c r="O786" s="10">
        <v>0</v>
      </c>
      <c r="P786" s="12" t="e">
        <f>L786-#REF!</f>
        <v>#REF!</v>
      </c>
    </row>
    <row r="787" spans="1:16" x14ac:dyDescent="0.25">
      <c r="A787" s="71"/>
      <c r="B787" s="71"/>
      <c r="C787" s="9" t="s">
        <v>7</v>
      </c>
      <c r="D787" s="10">
        <f t="shared" si="96"/>
        <v>12283</v>
      </c>
      <c r="E787" s="10">
        <v>0</v>
      </c>
      <c r="F787" s="10">
        <v>0</v>
      </c>
      <c r="G787" s="10">
        <v>0</v>
      </c>
      <c r="H787" s="10">
        <v>0</v>
      </c>
      <c r="I787" s="10">
        <v>0</v>
      </c>
      <c r="J787" s="10">
        <v>0</v>
      </c>
      <c r="K787" s="10">
        <v>6141.5</v>
      </c>
      <c r="L787" s="15">
        <v>0</v>
      </c>
      <c r="M787" s="10">
        <v>6141.5</v>
      </c>
      <c r="N787" s="10">
        <v>0</v>
      </c>
      <c r="O787" s="10">
        <v>0</v>
      </c>
      <c r="P787" s="12" t="e">
        <f>L787-#REF!</f>
        <v>#REF!</v>
      </c>
    </row>
    <row r="788" spans="1:16" ht="24" x14ac:dyDescent="0.25">
      <c r="A788" s="71"/>
      <c r="B788" s="71"/>
      <c r="C788" s="9" t="s">
        <v>8</v>
      </c>
      <c r="D788" s="10">
        <f t="shared" si="96"/>
        <v>99380</v>
      </c>
      <c r="E788" s="10">
        <v>0</v>
      </c>
      <c r="F788" s="10">
        <v>0</v>
      </c>
      <c r="G788" s="10">
        <v>0</v>
      </c>
      <c r="H788" s="10">
        <v>0</v>
      </c>
      <c r="I788" s="10">
        <v>0</v>
      </c>
      <c r="J788" s="10">
        <v>0</v>
      </c>
      <c r="K788" s="10">
        <v>49690</v>
      </c>
      <c r="L788" s="15">
        <v>0</v>
      </c>
      <c r="M788" s="10">
        <v>49690</v>
      </c>
      <c r="N788" s="10">
        <v>0</v>
      </c>
      <c r="O788" s="10">
        <v>0</v>
      </c>
      <c r="P788" s="12" t="e">
        <f>L788-#REF!</f>
        <v>#REF!</v>
      </c>
    </row>
    <row r="789" spans="1:16" ht="24" x14ac:dyDescent="0.25">
      <c r="A789" s="71"/>
      <c r="B789" s="71"/>
      <c r="C789" s="9" t="s">
        <v>9</v>
      </c>
      <c r="D789" s="10">
        <f t="shared" si="96"/>
        <v>0</v>
      </c>
      <c r="E789" s="10">
        <v>0</v>
      </c>
      <c r="F789" s="10">
        <v>0</v>
      </c>
      <c r="G789" s="10">
        <v>0</v>
      </c>
      <c r="H789" s="10">
        <v>0</v>
      </c>
      <c r="I789" s="10">
        <v>0</v>
      </c>
      <c r="J789" s="10">
        <v>0</v>
      </c>
      <c r="K789" s="10">
        <v>0</v>
      </c>
      <c r="L789" s="15">
        <v>0</v>
      </c>
      <c r="M789" s="10">
        <v>0</v>
      </c>
      <c r="N789" s="10">
        <v>0</v>
      </c>
      <c r="O789" s="10">
        <v>0</v>
      </c>
      <c r="P789" s="12" t="e">
        <f>L789-#REF!</f>
        <v>#REF!</v>
      </c>
    </row>
    <row r="790" spans="1:16" ht="36" x14ac:dyDescent="0.25">
      <c r="A790" s="71"/>
      <c r="B790" s="71"/>
      <c r="C790" s="9" t="s">
        <v>10</v>
      </c>
      <c r="D790" s="10">
        <f t="shared" si="96"/>
        <v>0</v>
      </c>
      <c r="E790" s="10">
        <v>0</v>
      </c>
      <c r="F790" s="10">
        <v>0</v>
      </c>
      <c r="G790" s="10">
        <v>0</v>
      </c>
      <c r="H790" s="10">
        <v>0</v>
      </c>
      <c r="I790" s="10">
        <v>0</v>
      </c>
      <c r="J790" s="10">
        <v>0</v>
      </c>
      <c r="K790" s="10">
        <v>0</v>
      </c>
      <c r="L790" s="15">
        <v>0</v>
      </c>
      <c r="M790" s="10">
        <v>0</v>
      </c>
      <c r="N790" s="10">
        <v>0</v>
      </c>
      <c r="O790" s="10">
        <v>0</v>
      </c>
      <c r="P790" s="12" t="e">
        <f>L790-#REF!</f>
        <v>#REF!</v>
      </c>
    </row>
    <row r="791" spans="1:16" ht="15.75" customHeight="1" x14ac:dyDescent="0.25">
      <c r="A791" s="9"/>
      <c r="B791" s="9"/>
      <c r="C791" s="9"/>
      <c r="D791" s="10">
        <f t="shared" si="96"/>
        <v>0</v>
      </c>
      <c r="E791" s="10"/>
      <c r="F791" s="10"/>
      <c r="G791" s="10"/>
      <c r="H791" s="10"/>
      <c r="I791" s="10"/>
      <c r="J791" s="10"/>
      <c r="K791" s="10"/>
      <c r="L791" s="15"/>
      <c r="M791" s="10"/>
      <c r="N791" s="10"/>
      <c r="O791" s="10"/>
      <c r="P791" s="12" t="e">
        <f>L791-#REF!</f>
        <v>#REF!</v>
      </c>
    </row>
    <row r="792" spans="1:16" x14ac:dyDescent="0.25">
      <c r="A792" s="71" t="s">
        <v>117</v>
      </c>
      <c r="B792" s="71" t="s">
        <v>21</v>
      </c>
      <c r="C792" s="9" t="s">
        <v>6</v>
      </c>
      <c r="D792" s="10">
        <f t="shared" si="96"/>
        <v>84076.700000000012</v>
      </c>
      <c r="E792" s="10">
        <v>0</v>
      </c>
      <c r="F792" s="10">
        <v>0</v>
      </c>
      <c r="G792" s="10">
        <v>0</v>
      </c>
      <c r="H792" s="10">
        <v>0</v>
      </c>
      <c r="I792" s="10">
        <v>0</v>
      </c>
      <c r="J792" s="10">
        <v>0</v>
      </c>
      <c r="K792" s="10">
        <v>0</v>
      </c>
      <c r="L792" s="28">
        <v>39582</v>
      </c>
      <c r="M792" s="10">
        <v>24775.3</v>
      </c>
      <c r="N792" s="10">
        <v>19719.400000000001</v>
      </c>
      <c r="O792" s="10">
        <v>0</v>
      </c>
      <c r="P792" s="12" t="e">
        <f>L792-#REF!</f>
        <v>#REF!</v>
      </c>
    </row>
    <row r="793" spans="1:16" x14ac:dyDescent="0.25">
      <c r="A793" s="71"/>
      <c r="B793" s="71"/>
      <c r="C793" s="9" t="s">
        <v>7</v>
      </c>
      <c r="D793" s="10">
        <f t="shared" si="96"/>
        <v>9248.4</v>
      </c>
      <c r="E793" s="10">
        <v>0</v>
      </c>
      <c r="F793" s="10">
        <v>0</v>
      </c>
      <c r="G793" s="10">
        <v>0</v>
      </c>
      <c r="H793" s="10">
        <v>0</v>
      </c>
      <c r="I793" s="10">
        <v>0</v>
      </c>
      <c r="J793" s="10">
        <v>0</v>
      </c>
      <c r="K793" s="10">
        <v>0</v>
      </c>
      <c r="L793" s="15">
        <v>4354</v>
      </c>
      <c r="M793" s="10">
        <v>2725.3</v>
      </c>
      <c r="N793" s="10">
        <v>2169.1</v>
      </c>
      <c r="O793" s="10">
        <v>0</v>
      </c>
      <c r="P793" s="12" t="e">
        <f>L793-#REF!</f>
        <v>#REF!</v>
      </c>
    </row>
    <row r="794" spans="1:16" ht="24" x14ac:dyDescent="0.25">
      <c r="A794" s="71"/>
      <c r="B794" s="71"/>
      <c r="C794" s="9" t="s">
        <v>8</v>
      </c>
      <c r="D794" s="10">
        <f t="shared" si="96"/>
        <v>74828.3</v>
      </c>
      <c r="E794" s="10">
        <v>0</v>
      </c>
      <c r="F794" s="10">
        <v>0</v>
      </c>
      <c r="G794" s="10">
        <v>0</v>
      </c>
      <c r="H794" s="10">
        <v>0</v>
      </c>
      <c r="I794" s="10">
        <v>0</v>
      </c>
      <c r="J794" s="10">
        <v>0</v>
      </c>
      <c r="K794" s="10">
        <v>0</v>
      </c>
      <c r="L794" s="15">
        <v>35228</v>
      </c>
      <c r="M794" s="10">
        <v>22050</v>
      </c>
      <c r="N794" s="10">
        <v>17550.3</v>
      </c>
      <c r="O794" s="10">
        <v>0</v>
      </c>
      <c r="P794" s="12" t="e">
        <f>L794-#REF!</f>
        <v>#REF!</v>
      </c>
    </row>
    <row r="795" spans="1:16" ht="24" x14ac:dyDescent="0.25">
      <c r="A795" s="71"/>
      <c r="B795" s="71"/>
      <c r="C795" s="9" t="s">
        <v>9</v>
      </c>
      <c r="D795" s="10">
        <f t="shared" si="96"/>
        <v>0</v>
      </c>
      <c r="E795" s="10">
        <v>0</v>
      </c>
      <c r="F795" s="10">
        <v>0</v>
      </c>
      <c r="G795" s="10">
        <v>0</v>
      </c>
      <c r="H795" s="10">
        <v>0</v>
      </c>
      <c r="I795" s="10">
        <v>0</v>
      </c>
      <c r="J795" s="10">
        <v>0</v>
      </c>
      <c r="K795" s="10">
        <v>0</v>
      </c>
      <c r="L795" s="15">
        <v>0</v>
      </c>
      <c r="M795" s="10">
        <v>0</v>
      </c>
      <c r="N795" s="10">
        <v>0</v>
      </c>
      <c r="O795" s="10">
        <v>0</v>
      </c>
      <c r="P795" s="12" t="e">
        <f>L795-#REF!</f>
        <v>#REF!</v>
      </c>
    </row>
    <row r="796" spans="1:16" ht="36" x14ac:dyDescent="0.25">
      <c r="A796" s="71"/>
      <c r="B796" s="71"/>
      <c r="C796" s="9" t="s">
        <v>10</v>
      </c>
      <c r="D796" s="10">
        <f t="shared" si="96"/>
        <v>0</v>
      </c>
      <c r="E796" s="10">
        <v>0</v>
      </c>
      <c r="F796" s="10">
        <v>0</v>
      </c>
      <c r="G796" s="10">
        <v>0</v>
      </c>
      <c r="H796" s="10">
        <v>0</v>
      </c>
      <c r="I796" s="10">
        <v>0</v>
      </c>
      <c r="J796" s="10">
        <v>0</v>
      </c>
      <c r="K796" s="10">
        <v>0</v>
      </c>
      <c r="L796" s="15">
        <v>0</v>
      </c>
      <c r="M796" s="10">
        <v>0</v>
      </c>
      <c r="N796" s="10">
        <v>0</v>
      </c>
      <c r="O796" s="10">
        <v>0</v>
      </c>
      <c r="P796" s="12" t="e">
        <f>L796-#REF!</f>
        <v>#REF!</v>
      </c>
    </row>
    <row r="797" spans="1:16" hidden="1" x14ac:dyDescent="0.25">
      <c r="A797" s="9"/>
      <c r="B797" s="9"/>
      <c r="C797" s="9"/>
      <c r="D797" s="10">
        <f t="shared" si="96"/>
        <v>0</v>
      </c>
      <c r="E797" s="10"/>
      <c r="F797" s="10"/>
      <c r="G797" s="10"/>
      <c r="H797" s="10"/>
      <c r="I797" s="10"/>
      <c r="J797" s="10"/>
      <c r="K797" s="10"/>
      <c r="L797" s="15"/>
      <c r="M797" s="10"/>
      <c r="N797" s="10"/>
      <c r="O797" s="10"/>
      <c r="P797" s="12" t="e">
        <f>L797-#REF!</f>
        <v>#REF!</v>
      </c>
    </row>
    <row r="798" spans="1:16" ht="15.75" customHeight="1" x14ac:dyDescent="0.25">
      <c r="A798" s="72" t="s">
        <v>118</v>
      </c>
      <c r="B798" s="72" t="s">
        <v>13</v>
      </c>
      <c r="C798" s="9" t="s">
        <v>6</v>
      </c>
      <c r="D798" s="10">
        <f t="shared" si="96"/>
        <v>35705.5</v>
      </c>
      <c r="E798" s="10">
        <f t="shared" ref="D798:O803" si="97">E805+E811+E817+E823</f>
        <v>0</v>
      </c>
      <c r="F798" s="10">
        <f t="shared" si="97"/>
        <v>0</v>
      </c>
      <c r="G798" s="10">
        <f t="shared" si="97"/>
        <v>0</v>
      </c>
      <c r="H798" s="10">
        <f t="shared" si="97"/>
        <v>0</v>
      </c>
      <c r="I798" s="10">
        <f t="shared" si="97"/>
        <v>0</v>
      </c>
      <c r="J798" s="10">
        <f t="shared" si="97"/>
        <v>24505.5</v>
      </c>
      <c r="K798" s="10">
        <f t="shared" si="97"/>
        <v>7700</v>
      </c>
      <c r="L798" s="28">
        <f t="shared" si="97"/>
        <v>2500</v>
      </c>
      <c r="M798" s="10">
        <f t="shared" si="97"/>
        <v>1000</v>
      </c>
      <c r="N798" s="10">
        <f t="shared" si="97"/>
        <v>0</v>
      </c>
      <c r="O798" s="10">
        <f t="shared" si="97"/>
        <v>0</v>
      </c>
      <c r="P798" s="12" t="e">
        <f>L798-#REF!</f>
        <v>#REF!</v>
      </c>
    </row>
    <row r="799" spans="1:16" x14ac:dyDescent="0.25">
      <c r="A799" s="72"/>
      <c r="B799" s="72"/>
      <c r="C799" s="9" t="s">
        <v>7</v>
      </c>
      <c r="D799" s="10">
        <f t="shared" si="96"/>
        <v>145.5</v>
      </c>
      <c r="E799" s="10">
        <f t="shared" si="97"/>
        <v>0</v>
      </c>
      <c r="F799" s="10">
        <f t="shared" si="97"/>
        <v>0</v>
      </c>
      <c r="G799" s="10">
        <f t="shared" si="97"/>
        <v>0</v>
      </c>
      <c r="H799" s="10">
        <f t="shared" si="97"/>
        <v>0</v>
      </c>
      <c r="I799" s="10">
        <f t="shared" si="97"/>
        <v>0</v>
      </c>
      <c r="J799" s="10">
        <f t="shared" si="97"/>
        <v>145.5</v>
      </c>
      <c r="K799" s="10">
        <f t="shared" si="97"/>
        <v>0</v>
      </c>
      <c r="L799" s="28">
        <f t="shared" si="97"/>
        <v>0</v>
      </c>
      <c r="M799" s="10">
        <f t="shared" si="97"/>
        <v>0</v>
      </c>
      <c r="N799" s="10">
        <f t="shared" si="97"/>
        <v>0</v>
      </c>
      <c r="O799" s="10">
        <f t="shared" si="97"/>
        <v>0</v>
      </c>
      <c r="P799" s="12" t="e">
        <f>L799-#REF!</f>
        <v>#REF!</v>
      </c>
    </row>
    <row r="800" spans="1:16" ht="24" x14ac:dyDescent="0.25">
      <c r="A800" s="72"/>
      <c r="B800" s="72"/>
      <c r="C800" s="9" t="s">
        <v>8</v>
      </c>
      <c r="D800" s="10">
        <f t="shared" si="96"/>
        <v>35560</v>
      </c>
      <c r="E800" s="10">
        <f t="shared" si="97"/>
        <v>0</v>
      </c>
      <c r="F800" s="10">
        <f t="shared" si="97"/>
        <v>0</v>
      </c>
      <c r="G800" s="10">
        <f t="shared" si="97"/>
        <v>0</v>
      </c>
      <c r="H800" s="10">
        <f t="shared" si="97"/>
        <v>0</v>
      </c>
      <c r="I800" s="10">
        <f t="shared" si="97"/>
        <v>0</v>
      </c>
      <c r="J800" s="10">
        <f t="shared" si="97"/>
        <v>24360</v>
      </c>
      <c r="K800" s="10">
        <f t="shared" si="97"/>
        <v>7700</v>
      </c>
      <c r="L800" s="28">
        <f t="shared" si="97"/>
        <v>2500</v>
      </c>
      <c r="M800" s="10">
        <f t="shared" si="97"/>
        <v>1000</v>
      </c>
      <c r="N800" s="10">
        <f t="shared" si="97"/>
        <v>0</v>
      </c>
      <c r="O800" s="10">
        <f t="shared" si="97"/>
        <v>0</v>
      </c>
      <c r="P800" s="12" t="e">
        <f>L800-#REF!</f>
        <v>#REF!</v>
      </c>
    </row>
    <row r="801" spans="1:16" ht="24" x14ac:dyDescent="0.25">
      <c r="A801" s="72"/>
      <c r="B801" s="72"/>
      <c r="C801" s="9" t="s">
        <v>9</v>
      </c>
      <c r="D801" s="10">
        <f t="shared" si="96"/>
        <v>0</v>
      </c>
      <c r="E801" s="10">
        <f t="shared" si="97"/>
        <v>0</v>
      </c>
      <c r="F801" s="10">
        <f t="shared" si="97"/>
        <v>0</v>
      </c>
      <c r="G801" s="10">
        <f t="shared" si="97"/>
        <v>0</v>
      </c>
      <c r="H801" s="10">
        <f t="shared" si="97"/>
        <v>0</v>
      </c>
      <c r="I801" s="10">
        <f t="shared" si="97"/>
        <v>0</v>
      </c>
      <c r="J801" s="10">
        <f t="shared" si="97"/>
        <v>0</v>
      </c>
      <c r="K801" s="10">
        <f t="shared" si="97"/>
        <v>0</v>
      </c>
      <c r="L801" s="15">
        <f t="shared" si="97"/>
        <v>0</v>
      </c>
      <c r="M801" s="10">
        <f t="shared" si="97"/>
        <v>0</v>
      </c>
      <c r="N801" s="10">
        <f t="shared" si="97"/>
        <v>0</v>
      </c>
      <c r="O801" s="10">
        <f t="shared" si="97"/>
        <v>0</v>
      </c>
      <c r="P801" s="12" t="e">
        <f>L801-#REF!</f>
        <v>#REF!</v>
      </c>
    </row>
    <row r="802" spans="1:16" ht="36" x14ac:dyDescent="0.25">
      <c r="A802" s="72"/>
      <c r="B802" s="72"/>
      <c r="C802" s="9" t="s">
        <v>10</v>
      </c>
      <c r="D802" s="10">
        <f t="shared" si="96"/>
        <v>0</v>
      </c>
      <c r="E802" s="10">
        <f t="shared" si="97"/>
        <v>0</v>
      </c>
      <c r="F802" s="10">
        <f t="shared" si="97"/>
        <v>0</v>
      </c>
      <c r="G802" s="10">
        <f t="shared" si="97"/>
        <v>0</v>
      </c>
      <c r="H802" s="10">
        <f t="shared" si="97"/>
        <v>0</v>
      </c>
      <c r="I802" s="10">
        <f t="shared" si="97"/>
        <v>0</v>
      </c>
      <c r="J802" s="10">
        <f t="shared" si="97"/>
        <v>0</v>
      </c>
      <c r="K802" s="10">
        <f t="shared" si="97"/>
        <v>0</v>
      </c>
      <c r="L802" s="15">
        <f t="shared" si="97"/>
        <v>0</v>
      </c>
      <c r="M802" s="10">
        <f t="shared" si="97"/>
        <v>0</v>
      </c>
      <c r="N802" s="10">
        <f t="shared" si="97"/>
        <v>0</v>
      </c>
      <c r="O802" s="10">
        <f t="shared" si="97"/>
        <v>0</v>
      </c>
      <c r="P802" s="12" t="e">
        <f>L802-#REF!</f>
        <v>#REF!</v>
      </c>
    </row>
    <row r="803" spans="1:16" hidden="1" x14ac:dyDescent="0.25">
      <c r="A803" s="72"/>
      <c r="B803" s="72"/>
      <c r="C803" s="9"/>
      <c r="D803" s="10">
        <f t="shared" si="97"/>
        <v>0</v>
      </c>
      <c r="E803" s="10">
        <f t="shared" si="97"/>
        <v>0</v>
      </c>
      <c r="F803" s="10">
        <f t="shared" si="97"/>
        <v>0</v>
      </c>
      <c r="G803" s="10">
        <f t="shared" si="97"/>
        <v>0</v>
      </c>
      <c r="H803" s="10">
        <f t="shared" si="97"/>
        <v>0</v>
      </c>
      <c r="I803" s="10">
        <f t="shared" si="97"/>
        <v>0</v>
      </c>
      <c r="J803" s="10">
        <f t="shared" si="97"/>
        <v>0</v>
      </c>
      <c r="K803" s="10">
        <f t="shared" si="97"/>
        <v>0</v>
      </c>
      <c r="L803" s="15">
        <f t="shared" si="97"/>
        <v>0</v>
      </c>
      <c r="M803" s="10">
        <f t="shared" si="97"/>
        <v>0</v>
      </c>
      <c r="N803" s="10">
        <f t="shared" si="97"/>
        <v>0</v>
      </c>
      <c r="O803" s="10">
        <f t="shared" si="97"/>
        <v>0</v>
      </c>
      <c r="P803" s="12" t="e">
        <f>L803-#REF!</f>
        <v>#REF!</v>
      </c>
    </row>
    <row r="804" spans="1:16" x14ac:dyDescent="0.25">
      <c r="A804" s="71" t="s">
        <v>119</v>
      </c>
      <c r="B804" s="71"/>
      <c r="C804" s="71"/>
      <c r="D804" s="71"/>
      <c r="E804" s="71"/>
      <c r="F804" s="71"/>
      <c r="G804" s="71"/>
      <c r="H804" s="71"/>
      <c r="I804" s="71"/>
      <c r="J804" s="71"/>
      <c r="K804" s="71"/>
      <c r="L804" s="71"/>
      <c r="M804" s="71"/>
      <c r="N804" s="71"/>
      <c r="O804" s="71"/>
      <c r="P804" s="12" t="e">
        <f>L804-#REF!</f>
        <v>#REF!</v>
      </c>
    </row>
    <row r="805" spans="1:16" x14ac:dyDescent="0.25">
      <c r="A805" s="71" t="s">
        <v>120</v>
      </c>
      <c r="B805" s="71" t="s">
        <v>13</v>
      </c>
      <c r="C805" s="9" t="s">
        <v>6</v>
      </c>
      <c r="D805" s="10">
        <f t="shared" ref="D805:D833" si="98">SUM(E805:O805)</f>
        <v>35560</v>
      </c>
      <c r="E805" s="10">
        <v>0</v>
      </c>
      <c r="F805" s="10">
        <v>0</v>
      </c>
      <c r="G805" s="10">
        <v>0</v>
      </c>
      <c r="H805" s="10">
        <v>0</v>
      </c>
      <c r="I805" s="10">
        <v>0</v>
      </c>
      <c r="J805" s="10">
        <v>24360</v>
      </c>
      <c r="K805" s="10">
        <v>7700</v>
      </c>
      <c r="L805" s="28">
        <v>2500</v>
      </c>
      <c r="M805" s="10">
        <v>1000</v>
      </c>
      <c r="N805" s="10">
        <v>0</v>
      </c>
      <c r="O805" s="10">
        <v>0</v>
      </c>
      <c r="P805" s="12" t="e">
        <f>L805-#REF!</f>
        <v>#REF!</v>
      </c>
    </row>
    <row r="806" spans="1:16" x14ac:dyDescent="0.25">
      <c r="A806" s="71"/>
      <c r="B806" s="71"/>
      <c r="C806" s="9" t="s">
        <v>7</v>
      </c>
      <c r="D806" s="10">
        <f t="shared" si="98"/>
        <v>0</v>
      </c>
      <c r="E806" s="10">
        <v>0</v>
      </c>
      <c r="F806" s="10">
        <v>0</v>
      </c>
      <c r="G806" s="10">
        <v>0</v>
      </c>
      <c r="H806" s="10">
        <v>0</v>
      </c>
      <c r="I806" s="10">
        <v>0</v>
      </c>
      <c r="J806" s="10">
        <v>0</v>
      </c>
      <c r="K806" s="10">
        <v>0</v>
      </c>
      <c r="L806" s="28">
        <v>0</v>
      </c>
      <c r="M806" s="10">
        <v>0</v>
      </c>
      <c r="N806" s="10">
        <v>0</v>
      </c>
      <c r="O806" s="10">
        <v>0</v>
      </c>
      <c r="P806" s="12" t="e">
        <f>L806-#REF!</f>
        <v>#REF!</v>
      </c>
    </row>
    <row r="807" spans="1:16" ht="24" x14ac:dyDescent="0.25">
      <c r="A807" s="71"/>
      <c r="B807" s="71"/>
      <c r="C807" s="9" t="s">
        <v>8</v>
      </c>
      <c r="D807" s="10">
        <f t="shared" si="98"/>
        <v>35560</v>
      </c>
      <c r="E807" s="10">
        <v>0</v>
      </c>
      <c r="F807" s="10">
        <v>0</v>
      </c>
      <c r="G807" s="10">
        <v>0</v>
      </c>
      <c r="H807" s="10">
        <v>0</v>
      </c>
      <c r="I807" s="10">
        <v>0</v>
      </c>
      <c r="J807" s="10">
        <v>24360</v>
      </c>
      <c r="K807" s="10">
        <v>7700</v>
      </c>
      <c r="L807" s="28">
        <v>2500</v>
      </c>
      <c r="M807" s="10">
        <v>1000</v>
      </c>
      <c r="N807" s="10">
        <v>0</v>
      </c>
      <c r="O807" s="10">
        <v>0</v>
      </c>
      <c r="P807" s="12" t="e">
        <f>L807-#REF!</f>
        <v>#REF!</v>
      </c>
    </row>
    <row r="808" spans="1:16" ht="24" x14ac:dyDescent="0.25">
      <c r="A808" s="71"/>
      <c r="B808" s="71"/>
      <c r="C808" s="9" t="s">
        <v>9</v>
      </c>
      <c r="D808" s="10">
        <f t="shared" si="98"/>
        <v>0</v>
      </c>
      <c r="E808" s="10">
        <v>0</v>
      </c>
      <c r="F808" s="10">
        <v>0</v>
      </c>
      <c r="G808" s="10">
        <v>0</v>
      </c>
      <c r="H808" s="10">
        <v>0</v>
      </c>
      <c r="I808" s="10">
        <v>0</v>
      </c>
      <c r="J808" s="10">
        <v>0</v>
      </c>
      <c r="K808" s="10">
        <v>0</v>
      </c>
      <c r="L808" s="15">
        <v>0</v>
      </c>
      <c r="M808" s="10">
        <v>0</v>
      </c>
      <c r="N808" s="10">
        <v>0</v>
      </c>
      <c r="O808" s="10">
        <v>0</v>
      </c>
      <c r="P808" s="12" t="e">
        <f>L808-#REF!</f>
        <v>#REF!</v>
      </c>
    </row>
    <row r="809" spans="1:16" ht="36" x14ac:dyDescent="0.25">
      <c r="A809" s="71"/>
      <c r="B809" s="71"/>
      <c r="C809" s="9" t="s">
        <v>10</v>
      </c>
      <c r="D809" s="10">
        <f t="shared" si="98"/>
        <v>0</v>
      </c>
      <c r="E809" s="10">
        <v>0</v>
      </c>
      <c r="F809" s="10">
        <v>0</v>
      </c>
      <c r="G809" s="10">
        <v>0</v>
      </c>
      <c r="H809" s="10">
        <v>0</v>
      </c>
      <c r="I809" s="10">
        <v>0</v>
      </c>
      <c r="J809" s="10">
        <v>0</v>
      </c>
      <c r="K809" s="10">
        <v>0</v>
      </c>
      <c r="L809" s="15">
        <v>0</v>
      </c>
      <c r="M809" s="10">
        <v>0</v>
      </c>
      <c r="N809" s="10">
        <v>0</v>
      </c>
      <c r="O809" s="10">
        <v>0</v>
      </c>
      <c r="P809" s="12" t="e">
        <f>L809-#REF!</f>
        <v>#REF!</v>
      </c>
    </row>
    <row r="810" spans="1:16" hidden="1" x14ac:dyDescent="0.25">
      <c r="A810" s="9"/>
      <c r="B810" s="9"/>
      <c r="C810" s="9"/>
      <c r="D810" s="10">
        <f t="shared" si="98"/>
        <v>0</v>
      </c>
      <c r="E810" s="10"/>
      <c r="F810" s="10"/>
      <c r="G810" s="10"/>
      <c r="H810" s="10"/>
      <c r="I810" s="10"/>
      <c r="J810" s="10"/>
      <c r="K810" s="10"/>
      <c r="L810" s="15"/>
      <c r="M810" s="10"/>
      <c r="N810" s="10"/>
      <c r="O810" s="10"/>
      <c r="P810" s="12" t="e">
        <f>L810-#REF!</f>
        <v>#REF!</v>
      </c>
    </row>
    <row r="811" spans="1:16" x14ac:dyDescent="0.25">
      <c r="A811" s="71" t="s">
        <v>121</v>
      </c>
      <c r="B811" s="71" t="s">
        <v>21</v>
      </c>
      <c r="C811" s="9" t="s">
        <v>6</v>
      </c>
      <c r="D811" s="10">
        <f t="shared" si="98"/>
        <v>0</v>
      </c>
      <c r="E811" s="10">
        <v>0</v>
      </c>
      <c r="F811" s="10">
        <v>0</v>
      </c>
      <c r="G811" s="10">
        <v>0</v>
      </c>
      <c r="H811" s="10">
        <v>0</v>
      </c>
      <c r="I811" s="10">
        <v>0</v>
      </c>
      <c r="J811" s="10">
        <v>0</v>
      </c>
      <c r="K811" s="10">
        <v>0</v>
      </c>
      <c r="L811" s="15">
        <v>0</v>
      </c>
      <c r="M811" s="10">
        <v>0</v>
      </c>
      <c r="N811" s="10">
        <v>0</v>
      </c>
      <c r="O811" s="10">
        <v>0</v>
      </c>
      <c r="P811" s="12" t="e">
        <f>L811-#REF!</f>
        <v>#REF!</v>
      </c>
    </row>
    <row r="812" spans="1:16" x14ac:dyDescent="0.25">
      <c r="A812" s="71"/>
      <c r="B812" s="71"/>
      <c r="C812" s="9" t="s">
        <v>7</v>
      </c>
      <c r="D812" s="10">
        <f t="shared" si="98"/>
        <v>0</v>
      </c>
      <c r="E812" s="10">
        <v>0</v>
      </c>
      <c r="F812" s="10">
        <v>0</v>
      </c>
      <c r="G812" s="10">
        <v>0</v>
      </c>
      <c r="H812" s="10">
        <v>0</v>
      </c>
      <c r="I812" s="10">
        <v>0</v>
      </c>
      <c r="J812" s="10">
        <v>0</v>
      </c>
      <c r="K812" s="10">
        <v>0</v>
      </c>
      <c r="L812" s="15">
        <v>0</v>
      </c>
      <c r="M812" s="10">
        <v>0</v>
      </c>
      <c r="N812" s="10">
        <v>0</v>
      </c>
      <c r="O812" s="10">
        <v>0</v>
      </c>
      <c r="P812" s="12" t="e">
        <f>L812-#REF!</f>
        <v>#REF!</v>
      </c>
    </row>
    <row r="813" spans="1:16" ht="24" x14ac:dyDescent="0.25">
      <c r="A813" s="71"/>
      <c r="B813" s="71"/>
      <c r="C813" s="9" t="s">
        <v>8</v>
      </c>
      <c r="D813" s="10">
        <f t="shared" si="98"/>
        <v>0</v>
      </c>
      <c r="E813" s="10">
        <v>0</v>
      </c>
      <c r="F813" s="10">
        <v>0</v>
      </c>
      <c r="G813" s="10">
        <v>0</v>
      </c>
      <c r="H813" s="10">
        <v>0</v>
      </c>
      <c r="I813" s="10">
        <v>0</v>
      </c>
      <c r="J813" s="10">
        <v>0</v>
      </c>
      <c r="K813" s="10">
        <v>0</v>
      </c>
      <c r="L813" s="15">
        <v>0</v>
      </c>
      <c r="M813" s="10">
        <v>0</v>
      </c>
      <c r="N813" s="10">
        <v>0</v>
      </c>
      <c r="O813" s="10">
        <v>0</v>
      </c>
      <c r="P813" s="12" t="e">
        <f>L813-#REF!</f>
        <v>#REF!</v>
      </c>
    </row>
    <row r="814" spans="1:16" ht="24" x14ac:dyDescent="0.25">
      <c r="A814" s="71"/>
      <c r="B814" s="71"/>
      <c r="C814" s="9" t="s">
        <v>9</v>
      </c>
      <c r="D814" s="10">
        <f t="shared" si="98"/>
        <v>0</v>
      </c>
      <c r="E814" s="10">
        <v>0</v>
      </c>
      <c r="F814" s="10">
        <v>0</v>
      </c>
      <c r="G814" s="10">
        <v>0</v>
      </c>
      <c r="H814" s="10">
        <v>0</v>
      </c>
      <c r="I814" s="10">
        <v>0</v>
      </c>
      <c r="J814" s="10">
        <v>0</v>
      </c>
      <c r="K814" s="10">
        <v>0</v>
      </c>
      <c r="L814" s="15">
        <v>0</v>
      </c>
      <c r="M814" s="10">
        <v>0</v>
      </c>
      <c r="N814" s="10">
        <v>0</v>
      </c>
      <c r="O814" s="10">
        <v>0</v>
      </c>
      <c r="P814" s="12" t="e">
        <f>L814-#REF!</f>
        <v>#REF!</v>
      </c>
    </row>
    <row r="815" spans="1:16" ht="36" x14ac:dyDescent="0.25">
      <c r="A815" s="71"/>
      <c r="B815" s="71"/>
      <c r="C815" s="9" t="s">
        <v>10</v>
      </c>
      <c r="D815" s="10">
        <f t="shared" si="98"/>
        <v>0</v>
      </c>
      <c r="E815" s="10">
        <v>0</v>
      </c>
      <c r="F815" s="10">
        <v>0</v>
      </c>
      <c r="G815" s="10">
        <v>0</v>
      </c>
      <c r="H815" s="10">
        <v>0</v>
      </c>
      <c r="I815" s="10">
        <v>0</v>
      </c>
      <c r="J815" s="10">
        <v>0</v>
      </c>
      <c r="K815" s="10">
        <v>0</v>
      </c>
      <c r="L815" s="15">
        <v>0</v>
      </c>
      <c r="M815" s="10">
        <v>0</v>
      </c>
      <c r="N815" s="10">
        <v>0</v>
      </c>
      <c r="O815" s="10">
        <v>0</v>
      </c>
      <c r="P815" s="12" t="e">
        <f>L815-#REF!</f>
        <v>#REF!</v>
      </c>
    </row>
    <row r="816" spans="1:16" hidden="1" x14ac:dyDescent="0.25">
      <c r="A816" s="9"/>
      <c r="B816" s="9"/>
      <c r="C816" s="9"/>
      <c r="D816" s="10">
        <f t="shared" si="98"/>
        <v>0</v>
      </c>
      <c r="E816" s="10"/>
      <c r="F816" s="10"/>
      <c r="G816" s="10"/>
      <c r="H816" s="10"/>
      <c r="I816" s="10"/>
      <c r="J816" s="10"/>
      <c r="K816" s="10"/>
      <c r="L816" s="15"/>
      <c r="M816" s="10"/>
      <c r="N816" s="10"/>
      <c r="O816" s="10"/>
      <c r="P816" s="12" t="e">
        <f>L816-#REF!</f>
        <v>#REF!</v>
      </c>
    </row>
    <row r="817" spans="1:16" x14ac:dyDescent="0.25">
      <c r="A817" s="71" t="s">
        <v>122</v>
      </c>
      <c r="B817" s="71" t="s">
        <v>21</v>
      </c>
      <c r="C817" s="9" t="s">
        <v>6</v>
      </c>
      <c r="D817" s="10">
        <f t="shared" si="98"/>
        <v>0</v>
      </c>
      <c r="E817" s="10">
        <v>0</v>
      </c>
      <c r="F817" s="10">
        <v>0</v>
      </c>
      <c r="G817" s="10">
        <v>0</v>
      </c>
      <c r="H817" s="10">
        <v>0</v>
      </c>
      <c r="I817" s="10">
        <v>0</v>
      </c>
      <c r="J817" s="10">
        <v>0</v>
      </c>
      <c r="K817" s="10">
        <v>0</v>
      </c>
      <c r="L817" s="15">
        <v>0</v>
      </c>
      <c r="M817" s="10">
        <v>0</v>
      </c>
      <c r="N817" s="10">
        <v>0</v>
      </c>
      <c r="O817" s="10">
        <v>0</v>
      </c>
      <c r="P817" s="12" t="e">
        <f>L817-#REF!</f>
        <v>#REF!</v>
      </c>
    </row>
    <row r="818" spans="1:16" x14ac:dyDescent="0.25">
      <c r="A818" s="71"/>
      <c r="B818" s="71"/>
      <c r="C818" s="9" t="s">
        <v>7</v>
      </c>
      <c r="D818" s="10">
        <f t="shared" si="98"/>
        <v>0</v>
      </c>
      <c r="E818" s="10">
        <v>0</v>
      </c>
      <c r="F818" s="10">
        <v>0</v>
      </c>
      <c r="G818" s="10">
        <v>0</v>
      </c>
      <c r="H818" s="10">
        <v>0</v>
      </c>
      <c r="I818" s="10">
        <v>0</v>
      </c>
      <c r="J818" s="10">
        <v>0</v>
      </c>
      <c r="K818" s="10">
        <v>0</v>
      </c>
      <c r="L818" s="15">
        <v>0</v>
      </c>
      <c r="M818" s="10">
        <v>0</v>
      </c>
      <c r="N818" s="10">
        <v>0</v>
      </c>
      <c r="O818" s="10">
        <v>0</v>
      </c>
      <c r="P818" s="12" t="e">
        <f>L818-#REF!</f>
        <v>#REF!</v>
      </c>
    </row>
    <row r="819" spans="1:16" ht="24" x14ac:dyDescent="0.25">
      <c r="A819" s="71"/>
      <c r="B819" s="71"/>
      <c r="C819" s="9" t="s">
        <v>8</v>
      </c>
      <c r="D819" s="10">
        <f t="shared" si="98"/>
        <v>0</v>
      </c>
      <c r="E819" s="10">
        <v>0</v>
      </c>
      <c r="F819" s="10">
        <v>0</v>
      </c>
      <c r="G819" s="10">
        <v>0</v>
      </c>
      <c r="H819" s="10">
        <v>0</v>
      </c>
      <c r="I819" s="10">
        <v>0</v>
      </c>
      <c r="J819" s="10">
        <v>0</v>
      </c>
      <c r="K819" s="10">
        <v>0</v>
      </c>
      <c r="L819" s="15">
        <v>0</v>
      </c>
      <c r="M819" s="10">
        <v>0</v>
      </c>
      <c r="N819" s="10">
        <v>0</v>
      </c>
      <c r="O819" s="10">
        <v>0</v>
      </c>
      <c r="P819" s="12" t="e">
        <f>L819-#REF!</f>
        <v>#REF!</v>
      </c>
    </row>
    <row r="820" spans="1:16" ht="24" x14ac:dyDescent="0.25">
      <c r="A820" s="71"/>
      <c r="B820" s="71"/>
      <c r="C820" s="9" t="s">
        <v>9</v>
      </c>
      <c r="D820" s="10">
        <f t="shared" si="98"/>
        <v>0</v>
      </c>
      <c r="E820" s="10">
        <v>0</v>
      </c>
      <c r="F820" s="10">
        <v>0</v>
      </c>
      <c r="G820" s="10">
        <v>0</v>
      </c>
      <c r="H820" s="10">
        <v>0</v>
      </c>
      <c r="I820" s="10">
        <v>0</v>
      </c>
      <c r="J820" s="10">
        <v>0</v>
      </c>
      <c r="K820" s="10">
        <v>0</v>
      </c>
      <c r="L820" s="15">
        <v>0</v>
      </c>
      <c r="M820" s="10">
        <v>0</v>
      </c>
      <c r="N820" s="10">
        <v>0</v>
      </c>
      <c r="O820" s="10">
        <v>0</v>
      </c>
      <c r="P820" s="12" t="e">
        <f>L820-#REF!</f>
        <v>#REF!</v>
      </c>
    </row>
    <row r="821" spans="1:16" ht="36" x14ac:dyDescent="0.25">
      <c r="A821" s="71"/>
      <c r="B821" s="71"/>
      <c r="C821" s="9" t="s">
        <v>10</v>
      </c>
      <c r="D821" s="10">
        <f t="shared" si="98"/>
        <v>0</v>
      </c>
      <c r="E821" s="10">
        <v>0</v>
      </c>
      <c r="F821" s="10">
        <v>0</v>
      </c>
      <c r="G821" s="10">
        <v>0</v>
      </c>
      <c r="H821" s="10">
        <v>0</v>
      </c>
      <c r="I821" s="10">
        <v>0</v>
      </c>
      <c r="J821" s="10">
        <v>0</v>
      </c>
      <c r="K821" s="10">
        <v>0</v>
      </c>
      <c r="L821" s="15">
        <v>0</v>
      </c>
      <c r="M821" s="10">
        <v>0</v>
      </c>
      <c r="N821" s="10">
        <v>0</v>
      </c>
      <c r="O821" s="10">
        <v>0</v>
      </c>
      <c r="P821" s="12" t="e">
        <f>L821-#REF!</f>
        <v>#REF!</v>
      </c>
    </row>
    <row r="822" spans="1:16" hidden="1" x14ac:dyDescent="0.25">
      <c r="A822" s="9"/>
      <c r="B822" s="9"/>
      <c r="C822" s="9"/>
      <c r="D822" s="10">
        <f t="shared" si="98"/>
        <v>0</v>
      </c>
      <c r="E822" s="10"/>
      <c r="F822" s="10"/>
      <c r="G822" s="10"/>
      <c r="H822" s="10"/>
      <c r="I822" s="10"/>
      <c r="J822" s="10"/>
      <c r="K822" s="10"/>
      <c r="L822" s="15"/>
      <c r="M822" s="10"/>
      <c r="N822" s="10"/>
      <c r="O822" s="10"/>
      <c r="P822" s="12" t="e">
        <f>L822-#REF!</f>
        <v>#REF!</v>
      </c>
    </row>
    <row r="823" spans="1:16" x14ac:dyDescent="0.25">
      <c r="A823" s="71" t="s">
        <v>123</v>
      </c>
      <c r="B823" s="71" t="s">
        <v>13</v>
      </c>
      <c r="C823" s="9" t="s">
        <v>6</v>
      </c>
      <c r="D823" s="10">
        <f t="shared" si="98"/>
        <v>145.5</v>
      </c>
      <c r="E823" s="10">
        <v>0</v>
      </c>
      <c r="F823" s="10">
        <v>0</v>
      </c>
      <c r="G823" s="10">
        <v>0</v>
      </c>
      <c r="H823" s="10">
        <v>0</v>
      </c>
      <c r="I823" s="10">
        <v>0</v>
      </c>
      <c r="J823" s="10">
        <v>145.5</v>
      </c>
      <c r="K823" s="10">
        <v>0</v>
      </c>
      <c r="L823" s="15">
        <v>0</v>
      </c>
      <c r="M823" s="10">
        <v>0</v>
      </c>
      <c r="N823" s="10">
        <v>0</v>
      </c>
      <c r="O823" s="10">
        <v>0</v>
      </c>
      <c r="P823" s="12" t="e">
        <f>L823-#REF!</f>
        <v>#REF!</v>
      </c>
    </row>
    <row r="824" spans="1:16" x14ac:dyDescent="0.25">
      <c r="A824" s="71"/>
      <c r="B824" s="71"/>
      <c r="C824" s="9" t="s">
        <v>7</v>
      </c>
      <c r="D824" s="10">
        <f t="shared" si="98"/>
        <v>145.5</v>
      </c>
      <c r="E824" s="10">
        <v>0</v>
      </c>
      <c r="F824" s="10">
        <v>0</v>
      </c>
      <c r="G824" s="10">
        <v>0</v>
      </c>
      <c r="H824" s="10">
        <v>0</v>
      </c>
      <c r="I824" s="10">
        <v>0</v>
      </c>
      <c r="J824" s="10">
        <v>145.5</v>
      </c>
      <c r="K824" s="10">
        <v>0</v>
      </c>
      <c r="L824" s="15">
        <v>0</v>
      </c>
      <c r="M824" s="10">
        <v>0</v>
      </c>
      <c r="N824" s="10">
        <v>0</v>
      </c>
      <c r="O824" s="10">
        <v>0</v>
      </c>
      <c r="P824" s="12" t="e">
        <f>L824-#REF!</f>
        <v>#REF!</v>
      </c>
    </row>
    <row r="825" spans="1:16" ht="24" x14ac:dyDescent="0.25">
      <c r="A825" s="71"/>
      <c r="B825" s="71"/>
      <c r="C825" s="9" t="s">
        <v>8</v>
      </c>
      <c r="D825" s="10">
        <f t="shared" si="98"/>
        <v>0</v>
      </c>
      <c r="E825" s="10">
        <v>0</v>
      </c>
      <c r="F825" s="10">
        <v>0</v>
      </c>
      <c r="G825" s="10">
        <v>0</v>
      </c>
      <c r="H825" s="10">
        <v>0</v>
      </c>
      <c r="I825" s="10">
        <v>0</v>
      </c>
      <c r="J825" s="10">
        <v>0</v>
      </c>
      <c r="K825" s="10">
        <v>0</v>
      </c>
      <c r="L825" s="15">
        <v>0</v>
      </c>
      <c r="M825" s="10">
        <v>0</v>
      </c>
      <c r="N825" s="10">
        <v>0</v>
      </c>
      <c r="O825" s="10">
        <v>0</v>
      </c>
      <c r="P825" s="12" t="e">
        <f>L825-#REF!</f>
        <v>#REF!</v>
      </c>
    </row>
    <row r="826" spans="1:16" ht="24" x14ac:dyDescent="0.25">
      <c r="A826" s="71"/>
      <c r="B826" s="71"/>
      <c r="C826" s="9" t="s">
        <v>9</v>
      </c>
      <c r="D826" s="10">
        <f t="shared" si="98"/>
        <v>0</v>
      </c>
      <c r="E826" s="10">
        <v>0</v>
      </c>
      <c r="F826" s="10">
        <v>0</v>
      </c>
      <c r="G826" s="10">
        <v>0</v>
      </c>
      <c r="H826" s="10">
        <v>0</v>
      </c>
      <c r="I826" s="10">
        <v>0</v>
      </c>
      <c r="J826" s="10">
        <v>0</v>
      </c>
      <c r="K826" s="10">
        <v>0</v>
      </c>
      <c r="L826" s="15">
        <v>0</v>
      </c>
      <c r="M826" s="10">
        <v>0</v>
      </c>
      <c r="N826" s="10">
        <v>0</v>
      </c>
      <c r="O826" s="10">
        <v>0</v>
      </c>
      <c r="P826" s="12" t="e">
        <f>L826-#REF!</f>
        <v>#REF!</v>
      </c>
    </row>
    <row r="827" spans="1:16" ht="36" x14ac:dyDescent="0.25">
      <c r="A827" s="71"/>
      <c r="B827" s="71"/>
      <c r="C827" s="9" t="s">
        <v>10</v>
      </c>
      <c r="D827" s="10">
        <f t="shared" si="98"/>
        <v>0</v>
      </c>
      <c r="E827" s="10">
        <v>0</v>
      </c>
      <c r="F827" s="10">
        <v>0</v>
      </c>
      <c r="G827" s="10">
        <v>0</v>
      </c>
      <c r="H827" s="10">
        <v>0</v>
      </c>
      <c r="I827" s="10">
        <v>0</v>
      </c>
      <c r="J827" s="10">
        <v>0</v>
      </c>
      <c r="K827" s="10">
        <v>0</v>
      </c>
      <c r="L827" s="15">
        <v>0</v>
      </c>
      <c r="M827" s="10">
        <v>0</v>
      </c>
      <c r="N827" s="10">
        <v>0</v>
      </c>
      <c r="O827" s="10">
        <v>0</v>
      </c>
      <c r="P827" s="12" t="e">
        <f>L827-#REF!</f>
        <v>#REF!</v>
      </c>
    </row>
    <row r="828" spans="1:16" hidden="1" x14ac:dyDescent="0.25">
      <c r="A828" s="9"/>
      <c r="B828" s="9"/>
      <c r="C828" s="9"/>
      <c r="D828" s="10">
        <f t="shared" si="98"/>
        <v>0</v>
      </c>
      <c r="E828" s="10"/>
      <c r="F828" s="10"/>
      <c r="G828" s="10"/>
      <c r="H828" s="10"/>
      <c r="I828" s="10"/>
      <c r="J828" s="10"/>
      <c r="K828" s="10"/>
      <c r="L828" s="15"/>
      <c r="M828" s="10"/>
      <c r="N828" s="10"/>
      <c r="O828" s="10"/>
      <c r="P828" s="12" t="e">
        <f>L828-#REF!</f>
        <v>#REF!</v>
      </c>
    </row>
    <row r="829" spans="1:16" x14ac:dyDescent="0.25">
      <c r="A829" s="73" t="s">
        <v>124</v>
      </c>
      <c r="B829" s="71"/>
      <c r="C829" s="9" t="s">
        <v>6</v>
      </c>
      <c r="D829" s="10">
        <f t="shared" si="98"/>
        <v>80627.000000000015</v>
      </c>
      <c r="E829" s="10">
        <f t="shared" ref="D829:O834" si="99">E836+E842</f>
        <v>8705.6</v>
      </c>
      <c r="F829" s="10">
        <f t="shared" si="99"/>
        <v>7279.8</v>
      </c>
      <c r="G829" s="10">
        <f t="shared" si="99"/>
        <v>6869.9</v>
      </c>
      <c r="H829" s="10">
        <f t="shared" si="99"/>
        <v>6555.3</v>
      </c>
      <c r="I829" s="10">
        <f t="shared" si="99"/>
        <v>7020</v>
      </c>
      <c r="J829" s="10">
        <f t="shared" si="99"/>
        <v>7015.3</v>
      </c>
      <c r="K829" s="10">
        <f t="shared" si="99"/>
        <v>7788.8</v>
      </c>
      <c r="L829" s="28">
        <f t="shared" si="99"/>
        <v>7994.3</v>
      </c>
      <c r="M829" s="10">
        <f t="shared" si="99"/>
        <v>8234.2999999999993</v>
      </c>
      <c r="N829" s="10">
        <f t="shared" si="99"/>
        <v>8383.7000000000007</v>
      </c>
      <c r="O829" s="10">
        <f t="shared" si="99"/>
        <v>4780</v>
      </c>
      <c r="P829" s="12" t="e">
        <f>L829-#REF!</f>
        <v>#REF!</v>
      </c>
    </row>
    <row r="830" spans="1:16" x14ac:dyDescent="0.25">
      <c r="A830" s="73"/>
      <c r="B830" s="71"/>
      <c r="C830" s="9" t="s">
        <v>7</v>
      </c>
      <c r="D830" s="10">
        <f t="shared" si="98"/>
        <v>46027</v>
      </c>
      <c r="E830" s="10">
        <f t="shared" si="99"/>
        <v>5055.6000000000004</v>
      </c>
      <c r="F830" s="10">
        <f t="shared" si="99"/>
        <v>3629.8</v>
      </c>
      <c r="G830" s="10">
        <f t="shared" si="99"/>
        <v>3269.8999999999996</v>
      </c>
      <c r="H830" s="10">
        <f t="shared" si="99"/>
        <v>2955.3</v>
      </c>
      <c r="I830" s="10">
        <f t="shared" si="99"/>
        <v>3570</v>
      </c>
      <c r="J830" s="10">
        <f t="shared" si="99"/>
        <v>3415.3</v>
      </c>
      <c r="K830" s="10">
        <f t="shared" si="99"/>
        <v>4188.8</v>
      </c>
      <c r="L830" s="28">
        <f t="shared" si="99"/>
        <v>4844.3</v>
      </c>
      <c r="M830" s="10">
        <f t="shared" si="99"/>
        <v>5084.3</v>
      </c>
      <c r="N830" s="10">
        <f t="shared" si="99"/>
        <v>5233.7</v>
      </c>
      <c r="O830" s="10">
        <f t="shared" si="99"/>
        <v>4780</v>
      </c>
      <c r="P830" s="12" t="e">
        <f>L830-#REF!</f>
        <v>#REF!</v>
      </c>
    </row>
    <row r="831" spans="1:16" ht="24" x14ac:dyDescent="0.25">
      <c r="A831" s="73"/>
      <c r="B831" s="71"/>
      <c r="C831" s="9" t="s">
        <v>8</v>
      </c>
      <c r="D831" s="10">
        <f t="shared" si="98"/>
        <v>34600</v>
      </c>
      <c r="E831" s="10">
        <f t="shared" si="99"/>
        <v>3650</v>
      </c>
      <c r="F831" s="10">
        <f t="shared" si="99"/>
        <v>3650</v>
      </c>
      <c r="G831" s="10">
        <f t="shared" si="99"/>
        <v>3600</v>
      </c>
      <c r="H831" s="10">
        <f t="shared" si="99"/>
        <v>3600</v>
      </c>
      <c r="I831" s="10">
        <f t="shared" si="99"/>
        <v>3450</v>
      </c>
      <c r="J831" s="10">
        <f t="shared" si="99"/>
        <v>3600</v>
      </c>
      <c r="K831" s="10">
        <f t="shared" si="99"/>
        <v>3600</v>
      </c>
      <c r="L831" s="28">
        <f t="shared" si="99"/>
        <v>3150</v>
      </c>
      <c r="M831" s="10">
        <f t="shared" si="99"/>
        <v>3150</v>
      </c>
      <c r="N831" s="10">
        <f t="shared" si="99"/>
        <v>3150</v>
      </c>
      <c r="O831" s="10">
        <f t="shared" si="99"/>
        <v>0</v>
      </c>
      <c r="P831" s="12" t="e">
        <f>L831-#REF!</f>
        <v>#REF!</v>
      </c>
    </row>
    <row r="832" spans="1:16" ht="24" x14ac:dyDescent="0.25">
      <c r="A832" s="73"/>
      <c r="B832" s="71"/>
      <c r="C832" s="9" t="s">
        <v>9</v>
      </c>
      <c r="D832" s="10">
        <f t="shared" si="98"/>
        <v>0</v>
      </c>
      <c r="E832" s="10">
        <f t="shared" si="99"/>
        <v>0</v>
      </c>
      <c r="F832" s="10">
        <f t="shared" si="99"/>
        <v>0</v>
      </c>
      <c r="G832" s="10">
        <f t="shared" si="99"/>
        <v>0</v>
      </c>
      <c r="H832" s="10">
        <f t="shared" si="99"/>
        <v>0</v>
      </c>
      <c r="I832" s="10">
        <f t="shared" si="99"/>
        <v>0</v>
      </c>
      <c r="J832" s="10">
        <f t="shared" si="99"/>
        <v>0</v>
      </c>
      <c r="K832" s="10">
        <f t="shared" si="99"/>
        <v>0</v>
      </c>
      <c r="L832" s="15">
        <f t="shared" si="99"/>
        <v>0</v>
      </c>
      <c r="M832" s="10">
        <f t="shared" si="99"/>
        <v>0</v>
      </c>
      <c r="N832" s="10">
        <f t="shared" si="99"/>
        <v>0</v>
      </c>
      <c r="O832" s="10">
        <f t="shared" si="99"/>
        <v>0</v>
      </c>
      <c r="P832" s="12" t="e">
        <f>L832-#REF!</f>
        <v>#REF!</v>
      </c>
    </row>
    <row r="833" spans="1:16" ht="36" x14ac:dyDescent="0.25">
      <c r="A833" s="73"/>
      <c r="B833" s="71"/>
      <c r="C833" s="9" t="s">
        <v>10</v>
      </c>
      <c r="D833" s="10">
        <f t="shared" si="98"/>
        <v>0</v>
      </c>
      <c r="E833" s="10">
        <f t="shared" si="99"/>
        <v>0</v>
      </c>
      <c r="F833" s="10">
        <f t="shared" si="99"/>
        <v>0</v>
      </c>
      <c r="G833" s="10">
        <f t="shared" si="99"/>
        <v>0</v>
      </c>
      <c r="H833" s="10">
        <f t="shared" si="99"/>
        <v>0</v>
      </c>
      <c r="I833" s="10">
        <f t="shared" si="99"/>
        <v>0</v>
      </c>
      <c r="J833" s="10">
        <f t="shared" si="99"/>
        <v>0</v>
      </c>
      <c r="K833" s="10">
        <f t="shared" si="99"/>
        <v>0</v>
      </c>
      <c r="L833" s="15">
        <f t="shared" si="99"/>
        <v>0</v>
      </c>
      <c r="M833" s="10">
        <f t="shared" si="99"/>
        <v>0</v>
      </c>
      <c r="N833" s="10">
        <f t="shared" si="99"/>
        <v>0</v>
      </c>
      <c r="O833" s="10">
        <f t="shared" si="99"/>
        <v>0</v>
      </c>
      <c r="P833" s="12" t="e">
        <f>L833-#REF!</f>
        <v>#REF!</v>
      </c>
    </row>
    <row r="834" spans="1:16" hidden="1" x14ac:dyDescent="0.25">
      <c r="A834" s="73"/>
      <c r="B834" s="9"/>
      <c r="C834" s="9"/>
      <c r="D834" s="10">
        <f t="shared" si="99"/>
        <v>0</v>
      </c>
      <c r="E834" s="10">
        <f t="shared" si="99"/>
        <v>0</v>
      </c>
      <c r="F834" s="10">
        <f t="shared" si="99"/>
        <v>0</v>
      </c>
      <c r="G834" s="10">
        <f t="shared" si="99"/>
        <v>0</v>
      </c>
      <c r="H834" s="10">
        <f t="shared" si="99"/>
        <v>0</v>
      </c>
      <c r="I834" s="10">
        <f t="shared" si="99"/>
        <v>0</v>
      </c>
      <c r="J834" s="10">
        <f t="shared" si="99"/>
        <v>0</v>
      </c>
      <c r="K834" s="10">
        <f t="shared" si="99"/>
        <v>0</v>
      </c>
      <c r="L834" s="15">
        <f t="shared" si="99"/>
        <v>0</v>
      </c>
      <c r="M834" s="10">
        <f t="shared" si="99"/>
        <v>0</v>
      </c>
      <c r="N834" s="10">
        <f t="shared" si="99"/>
        <v>0</v>
      </c>
      <c r="O834" s="10">
        <f t="shared" si="99"/>
        <v>0</v>
      </c>
      <c r="P834" s="12" t="e">
        <f>L834-#REF!</f>
        <v>#REF!</v>
      </c>
    </row>
    <row r="835" spans="1:16" x14ac:dyDescent="0.25">
      <c r="A835" s="73"/>
      <c r="B835" s="71" t="s">
        <v>12</v>
      </c>
      <c r="C835" s="71"/>
      <c r="D835" s="71"/>
      <c r="E835" s="71"/>
      <c r="F835" s="71"/>
      <c r="G835" s="71"/>
      <c r="H835" s="71"/>
      <c r="I835" s="71"/>
      <c r="J835" s="71"/>
      <c r="K835" s="71"/>
      <c r="L835" s="17"/>
      <c r="M835" s="9"/>
      <c r="N835" s="9"/>
      <c r="O835" s="9"/>
      <c r="P835" s="12" t="e">
        <f>L835-#REF!</f>
        <v>#REF!</v>
      </c>
    </row>
    <row r="836" spans="1:16" x14ac:dyDescent="0.25">
      <c r="A836" s="73"/>
      <c r="B836" s="71" t="s">
        <v>13</v>
      </c>
      <c r="C836" s="9" t="s">
        <v>6</v>
      </c>
      <c r="D836" s="10">
        <f t="shared" ref="D836:D878" si="100">SUM(E836:O836)</f>
        <v>80627.000000000015</v>
      </c>
      <c r="E836" s="10">
        <f t="shared" ref="E836:O841" si="101">E849+E861+E867+E873</f>
        <v>8705.6</v>
      </c>
      <c r="F836" s="10">
        <f t="shared" si="101"/>
        <v>7279.8</v>
      </c>
      <c r="G836" s="10">
        <f t="shared" si="101"/>
        <v>6869.9</v>
      </c>
      <c r="H836" s="10">
        <f t="shared" si="101"/>
        <v>6555.3</v>
      </c>
      <c r="I836" s="10">
        <f t="shared" si="101"/>
        <v>7020</v>
      </c>
      <c r="J836" s="10">
        <f t="shared" si="101"/>
        <v>7015.3</v>
      </c>
      <c r="K836" s="10">
        <f t="shared" si="101"/>
        <v>7788.8</v>
      </c>
      <c r="L836" s="15">
        <f t="shared" si="101"/>
        <v>7994.3</v>
      </c>
      <c r="M836" s="10">
        <f t="shared" si="101"/>
        <v>8234.2999999999993</v>
      </c>
      <c r="N836" s="10">
        <f t="shared" si="101"/>
        <v>8383.7000000000007</v>
      </c>
      <c r="O836" s="10">
        <f t="shared" si="101"/>
        <v>4780</v>
      </c>
      <c r="P836" s="12" t="e">
        <f>L836-#REF!</f>
        <v>#REF!</v>
      </c>
    </row>
    <row r="837" spans="1:16" x14ac:dyDescent="0.25">
      <c r="A837" s="73"/>
      <c r="B837" s="71"/>
      <c r="C837" s="9" t="s">
        <v>7</v>
      </c>
      <c r="D837" s="10">
        <f t="shared" si="100"/>
        <v>46027</v>
      </c>
      <c r="E837" s="10">
        <f t="shared" si="101"/>
        <v>5055.6000000000004</v>
      </c>
      <c r="F837" s="10">
        <f t="shared" si="101"/>
        <v>3629.8</v>
      </c>
      <c r="G837" s="10">
        <f t="shared" si="101"/>
        <v>3269.8999999999996</v>
      </c>
      <c r="H837" s="10">
        <f t="shared" si="101"/>
        <v>2955.3</v>
      </c>
      <c r="I837" s="10">
        <f t="shared" si="101"/>
        <v>3570</v>
      </c>
      <c r="J837" s="10">
        <f t="shared" si="101"/>
        <v>3415.3</v>
      </c>
      <c r="K837" s="10">
        <f t="shared" si="101"/>
        <v>4188.8</v>
      </c>
      <c r="L837" s="15">
        <f>L850+L862+L868+L874</f>
        <v>4844.3</v>
      </c>
      <c r="M837" s="10">
        <f t="shared" si="101"/>
        <v>5084.3</v>
      </c>
      <c r="N837" s="10">
        <f t="shared" si="101"/>
        <v>5233.7</v>
      </c>
      <c r="O837" s="10">
        <f t="shared" si="101"/>
        <v>4780</v>
      </c>
      <c r="P837" s="12" t="e">
        <f>L837-#REF!</f>
        <v>#REF!</v>
      </c>
    </row>
    <row r="838" spans="1:16" ht="24" x14ac:dyDescent="0.25">
      <c r="A838" s="73"/>
      <c r="B838" s="71"/>
      <c r="C838" s="9" t="s">
        <v>8</v>
      </c>
      <c r="D838" s="10">
        <f t="shared" si="100"/>
        <v>34600</v>
      </c>
      <c r="E838" s="10">
        <f t="shared" si="101"/>
        <v>3650</v>
      </c>
      <c r="F838" s="10">
        <f t="shared" si="101"/>
        <v>3650</v>
      </c>
      <c r="G838" s="10">
        <f t="shared" si="101"/>
        <v>3600</v>
      </c>
      <c r="H838" s="10">
        <f t="shared" si="101"/>
        <v>3600</v>
      </c>
      <c r="I838" s="10">
        <f t="shared" si="101"/>
        <v>3450</v>
      </c>
      <c r="J838" s="10">
        <f t="shared" si="101"/>
        <v>3600</v>
      </c>
      <c r="K838" s="10">
        <f t="shared" si="101"/>
        <v>3600</v>
      </c>
      <c r="L838" s="15">
        <f t="shared" si="101"/>
        <v>3150</v>
      </c>
      <c r="M838" s="10">
        <f t="shared" si="101"/>
        <v>3150</v>
      </c>
      <c r="N838" s="10">
        <f t="shared" si="101"/>
        <v>3150</v>
      </c>
      <c r="O838" s="10">
        <f t="shared" si="101"/>
        <v>0</v>
      </c>
      <c r="P838" s="12" t="e">
        <f>L838-#REF!</f>
        <v>#REF!</v>
      </c>
    </row>
    <row r="839" spans="1:16" ht="24" x14ac:dyDescent="0.25">
      <c r="A839" s="73"/>
      <c r="B839" s="71"/>
      <c r="C839" s="9" t="s">
        <v>9</v>
      </c>
      <c r="D839" s="10">
        <f t="shared" si="100"/>
        <v>0</v>
      </c>
      <c r="E839" s="10">
        <f t="shared" si="101"/>
        <v>0</v>
      </c>
      <c r="F839" s="10">
        <f t="shared" si="101"/>
        <v>0</v>
      </c>
      <c r="G839" s="10">
        <f t="shared" si="101"/>
        <v>0</v>
      </c>
      <c r="H839" s="10">
        <f t="shared" si="101"/>
        <v>0</v>
      </c>
      <c r="I839" s="10">
        <f t="shared" si="101"/>
        <v>0</v>
      </c>
      <c r="J839" s="10">
        <f t="shared" si="101"/>
        <v>0</v>
      </c>
      <c r="K839" s="10">
        <f t="shared" si="101"/>
        <v>0</v>
      </c>
      <c r="L839" s="15">
        <f t="shared" si="101"/>
        <v>0</v>
      </c>
      <c r="M839" s="10">
        <f t="shared" si="101"/>
        <v>0</v>
      </c>
      <c r="N839" s="10">
        <f t="shared" si="101"/>
        <v>0</v>
      </c>
      <c r="O839" s="10">
        <f t="shared" si="101"/>
        <v>0</v>
      </c>
      <c r="P839" s="12" t="e">
        <f>L839-#REF!</f>
        <v>#REF!</v>
      </c>
    </row>
    <row r="840" spans="1:16" ht="36" x14ac:dyDescent="0.25">
      <c r="A840" s="73"/>
      <c r="B840" s="71"/>
      <c r="C840" s="9" t="s">
        <v>10</v>
      </c>
      <c r="D840" s="10">
        <f t="shared" si="100"/>
        <v>0</v>
      </c>
      <c r="E840" s="10">
        <f t="shared" si="101"/>
        <v>0</v>
      </c>
      <c r="F840" s="10">
        <f t="shared" si="101"/>
        <v>0</v>
      </c>
      <c r="G840" s="10">
        <f t="shared" si="101"/>
        <v>0</v>
      </c>
      <c r="H840" s="10">
        <f t="shared" si="101"/>
        <v>0</v>
      </c>
      <c r="I840" s="10">
        <f t="shared" si="101"/>
        <v>0</v>
      </c>
      <c r="J840" s="10">
        <f t="shared" si="101"/>
        <v>0</v>
      </c>
      <c r="K840" s="10">
        <f t="shared" si="101"/>
        <v>0</v>
      </c>
      <c r="L840" s="15">
        <f t="shared" si="101"/>
        <v>0</v>
      </c>
      <c r="M840" s="10">
        <f t="shared" si="101"/>
        <v>0</v>
      </c>
      <c r="N840" s="10">
        <f t="shared" si="101"/>
        <v>0</v>
      </c>
      <c r="O840" s="10">
        <f t="shared" si="101"/>
        <v>0</v>
      </c>
      <c r="P840" s="12" t="e">
        <f>L840-#REF!</f>
        <v>#REF!</v>
      </c>
    </row>
    <row r="841" spans="1:16" hidden="1" x14ac:dyDescent="0.25">
      <c r="A841" s="73"/>
      <c r="B841" s="9"/>
      <c r="C841" s="9"/>
      <c r="D841" s="10">
        <f t="shared" si="100"/>
        <v>0</v>
      </c>
      <c r="E841" s="10">
        <f t="shared" si="101"/>
        <v>0</v>
      </c>
      <c r="F841" s="10">
        <f t="shared" si="101"/>
        <v>0</v>
      </c>
      <c r="G841" s="10">
        <f t="shared" si="101"/>
        <v>0</v>
      </c>
      <c r="H841" s="10">
        <f t="shared" si="101"/>
        <v>0</v>
      </c>
      <c r="I841" s="10">
        <f t="shared" si="101"/>
        <v>0</v>
      </c>
      <c r="J841" s="10">
        <f t="shared" si="101"/>
        <v>0</v>
      </c>
      <c r="K841" s="10">
        <f t="shared" si="101"/>
        <v>0</v>
      </c>
      <c r="L841" s="15">
        <f>L854+L866+L872+L878</f>
        <v>0</v>
      </c>
      <c r="M841" s="10">
        <f t="shared" si="101"/>
        <v>0</v>
      </c>
      <c r="N841" s="10">
        <f t="shared" si="101"/>
        <v>0</v>
      </c>
      <c r="O841" s="10">
        <f t="shared" si="101"/>
        <v>0</v>
      </c>
      <c r="P841" s="12" t="e">
        <f>L841-#REF!</f>
        <v>#REF!</v>
      </c>
    </row>
    <row r="842" spans="1:16" x14ac:dyDescent="0.25">
      <c r="A842" s="73"/>
      <c r="B842" s="71" t="s">
        <v>14</v>
      </c>
      <c r="C842" s="9" t="s">
        <v>6</v>
      </c>
      <c r="D842" s="10">
        <f t="shared" si="100"/>
        <v>0</v>
      </c>
      <c r="E842" s="10">
        <v>0</v>
      </c>
      <c r="F842" s="10">
        <v>0</v>
      </c>
      <c r="G842" s="10">
        <v>0</v>
      </c>
      <c r="H842" s="10">
        <v>0</v>
      </c>
      <c r="I842" s="10">
        <v>0</v>
      </c>
      <c r="J842" s="10">
        <v>0</v>
      </c>
      <c r="K842" s="10">
        <v>0</v>
      </c>
      <c r="L842" s="15">
        <v>0</v>
      </c>
      <c r="M842" s="10">
        <v>0</v>
      </c>
      <c r="N842" s="10">
        <v>0</v>
      </c>
      <c r="O842" s="10">
        <v>0</v>
      </c>
      <c r="P842" s="12" t="e">
        <f>L842-#REF!</f>
        <v>#REF!</v>
      </c>
    </row>
    <row r="843" spans="1:16" x14ac:dyDescent="0.25">
      <c r="A843" s="73"/>
      <c r="B843" s="71"/>
      <c r="C843" s="9" t="s">
        <v>7</v>
      </c>
      <c r="D843" s="10">
        <f t="shared" si="100"/>
        <v>0</v>
      </c>
      <c r="E843" s="10">
        <v>0</v>
      </c>
      <c r="F843" s="10">
        <v>0</v>
      </c>
      <c r="G843" s="10">
        <v>0</v>
      </c>
      <c r="H843" s="10">
        <v>0</v>
      </c>
      <c r="I843" s="10">
        <v>0</v>
      </c>
      <c r="J843" s="10">
        <v>0</v>
      </c>
      <c r="K843" s="10">
        <v>0</v>
      </c>
      <c r="L843" s="15">
        <v>0</v>
      </c>
      <c r="M843" s="10">
        <v>0</v>
      </c>
      <c r="N843" s="10">
        <v>0</v>
      </c>
      <c r="O843" s="10">
        <v>0</v>
      </c>
      <c r="P843" s="12" t="e">
        <f>L843-#REF!</f>
        <v>#REF!</v>
      </c>
    </row>
    <row r="844" spans="1:16" ht="24" x14ac:dyDescent="0.25">
      <c r="A844" s="73"/>
      <c r="B844" s="71"/>
      <c r="C844" s="9" t="s">
        <v>8</v>
      </c>
      <c r="D844" s="10">
        <f t="shared" si="100"/>
        <v>0</v>
      </c>
      <c r="E844" s="10">
        <v>0</v>
      </c>
      <c r="F844" s="10">
        <v>0</v>
      </c>
      <c r="G844" s="10">
        <v>0</v>
      </c>
      <c r="H844" s="10">
        <v>0</v>
      </c>
      <c r="I844" s="10">
        <v>0</v>
      </c>
      <c r="J844" s="10">
        <v>0</v>
      </c>
      <c r="K844" s="10">
        <v>0</v>
      </c>
      <c r="L844" s="15">
        <v>0</v>
      </c>
      <c r="M844" s="10">
        <v>0</v>
      </c>
      <c r="N844" s="10">
        <v>0</v>
      </c>
      <c r="O844" s="10">
        <v>0</v>
      </c>
      <c r="P844" s="12" t="e">
        <f>L844-#REF!</f>
        <v>#REF!</v>
      </c>
    </row>
    <row r="845" spans="1:16" ht="24" x14ac:dyDescent="0.25">
      <c r="A845" s="73"/>
      <c r="B845" s="71"/>
      <c r="C845" s="9" t="s">
        <v>9</v>
      </c>
      <c r="D845" s="10">
        <f t="shared" si="100"/>
        <v>0</v>
      </c>
      <c r="E845" s="10">
        <v>0</v>
      </c>
      <c r="F845" s="10">
        <v>0</v>
      </c>
      <c r="G845" s="10">
        <v>0</v>
      </c>
      <c r="H845" s="10">
        <v>0</v>
      </c>
      <c r="I845" s="10">
        <v>0</v>
      </c>
      <c r="J845" s="10">
        <v>0</v>
      </c>
      <c r="K845" s="10">
        <v>0</v>
      </c>
      <c r="L845" s="15">
        <v>0</v>
      </c>
      <c r="M845" s="10">
        <v>0</v>
      </c>
      <c r="N845" s="10">
        <v>0</v>
      </c>
      <c r="O845" s="10">
        <v>0</v>
      </c>
      <c r="P845" s="12" t="e">
        <f>L845-#REF!</f>
        <v>#REF!</v>
      </c>
    </row>
    <row r="846" spans="1:16" x14ac:dyDescent="0.25">
      <c r="A846" s="73"/>
      <c r="B846" s="71"/>
      <c r="C846" s="9"/>
      <c r="D846" s="10">
        <f t="shared" si="100"/>
        <v>0</v>
      </c>
      <c r="E846" s="10"/>
      <c r="F846" s="10"/>
      <c r="G846" s="10"/>
      <c r="H846" s="10"/>
      <c r="I846" s="10"/>
      <c r="J846" s="10"/>
      <c r="K846" s="10"/>
      <c r="L846" s="15"/>
      <c r="M846" s="10"/>
      <c r="N846" s="10"/>
      <c r="O846" s="10"/>
      <c r="P846" s="12" t="e">
        <f>L846-#REF!</f>
        <v>#REF!</v>
      </c>
    </row>
    <row r="847" spans="1:16" ht="36" x14ac:dyDescent="0.25">
      <c r="A847" s="73"/>
      <c r="B847" s="71"/>
      <c r="C847" s="9" t="s">
        <v>10</v>
      </c>
      <c r="D847" s="10">
        <f t="shared" si="100"/>
        <v>0</v>
      </c>
      <c r="E847" s="10">
        <v>0</v>
      </c>
      <c r="F847" s="10">
        <v>0</v>
      </c>
      <c r="G847" s="10">
        <v>0</v>
      </c>
      <c r="H847" s="10">
        <v>0</v>
      </c>
      <c r="I847" s="10">
        <v>0</v>
      </c>
      <c r="J847" s="10">
        <v>0</v>
      </c>
      <c r="K847" s="10">
        <v>0</v>
      </c>
      <c r="L847" s="15">
        <v>0</v>
      </c>
      <c r="M847" s="10">
        <v>0</v>
      </c>
      <c r="N847" s="10">
        <v>0</v>
      </c>
      <c r="O847" s="10">
        <v>0</v>
      </c>
      <c r="P847" s="12" t="e">
        <f>L847-#REF!</f>
        <v>#REF!</v>
      </c>
    </row>
    <row r="848" spans="1:16" hidden="1" x14ac:dyDescent="0.25">
      <c r="A848" s="11"/>
      <c r="B848" s="9"/>
      <c r="C848" s="9"/>
      <c r="D848" s="10">
        <f t="shared" si="100"/>
        <v>0</v>
      </c>
      <c r="E848" s="10"/>
      <c r="F848" s="10"/>
      <c r="G848" s="10"/>
      <c r="H848" s="10"/>
      <c r="I848" s="10"/>
      <c r="J848" s="10"/>
      <c r="K848" s="10"/>
      <c r="L848" s="15"/>
      <c r="M848" s="10"/>
      <c r="N848" s="10"/>
      <c r="O848" s="10"/>
      <c r="P848" s="12" t="e">
        <f>L848-#REF!</f>
        <v>#REF!</v>
      </c>
    </row>
    <row r="849" spans="1:16" x14ac:dyDescent="0.25">
      <c r="A849" s="71" t="s">
        <v>125</v>
      </c>
      <c r="B849" s="71" t="s">
        <v>13</v>
      </c>
      <c r="C849" s="9" t="s">
        <v>6</v>
      </c>
      <c r="D849" s="20">
        <f t="shared" si="100"/>
        <v>7079.9</v>
      </c>
      <c r="E849" s="10">
        <f>E850+E851+E852+E853</f>
        <v>1376.6</v>
      </c>
      <c r="F849" s="10">
        <f t="shared" ref="F849:O849" si="102">F850+F851+F852+F853</f>
        <v>570.5</v>
      </c>
      <c r="G849" s="10">
        <f t="shared" si="102"/>
        <v>385</v>
      </c>
      <c r="H849" s="10">
        <f t="shared" si="102"/>
        <v>400</v>
      </c>
      <c r="I849" s="10">
        <f t="shared" si="102"/>
        <v>560</v>
      </c>
      <c r="J849" s="10">
        <f t="shared" si="102"/>
        <v>605</v>
      </c>
      <c r="K849" s="10">
        <f t="shared" si="102"/>
        <v>382.8</v>
      </c>
      <c r="L849" s="20">
        <f t="shared" si="102"/>
        <v>700</v>
      </c>
      <c r="M849" s="10">
        <f t="shared" si="102"/>
        <v>700</v>
      </c>
      <c r="N849" s="10">
        <f t="shared" si="102"/>
        <v>700</v>
      </c>
      <c r="O849" s="10">
        <f t="shared" si="102"/>
        <v>700</v>
      </c>
      <c r="P849" s="24" t="e">
        <f>L849-#REF!</f>
        <v>#REF!</v>
      </c>
    </row>
    <row r="850" spans="1:16" x14ac:dyDescent="0.25">
      <c r="A850" s="71"/>
      <c r="B850" s="71"/>
      <c r="C850" s="9" t="s">
        <v>7</v>
      </c>
      <c r="D850" s="20">
        <f t="shared" si="100"/>
        <v>7079.9</v>
      </c>
      <c r="E850" s="10">
        <v>1376.6</v>
      </c>
      <c r="F850" s="10">
        <v>570.5</v>
      </c>
      <c r="G850" s="10">
        <v>385</v>
      </c>
      <c r="H850" s="10">
        <v>400</v>
      </c>
      <c r="I850" s="10">
        <v>560</v>
      </c>
      <c r="J850" s="10">
        <v>605</v>
      </c>
      <c r="K850" s="10">
        <v>382.8</v>
      </c>
      <c r="L850" s="20">
        <f>700</f>
        <v>700</v>
      </c>
      <c r="M850" s="10">
        <v>700</v>
      </c>
      <c r="N850" s="10">
        <v>700</v>
      </c>
      <c r="O850" s="10">
        <v>700</v>
      </c>
      <c r="P850" s="24" t="e">
        <f>L850-#REF!</f>
        <v>#REF!</v>
      </c>
    </row>
    <row r="851" spans="1:16" ht="24" x14ac:dyDescent="0.25">
      <c r="A851" s="71"/>
      <c r="B851" s="71"/>
      <c r="C851" s="9" t="s">
        <v>8</v>
      </c>
      <c r="D851" s="10">
        <f t="shared" si="100"/>
        <v>0</v>
      </c>
      <c r="E851" s="10">
        <v>0</v>
      </c>
      <c r="F851" s="10">
        <v>0</v>
      </c>
      <c r="G851" s="10">
        <v>0</v>
      </c>
      <c r="H851" s="10">
        <v>0</v>
      </c>
      <c r="I851" s="10">
        <v>0</v>
      </c>
      <c r="J851" s="10">
        <v>0</v>
      </c>
      <c r="K851" s="10">
        <v>0</v>
      </c>
      <c r="L851" s="15">
        <v>0</v>
      </c>
      <c r="M851" s="10">
        <v>0</v>
      </c>
      <c r="N851" s="10">
        <v>0</v>
      </c>
      <c r="O851" s="10">
        <v>0</v>
      </c>
      <c r="P851" s="12" t="e">
        <f>L851-#REF!</f>
        <v>#REF!</v>
      </c>
    </row>
    <row r="852" spans="1:16" x14ac:dyDescent="0.25">
      <c r="A852" s="71"/>
      <c r="B852" s="71"/>
      <c r="C852" s="9"/>
      <c r="D852" s="10">
        <f t="shared" si="100"/>
        <v>0</v>
      </c>
      <c r="E852" s="10"/>
      <c r="F852" s="10"/>
      <c r="G852" s="10"/>
      <c r="H852" s="10"/>
      <c r="I852" s="10"/>
      <c r="J852" s="10"/>
      <c r="K852" s="10"/>
      <c r="L852" s="15"/>
      <c r="M852" s="10"/>
      <c r="N852" s="10"/>
      <c r="O852" s="10"/>
      <c r="P852" s="12" t="e">
        <f>L852-#REF!</f>
        <v>#REF!</v>
      </c>
    </row>
    <row r="853" spans="1:16" ht="36" x14ac:dyDescent="0.25">
      <c r="A853" s="71"/>
      <c r="B853" s="71"/>
      <c r="C853" s="9" t="s">
        <v>10</v>
      </c>
      <c r="D853" s="10">
        <f t="shared" si="100"/>
        <v>0</v>
      </c>
      <c r="E853" s="10">
        <v>0</v>
      </c>
      <c r="F853" s="10">
        <v>0</v>
      </c>
      <c r="G853" s="10">
        <v>0</v>
      </c>
      <c r="H853" s="10">
        <v>0</v>
      </c>
      <c r="I853" s="10">
        <v>0</v>
      </c>
      <c r="J853" s="10">
        <v>0</v>
      </c>
      <c r="K853" s="10">
        <v>0</v>
      </c>
      <c r="L853" s="15">
        <v>0</v>
      </c>
      <c r="M853" s="10">
        <v>0</v>
      </c>
      <c r="N853" s="10">
        <v>0</v>
      </c>
      <c r="O853" s="10">
        <v>0</v>
      </c>
      <c r="P853" s="12" t="e">
        <f>L853-#REF!</f>
        <v>#REF!</v>
      </c>
    </row>
    <row r="854" spans="1:16" hidden="1" x14ac:dyDescent="0.25">
      <c r="A854" s="9"/>
      <c r="B854" s="9"/>
      <c r="C854" s="9"/>
      <c r="D854" s="10">
        <f t="shared" si="100"/>
        <v>0</v>
      </c>
      <c r="E854" s="10"/>
      <c r="F854" s="10"/>
      <c r="G854" s="10"/>
      <c r="H854" s="10"/>
      <c r="I854" s="10"/>
      <c r="J854" s="10"/>
      <c r="K854" s="10"/>
      <c r="L854" s="15"/>
      <c r="M854" s="10"/>
      <c r="N854" s="10"/>
      <c r="O854" s="10"/>
      <c r="P854" s="12" t="e">
        <f>L854-#REF!</f>
        <v>#REF!</v>
      </c>
    </row>
    <row r="855" spans="1:16" x14ac:dyDescent="0.25">
      <c r="A855" s="71" t="s">
        <v>126</v>
      </c>
      <c r="B855" s="71" t="s">
        <v>14</v>
      </c>
      <c r="C855" s="9" t="s">
        <v>6</v>
      </c>
      <c r="D855" s="10">
        <f t="shared" si="100"/>
        <v>0</v>
      </c>
      <c r="E855" s="10">
        <v>0</v>
      </c>
      <c r="F855" s="10">
        <v>0</v>
      </c>
      <c r="G855" s="10">
        <v>0</v>
      </c>
      <c r="H855" s="10">
        <v>0</v>
      </c>
      <c r="I855" s="10">
        <v>0</v>
      </c>
      <c r="J855" s="10">
        <v>0</v>
      </c>
      <c r="K855" s="10">
        <v>0</v>
      </c>
      <c r="L855" s="15">
        <v>0</v>
      </c>
      <c r="M855" s="10">
        <v>0</v>
      </c>
      <c r="N855" s="10">
        <v>0</v>
      </c>
      <c r="O855" s="10">
        <v>0</v>
      </c>
      <c r="P855" s="12" t="e">
        <f>L855-#REF!</f>
        <v>#REF!</v>
      </c>
    </row>
    <row r="856" spans="1:16" x14ac:dyDescent="0.25">
      <c r="A856" s="71"/>
      <c r="B856" s="71"/>
      <c r="C856" s="9" t="s">
        <v>7</v>
      </c>
      <c r="D856" s="10">
        <f t="shared" si="100"/>
        <v>0</v>
      </c>
      <c r="E856" s="10">
        <v>0</v>
      </c>
      <c r="F856" s="10">
        <v>0</v>
      </c>
      <c r="G856" s="10">
        <v>0</v>
      </c>
      <c r="H856" s="10">
        <v>0</v>
      </c>
      <c r="I856" s="10">
        <v>0</v>
      </c>
      <c r="J856" s="10">
        <v>0</v>
      </c>
      <c r="K856" s="10">
        <v>0</v>
      </c>
      <c r="L856" s="15">
        <v>0</v>
      </c>
      <c r="M856" s="10">
        <v>0</v>
      </c>
      <c r="N856" s="10">
        <v>0</v>
      </c>
      <c r="O856" s="10">
        <v>0</v>
      </c>
      <c r="P856" s="12" t="e">
        <f>L856-#REF!</f>
        <v>#REF!</v>
      </c>
    </row>
    <row r="857" spans="1:16" ht="24" x14ac:dyDescent="0.25">
      <c r="A857" s="71"/>
      <c r="B857" s="71"/>
      <c r="C857" s="9" t="s">
        <v>8</v>
      </c>
      <c r="D857" s="10">
        <f t="shared" si="100"/>
        <v>0</v>
      </c>
      <c r="E857" s="10">
        <v>0</v>
      </c>
      <c r="F857" s="10">
        <v>0</v>
      </c>
      <c r="G857" s="10">
        <v>0</v>
      </c>
      <c r="H857" s="10">
        <v>0</v>
      </c>
      <c r="I857" s="10">
        <v>0</v>
      </c>
      <c r="J857" s="10">
        <v>0</v>
      </c>
      <c r="K857" s="10">
        <v>0</v>
      </c>
      <c r="L857" s="15">
        <v>0</v>
      </c>
      <c r="M857" s="10">
        <v>0</v>
      </c>
      <c r="N857" s="10">
        <v>0</v>
      </c>
      <c r="O857" s="10">
        <v>0</v>
      </c>
      <c r="P857" s="12" t="e">
        <f>L857-#REF!</f>
        <v>#REF!</v>
      </c>
    </row>
    <row r="858" spans="1:16" x14ac:dyDescent="0.25">
      <c r="A858" s="71"/>
      <c r="B858" s="71"/>
      <c r="C858" s="9"/>
      <c r="D858" s="10">
        <f t="shared" si="100"/>
        <v>0</v>
      </c>
      <c r="E858" s="10"/>
      <c r="F858" s="10"/>
      <c r="G858" s="10"/>
      <c r="H858" s="10"/>
      <c r="I858" s="10"/>
      <c r="J858" s="10"/>
      <c r="K858" s="10"/>
      <c r="L858" s="15"/>
      <c r="M858" s="10"/>
      <c r="N858" s="10"/>
      <c r="O858" s="10"/>
      <c r="P858" s="12" t="e">
        <f>L858-#REF!</f>
        <v>#REF!</v>
      </c>
    </row>
    <row r="859" spans="1:16" ht="36" x14ac:dyDescent="0.25">
      <c r="A859" s="71"/>
      <c r="B859" s="71"/>
      <c r="C859" s="9" t="s">
        <v>10</v>
      </c>
      <c r="D859" s="10">
        <f t="shared" si="100"/>
        <v>0</v>
      </c>
      <c r="E859" s="10">
        <v>0</v>
      </c>
      <c r="F859" s="10">
        <v>0</v>
      </c>
      <c r="G859" s="10">
        <v>0</v>
      </c>
      <c r="H859" s="10">
        <v>0</v>
      </c>
      <c r="I859" s="10">
        <v>0</v>
      </c>
      <c r="J859" s="10">
        <v>0</v>
      </c>
      <c r="K859" s="10">
        <v>0</v>
      </c>
      <c r="L859" s="15">
        <v>0</v>
      </c>
      <c r="M859" s="10">
        <v>0</v>
      </c>
      <c r="N859" s="10">
        <v>0</v>
      </c>
      <c r="O859" s="10">
        <v>0</v>
      </c>
      <c r="P859" s="12" t="e">
        <f>L859-#REF!</f>
        <v>#REF!</v>
      </c>
    </row>
    <row r="860" spans="1:16" hidden="1" x14ac:dyDescent="0.25">
      <c r="A860" s="9"/>
      <c r="B860" s="9"/>
      <c r="C860" s="9"/>
      <c r="D860" s="10">
        <f t="shared" si="100"/>
        <v>0</v>
      </c>
      <c r="E860" s="10"/>
      <c r="F860" s="10"/>
      <c r="G860" s="10"/>
      <c r="H860" s="10"/>
      <c r="I860" s="10"/>
      <c r="J860" s="10"/>
      <c r="K860" s="10"/>
      <c r="L860" s="15"/>
      <c r="M860" s="10"/>
      <c r="N860" s="10"/>
      <c r="O860" s="10"/>
      <c r="P860" s="12" t="e">
        <f>L860-#REF!</f>
        <v>#REF!</v>
      </c>
    </row>
    <row r="861" spans="1:16" x14ac:dyDescent="0.25">
      <c r="A861" s="71" t="s">
        <v>127</v>
      </c>
      <c r="B861" s="71" t="s">
        <v>13</v>
      </c>
      <c r="C861" s="9" t="s">
        <v>6</v>
      </c>
      <c r="D861" s="20">
        <f t="shared" si="100"/>
        <v>2514.5</v>
      </c>
      <c r="E861" s="10">
        <f>E862+E863+E864+E865</f>
        <v>0</v>
      </c>
      <c r="F861" s="10">
        <f t="shared" ref="F861:O861" si="103">F862+F863+F864+F865</f>
        <v>286.3</v>
      </c>
      <c r="G861" s="10">
        <f t="shared" si="103"/>
        <v>77.2</v>
      </c>
      <c r="H861" s="10">
        <f t="shared" si="103"/>
        <v>200</v>
      </c>
      <c r="I861" s="10">
        <f t="shared" si="103"/>
        <v>280</v>
      </c>
      <c r="J861" s="10">
        <f t="shared" si="103"/>
        <v>175</v>
      </c>
      <c r="K861" s="10">
        <f t="shared" si="103"/>
        <v>96</v>
      </c>
      <c r="L861" s="20">
        <f t="shared" si="103"/>
        <v>350</v>
      </c>
      <c r="M861" s="10">
        <f t="shared" si="103"/>
        <v>350</v>
      </c>
      <c r="N861" s="10">
        <f t="shared" si="103"/>
        <v>350</v>
      </c>
      <c r="O861" s="10">
        <f t="shared" si="103"/>
        <v>350</v>
      </c>
      <c r="P861" s="24" t="e">
        <f>L861-#REF!</f>
        <v>#REF!</v>
      </c>
    </row>
    <row r="862" spans="1:16" x14ac:dyDescent="0.25">
      <c r="A862" s="71"/>
      <c r="B862" s="71"/>
      <c r="C862" s="9" t="s">
        <v>7</v>
      </c>
      <c r="D862" s="20">
        <f t="shared" si="100"/>
        <v>2514.5</v>
      </c>
      <c r="E862" s="10">
        <v>0</v>
      </c>
      <c r="F862" s="10">
        <v>286.3</v>
      </c>
      <c r="G862" s="10">
        <v>77.2</v>
      </c>
      <c r="H862" s="10">
        <v>200</v>
      </c>
      <c r="I862" s="10">
        <v>280</v>
      </c>
      <c r="J862" s="10">
        <v>175</v>
      </c>
      <c r="K862" s="10">
        <v>96</v>
      </c>
      <c r="L862" s="20">
        <f>350</f>
        <v>350</v>
      </c>
      <c r="M862" s="10">
        <v>350</v>
      </c>
      <c r="N862" s="10">
        <v>350</v>
      </c>
      <c r="O862" s="10">
        <v>350</v>
      </c>
      <c r="P862" s="24" t="e">
        <f>L862-#REF!</f>
        <v>#REF!</v>
      </c>
    </row>
    <row r="863" spans="1:16" ht="24" x14ac:dyDescent="0.25">
      <c r="A863" s="71"/>
      <c r="B863" s="71"/>
      <c r="C863" s="9" t="s">
        <v>8</v>
      </c>
      <c r="D863" s="10">
        <f t="shared" si="100"/>
        <v>0</v>
      </c>
      <c r="E863" s="10">
        <v>0</v>
      </c>
      <c r="F863" s="10">
        <v>0</v>
      </c>
      <c r="G863" s="10">
        <v>0</v>
      </c>
      <c r="H863" s="10">
        <v>0</v>
      </c>
      <c r="I863" s="10">
        <v>0</v>
      </c>
      <c r="J863" s="10">
        <v>0</v>
      </c>
      <c r="K863" s="10">
        <v>0</v>
      </c>
      <c r="L863" s="15">
        <v>0</v>
      </c>
      <c r="M863" s="10">
        <v>0</v>
      </c>
      <c r="N863" s="10">
        <v>0</v>
      </c>
      <c r="O863" s="10">
        <v>0</v>
      </c>
      <c r="P863" s="12" t="e">
        <f>L863-#REF!</f>
        <v>#REF!</v>
      </c>
    </row>
    <row r="864" spans="1:16" x14ac:dyDescent="0.25">
      <c r="A864" s="71"/>
      <c r="B864" s="71"/>
      <c r="C864" s="9"/>
      <c r="D864" s="10">
        <f t="shared" si="100"/>
        <v>0</v>
      </c>
      <c r="E864" s="10"/>
      <c r="F864" s="10"/>
      <c r="G864" s="10"/>
      <c r="H864" s="10"/>
      <c r="I864" s="10"/>
      <c r="J864" s="10"/>
      <c r="K864" s="10"/>
      <c r="L864" s="15"/>
      <c r="M864" s="10"/>
      <c r="N864" s="10"/>
      <c r="O864" s="10"/>
      <c r="P864" s="12" t="e">
        <f>L864-#REF!</f>
        <v>#REF!</v>
      </c>
    </row>
    <row r="865" spans="1:16" ht="36" x14ac:dyDescent="0.25">
      <c r="A865" s="71"/>
      <c r="B865" s="71"/>
      <c r="C865" s="9" t="s">
        <v>10</v>
      </c>
      <c r="D865" s="10">
        <f t="shared" si="100"/>
        <v>0</v>
      </c>
      <c r="E865" s="10">
        <v>0</v>
      </c>
      <c r="F865" s="10">
        <v>0</v>
      </c>
      <c r="G865" s="10">
        <v>0</v>
      </c>
      <c r="H865" s="10">
        <v>0</v>
      </c>
      <c r="I865" s="10">
        <v>0</v>
      </c>
      <c r="J865" s="10">
        <v>0</v>
      </c>
      <c r="K865" s="10">
        <v>0</v>
      </c>
      <c r="L865" s="15">
        <v>0</v>
      </c>
      <c r="M865" s="10">
        <v>0</v>
      </c>
      <c r="N865" s="10">
        <v>0</v>
      </c>
      <c r="O865" s="10">
        <v>0</v>
      </c>
      <c r="P865" s="12" t="e">
        <f>L865-#REF!</f>
        <v>#REF!</v>
      </c>
    </row>
    <row r="866" spans="1:16" hidden="1" x14ac:dyDescent="0.25">
      <c r="A866" s="9"/>
      <c r="B866" s="9"/>
      <c r="C866" s="9"/>
      <c r="D866" s="10">
        <f t="shared" si="100"/>
        <v>0</v>
      </c>
      <c r="E866" s="10"/>
      <c r="F866" s="10"/>
      <c r="G866" s="10"/>
      <c r="H866" s="10"/>
      <c r="I866" s="10"/>
      <c r="J866" s="10"/>
      <c r="K866" s="10"/>
      <c r="L866" s="15"/>
      <c r="M866" s="10"/>
      <c r="N866" s="10"/>
      <c r="O866" s="10"/>
      <c r="P866" s="12" t="e">
        <f>L866-#REF!</f>
        <v>#REF!</v>
      </c>
    </row>
    <row r="867" spans="1:16" x14ac:dyDescent="0.25">
      <c r="A867" s="71" t="s">
        <v>128</v>
      </c>
      <c r="B867" s="71" t="s">
        <v>13</v>
      </c>
      <c r="C867" s="9" t="s">
        <v>6</v>
      </c>
      <c r="D867" s="20">
        <f t="shared" si="100"/>
        <v>57189.700000000004</v>
      </c>
      <c r="E867" s="10">
        <f>SUM(E868:E871)</f>
        <v>7329</v>
      </c>
      <c r="F867" s="10">
        <f t="shared" ref="F867:O867" si="104">SUM(F868:F871)</f>
        <v>6423</v>
      </c>
      <c r="G867" s="10">
        <f t="shared" si="104"/>
        <v>6407.7</v>
      </c>
      <c r="H867" s="10">
        <f t="shared" si="104"/>
        <v>5955.3</v>
      </c>
      <c r="I867" s="10">
        <f t="shared" si="104"/>
        <v>6180</v>
      </c>
      <c r="J867" s="10">
        <f t="shared" si="104"/>
        <v>6035.3</v>
      </c>
      <c r="K867" s="10">
        <f t="shared" si="104"/>
        <v>6510</v>
      </c>
      <c r="L867" s="20">
        <f>SUM(L868:L871)</f>
        <v>2930</v>
      </c>
      <c r="M867" s="10">
        <f t="shared" si="104"/>
        <v>3170</v>
      </c>
      <c r="N867" s="10">
        <f t="shared" si="104"/>
        <v>3319.4</v>
      </c>
      <c r="O867" s="10">
        <f t="shared" si="104"/>
        <v>2930</v>
      </c>
      <c r="P867" s="24" t="e">
        <f>L867-#REF!</f>
        <v>#REF!</v>
      </c>
    </row>
    <row r="868" spans="1:16" x14ac:dyDescent="0.25">
      <c r="A868" s="71"/>
      <c r="B868" s="71"/>
      <c r="C868" s="9" t="s">
        <v>7</v>
      </c>
      <c r="D868" s="20">
        <f t="shared" si="100"/>
        <v>32039.7</v>
      </c>
      <c r="E868" s="10">
        <v>3679</v>
      </c>
      <c r="F868" s="10">
        <v>2773</v>
      </c>
      <c r="G868" s="10">
        <v>2807.7</v>
      </c>
      <c r="H868" s="10">
        <v>2355.3000000000002</v>
      </c>
      <c r="I868" s="10">
        <v>2730</v>
      </c>
      <c r="J868" s="10">
        <v>2435.3000000000002</v>
      </c>
      <c r="K868" s="10">
        <v>2910</v>
      </c>
      <c r="L868" s="20">
        <f>2930</f>
        <v>2930</v>
      </c>
      <c r="M868" s="10">
        <v>3170</v>
      </c>
      <c r="N868" s="10">
        <v>3319.4</v>
      </c>
      <c r="O868" s="10">
        <v>2930</v>
      </c>
      <c r="P868" s="24" t="e">
        <f>L868-#REF!</f>
        <v>#REF!</v>
      </c>
    </row>
    <row r="869" spans="1:16" ht="24" x14ac:dyDescent="0.25">
      <c r="A869" s="71"/>
      <c r="B869" s="71"/>
      <c r="C869" s="9" t="s">
        <v>8</v>
      </c>
      <c r="D869" s="10">
        <f t="shared" si="100"/>
        <v>25150</v>
      </c>
      <c r="E869" s="10">
        <v>3650</v>
      </c>
      <c r="F869" s="10">
        <v>3650</v>
      </c>
      <c r="G869" s="10">
        <v>3600</v>
      </c>
      <c r="H869" s="10">
        <v>3600</v>
      </c>
      <c r="I869" s="10">
        <v>3450</v>
      </c>
      <c r="J869" s="10">
        <v>3600</v>
      </c>
      <c r="K869" s="10">
        <v>3600</v>
      </c>
      <c r="L869" s="15"/>
      <c r="M869" s="10"/>
      <c r="N869" s="10"/>
      <c r="O869" s="10">
        <v>0</v>
      </c>
      <c r="P869" s="12" t="e">
        <f>L869-#REF!</f>
        <v>#REF!</v>
      </c>
    </row>
    <row r="870" spans="1:16" x14ac:dyDescent="0.25">
      <c r="A870" s="71"/>
      <c r="B870" s="71"/>
      <c r="C870" s="9"/>
      <c r="D870" s="10">
        <f t="shared" si="100"/>
        <v>0</v>
      </c>
      <c r="E870" s="10"/>
      <c r="F870" s="10"/>
      <c r="G870" s="10"/>
      <c r="H870" s="10"/>
      <c r="I870" s="10"/>
      <c r="J870" s="10"/>
      <c r="K870" s="10"/>
      <c r="L870" s="15"/>
      <c r="M870" s="10"/>
      <c r="N870" s="10"/>
      <c r="O870" s="10"/>
      <c r="P870" s="12" t="e">
        <f>L870-#REF!</f>
        <v>#REF!</v>
      </c>
    </row>
    <row r="871" spans="1:16" ht="36" x14ac:dyDescent="0.25">
      <c r="A871" s="71"/>
      <c r="B871" s="71"/>
      <c r="C871" s="9" t="s">
        <v>10</v>
      </c>
      <c r="D871" s="10">
        <f t="shared" si="100"/>
        <v>0</v>
      </c>
      <c r="E871" s="10">
        <v>0</v>
      </c>
      <c r="F871" s="10">
        <v>0</v>
      </c>
      <c r="G871" s="10">
        <v>0</v>
      </c>
      <c r="H871" s="10">
        <v>0</v>
      </c>
      <c r="I871" s="10">
        <v>0</v>
      </c>
      <c r="J871" s="10">
        <v>0</v>
      </c>
      <c r="K871" s="10">
        <v>0</v>
      </c>
      <c r="L871" s="15">
        <v>0</v>
      </c>
      <c r="M871" s="10">
        <v>0</v>
      </c>
      <c r="N871" s="10">
        <v>0</v>
      </c>
      <c r="O871" s="10">
        <v>0</v>
      </c>
      <c r="P871" s="12" t="e">
        <f>L871-#REF!</f>
        <v>#REF!</v>
      </c>
    </row>
    <row r="872" spans="1:16" x14ac:dyDescent="0.25">
      <c r="A872" s="9"/>
      <c r="B872" s="9"/>
      <c r="C872" s="9"/>
      <c r="D872" s="10">
        <f t="shared" si="100"/>
        <v>0</v>
      </c>
      <c r="E872" s="10"/>
      <c r="F872" s="10"/>
      <c r="G872" s="10"/>
      <c r="H872" s="10"/>
      <c r="I872" s="10"/>
      <c r="J872" s="10"/>
      <c r="K872" s="10"/>
      <c r="L872" s="15"/>
      <c r="M872" s="10"/>
      <c r="N872" s="10"/>
      <c r="O872" s="10"/>
      <c r="P872" s="12" t="e">
        <f>L872-#REF!</f>
        <v>#REF!</v>
      </c>
    </row>
    <row r="873" spans="1:16" ht="36" customHeight="1" x14ac:dyDescent="0.25">
      <c r="A873" s="80" t="s">
        <v>129</v>
      </c>
      <c r="B873" s="80" t="s">
        <v>13</v>
      </c>
      <c r="C873" s="9" t="s">
        <v>6</v>
      </c>
      <c r="D873" s="10">
        <f t="shared" si="100"/>
        <v>13842.900000000001</v>
      </c>
      <c r="E873" s="10">
        <v>0</v>
      </c>
      <c r="F873" s="10">
        <v>0</v>
      </c>
      <c r="G873" s="10">
        <v>0</v>
      </c>
      <c r="H873" s="10">
        <v>0</v>
      </c>
      <c r="I873" s="10">
        <v>0</v>
      </c>
      <c r="J873" s="10">
        <v>200</v>
      </c>
      <c r="K873" s="10">
        <v>800</v>
      </c>
      <c r="L873" s="15">
        <f>L880+L886+L892+L898+L904+L910+L916+L922</f>
        <v>4014.3</v>
      </c>
      <c r="M873" s="10">
        <f t="shared" ref="L873:O878" si="105">M880+M886+M892+M898+M904+M910+M916+M922</f>
        <v>4014.3</v>
      </c>
      <c r="N873" s="10">
        <f t="shared" si="105"/>
        <v>4014.3</v>
      </c>
      <c r="O873" s="10">
        <f t="shared" si="105"/>
        <v>800</v>
      </c>
      <c r="P873" s="12" t="e">
        <f>L873-#REF!</f>
        <v>#REF!</v>
      </c>
    </row>
    <row r="874" spans="1:16" x14ac:dyDescent="0.25">
      <c r="A874" s="81"/>
      <c r="B874" s="81"/>
      <c r="C874" s="9" t="s">
        <v>7</v>
      </c>
      <c r="D874" s="10">
        <f t="shared" si="100"/>
        <v>4392.8999999999996</v>
      </c>
      <c r="E874" s="10">
        <v>0</v>
      </c>
      <c r="F874" s="10">
        <v>0</v>
      </c>
      <c r="G874" s="10">
        <v>0</v>
      </c>
      <c r="H874" s="10">
        <v>0</v>
      </c>
      <c r="I874" s="10">
        <v>0</v>
      </c>
      <c r="J874" s="10">
        <v>200</v>
      </c>
      <c r="K874" s="10">
        <v>800</v>
      </c>
      <c r="L874" s="15">
        <f t="shared" si="105"/>
        <v>864.3</v>
      </c>
      <c r="M874" s="10">
        <f t="shared" si="105"/>
        <v>864.3</v>
      </c>
      <c r="N874" s="10">
        <f t="shared" si="105"/>
        <v>864.3</v>
      </c>
      <c r="O874" s="10">
        <f t="shared" si="105"/>
        <v>800</v>
      </c>
      <c r="P874" s="12" t="e">
        <f>L874-#REF!</f>
        <v>#REF!</v>
      </c>
    </row>
    <row r="875" spans="1:16" ht="24" x14ac:dyDescent="0.25">
      <c r="A875" s="81"/>
      <c r="B875" s="81"/>
      <c r="C875" s="9" t="s">
        <v>8</v>
      </c>
      <c r="D875" s="10">
        <f t="shared" si="100"/>
        <v>9450</v>
      </c>
      <c r="E875" s="10">
        <v>0</v>
      </c>
      <c r="F875" s="10">
        <v>0</v>
      </c>
      <c r="G875" s="10">
        <v>0</v>
      </c>
      <c r="H875" s="10">
        <v>0</v>
      </c>
      <c r="I875" s="10">
        <v>0</v>
      </c>
      <c r="J875" s="10">
        <v>0</v>
      </c>
      <c r="K875" s="10">
        <v>0</v>
      </c>
      <c r="L875" s="15">
        <f t="shared" si="105"/>
        <v>3150</v>
      </c>
      <c r="M875" s="10">
        <f t="shared" si="105"/>
        <v>3150</v>
      </c>
      <c r="N875" s="10">
        <f t="shared" si="105"/>
        <v>3150</v>
      </c>
      <c r="O875" s="10">
        <f t="shared" si="105"/>
        <v>0</v>
      </c>
      <c r="P875" s="12" t="e">
        <f>L875-#REF!</f>
        <v>#REF!</v>
      </c>
    </row>
    <row r="876" spans="1:16" ht="24" x14ac:dyDescent="0.25">
      <c r="A876" s="81"/>
      <c r="B876" s="81"/>
      <c r="C876" s="9" t="s">
        <v>9</v>
      </c>
      <c r="D876" s="10">
        <f t="shared" si="100"/>
        <v>0</v>
      </c>
      <c r="E876" s="10">
        <v>0</v>
      </c>
      <c r="F876" s="10">
        <v>0</v>
      </c>
      <c r="G876" s="10">
        <v>0</v>
      </c>
      <c r="H876" s="10">
        <v>0</v>
      </c>
      <c r="I876" s="10">
        <v>0</v>
      </c>
      <c r="J876" s="10">
        <v>0</v>
      </c>
      <c r="K876" s="10">
        <v>0</v>
      </c>
      <c r="L876" s="15">
        <f t="shared" si="105"/>
        <v>0</v>
      </c>
      <c r="M876" s="10">
        <f t="shared" si="105"/>
        <v>0</v>
      </c>
      <c r="N876" s="10">
        <f t="shared" si="105"/>
        <v>0</v>
      </c>
      <c r="O876" s="10">
        <f t="shared" si="105"/>
        <v>0</v>
      </c>
      <c r="P876" s="12" t="e">
        <f>L876-#REF!</f>
        <v>#REF!</v>
      </c>
    </row>
    <row r="877" spans="1:16" ht="36" x14ac:dyDescent="0.25">
      <c r="A877" s="81"/>
      <c r="B877" s="81"/>
      <c r="C877" s="9" t="s">
        <v>10</v>
      </c>
      <c r="D877" s="10">
        <f t="shared" si="100"/>
        <v>0</v>
      </c>
      <c r="E877" s="10">
        <v>0</v>
      </c>
      <c r="F877" s="10">
        <v>0</v>
      </c>
      <c r="G877" s="10">
        <v>0</v>
      </c>
      <c r="H877" s="10">
        <v>0</v>
      </c>
      <c r="I877" s="10">
        <v>0</v>
      </c>
      <c r="J877" s="10">
        <v>0</v>
      </c>
      <c r="K877" s="10">
        <v>0</v>
      </c>
      <c r="L877" s="15">
        <f t="shared" si="105"/>
        <v>0</v>
      </c>
      <c r="M877" s="10">
        <f t="shared" si="105"/>
        <v>0</v>
      </c>
      <c r="N877" s="10">
        <f t="shared" si="105"/>
        <v>0</v>
      </c>
      <c r="O877" s="10">
        <f t="shared" si="105"/>
        <v>0</v>
      </c>
      <c r="P877" s="12" t="e">
        <f>L877-#REF!</f>
        <v>#REF!</v>
      </c>
    </row>
    <row r="878" spans="1:16" hidden="1" x14ac:dyDescent="0.25">
      <c r="A878" s="82"/>
      <c r="B878" s="82"/>
      <c r="C878" s="9"/>
      <c r="D878" s="10">
        <f t="shared" si="100"/>
        <v>0</v>
      </c>
      <c r="E878" s="10"/>
      <c r="F878" s="10"/>
      <c r="G878" s="10"/>
      <c r="H878" s="10"/>
      <c r="I878" s="10"/>
      <c r="J878" s="10"/>
      <c r="K878" s="10"/>
      <c r="L878" s="15">
        <f t="shared" si="105"/>
        <v>0</v>
      </c>
      <c r="M878" s="10">
        <f t="shared" si="105"/>
        <v>0</v>
      </c>
      <c r="N878" s="10">
        <f t="shared" si="105"/>
        <v>0</v>
      </c>
      <c r="O878" s="10">
        <f t="shared" si="105"/>
        <v>0</v>
      </c>
      <c r="P878" s="12" t="e">
        <f>L878-#REF!</f>
        <v>#REF!</v>
      </c>
    </row>
    <row r="879" spans="1:16" x14ac:dyDescent="0.25">
      <c r="A879" s="71" t="s">
        <v>119</v>
      </c>
      <c r="B879" s="71"/>
      <c r="C879" s="71"/>
      <c r="D879" s="71"/>
      <c r="E879" s="71"/>
      <c r="F879" s="71"/>
      <c r="G879" s="71"/>
      <c r="H879" s="71"/>
      <c r="I879" s="71"/>
      <c r="J879" s="71"/>
      <c r="K879" s="71"/>
      <c r="L879" s="71"/>
      <c r="M879" s="71"/>
      <c r="N879" s="71"/>
      <c r="O879" s="71"/>
      <c r="P879" s="12" t="e">
        <f>L879-#REF!</f>
        <v>#REF!</v>
      </c>
    </row>
    <row r="880" spans="1:16" x14ac:dyDescent="0.25">
      <c r="A880" s="71" t="s">
        <v>130</v>
      </c>
      <c r="B880" s="71" t="s">
        <v>13</v>
      </c>
      <c r="C880" s="9" t="s">
        <v>6</v>
      </c>
      <c r="D880" s="10">
        <f t="shared" ref="D880:D943" si="106">SUM(E880:O880)</f>
        <v>0</v>
      </c>
      <c r="E880" s="10">
        <v>0</v>
      </c>
      <c r="F880" s="10">
        <v>0</v>
      </c>
      <c r="G880" s="10">
        <v>0</v>
      </c>
      <c r="H880" s="10">
        <v>0</v>
      </c>
      <c r="I880" s="10">
        <v>0</v>
      </c>
      <c r="J880" s="10">
        <v>0</v>
      </c>
      <c r="K880" s="10">
        <v>0</v>
      </c>
      <c r="L880" s="15">
        <v>0</v>
      </c>
      <c r="M880" s="10">
        <v>0</v>
      </c>
      <c r="N880" s="10">
        <v>0</v>
      </c>
      <c r="O880" s="10">
        <v>0</v>
      </c>
      <c r="P880" s="12" t="e">
        <f>L880-#REF!</f>
        <v>#REF!</v>
      </c>
    </row>
    <row r="881" spans="1:16" x14ac:dyDescent="0.25">
      <c r="A881" s="71"/>
      <c r="B881" s="71"/>
      <c r="C881" s="9" t="s">
        <v>7</v>
      </c>
      <c r="D881" s="10">
        <f t="shared" si="106"/>
        <v>0</v>
      </c>
      <c r="E881" s="10">
        <v>0</v>
      </c>
      <c r="F881" s="10">
        <v>0</v>
      </c>
      <c r="G881" s="10">
        <v>0</v>
      </c>
      <c r="H881" s="10">
        <v>0</v>
      </c>
      <c r="I881" s="10">
        <v>0</v>
      </c>
      <c r="J881" s="10">
        <v>0</v>
      </c>
      <c r="K881" s="10">
        <v>0</v>
      </c>
      <c r="L881" s="15">
        <v>0</v>
      </c>
      <c r="M881" s="10">
        <v>0</v>
      </c>
      <c r="N881" s="10">
        <v>0</v>
      </c>
      <c r="O881" s="10">
        <v>0</v>
      </c>
      <c r="P881" s="12" t="e">
        <f>L881-#REF!</f>
        <v>#REF!</v>
      </c>
    </row>
    <row r="882" spans="1:16" ht="24" x14ac:dyDescent="0.25">
      <c r="A882" s="71"/>
      <c r="B882" s="71"/>
      <c r="C882" s="9" t="s">
        <v>8</v>
      </c>
      <c r="D882" s="10">
        <f t="shared" si="106"/>
        <v>0</v>
      </c>
      <c r="E882" s="10">
        <v>0</v>
      </c>
      <c r="F882" s="10">
        <v>0</v>
      </c>
      <c r="G882" s="10">
        <v>0</v>
      </c>
      <c r="H882" s="10">
        <v>0</v>
      </c>
      <c r="I882" s="10">
        <v>0</v>
      </c>
      <c r="J882" s="10">
        <v>0</v>
      </c>
      <c r="K882" s="10">
        <v>0</v>
      </c>
      <c r="L882" s="15">
        <v>0</v>
      </c>
      <c r="M882" s="10">
        <v>0</v>
      </c>
      <c r="N882" s="10">
        <v>0</v>
      </c>
      <c r="O882" s="10">
        <v>0</v>
      </c>
      <c r="P882" s="12" t="e">
        <f>L882-#REF!</f>
        <v>#REF!</v>
      </c>
    </row>
    <row r="883" spans="1:16" ht="24" x14ac:dyDescent="0.25">
      <c r="A883" s="71"/>
      <c r="B883" s="71"/>
      <c r="C883" s="9" t="s">
        <v>9</v>
      </c>
      <c r="D883" s="10">
        <f t="shared" si="106"/>
        <v>0</v>
      </c>
      <c r="E883" s="10">
        <v>0</v>
      </c>
      <c r="F883" s="10">
        <v>0</v>
      </c>
      <c r="G883" s="10">
        <v>0</v>
      </c>
      <c r="H883" s="10">
        <v>0</v>
      </c>
      <c r="I883" s="10">
        <v>0</v>
      </c>
      <c r="J883" s="10">
        <v>0</v>
      </c>
      <c r="K883" s="10">
        <v>0</v>
      </c>
      <c r="L883" s="15">
        <v>0</v>
      </c>
      <c r="M883" s="10">
        <v>0</v>
      </c>
      <c r="N883" s="10">
        <v>0</v>
      </c>
      <c r="O883" s="10">
        <v>0</v>
      </c>
      <c r="P883" s="12" t="e">
        <f>L883-#REF!</f>
        <v>#REF!</v>
      </c>
    </row>
    <row r="884" spans="1:16" ht="36" x14ac:dyDescent="0.25">
      <c r="A884" s="71"/>
      <c r="B884" s="71"/>
      <c r="C884" s="9" t="s">
        <v>10</v>
      </c>
      <c r="D884" s="10">
        <f t="shared" si="106"/>
        <v>0</v>
      </c>
      <c r="E884" s="10">
        <v>0</v>
      </c>
      <c r="F884" s="10">
        <v>0</v>
      </c>
      <c r="G884" s="10">
        <v>0</v>
      </c>
      <c r="H884" s="10">
        <v>0</v>
      </c>
      <c r="I884" s="10">
        <v>0</v>
      </c>
      <c r="J884" s="10">
        <v>0</v>
      </c>
      <c r="K884" s="10">
        <v>0</v>
      </c>
      <c r="L884" s="15">
        <v>0</v>
      </c>
      <c r="M884" s="10">
        <v>0</v>
      </c>
      <c r="N884" s="10">
        <v>0</v>
      </c>
      <c r="O884" s="10">
        <v>0</v>
      </c>
      <c r="P884" s="12" t="e">
        <f>L884-#REF!</f>
        <v>#REF!</v>
      </c>
    </row>
    <row r="885" spans="1:16" hidden="1" x14ac:dyDescent="0.25">
      <c r="A885" s="9"/>
      <c r="B885" s="9"/>
      <c r="C885" s="9"/>
      <c r="D885" s="10">
        <f t="shared" si="106"/>
        <v>0</v>
      </c>
      <c r="E885" s="10"/>
      <c r="F885" s="10"/>
      <c r="G885" s="10"/>
      <c r="H885" s="10"/>
      <c r="I885" s="10"/>
      <c r="J885" s="10"/>
      <c r="K885" s="10"/>
      <c r="L885" s="15"/>
      <c r="M885" s="10"/>
      <c r="N885" s="10"/>
      <c r="O885" s="10"/>
      <c r="P885" s="12" t="e">
        <f>L885-#REF!</f>
        <v>#REF!</v>
      </c>
    </row>
    <row r="886" spans="1:16" x14ac:dyDescent="0.25">
      <c r="A886" s="71" t="s">
        <v>131</v>
      </c>
      <c r="B886" s="71" t="s">
        <v>21</v>
      </c>
      <c r="C886" s="9" t="s">
        <v>6</v>
      </c>
      <c r="D886" s="10">
        <f t="shared" si="106"/>
        <v>0</v>
      </c>
      <c r="E886" s="10">
        <v>0</v>
      </c>
      <c r="F886" s="10">
        <v>0</v>
      </c>
      <c r="G886" s="10">
        <v>0</v>
      </c>
      <c r="H886" s="10">
        <v>0</v>
      </c>
      <c r="I886" s="10">
        <v>0</v>
      </c>
      <c r="J886" s="10">
        <v>0</v>
      </c>
      <c r="K886" s="10">
        <v>0</v>
      </c>
      <c r="L886" s="15">
        <v>0</v>
      </c>
      <c r="M886" s="10">
        <v>0</v>
      </c>
      <c r="N886" s="10">
        <v>0</v>
      </c>
      <c r="O886" s="10">
        <v>0</v>
      </c>
      <c r="P886" s="12" t="e">
        <f>L886-#REF!</f>
        <v>#REF!</v>
      </c>
    </row>
    <row r="887" spans="1:16" x14ac:dyDescent="0.25">
      <c r="A887" s="71"/>
      <c r="B887" s="71"/>
      <c r="C887" s="9" t="s">
        <v>7</v>
      </c>
      <c r="D887" s="10">
        <f t="shared" si="106"/>
        <v>0</v>
      </c>
      <c r="E887" s="10">
        <v>0</v>
      </c>
      <c r="F887" s="10">
        <v>0</v>
      </c>
      <c r="G887" s="10">
        <v>0</v>
      </c>
      <c r="H887" s="10">
        <v>0</v>
      </c>
      <c r="I887" s="10">
        <v>0</v>
      </c>
      <c r="J887" s="10">
        <v>0</v>
      </c>
      <c r="K887" s="10">
        <v>0</v>
      </c>
      <c r="L887" s="15">
        <v>0</v>
      </c>
      <c r="M887" s="10">
        <v>0</v>
      </c>
      <c r="N887" s="10">
        <v>0</v>
      </c>
      <c r="O887" s="10">
        <v>0</v>
      </c>
      <c r="P887" s="12" t="e">
        <f>L887-#REF!</f>
        <v>#REF!</v>
      </c>
    </row>
    <row r="888" spans="1:16" ht="24" x14ac:dyDescent="0.25">
      <c r="A888" s="71"/>
      <c r="B888" s="71"/>
      <c r="C888" s="9" t="s">
        <v>8</v>
      </c>
      <c r="D888" s="10">
        <f t="shared" si="106"/>
        <v>0</v>
      </c>
      <c r="E888" s="10">
        <v>0</v>
      </c>
      <c r="F888" s="10">
        <v>0</v>
      </c>
      <c r="G888" s="10">
        <v>0</v>
      </c>
      <c r="H888" s="10">
        <v>0</v>
      </c>
      <c r="I888" s="10">
        <v>0</v>
      </c>
      <c r="J888" s="10">
        <v>0</v>
      </c>
      <c r="K888" s="10">
        <v>0</v>
      </c>
      <c r="L888" s="15">
        <v>0</v>
      </c>
      <c r="M888" s="10">
        <v>0</v>
      </c>
      <c r="N888" s="10">
        <v>0</v>
      </c>
      <c r="O888" s="10">
        <v>0</v>
      </c>
      <c r="P888" s="12" t="e">
        <f>L888-#REF!</f>
        <v>#REF!</v>
      </c>
    </row>
    <row r="889" spans="1:16" ht="24" x14ac:dyDescent="0.25">
      <c r="A889" s="71"/>
      <c r="B889" s="71"/>
      <c r="C889" s="9" t="s">
        <v>9</v>
      </c>
      <c r="D889" s="10">
        <f t="shared" si="106"/>
        <v>0</v>
      </c>
      <c r="E889" s="10">
        <v>0</v>
      </c>
      <c r="F889" s="10">
        <v>0</v>
      </c>
      <c r="G889" s="10">
        <v>0</v>
      </c>
      <c r="H889" s="10">
        <v>0</v>
      </c>
      <c r="I889" s="10">
        <v>0</v>
      </c>
      <c r="J889" s="10">
        <v>0</v>
      </c>
      <c r="K889" s="10">
        <v>0</v>
      </c>
      <c r="L889" s="15">
        <v>0</v>
      </c>
      <c r="M889" s="10">
        <v>0</v>
      </c>
      <c r="N889" s="10">
        <v>0</v>
      </c>
      <c r="O889" s="10">
        <v>0</v>
      </c>
      <c r="P889" s="12" t="e">
        <f>L889-#REF!</f>
        <v>#REF!</v>
      </c>
    </row>
    <row r="890" spans="1:16" ht="36" x14ac:dyDescent="0.25">
      <c r="A890" s="71"/>
      <c r="B890" s="71"/>
      <c r="C890" s="9" t="s">
        <v>10</v>
      </c>
      <c r="D890" s="10">
        <f t="shared" si="106"/>
        <v>0</v>
      </c>
      <c r="E890" s="10">
        <v>0</v>
      </c>
      <c r="F890" s="10">
        <v>0</v>
      </c>
      <c r="G890" s="10">
        <v>0</v>
      </c>
      <c r="H890" s="10">
        <v>0</v>
      </c>
      <c r="I890" s="10">
        <v>0</v>
      </c>
      <c r="J890" s="10">
        <v>0</v>
      </c>
      <c r="K890" s="10">
        <v>0</v>
      </c>
      <c r="L890" s="15">
        <v>0</v>
      </c>
      <c r="M890" s="10">
        <v>0</v>
      </c>
      <c r="N890" s="10">
        <v>0</v>
      </c>
      <c r="O890" s="10">
        <v>0</v>
      </c>
      <c r="P890" s="12" t="e">
        <f>L890-#REF!</f>
        <v>#REF!</v>
      </c>
    </row>
    <row r="891" spans="1:16" hidden="1" x14ac:dyDescent="0.25">
      <c r="A891" s="9"/>
      <c r="B891" s="9"/>
      <c r="C891" s="9"/>
      <c r="D891" s="10">
        <f t="shared" si="106"/>
        <v>0</v>
      </c>
      <c r="E891" s="10"/>
      <c r="F891" s="10"/>
      <c r="G891" s="10"/>
      <c r="H891" s="10"/>
      <c r="I891" s="10"/>
      <c r="J891" s="10"/>
      <c r="K891" s="10"/>
      <c r="L891" s="15"/>
      <c r="M891" s="10"/>
      <c r="N891" s="10"/>
      <c r="O891" s="10"/>
      <c r="P891" s="12" t="e">
        <f>L891-#REF!</f>
        <v>#REF!</v>
      </c>
    </row>
    <row r="892" spans="1:16" x14ac:dyDescent="0.25">
      <c r="A892" s="71" t="s">
        <v>132</v>
      </c>
      <c r="B892" s="71" t="s">
        <v>21</v>
      </c>
      <c r="C892" s="9" t="s">
        <v>6</v>
      </c>
      <c r="D892" s="10">
        <f t="shared" si="106"/>
        <v>3000</v>
      </c>
      <c r="E892" s="10">
        <v>0</v>
      </c>
      <c r="F892" s="10">
        <v>0</v>
      </c>
      <c r="G892" s="10">
        <v>0</v>
      </c>
      <c r="H892" s="10">
        <v>0</v>
      </c>
      <c r="I892" s="10">
        <v>0</v>
      </c>
      <c r="J892" s="10">
        <v>0</v>
      </c>
      <c r="K892" s="10">
        <v>600</v>
      </c>
      <c r="L892" s="15">
        <v>600</v>
      </c>
      <c r="M892" s="10">
        <v>600</v>
      </c>
      <c r="N892" s="10">
        <v>600</v>
      </c>
      <c r="O892" s="10">
        <v>600</v>
      </c>
      <c r="P892" s="12" t="e">
        <f>L892-#REF!</f>
        <v>#REF!</v>
      </c>
    </row>
    <row r="893" spans="1:16" x14ac:dyDescent="0.25">
      <c r="A893" s="71"/>
      <c r="B893" s="71"/>
      <c r="C893" s="9" t="s">
        <v>7</v>
      </c>
      <c r="D893" s="10">
        <f t="shared" si="106"/>
        <v>3000</v>
      </c>
      <c r="E893" s="10">
        <v>0</v>
      </c>
      <c r="F893" s="10">
        <v>0</v>
      </c>
      <c r="G893" s="10">
        <v>0</v>
      </c>
      <c r="H893" s="10">
        <v>0</v>
      </c>
      <c r="I893" s="10">
        <v>0</v>
      </c>
      <c r="J893" s="10">
        <v>0</v>
      </c>
      <c r="K893" s="10">
        <v>600</v>
      </c>
      <c r="L893" s="15">
        <v>600</v>
      </c>
      <c r="M893" s="10">
        <v>600</v>
      </c>
      <c r="N893" s="10">
        <v>600</v>
      </c>
      <c r="O893" s="10">
        <v>600</v>
      </c>
      <c r="P893" s="12" t="e">
        <f>L893-#REF!</f>
        <v>#REF!</v>
      </c>
    </row>
    <row r="894" spans="1:16" ht="24" x14ac:dyDescent="0.25">
      <c r="A894" s="71"/>
      <c r="B894" s="71"/>
      <c r="C894" s="9" t="s">
        <v>8</v>
      </c>
      <c r="D894" s="10">
        <f t="shared" si="106"/>
        <v>0</v>
      </c>
      <c r="E894" s="10">
        <v>0</v>
      </c>
      <c r="F894" s="10">
        <v>0</v>
      </c>
      <c r="G894" s="10">
        <v>0</v>
      </c>
      <c r="H894" s="10">
        <v>0</v>
      </c>
      <c r="I894" s="10">
        <v>0</v>
      </c>
      <c r="J894" s="10">
        <v>0</v>
      </c>
      <c r="K894" s="10">
        <v>0</v>
      </c>
      <c r="L894" s="15">
        <v>0</v>
      </c>
      <c r="M894" s="10">
        <v>0</v>
      </c>
      <c r="N894" s="9"/>
      <c r="O894" s="9"/>
      <c r="P894" s="12" t="e">
        <f>L894-#REF!</f>
        <v>#REF!</v>
      </c>
    </row>
    <row r="895" spans="1:16" ht="24" x14ac:dyDescent="0.25">
      <c r="A895" s="71"/>
      <c r="B895" s="71"/>
      <c r="C895" s="9" t="s">
        <v>9</v>
      </c>
      <c r="D895" s="10">
        <f t="shared" si="106"/>
        <v>0</v>
      </c>
      <c r="E895" s="10">
        <v>0</v>
      </c>
      <c r="F895" s="10">
        <v>0</v>
      </c>
      <c r="G895" s="10">
        <v>0</v>
      </c>
      <c r="H895" s="10">
        <v>0</v>
      </c>
      <c r="I895" s="10">
        <v>0</v>
      </c>
      <c r="J895" s="10">
        <v>0</v>
      </c>
      <c r="K895" s="10">
        <v>0</v>
      </c>
      <c r="L895" s="15">
        <v>0</v>
      </c>
      <c r="M895" s="10">
        <v>0</v>
      </c>
      <c r="N895" s="10">
        <v>0</v>
      </c>
      <c r="O895" s="10">
        <v>0</v>
      </c>
      <c r="P895" s="12" t="e">
        <f>L895-#REF!</f>
        <v>#REF!</v>
      </c>
    </row>
    <row r="896" spans="1:16" ht="36" x14ac:dyDescent="0.25">
      <c r="A896" s="71"/>
      <c r="B896" s="71"/>
      <c r="C896" s="9" t="s">
        <v>10</v>
      </c>
      <c r="D896" s="10">
        <f t="shared" si="106"/>
        <v>0</v>
      </c>
      <c r="E896" s="10">
        <v>0</v>
      </c>
      <c r="F896" s="10">
        <v>0</v>
      </c>
      <c r="G896" s="10">
        <v>0</v>
      </c>
      <c r="H896" s="10">
        <v>0</v>
      </c>
      <c r="I896" s="10">
        <v>0</v>
      </c>
      <c r="J896" s="10">
        <v>0</v>
      </c>
      <c r="K896" s="10">
        <v>0</v>
      </c>
      <c r="L896" s="15">
        <v>0</v>
      </c>
      <c r="M896" s="10">
        <v>0</v>
      </c>
      <c r="N896" s="10">
        <v>0</v>
      </c>
      <c r="O896" s="10">
        <v>0</v>
      </c>
      <c r="P896" s="12" t="e">
        <f>L896-#REF!</f>
        <v>#REF!</v>
      </c>
    </row>
    <row r="897" spans="1:16" hidden="1" x14ac:dyDescent="0.25">
      <c r="A897" s="9"/>
      <c r="B897" s="9"/>
      <c r="C897" s="9"/>
      <c r="D897" s="10">
        <f t="shared" si="106"/>
        <v>0</v>
      </c>
      <c r="E897" s="10"/>
      <c r="F897" s="10"/>
      <c r="G897" s="10"/>
      <c r="H897" s="10"/>
      <c r="I897" s="10"/>
      <c r="J897" s="10"/>
      <c r="K897" s="10"/>
      <c r="L897" s="15"/>
      <c r="M897" s="10"/>
      <c r="N897" s="10"/>
      <c r="O897" s="10"/>
      <c r="P897" s="12" t="e">
        <f>L897-#REF!</f>
        <v>#REF!</v>
      </c>
    </row>
    <row r="898" spans="1:16" x14ac:dyDescent="0.25">
      <c r="A898" s="71" t="s">
        <v>133</v>
      </c>
      <c r="B898" s="71" t="s">
        <v>21</v>
      </c>
      <c r="C898" s="9" t="s">
        <v>6</v>
      </c>
      <c r="D898" s="10">
        <f t="shared" si="106"/>
        <v>0</v>
      </c>
      <c r="E898" s="10">
        <v>0</v>
      </c>
      <c r="F898" s="10">
        <v>0</v>
      </c>
      <c r="G898" s="10">
        <v>0</v>
      </c>
      <c r="H898" s="10">
        <v>0</v>
      </c>
      <c r="I898" s="10">
        <v>0</v>
      </c>
      <c r="J898" s="10">
        <v>0</v>
      </c>
      <c r="K898" s="10">
        <v>0</v>
      </c>
      <c r="L898" s="15">
        <v>0</v>
      </c>
      <c r="M898" s="10">
        <v>0</v>
      </c>
      <c r="N898" s="10">
        <v>0</v>
      </c>
      <c r="O898" s="10">
        <v>0</v>
      </c>
      <c r="P898" s="12" t="e">
        <f>L898-#REF!</f>
        <v>#REF!</v>
      </c>
    </row>
    <row r="899" spans="1:16" x14ac:dyDescent="0.25">
      <c r="A899" s="71"/>
      <c r="B899" s="71"/>
      <c r="C899" s="9" t="s">
        <v>7</v>
      </c>
      <c r="D899" s="10">
        <f t="shared" si="106"/>
        <v>0</v>
      </c>
      <c r="E899" s="10">
        <v>0</v>
      </c>
      <c r="F899" s="10">
        <v>0</v>
      </c>
      <c r="G899" s="10">
        <v>0</v>
      </c>
      <c r="H899" s="10">
        <v>0</v>
      </c>
      <c r="I899" s="10">
        <v>0</v>
      </c>
      <c r="J899" s="10">
        <v>0</v>
      </c>
      <c r="K899" s="10">
        <v>0</v>
      </c>
      <c r="L899" s="15">
        <v>0</v>
      </c>
      <c r="M899" s="10">
        <v>0</v>
      </c>
      <c r="N899" s="10">
        <v>0</v>
      </c>
      <c r="O899" s="10">
        <v>0</v>
      </c>
      <c r="P899" s="12" t="e">
        <f>L899-#REF!</f>
        <v>#REF!</v>
      </c>
    </row>
    <row r="900" spans="1:16" ht="24" x14ac:dyDescent="0.25">
      <c r="A900" s="71"/>
      <c r="B900" s="71"/>
      <c r="C900" s="9" t="s">
        <v>8</v>
      </c>
      <c r="D900" s="10">
        <f t="shared" si="106"/>
        <v>0</v>
      </c>
      <c r="E900" s="10">
        <v>0</v>
      </c>
      <c r="F900" s="10">
        <v>0</v>
      </c>
      <c r="G900" s="10">
        <v>0</v>
      </c>
      <c r="H900" s="10">
        <v>0</v>
      </c>
      <c r="I900" s="10">
        <v>0</v>
      </c>
      <c r="J900" s="10">
        <v>0</v>
      </c>
      <c r="K900" s="10">
        <v>0</v>
      </c>
      <c r="L900" s="15">
        <v>0</v>
      </c>
      <c r="M900" s="10">
        <v>0</v>
      </c>
      <c r="N900" s="10">
        <v>0</v>
      </c>
      <c r="O900" s="10">
        <v>0</v>
      </c>
      <c r="P900" s="12" t="e">
        <f>L900-#REF!</f>
        <v>#REF!</v>
      </c>
    </row>
    <row r="901" spans="1:16" ht="24" x14ac:dyDescent="0.25">
      <c r="A901" s="71"/>
      <c r="B901" s="71"/>
      <c r="C901" s="9" t="s">
        <v>9</v>
      </c>
      <c r="D901" s="10">
        <f t="shared" si="106"/>
        <v>0</v>
      </c>
      <c r="E901" s="10">
        <v>0</v>
      </c>
      <c r="F901" s="10">
        <v>0</v>
      </c>
      <c r="G901" s="10">
        <v>0</v>
      </c>
      <c r="H901" s="10">
        <v>0</v>
      </c>
      <c r="I901" s="10">
        <v>0</v>
      </c>
      <c r="J901" s="10">
        <v>0</v>
      </c>
      <c r="K901" s="10">
        <v>0</v>
      </c>
      <c r="L901" s="15">
        <v>0</v>
      </c>
      <c r="M901" s="10">
        <v>0</v>
      </c>
      <c r="N901" s="10">
        <v>0</v>
      </c>
      <c r="O901" s="10">
        <v>0</v>
      </c>
      <c r="P901" s="12" t="e">
        <f>L901-#REF!</f>
        <v>#REF!</v>
      </c>
    </row>
    <row r="902" spans="1:16" ht="36" x14ac:dyDescent="0.25">
      <c r="A902" s="71"/>
      <c r="B902" s="71"/>
      <c r="C902" s="9" t="s">
        <v>10</v>
      </c>
      <c r="D902" s="10">
        <f t="shared" si="106"/>
        <v>0</v>
      </c>
      <c r="E902" s="10">
        <v>0</v>
      </c>
      <c r="F902" s="10">
        <v>0</v>
      </c>
      <c r="G902" s="10">
        <v>0</v>
      </c>
      <c r="H902" s="10">
        <v>0</v>
      </c>
      <c r="I902" s="10">
        <v>0</v>
      </c>
      <c r="J902" s="10">
        <v>0</v>
      </c>
      <c r="K902" s="10">
        <v>0</v>
      </c>
      <c r="L902" s="15">
        <v>0</v>
      </c>
      <c r="M902" s="10">
        <v>0</v>
      </c>
      <c r="N902" s="10">
        <v>0</v>
      </c>
      <c r="O902" s="10">
        <v>0</v>
      </c>
      <c r="P902" s="12" t="e">
        <f>L902-#REF!</f>
        <v>#REF!</v>
      </c>
    </row>
    <row r="903" spans="1:16" hidden="1" x14ac:dyDescent="0.25">
      <c r="A903" s="9"/>
      <c r="B903" s="9"/>
      <c r="C903" s="9"/>
      <c r="D903" s="10">
        <f t="shared" si="106"/>
        <v>0</v>
      </c>
      <c r="E903" s="10"/>
      <c r="F903" s="10"/>
      <c r="G903" s="10"/>
      <c r="H903" s="10"/>
      <c r="I903" s="10"/>
      <c r="J903" s="10"/>
      <c r="K903" s="10"/>
      <c r="L903" s="15"/>
      <c r="M903" s="10"/>
      <c r="N903" s="10"/>
      <c r="O903" s="10"/>
      <c r="P903" s="12" t="e">
        <f>L903-#REF!</f>
        <v>#REF!</v>
      </c>
    </row>
    <row r="904" spans="1:16" x14ac:dyDescent="0.25">
      <c r="A904" s="71" t="s">
        <v>134</v>
      </c>
      <c r="B904" s="71" t="s">
        <v>13</v>
      </c>
      <c r="C904" s="9" t="s">
        <v>6</v>
      </c>
      <c r="D904" s="10">
        <f t="shared" si="106"/>
        <v>200</v>
      </c>
      <c r="E904" s="10">
        <v>0</v>
      </c>
      <c r="F904" s="10">
        <v>0</v>
      </c>
      <c r="G904" s="10">
        <v>0</v>
      </c>
      <c r="H904" s="10">
        <v>0</v>
      </c>
      <c r="I904" s="10">
        <v>0</v>
      </c>
      <c r="J904" s="10">
        <v>200</v>
      </c>
      <c r="K904" s="10">
        <v>0</v>
      </c>
      <c r="L904" s="15">
        <v>0</v>
      </c>
      <c r="M904" s="10">
        <v>0</v>
      </c>
      <c r="N904" s="10">
        <v>0</v>
      </c>
      <c r="O904" s="10">
        <v>0</v>
      </c>
      <c r="P904" s="12" t="e">
        <f>L904-#REF!</f>
        <v>#REF!</v>
      </c>
    </row>
    <row r="905" spans="1:16" x14ac:dyDescent="0.25">
      <c r="A905" s="71"/>
      <c r="B905" s="71"/>
      <c r="C905" s="9" t="s">
        <v>7</v>
      </c>
      <c r="D905" s="10">
        <f t="shared" si="106"/>
        <v>200</v>
      </c>
      <c r="E905" s="10">
        <v>0</v>
      </c>
      <c r="F905" s="10">
        <v>0</v>
      </c>
      <c r="G905" s="10">
        <v>0</v>
      </c>
      <c r="H905" s="10">
        <v>0</v>
      </c>
      <c r="I905" s="10">
        <v>0</v>
      </c>
      <c r="J905" s="10">
        <v>200</v>
      </c>
      <c r="K905" s="10">
        <v>0</v>
      </c>
      <c r="L905" s="15">
        <v>0</v>
      </c>
      <c r="M905" s="10">
        <v>0</v>
      </c>
      <c r="N905" s="10">
        <v>0</v>
      </c>
      <c r="O905" s="10">
        <v>0</v>
      </c>
      <c r="P905" s="12" t="e">
        <f>L905-#REF!</f>
        <v>#REF!</v>
      </c>
    </row>
    <row r="906" spans="1:16" ht="24" x14ac:dyDescent="0.25">
      <c r="A906" s="71"/>
      <c r="B906" s="71"/>
      <c r="C906" s="9" t="s">
        <v>8</v>
      </c>
      <c r="D906" s="10">
        <f t="shared" si="106"/>
        <v>0</v>
      </c>
      <c r="E906" s="10">
        <v>0</v>
      </c>
      <c r="F906" s="10">
        <v>0</v>
      </c>
      <c r="G906" s="10">
        <v>0</v>
      </c>
      <c r="H906" s="10">
        <v>0</v>
      </c>
      <c r="I906" s="10">
        <v>0</v>
      </c>
      <c r="J906" s="10">
        <v>0</v>
      </c>
      <c r="K906" s="10">
        <v>0</v>
      </c>
      <c r="L906" s="15">
        <v>0</v>
      </c>
      <c r="M906" s="10">
        <v>0</v>
      </c>
      <c r="N906" s="10">
        <v>0</v>
      </c>
      <c r="O906" s="10">
        <v>0</v>
      </c>
      <c r="P906" s="12" t="e">
        <f>L906-#REF!</f>
        <v>#REF!</v>
      </c>
    </row>
    <row r="907" spans="1:16" ht="24" x14ac:dyDescent="0.25">
      <c r="A907" s="71"/>
      <c r="B907" s="71"/>
      <c r="C907" s="9" t="s">
        <v>9</v>
      </c>
      <c r="D907" s="10">
        <f t="shared" si="106"/>
        <v>0</v>
      </c>
      <c r="E907" s="10">
        <v>0</v>
      </c>
      <c r="F907" s="10">
        <v>0</v>
      </c>
      <c r="G907" s="10">
        <v>0</v>
      </c>
      <c r="H907" s="10">
        <v>0</v>
      </c>
      <c r="I907" s="10">
        <v>0</v>
      </c>
      <c r="J907" s="10">
        <v>0</v>
      </c>
      <c r="K907" s="10">
        <v>0</v>
      </c>
      <c r="L907" s="15">
        <v>0</v>
      </c>
      <c r="M907" s="10">
        <v>0</v>
      </c>
      <c r="N907" s="10">
        <v>0</v>
      </c>
      <c r="O907" s="10">
        <v>0</v>
      </c>
      <c r="P907" s="12" t="e">
        <f>L907-#REF!</f>
        <v>#REF!</v>
      </c>
    </row>
    <row r="908" spans="1:16" ht="36" x14ac:dyDescent="0.25">
      <c r="A908" s="71"/>
      <c r="B908" s="71"/>
      <c r="C908" s="9" t="s">
        <v>10</v>
      </c>
      <c r="D908" s="10">
        <f t="shared" si="106"/>
        <v>0</v>
      </c>
      <c r="E908" s="10">
        <v>0</v>
      </c>
      <c r="F908" s="10">
        <v>0</v>
      </c>
      <c r="G908" s="10">
        <v>0</v>
      </c>
      <c r="H908" s="10">
        <v>0</v>
      </c>
      <c r="I908" s="10">
        <v>0</v>
      </c>
      <c r="J908" s="10">
        <v>0</v>
      </c>
      <c r="K908" s="10">
        <v>0</v>
      </c>
      <c r="L908" s="15">
        <v>0</v>
      </c>
      <c r="M908" s="10">
        <v>0</v>
      </c>
      <c r="N908" s="10">
        <v>0</v>
      </c>
      <c r="O908" s="10">
        <v>0</v>
      </c>
      <c r="P908" s="12" t="e">
        <f>L908-#REF!</f>
        <v>#REF!</v>
      </c>
    </row>
    <row r="909" spans="1:16" hidden="1" x14ac:dyDescent="0.25">
      <c r="A909" s="9"/>
      <c r="B909" s="9"/>
      <c r="C909" s="9"/>
      <c r="D909" s="10">
        <f t="shared" si="106"/>
        <v>0</v>
      </c>
      <c r="E909" s="10"/>
      <c r="F909" s="10"/>
      <c r="G909" s="10"/>
      <c r="H909" s="10"/>
      <c r="I909" s="10"/>
      <c r="J909" s="10"/>
      <c r="K909" s="10"/>
      <c r="L909" s="15"/>
      <c r="M909" s="10"/>
      <c r="N909" s="10"/>
      <c r="O909" s="10"/>
      <c r="P909" s="12" t="e">
        <f>L909-#REF!</f>
        <v>#REF!</v>
      </c>
    </row>
    <row r="910" spans="1:16" x14ac:dyDescent="0.25">
      <c r="A910" s="71" t="s">
        <v>135</v>
      </c>
      <c r="B910" s="71" t="s">
        <v>13</v>
      </c>
      <c r="C910" s="9" t="s">
        <v>6</v>
      </c>
      <c r="D910" s="10">
        <f t="shared" si="106"/>
        <v>1000</v>
      </c>
      <c r="E910" s="10">
        <v>0</v>
      </c>
      <c r="F910" s="10">
        <v>0</v>
      </c>
      <c r="G910" s="10">
        <v>0</v>
      </c>
      <c r="H910" s="10">
        <v>0</v>
      </c>
      <c r="I910" s="10">
        <v>0</v>
      </c>
      <c r="J910" s="10">
        <v>0</v>
      </c>
      <c r="K910" s="10">
        <v>200</v>
      </c>
      <c r="L910" s="15">
        <v>200</v>
      </c>
      <c r="M910" s="10">
        <v>200</v>
      </c>
      <c r="N910" s="10">
        <v>200</v>
      </c>
      <c r="O910" s="10">
        <v>200</v>
      </c>
      <c r="P910" s="12" t="e">
        <f>L910-#REF!</f>
        <v>#REF!</v>
      </c>
    </row>
    <row r="911" spans="1:16" x14ac:dyDescent="0.25">
      <c r="A911" s="71"/>
      <c r="B911" s="71"/>
      <c r="C911" s="9" t="s">
        <v>7</v>
      </c>
      <c r="D911" s="10">
        <f t="shared" si="106"/>
        <v>1000</v>
      </c>
      <c r="E911" s="10">
        <v>0</v>
      </c>
      <c r="F911" s="10">
        <v>0</v>
      </c>
      <c r="G911" s="10">
        <v>0</v>
      </c>
      <c r="H911" s="10">
        <v>0</v>
      </c>
      <c r="I911" s="10">
        <v>0</v>
      </c>
      <c r="J911" s="10">
        <v>0</v>
      </c>
      <c r="K911" s="10">
        <v>200</v>
      </c>
      <c r="L911" s="15">
        <v>200</v>
      </c>
      <c r="M911" s="10">
        <v>200</v>
      </c>
      <c r="N911" s="10">
        <v>200</v>
      </c>
      <c r="O911" s="10">
        <v>200</v>
      </c>
      <c r="P911" s="12" t="e">
        <f>L911-#REF!</f>
        <v>#REF!</v>
      </c>
    </row>
    <row r="912" spans="1:16" ht="24" x14ac:dyDescent="0.25">
      <c r="A912" s="71"/>
      <c r="B912" s="71"/>
      <c r="C912" s="9" t="s">
        <v>8</v>
      </c>
      <c r="D912" s="10">
        <f t="shared" si="106"/>
        <v>0</v>
      </c>
      <c r="E912" s="10">
        <v>0</v>
      </c>
      <c r="F912" s="10">
        <v>0</v>
      </c>
      <c r="G912" s="10">
        <v>0</v>
      </c>
      <c r="H912" s="10">
        <v>0</v>
      </c>
      <c r="I912" s="10">
        <v>0</v>
      </c>
      <c r="J912" s="10">
        <v>0</v>
      </c>
      <c r="K912" s="10">
        <v>0</v>
      </c>
      <c r="L912" s="15">
        <v>0</v>
      </c>
      <c r="M912" s="10">
        <v>0</v>
      </c>
      <c r="N912" s="10">
        <v>0</v>
      </c>
      <c r="O912" s="10">
        <v>0</v>
      </c>
      <c r="P912" s="12" t="e">
        <f>L912-#REF!</f>
        <v>#REF!</v>
      </c>
    </row>
    <row r="913" spans="1:16" ht="24" x14ac:dyDescent="0.25">
      <c r="A913" s="71"/>
      <c r="B913" s="71"/>
      <c r="C913" s="9" t="s">
        <v>9</v>
      </c>
      <c r="D913" s="10">
        <f t="shared" si="106"/>
        <v>0</v>
      </c>
      <c r="E913" s="10">
        <v>0</v>
      </c>
      <c r="F913" s="10">
        <v>0</v>
      </c>
      <c r="G913" s="10">
        <v>0</v>
      </c>
      <c r="H913" s="10">
        <v>0</v>
      </c>
      <c r="I913" s="10">
        <v>0</v>
      </c>
      <c r="J913" s="10">
        <v>0</v>
      </c>
      <c r="K913" s="10">
        <v>0</v>
      </c>
      <c r="L913" s="15">
        <v>0</v>
      </c>
      <c r="M913" s="10">
        <v>0</v>
      </c>
      <c r="N913" s="10">
        <v>0</v>
      </c>
      <c r="O913" s="10">
        <v>0</v>
      </c>
      <c r="P913" s="12" t="e">
        <f>L913-#REF!</f>
        <v>#REF!</v>
      </c>
    </row>
    <row r="914" spans="1:16" ht="36" x14ac:dyDescent="0.25">
      <c r="A914" s="71"/>
      <c r="B914" s="71"/>
      <c r="C914" s="9" t="s">
        <v>10</v>
      </c>
      <c r="D914" s="10">
        <f t="shared" si="106"/>
        <v>0</v>
      </c>
      <c r="E914" s="10">
        <v>0</v>
      </c>
      <c r="F914" s="10">
        <v>0</v>
      </c>
      <c r="G914" s="10">
        <v>0</v>
      </c>
      <c r="H914" s="10">
        <v>0</v>
      </c>
      <c r="I914" s="10">
        <v>0</v>
      </c>
      <c r="J914" s="10">
        <v>0</v>
      </c>
      <c r="K914" s="10">
        <v>0</v>
      </c>
      <c r="L914" s="15">
        <v>0</v>
      </c>
      <c r="M914" s="10">
        <v>0</v>
      </c>
      <c r="N914" s="10">
        <v>0</v>
      </c>
      <c r="O914" s="10">
        <v>0</v>
      </c>
      <c r="P914" s="12" t="e">
        <f>L914-#REF!</f>
        <v>#REF!</v>
      </c>
    </row>
    <row r="915" spans="1:16" hidden="1" x14ac:dyDescent="0.25">
      <c r="A915" s="9"/>
      <c r="B915" s="9"/>
      <c r="C915" s="9"/>
      <c r="D915" s="10">
        <f t="shared" si="106"/>
        <v>0</v>
      </c>
      <c r="E915" s="10"/>
      <c r="F915" s="10"/>
      <c r="G915" s="10"/>
      <c r="H915" s="10"/>
      <c r="I915" s="10"/>
      <c r="J915" s="10"/>
      <c r="K915" s="10"/>
      <c r="L915" s="15"/>
      <c r="M915" s="10"/>
      <c r="N915" s="10"/>
      <c r="O915" s="10"/>
      <c r="P915" s="12" t="e">
        <f>L915-#REF!</f>
        <v>#REF!</v>
      </c>
    </row>
    <row r="916" spans="1:16" ht="18.75" customHeight="1" x14ac:dyDescent="0.25">
      <c r="A916" s="71" t="s">
        <v>136</v>
      </c>
      <c r="B916" s="71" t="s">
        <v>13</v>
      </c>
      <c r="C916" s="9" t="s">
        <v>6</v>
      </c>
      <c r="D916" s="10">
        <f t="shared" si="106"/>
        <v>7040.7000000000007</v>
      </c>
      <c r="E916" s="10">
        <f t="shared" ref="E916:O916" si="107">E917+E918+E919+E920</f>
        <v>0</v>
      </c>
      <c r="F916" s="10">
        <f t="shared" si="107"/>
        <v>0</v>
      </c>
      <c r="G916" s="10">
        <f t="shared" si="107"/>
        <v>0</v>
      </c>
      <c r="H916" s="10">
        <f t="shared" si="107"/>
        <v>0</v>
      </c>
      <c r="I916" s="10">
        <f t="shared" si="107"/>
        <v>0</v>
      </c>
      <c r="J916" s="10">
        <f t="shared" si="107"/>
        <v>0</v>
      </c>
      <c r="K916" s="10">
        <f t="shared" si="107"/>
        <v>0</v>
      </c>
      <c r="L916" s="15">
        <f t="shared" si="107"/>
        <v>2346.9</v>
      </c>
      <c r="M916" s="10">
        <f t="shared" si="107"/>
        <v>2346.9</v>
      </c>
      <c r="N916" s="10">
        <f>N917+N918+N919+N920</f>
        <v>2346.9</v>
      </c>
      <c r="O916" s="10">
        <f t="shared" si="107"/>
        <v>0</v>
      </c>
      <c r="P916" s="12" t="e">
        <f>L916-#REF!</f>
        <v>#REF!</v>
      </c>
    </row>
    <row r="917" spans="1:16" x14ac:dyDescent="0.25">
      <c r="A917" s="71"/>
      <c r="B917" s="71"/>
      <c r="C917" s="9" t="s">
        <v>7</v>
      </c>
      <c r="D917" s="10">
        <f t="shared" si="106"/>
        <v>140.69999999999999</v>
      </c>
      <c r="E917" s="10"/>
      <c r="F917" s="10"/>
      <c r="G917" s="10"/>
      <c r="H917" s="10">
        <v>0</v>
      </c>
      <c r="I917" s="10"/>
      <c r="J917" s="10">
        <v>0</v>
      </c>
      <c r="K917" s="10">
        <v>0</v>
      </c>
      <c r="L917" s="15">
        <v>46.9</v>
      </c>
      <c r="M917" s="10">
        <v>46.9</v>
      </c>
      <c r="N917" s="10">
        <v>46.9</v>
      </c>
      <c r="O917" s="10">
        <v>0</v>
      </c>
      <c r="P917" s="12" t="e">
        <f>L917-#REF!</f>
        <v>#REF!</v>
      </c>
    </row>
    <row r="918" spans="1:16" ht="15" customHeight="1" x14ac:dyDescent="0.25">
      <c r="A918" s="71"/>
      <c r="B918" s="71"/>
      <c r="C918" s="9" t="s">
        <v>8</v>
      </c>
      <c r="D918" s="10">
        <f t="shared" si="106"/>
        <v>6900</v>
      </c>
      <c r="E918" s="10">
        <v>0</v>
      </c>
      <c r="F918" s="10">
        <v>0</v>
      </c>
      <c r="G918" s="10">
        <v>0</v>
      </c>
      <c r="H918" s="10">
        <v>0</v>
      </c>
      <c r="I918" s="10">
        <v>0</v>
      </c>
      <c r="J918" s="10">
        <v>0</v>
      </c>
      <c r="K918" s="10">
        <v>0</v>
      </c>
      <c r="L918" s="15">
        <v>2300</v>
      </c>
      <c r="M918" s="10">
        <v>2300</v>
      </c>
      <c r="N918" s="10">
        <v>2300</v>
      </c>
      <c r="O918" s="10">
        <v>0</v>
      </c>
      <c r="P918" s="12" t="e">
        <f>L918-#REF!</f>
        <v>#REF!</v>
      </c>
    </row>
    <row r="919" spans="1:16" ht="15" customHeight="1" x14ac:dyDescent="0.25">
      <c r="A919" s="71"/>
      <c r="B919" s="71"/>
      <c r="C919" s="9" t="s">
        <v>9</v>
      </c>
      <c r="D919" s="10">
        <f t="shared" si="106"/>
        <v>0</v>
      </c>
      <c r="E919" s="10"/>
      <c r="F919" s="10"/>
      <c r="G919" s="10"/>
      <c r="H919" s="10"/>
      <c r="I919" s="10"/>
      <c r="J919" s="10"/>
      <c r="K919" s="10"/>
      <c r="L919" s="15"/>
      <c r="M919" s="10"/>
      <c r="N919" s="10"/>
      <c r="O919" s="10"/>
      <c r="P919" s="12" t="e">
        <f>L919-#REF!</f>
        <v>#REF!</v>
      </c>
    </row>
    <row r="920" spans="1:16" ht="15" customHeight="1" x14ac:dyDescent="0.25">
      <c r="A920" s="71"/>
      <c r="B920" s="71"/>
      <c r="C920" s="9" t="s">
        <v>10</v>
      </c>
      <c r="D920" s="10">
        <f t="shared" si="106"/>
        <v>0</v>
      </c>
      <c r="E920" s="10"/>
      <c r="F920" s="10"/>
      <c r="G920" s="10"/>
      <c r="H920" s="10">
        <v>0</v>
      </c>
      <c r="I920" s="10"/>
      <c r="J920" s="10"/>
      <c r="K920" s="10"/>
      <c r="L920" s="15"/>
      <c r="M920" s="10"/>
      <c r="N920" s="10"/>
      <c r="O920" s="10"/>
      <c r="P920" s="12" t="e">
        <f>L920-#REF!</f>
        <v>#REF!</v>
      </c>
    </row>
    <row r="921" spans="1:16" hidden="1" x14ac:dyDescent="0.25">
      <c r="A921" s="9"/>
      <c r="B921" s="9"/>
      <c r="C921" s="9"/>
      <c r="D921" s="10">
        <f t="shared" si="106"/>
        <v>0</v>
      </c>
      <c r="E921" s="10"/>
      <c r="F921" s="10"/>
      <c r="G921" s="10"/>
      <c r="H921" s="10"/>
      <c r="I921" s="10"/>
      <c r="J921" s="10"/>
      <c r="K921" s="10"/>
      <c r="L921" s="15"/>
      <c r="M921" s="10"/>
      <c r="N921" s="10"/>
      <c r="O921" s="10"/>
      <c r="P921" s="12" t="e">
        <f>L921-#REF!</f>
        <v>#REF!</v>
      </c>
    </row>
    <row r="922" spans="1:16" ht="18.75" customHeight="1" x14ac:dyDescent="0.25">
      <c r="A922" s="71" t="s">
        <v>137</v>
      </c>
      <c r="B922" s="71" t="s">
        <v>13</v>
      </c>
      <c r="C922" s="9" t="s">
        <v>6</v>
      </c>
      <c r="D922" s="10">
        <f t="shared" si="106"/>
        <v>2602.1999999999998</v>
      </c>
      <c r="E922" s="10">
        <f t="shared" ref="E922:O922" si="108">E923+E924+E925+E926</f>
        <v>0</v>
      </c>
      <c r="F922" s="10">
        <f t="shared" si="108"/>
        <v>0</v>
      </c>
      <c r="G922" s="10">
        <f t="shared" si="108"/>
        <v>0</v>
      </c>
      <c r="H922" s="10">
        <f t="shared" si="108"/>
        <v>0</v>
      </c>
      <c r="I922" s="10">
        <f t="shared" si="108"/>
        <v>0</v>
      </c>
      <c r="J922" s="10">
        <f t="shared" si="108"/>
        <v>0</v>
      </c>
      <c r="K922" s="10">
        <f t="shared" si="108"/>
        <v>0</v>
      </c>
      <c r="L922" s="15">
        <f t="shared" si="108"/>
        <v>867.4</v>
      </c>
      <c r="M922" s="10">
        <f t="shared" si="108"/>
        <v>867.4</v>
      </c>
      <c r="N922" s="10">
        <f t="shared" si="108"/>
        <v>867.4</v>
      </c>
      <c r="O922" s="10">
        <f t="shared" si="108"/>
        <v>0</v>
      </c>
      <c r="P922" s="12" t="e">
        <f>L922-#REF!</f>
        <v>#REF!</v>
      </c>
    </row>
    <row r="923" spans="1:16" x14ac:dyDescent="0.25">
      <c r="A923" s="71"/>
      <c r="B923" s="71"/>
      <c r="C923" s="9" t="s">
        <v>7</v>
      </c>
      <c r="D923" s="10">
        <f t="shared" si="106"/>
        <v>52.199999999999996</v>
      </c>
      <c r="E923" s="10"/>
      <c r="F923" s="10"/>
      <c r="G923" s="10"/>
      <c r="H923" s="10">
        <v>0</v>
      </c>
      <c r="I923" s="10"/>
      <c r="J923" s="10">
        <v>0</v>
      </c>
      <c r="K923" s="10">
        <v>0</v>
      </c>
      <c r="L923" s="15">
        <v>17.399999999999999</v>
      </c>
      <c r="M923" s="10">
        <v>17.399999999999999</v>
      </c>
      <c r="N923" s="10">
        <v>17.399999999999999</v>
      </c>
      <c r="O923" s="10">
        <v>0</v>
      </c>
      <c r="P923" s="12" t="e">
        <f>L923-#REF!</f>
        <v>#REF!</v>
      </c>
    </row>
    <row r="924" spans="1:16" ht="24" x14ac:dyDescent="0.25">
      <c r="A924" s="71"/>
      <c r="B924" s="71"/>
      <c r="C924" s="9" t="s">
        <v>8</v>
      </c>
      <c r="D924" s="10">
        <f t="shared" si="106"/>
        <v>2550</v>
      </c>
      <c r="E924" s="10">
        <v>0</v>
      </c>
      <c r="F924" s="10">
        <v>0</v>
      </c>
      <c r="G924" s="10">
        <v>0</v>
      </c>
      <c r="H924" s="10">
        <v>0</v>
      </c>
      <c r="I924" s="10">
        <v>0</v>
      </c>
      <c r="J924" s="10">
        <v>0</v>
      </c>
      <c r="K924" s="10">
        <v>0</v>
      </c>
      <c r="L924" s="15">
        <v>850</v>
      </c>
      <c r="M924" s="10">
        <v>850</v>
      </c>
      <c r="N924" s="10">
        <v>850</v>
      </c>
      <c r="O924" s="10">
        <v>0</v>
      </c>
      <c r="P924" s="12" t="e">
        <f>L924-#REF!</f>
        <v>#REF!</v>
      </c>
    </row>
    <row r="925" spans="1:16" ht="24" x14ac:dyDescent="0.25">
      <c r="A925" s="71"/>
      <c r="B925" s="71"/>
      <c r="C925" s="9" t="s">
        <v>9</v>
      </c>
      <c r="D925" s="10">
        <f t="shared" si="106"/>
        <v>0</v>
      </c>
      <c r="E925" s="10"/>
      <c r="F925" s="10"/>
      <c r="G925" s="10"/>
      <c r="H925" s="10"/>
      <c r="I925" s="10"/>
      <c r="J925" s="10"/>
      <c r="K925" s="10"/>
      <c r="L925" s="15"/>
      <c r="M925" s="10"/>
      <c r="N925" s="10"/>
      <c r="O925" s="10"/>
      <c r="P925" s="12" t="e">
        <f>L925-#REF!</f>
        <v>#REF!</v>
      </c>
    </row>
    <row r="926" spans="1:16" ht="36" x14ac:dyDescent="0.25">
      <c r="A926" s="71"/>
      <c r="B926" s="71"/>
      <c r="C926" s="9" t="s">
        <v>10</v>
      </c>
      <c r="D926" s="10">
        <f t="shared" si="106"/>
        <v>0</v>
      </c>
      <c r="E926" s="10"/>
      <c r="F926" s="10"/>
      <c r="G926" s="10"/>
      <c r="H926" s="10">
        <v>0</v>
      </c>
      <c r="I926" s="10"/>
      <c r="J926" s="10"/>
      <c r="K926" s="10"/>
      <c r="L926" s="15"/>
      <c r="M926" s="10"/>
      <c r="N926" s="10"/>
      <c r="O926" s="10"/>
      <c r="P926" s="12" t="e">
        <f>L926-#REF!</f>
        <v>#REF!</v>
      </c>
    </row>
    <row r="927" spans="1:16" hidden="1" x14ac:dyDescent="0.25">
      <c r="A927" s="9"/>
      <c r="B927" s="9"/>
      <c r="C927" s="9"/>
      <c r="D927" s="10">
        <f t="shared" si="106"/>
        <v>0</v>
      </c>
      <c r="E927" s="10"/>
      <c r="F927" s="10"/>
      <c r="G927" s="10"/>
      <c r="H927" s="10"/>
      <c r="I927" s="10"/>
      <c r="J927" s="10"/>
      <c r="K927" s="10"/>
      <c r="L927" s="15"/>
      <c r="M927" s="10"/>
      <c r="N927" s="10"/>
      <c r="O927" s="10"/>
      <c r="P927" s="12" t="e">
        <f>L927-#REF!</f>
        <v>#REF!</v>
      </c>
    </row>
    <row r="928" spans="1:16" x14ac:dyDescent="0.25">
      <c r="A928" s="73" t="s">
        <v>138</v>
      </c>
      <c r="B928" s="71" t="s">
        <v>13</v>
      </c>
      <c r="C928" s="9" t="s">
        <v>6</v>
      </c>
      <c r="D928" s="10">
        <f t="shared" si="106"/>
        <v>96247.200000000012</v>
      </c>
      <c r="E928" s="10">
        <f>E934</f>
        <v>7318</v>
      </c>
      <c r="F928" s="10">
        <f t="shared" ref="F928:O928" si="109">F934</f>
        <v>10202.700000000001</v>
      </c>
      <c r="G928" s="10">
        <f t="shared" si="109"/>
        <v>8947.7999999999993</v>
      </c>
      <c r="H928" s="10">
        <f t="shared" si="109"/>
        <v>8700</v>
      </c>
      <c r="I928" s="10">
        <f t="shared" si="109"/>
        <v>8510.2999999999993</v>
      </c>
      <c r="J928" s="10">
        <f t="shared" si="109"/>
        <v>10000</v>
      </c>
      <c r="K928" s="10">
        <f t="shared" si="109"/>
        <v>2568.4</v>
      </c>
      <c r="L928" s="15">
        <f t="shared" si="109"/>
        <v>10000</v>
      </c>
      <c r="M928" s="10">
        <f t="shared" si="109"/>
        <v>10000</v>
      </c>
      <c r="N928" s="10">
        <f t="shared" si="109"/>
        <v>10000</v>
      </c>
      <c r="O928" s="10">
        <f t="shared" si="109"/>
        <v>10000</v>
      </c>
      <c r="P928" s="24" t="e">
        <f>L928-#REF!</f>
        <v>#REF!</v>
      </c>
    </row>
    <row r="929" spans="1:16" x14ac:dyDescent="0.25">
      <c r="A929" s="73"/>
      <c r="B929" s="71"/>
      <c r="C929" s="9" t="s">
        <v>7</v>
      </c>
      <c r="D929" s="10">
        <f t="shared" si="106"/>
        <v>96247.200000000012</v>
      </c>
      <c r="E929" s="10">
        <f t="shared" ref="E929:O932" si="110">E935</f>
        <v>7318</v>
      </c>
      <c r="F929" s="10">
        <f t="shared" si="110"/>
        <v>10202.700000000001</v>
      </c>
      <c r="G929" s="10">
        <f t="shared" si="110"/>
        <v>8947.7999999999993</v>
      </c>
      <c r="H929" s="10">
        <f t="shared" si="110"/>
        <v>8700</v>
      </c>
      <c r="I929" s="10">
        <f t="shared" si="110"/>
        <v>8510.2999999999993</v>
      </c>
      <c r="J929" s="10">
        <f t="shared" si="110"/>
        <v>10000</v>
      </c>
      <c r="K929" s="10">
        <f t="shared" si="110"/>
        <v>2568.4</v>
      </c>
      <c r="L929" s="15">
        <f t="shared" si="110"/>
        <v>10000</v>
      </c>
      <c r="M929" s="10">
        <f t="shared" si="110"/>
        <v>10000</v>
      </c>
      <c r="N929" s="10">
        <f t="shared" si="110"/>
        <v>10000</v>
      </c>
      <c r="O929" s="10">
        <f t="shared" si="110"/>
        <v>10000</v>
      </c>
      <c r="P929" s="24" t="e">
        <f>L929-#REF!</f>
        <v>#REF!</v>
      </c>
    </row>
    <row r="930" spans="1:16" ht="24" x14ac:dyDescent="0.25">
      <c r="A930" s="73"/>
      <c r="B930" s="71"/>
      <c r="C930" s="9" t="s">
        <v>8</v>
      </c>
      <c r="D930" s="10">
        <f t="shared" si="106"/>
        <v>0</v>
      </c>
      <c r="E930" s="10">
        <f t="shared" si="110"/>
        <v>0</v>
      </c>
      <c r="F930" s="10">
        <f t="shared" si="110"/>
        <v>0</v>
      </c>
      <c r="G930" s="10">
        <f t="shared" si="110"/>
        <v>0</v>
      </c>
      <c r="H930" s="10">
        <f t="shared" si="110"/>
        <v>0</v>
      </c>
      <c r="I930" s="10">
        <f t="shared" si="110"/>
        <v>0</v>
      </c>
      <c r="J930" s="10">
        <f t="shared" si="110"/>
        <v>0</v>
      </c>
      <c r="K930" s="10">
        <f t="shared" si="110"/>
        <v>0</v>
      </c>
      <c r="L930" s="15">
        <f t="shared" si="110"/>
        <v>0</v>
      </c>
      <c r="M930" s="10">
        <f t="shared" si="110"/>
        <v>0</v>
      </c>
      <c r="N930" s="10">
        <f t="shared" si="110"/>
        <v>0</v>
      </c>
      <c r="O930" s="10">
        <f t="shared" si="110"/>
        <v>0</v>
      </c>
      <c r="P930" s="12" t="e">
        <f>L930-#REF!</f>
        <v>#REF!</v>
      </c>
    </row>
    <row r="931" spans="1:16" ht="24" x14ac:dyDescent="0.25">
      <c r="A931" s="73"/>
      <c r="B931" s="71"/>
      <c r="C931" s="9" t="s">
        <v>9</v>
      </c>
      <c r="D931" s="10">
        <f t="shared" si="106"/>
        <v>0</v>
      </c>
      <c r="E931" s="10">
        <f t="shared" si="110"/>
        <v>0</v>
      </c>
      <c r="F931" s="10">
        <f t="shared" si="110"/>
        <v>0</v>
      </c>
      <c r="G931" s="10">
        <f t="shared" si="110"/>
        <v>0</v>
      </c>
      <c r="H931" s="10">
        <f t="shared" si="110"/>
        <v>0</v>
      </c>
      <c r="I931" s="10">
        <f t="shared" si="110"/>
        <v>0</v>
      </c>
      <c r="J931" s="10">
        <f t="shared" si="110"/>
        <v>0</v>
      </c>
      <c r="K931" s="10">
        <f t="shared" si="110"/>
        <v>0</v>
      </c>
      <c r="L931" s="15">
        <f t="shared" si="110"/>
        <v>0</v>
      </c>
      <c r="M931" s="10">
        <f t="shared" si="110"/>
        <v>0</v>
      </c>
      <c r="N931" s="10">
        <f t="shared" si="110"/>
        <v>0</v>
      </c>
      <c r="O931" s="10">
        <f t="shared" si="110"/>
        <v>0</v>
      </c>
      <c r="P931" s="12" t="e">
        <f>L931-#REF!</f>
        <v>#REF!</v>
      </c>
    </row>
    <row r="932" spans="1:16" ht="36" x14ac:dyDescent="0.25">
      <c r="A932" s="73"/>
      <c r="B932" s="71"/>
      <c r="C932" s="9" t="s">
        <v>10</v>
      </c>
      <c r="D932" s="10">
        <f t="shared" si="106"/>
        <v>0</v>
      </c>
      <c r="E932" s="10">
        <f t="shared" si="110"/>
        <v>0</v>
      </c>
      <c r="F932" s="10">
        <f t="shared" si="110"/>
        <v>0</v>
      </c>
      <c r="G932" s="10">
        <f t="shared" si="110"/>
        <v>0</v>
      </c>
      <c r="H932" s="10">
        <f t="shared" si="110"/>
        <v>0</v>
      </c>
      <c r="I932" s="10">
        <f t="shared" si="110"/>
        <v>0</v>
      </c>
      <c r="J932" s="10">
        <f t="shared" si="110"/>
        <v>0</v>
      </c>
      <c r="K932" s="10">
        <f t="shared" si="110"/>
        <v>0</v>
      </c>
      <c r="L932" s="15">
        <f t="shared" si="110"/>
        <v>0</v>
      </c>
      <c r="M932" s="10">
        <f t="shared" si="110"/>
        <v>0</v>
      </c>
      <c r="N932" s="10">
        <f t="shared" si="110"/>
        <v>0</v>
      </c>
      <c r="O932" s="10">
        <f t="shared" si="110"/>
        <v>0</v>
      </c>
      <c r="P932" s="12" t="e">
        <f>L932-#REF!</f>
        <v>#REF!</v>
      </c>
    </row>
    <row r="933" spans="1:16" x14ac:dyDescent="0.25">
      <c r="A933" s="11"/>
      <c r="B933" s="9"/>
      <c r="C933" s="9"/>
      <c r="D933" s="10">
        <f t="shared" si="106"/>
        <v>0</v>
      </c>
      <c r="E933" s="10"/>
      <c r="F933" s="10"/>
      <c r="G933" s="10"/>
      <c r="H933" s="10"/>
      <c r="I933" s="10"/>
      <c r="J933" s="10"/>
      <c r="K933" s="10"/>
      <c r="L933" s="15"/>
      <c r="M933" s="10"/>
      <c r="N933" s="10"/>
      <c r="O933" s="10"/>
      <c r="P933" s="12" t="e">
        <f>L933-#REF!</f>
        <v>#REF!</v>
      </c>
    </row>
    <row r="934" spans="1:16" x14ac:dyDescent="0.25">
      <c r="A934" s="71" t="s">
        <v>139</v>
      </c>
      <c r="B934" s="71" t="s">
        <v>13</v>
      </c>
      <c r="C934" s="9" t="s">
        <v>6</v>
      </c>
      <c r="D934" s="20">
        <f t="shared" si="106"/>
        <v>96247.200000000012</v>
      </c>
      <c r="E934" s="10">
        <f>E935+E936+E937+E938</f>
        <v>7318</v>
      </c>
      <c r="F934" s="10">
        <f t="shared" ref="F934:O934" si="111">F935+F936+F937+F938</f>
        <v>10202.700000000001</v>
      </c>
      <c r="G934" s="10">
        <f t="shared" si="111"/>
        <v>8947.7999999999993</v>
      </c>
      <c r="H934" s="10">
        <f t="shared" si="111"/>
        <v>8700</v>
      </c>
      <c r="I934" s="10">
        <f t="shared" si="111"/>
        <v>8510.2999999999993</v>
      </c>
      <c r="J934" s="10">
        <f t="shared" si="111"/>
        <v>10000</v>
      </c>
      <c r="K934" s="10">
        <f t="shared" si="111"/>
        <v>2568.4</v>
      </c>
      <c r="L934" s="20">
        <f t="shared" si="111"/>
        <v>10000</v>
      </c>
      <c r="M934" s="10">
        <f t="shared" si="111"/>
        <v>10000</v>
      </c>
      <c r="N934" s="10">
        <f t="shared" si="111"/>
        <v>10000</v>
      </c>
      <c r="O934" s="10">
        <f t="shared" si="111"/>
        <v>10000</v>
      </c>
      <c r="P934" s="24" t="e">
        <f>L934-#REF!</f>
        <v>#REF!</v>
      </c>
    </row>
    <row r="935" spans="1:16" x14ac:dyDescent="0.25">
      <c r="A935" s="71"/>
      <c r="B935" s="71"/>
      <c r="C935" s="9" t="s">
        <v>7</v>
      </c>
      <c r="D935" s="20">
        <f t="shared" si="106"/>
        <v>96247.200000000012</v>
      </c>
      <c r="E935" s="10">
        <v>7318</v>
      </c>
      <c r="F935" s="10">
        <v>10202.700000000001</v>
      </c>
      <c r="G935" s="10">
        <v>8947.7999999999993</v>
      </c>
      <c r="H935" s="10">
        <v>8700</v>
      </c>
      <c r="I935" s="10">
        <v>8510.2999999999993</v>
      </c>
      <c r="J935" s="10">
        <v>10000</v>
      </c>
      <c r="K935" s="10">
        <v>2568.4</v>
      </c>
      <c r="L935" s="20">
        <f>10000</f>
        <v>10000</v>
      </c>
      <c r="M935" s="10">
        <v>10000</v>
      </c>
      <c r="N935" s="10">
        <v>10000</v>
      </c>
      <c r="O935" s="10">
        <v>10000</v>
      </c>
      <c r="P935" s="24" t="e">
        <f>L935-#REF!</f>
        <v>#REF!</v>
      </c>
    </row>
    <row r="936" spans="1:16" ht="24" x14ac:dyDescent="0.25">
      <c r="A936" s="71"/>
      <c r="B936" s="71"/>
      <c r="C936" s="9" t="s">
        <v>8</v>
      </c>
      <c r="D936" s="10">
        <f t="shared" si="106"/>
        <v>0</v>
      </c>
      <c r="E936" s="10">
        <v>0</v>
      </c>
      <c r="F936" s="10">
        <v>0</v>
      </c>
      <c r="G936" s="10">
        <v>0</v>
      </c>
      <c r="H936" s="10">
        <v>0</v>
      </c>
      <c r="I936" s="10">
        <v>0</v>
      </c>
      <c r="J936" s="10">
        <v>0</v>
      </c>
      <c r="K936" s="10">
        <v>0</v>
      </c>
      <c r="L936" s="15">
        <v>0</v>
      </c>
      <c r="M936" s="10">
        <v>0</v>
      </c>
      <c r="N936" s="10">
        <v>0</v>
      </c>
      <c r="O936" s="10">
        <v>0</v>
      </c>
      <c r="P936" s="12" t="e">
        <f>L936-#REF!</f>
        <v>#REF!</v>
      </c>
    </row>
    <row r="937" spans="1:16" ht="24" x14ac:dyDescent="0.25">
      <c r="A937" s="71"/>
      <c r="B937" s="71"/>
      <c r="C937" s="9" t="s">
        <v>9</v>
      </c>
      <c r="D937" s="10">
        <f t="shared" si="106"/>
        <v>0</v>
      </c>
      <c r="E937" s="10">
        <v>0</v>
      </c>
      <c r="F937" s="10">
        <v>0</v>
      </c>
      <c r="G937" s="10">
        <v>0</v>
      </c>
      <c r="H937" s="10">
        <v>0</v>
      </c>
      <c r="I937" s="10">
        <v>0</v>
      </c>
      <c r="J937" s="10">
        <v>0</v>
      </c>
      <c r="K937" s="10">
        <v>0</v>
      </c>
      <c r="L937" s="15">
        <v>0</v>
      </c>
      <c r="M937" s="10">
        <v>0</v>
      </c>
      <c r="N937" s="10">
        <v>0</v>
      </c>
      <c r="O937" s="10">
        <v>0</v>
      </c>
      <c r="P937" s="12" t="e">
        <f>L937-#REF!</f>
        <v>#REF!</v>
      </c>
    </row>
    <row r="938" spans="1:16" ht="36" x14ac:dyDescent="0.25">
      <c r="A938" s="71"/>
      <c r="B938" s="71"/>
      <c r="C938" s="9" t="s">
        <v>10</v>
      </c>
      <c r="D938" s="10">
        <f t="shared" si="106"/>
        <v>0</v>
      </c>
      <c r="E938" s="10">
        <v>0</v>
      </c>
      <c r="F938" s="10">
        <v>0</v>
      </c>
      <c r="G938" s="10">
        <v>0</v>
      </c>
      <c r="H938" s="10">
        <v>0</v>
      </c>
      <c r="I938" s="10">
        <v>0</v>
      </c>
      <c r="J938" s="10">
        <v>0</v>
      </c>
      <c r="K938" s="10">
        <v>0</v>
      </c>
      <c r="L938" s="15">
        <v>0</v>
      </c>
      <c r="M938" s="10">
        <v>0</v>
      </c>
      <c r="N938" s="10">
        <v>0</v>
      </c>
      <c r="O938" s="10">
        <v>0</v>
      </c>
      <c r="P938" s="12" t="e">
        <f>L938-#REF!</f>
        <v>#REF!</v>
      </c>
    </row>
    <row r="939" spans="1:16" x14ac:dyDescent="0.25">
      <c r="A939" s="9"/>
      <c r="B939" s="9"/>
      <c r="C939" s="9"/>
      <c r="D939" s="10">
        <f t="shared" si="106"/>
        <v>0</v>
      </c>
      <c r="E939" s="10"/>
      <c r="F939" s="10"/>
      <c r="G939" s="10"/>
      <c r="H939" s="10"/>
      <c r="I939" s="10"/>
      <c r="J939" s="10"/>
      <c r="K939" s="10"/>
      <c r="L939" s="15"/>
      <c r="M939" s="10"/>
      <c r="N939" s="10"/>
      <c r="O939" s="10"/>
      <c r="P939" s="12" t="e">
        <f>L939-#REF!</f>
        <v>#REF!</v>
      </c>
    </row>
    <row r="940" spans="1:16" x14ac:dyDescent="0.25">
      <c r="A940" s="73" t="s">
        <v>140</v>
      </c>
      <c r="B940" s="71"/>
      <c r="C940" s="9" t="s">
        <v>6</v>
      </c>
      <c r="D940" s="10">
        <f t="shared" si="106"/>
        <v>25979.600000000002</v>
      </c>
      <c r="E940" s="10">
        <f>SUM(E941:E944)</f>
        <v>819.4</v>
      </c>
      <c r="F940" s="10">
        <f t="shared" ref="F940:O940" si="112">SUM(F941:F944)</f>
        <v>715.6</v>
      </c>
      <c r="G940" s="10">
        <f t="shared" si="112"/>
        <v>837.5</v>
      </c>
      <c r="H940" s="10">
        <f t="shared" si="112"/>
        <v>11315.9</v>
      </c>
      <c r="I940" s="10">
        <f t="shared" si="112"/>
        <v>5225.5</v>
      </c>
      <c r="J940" s="10">
        <f t="shared" si="112"/>
        <v>2679.5</v>
      </c>
      <c r="K940" s="10">
        <f t="shared" si="112"/>
        <v>2458.9</v>
      </c>
      <c r="L940" s="15">
        <f t="shared" si="112"/>
        <v>1927.3</v>
      </c>
      <c r="M940" s="10">
        <f t="shared" si="112"/>
        <v>0</v>
      </c>
      <c r="N940" s="10">
        <f t="shared" si="112"/>
        <v>0</v>
      </c>
      <c r="O940" s="10">
        <f t="shared" si="112"/>
        <v>0</v>
      </c>
      <c r="P940" s="12" t="e">
        <f>L940-#REF!</f>
        <v>#REF!</v>
      </c>
    </row>
    <row r="941" spans="1:16" x14ac:dyDescent="0.25">
      <c r="A941" s="73"/>
      <c r="B941" s="71"/>
      <c r="C941" s="9" t="s">
        <v>7</v>
      </c>
      <c r="D941" s="10">
        <f t="shared" si="106"/>
        <v>5897.8000000000011</v>
      </c>
      <c r="E941" s="10">
        <v>300</v>
      </c>
      <c r="F941" s="10">
        <v>52.8</v>
      </c>
      <c r="G941" s="10">
        <v>140</v>
      </c>
      <c r="H941" s="10">
        <v>1810.6</v>
      </c>
      <c r="I941" s="10">
        <v>2799.8</v>
      </c>
      <c r="J941" s="10">
        <v>312.10000000000002</v>
      </c>
      <c r="K941" s="10">
        <v>270.5</v>
      </c>
      <c r="L941" s="15">
        <v>212</v>
      </c>
      <c r="M941" s="10">
        <v>0</v>
      </c>
      <c r="N941" s="10">
        <v>0</v>
      </c>
      <c r="O941" s="10">
        <v>0</v>
      </c>
      <c r="P941" s="12" t="e">
        <f>L941-#REF!</f>
        <v>#REF!</v>
      </c>
    </row>
    <row r="942" spans="1:16" ht="24" x14ac:dyDescent="0.25">
      <c r="A942" s="73"/>
      <c r="B942" s="71"/>
      <c r="C942" s="9" t="s">
        <v>8</v>
      </c>
      <c r="D942" s="10">
        <f t="shared" si="106"/>
        <v>18521.8</v>
      </c>
      <c r="E942" s="10">
        <v>179.4</v>
      </c>
      <c r="F942" s="10">
        <v>59.8</v>
      </c>
      <c r="G942" s="10">
        <v>80.5</v>
      </c>
      <c r="H942" s="10">
        <v>9505.2999999999993</v>
      </c>
      <c r="I942" s="10">
        <v>2425.6999999999998</v>
      </c>
      <c r="J942" s="10">
        <v>2367.4</v>
      </c>
      <c r="K942" s="10">
        <v>2188.4</v>
      </c>
      <c r="L942" s="15">
        <v>1715.3</v>
      </c>
      <c r="M942" s="10">
        <v>0</v>
      </c>
      <c r="N942" s="10">
        <v>0</v>
      </c>
      <c r="O942" s="10">
        <v>0</v>
      </c>
      <c r="P942" s="12" t="e">
        <f>L942-#REF!</f>
        <v>#REF!</v>
      </c>
    </row>
    <row r="943" spans="1:16" ht="24" x14ac:dyDescent="0.25">
      <c r="A943" s="73"/>
      <c r="B943" s="71"/>
      <c r="C943" s="9" t="s">
        <v>9</v>
      </c>
      <c r="D943" s="10">
        <f t="shared" si="106"/>
        <v>0</v>
      </c>
      <c r="E943" s="10">
        <v>0</v>
      </c>
      <c r="F943" s="10">
        <v>0</v>
      </c>
      <c r="G943" s="10">
        <v>0</v>
      </c>
      <c r="H943" s="10">
        <v>0</v>
      </c>
      <c r="I943" s="10">
        <v>0</v>
      </c>
      <c r="J943" s="10">
        <v>0</v>
      </c>
      <c r="K943" s="10">
        <v>0</v>
      </c>
      <c r="L943" s="15">
        <v>0</v>
      </c>
      <c r="M943" s="10">
        <v>0</v>
      </c>
      <c r="N943" s="10">
        <v>0</v>
      </c>
      <c r="O943" s="10">
        <v>0</v>
      </c>
      <c r="P943" s="12" t="e">
        <f>L943-#REF!</f>
        <v>#REF!</v>
      </c>
    </row>
    <row r="944" spans="1:16" ht="36" x14ac:dyDescent="0.25">
      <c r="A944" s="73"/>
      <c r="B944" s="71"/>
      <c r="C944" s="9" t="s">
        <v>10</v>
      </c>
      <c r="D944" s="10">
        <f t="shared" ref="D944:D1007" si="113">SUM(E944:O944)</f>
        <v>1560</v>
      </c>
      <c r="E944" s="10">
        <v>340</v>
      </c>
      <c r="F944" s="10">
        <v>603</v>
      </c>
      <c r="G944" s="10">
        <v>617</v>
      </c>
      <c r="H944" s="10">
        <v>0</v>
      </c>
      <c r="I944" s="10">
        <v>0</v>
      </c>
      <c r="J944" s="10">
        <v>0</v>
      </c>
      <c r="K944" s="10">
        <v>0</v>
      </c>
      <c r="L944" s="15">
        <v>0</v>
      </c>
      <c r="M944" s="10">
        <v>0</v>
      </c>
      <c r="N944" s="10">
        <v>0</v>
      </c>
      <c r="O944" s="10">
        <v>0</v>
      </c>
      <c r="P944" s="12" t="e">
        <f>L944-#REF!</f>
        <v>#REF!</v>
      </c>
    </row>
    <row r="945" spans="1:16" x14ac:dyDescent="0.25">
      <c r="A945" s="11"/>
      <c r="B945" s="9"/>
      <c r="C945" s="9"/>
      <c r="D945" s="10">
        <f t="shared" si="113"/>
        <v>0</v>
      </c>
      <c r="E945" s="10"/>
      <c r="F945" s="10"/>
      <c r="G945" s="10"/>
      <c r="H945" s="10"/>
      <c r="I945" s="10"/>
      <c r="J945" s="10"/>
      <c r="K945" s="10"/>
      <c r="L945" s="15"/>
      <c r="M945" s="10"/>
      <c r="N945" s="10"/>
      <c r="O945" s="10"/>
      <c r="P945" s="12" t="e">
        <f>L945-#REF!</f>
        <v>#REF!</v>
      </c>
    </row>
    <row r="946" spans="1:16" x14ac:dyDescent="0.25">
      <c r="A946" s="71" t="s">
        <v>141</v>
      </c>
      <c r="B946" s="71" t="s">
        <v>142</v>
      </c>
      <c r="C946" s="9" t="s">
        <v>6</v>
      </c>
      <c r="D946" s="10">
        <f t="shared" si="113"/>
        <v>2873.3</v>
      </c>
      <c r="E946" s="10">
        <f>SUM(E947:E950)</f>
        <v>60</v>
      </c>
      <c r="F946" s="10">
        <f t="shared" ref="F946:O946" si="114">SUM(F947:F950)</f>
        <v>0</v>
      </c>
      <c r="G946" s="10">
        <f t="shared" si="114"/>
        <v>0</v>
      </c>
      <c r="H946" s="10">
        <f t="shared" si="114"/>
        <v>1547.6</v>
      </c>
      <c r="I946" s="10">
        <f t="shared" si="114"/>
        <v>300</v>
      </c>
      <c r="J946" s="10">
        <f t="shared" si="114"/>
        <v>329.5</v>
      </c>
      <c r="K946" s="10">
        <f t="shared" si="114"/>
        <v>308.89999999999998</v>
      </c>
      <c r="L946" s="15">
        <f t="shared" si="114"/>
        <v>327.3</v>
      </c>
      <c r="M946" s="10">
        <f t="shared" si="114"/>
        <v>0</v>
      </c>
      <c r="N946" s="10">
        <f t="shared" si="114"/>
        <v>0</v>
      </c>
      <c r="O946" s="10">
        <f t="shared" si="114"/>
        <v>0</v>
      </c>
      <c r="P946" s="12" t="e">
        <f>L946-#REF!</f>
        <v>#REF!</v>
      </c>
    </row>
    <row r="947" spans="1:16" x14ac:dyDescent="0.25">
      <c r="A947" s="71"/>
      <c r="B947" s="71"/>
      <c r="C947" s="9" t="s">
        <v>7</v>
      </c>
      <c r="D947" s="10">
        <f t="shared" si="113"/>
        <v>449</v>
      </c>
      <c r="E947" s="10">
        <v>60</v>
      </c>
      <c r="F947" s="10">
        <v>0</v>
      </c>
      <c r="G947" s="10">
        <v>0</v>
      </c>
      <c r="H947" s="10">
        <v>247.6</v>
      </c>
      <c r="I947" s="10">
        <v>33</v>
      </c>
      <c r="J947" s="10">
        <v>38.4</v>
      </c>
      <c r="K947" s="10">
        <v>34</v>
      </c>
      <c r="L947" s="15">
        <v>36</v>
      </c>
      <c r="M947" s="10">
        <v>0</v>
      </c>
      <c r="N947" s="10">
        <v>0</v>
      </c>
      <c r="O947" s="10">
        <v>0</v>
      </c>
      <c r="P947" s="12" t="e">
        <f>L947-#REF!</f>
        <v>#REF!</v>
      </c>
    </row>
    <row r="948" spans="1:16" ht="24" x14ac:dyDescent="0.25">
      <c r="A948" s="71"/>
      <c r="B948" s="71"/>
      <c r="C948" s="9" t="s">
        <v>8</v>
      </c>
      <c r="D948" s="10">
        <f t="shared" si="113"/>
        <v>2424.3000000000002</v>
      </c>
      <c r="E948" s="10">
        <v>0</v>
      </c>
      <c r="F948" s="10">
        <v>0</v>
      </c>
      <c r="G948" s="10">
        <v>0</v>
      </c>
      <c r="H948" s="10">
        <v>1300</v>
      </c>
      <c r="I948" s="10">
        <v>267</v>
      </c>
      <c r="J948" s="10">
        <v>291.10000000000002</v>
      </c>
      <c r="K948" s="10">
        <v>274.89999999999998</v>
      </c>
      <c r="L948" s="15">
        <v>291.3</v>
      </c>
      <c r="M948" s="10">
        <v>0</v>
      </c>
      <c r="N948" s="10">
        <v>0</v>
      </c>
      <c r="O948" s="10">
        <v>0</v>
      </c>
      <c r="P948" s="12" t="e">
        <f>L948-#REF!</f>
        <v>#REF!</v>
      </c>
    </row>
    <row r="949" spans="1:16" ht="24" x14ac:dyDescent="0.25">
      <c r="A949" s="71"/>
      <c r="B949" s="71"/>
      <c r="C949" s="9" t="s">
        <v>9</v>
      </c>
      <c r="D949" s="10">
        <f t="shared" si="113"/>
        <v>0</v>
      </c>
      <c r="E949" s="10">
        <v>0</v>
      </c>
      <c r="F949" s="10">
        <v>0</v>
      </c>
      <c r="G949" s="10">
        <v>0</v>
      </c>
      <c r="H949" s="10">
        <v>0</v>
      </c>
      <c r="I949" s="10">
        <v>0</v>
      </c>
      <c r="J949" s="10">
        <v>0</v>
      </c>
      <c r="K949" s="10">
        <v>0</v>
      </c>
      <c r="L949" s="15">
        <v>0</v>
      </c>
      <c r="M949" s="10">
        <v>0</v>
      </c>
      <c r="N949" s="10">
        <v>0</v>
      </c>
      <c r="O949" s="10">
        <v>0</v>
      </c>
      <c r="P949" s="12" t="e">
        <f>L949-#REF!</f>
        <v>#REF!</v>
      </c>
    </row>
    <row r="950" spans="1:16" ht="90" customHeight="1" x14ac:dyDescent="0.25">
      <c r="A950" s="71"/>
      <c r="B950" s="71"/>
      <c r="C950" s="9" t="s">
        <v>10</v>
      </c>
      <c r="D950" s="10">
        <f t="shared" si="113"/>
        <v>0</v>
      </c>
      <c r="E950" s="10">
        <v>0</v>
      </c>
      <c r="F950" s="10">
        <v>0</v>
      </c>
      <c r="G950" s="10">
        <v>0</v>
      </c>
      <c r="H950" s="10">
        <v>0</v>
      </c>
      <c r="I950" s="10">
        <v>0</v>
      </c>
      <c r="J950" s="10">
        <v>0</v>
      </c>
      <c r="K950" s="10">
        <v>0</v>
      </c>
      <c r="L950" s="15">
        <v>0</v>
      </c>
      <c r="M950" s="10">
        <v>0</v>
      </c>
      <c r="N950" s="10">
        <v>0</v>
      </c>
      <c r="O950" s="10">
        <v>0</v>
      </c>
      <c r="P950" s="12" t="e">
        <f>L950-#REF!</f>
        <v>#REF!</v>
      </c>
    </row>
    <row r="951" spans="1:16" x14ac:dyDescent="0.25">
      <c r="A951" s="9"/>
      <c r="B951" s="9"/>
      <c r="C951" s="9"/>
      <c r="D951" s="10">
        <f t="shared" si="113"/>
        <v>0</v>
      </c>
      <c r="E951" s="10"/>
      <c r="F951" s="10"/>
      <c r="G951" s="10"/>
      <c r="H951" s="10"/>
      <c r="I951" s="10"/>
      <c r="J951" s="10"/>
      <c r="K951" s="10"/>
      <c r="L951" s="15"/>
      <c r="M951" s="10"/>
      <c r="N951" s="10"/>
      <c r="O951" s="10"/>
      <c r="P951" s="12" t="e">
        <f>L951-#REF!</f>
        <v>#REF!</v>
      </c>
    </row>
    <row r="952" spans="1:16" x14ac:dyDescent="0.25">
      <c r="A952" s="71" t="s">
        <v>143</v>
      </c>
      <c r="B952" s="71" t="s">
        <v>144</v>
      </c>
      <c r="C952" s="9" t="s">
        <v>6</v>
      </c>
      <c r="D952" s="10">
        <f t="shared" si="113"/>
        <v>289.5</v>
      </c>
      <c r="E952" s="10">
        <v>105.6</v>
      </c>
      <c r="F952" s="10">
        <v>79.8</v>
      </c>
      <c r="G952" s="10">
        <v>104.1</v>
      </c>
      <c r="H952" s="10">
        <v>0</v>
      </c>
      <c r="I952" s="10">
        <v>0</v>
      </c>
      <c r="J952" s="10">
        <v>0</v>
      </c>
      <c r="K952" s="10">
        <v>0</v>
      </c>
      <c r="L952" s="15">
        <v>0</v>
      </c>
      <c r="M952" s="10">
        <v>0</v>
      </c>
      <c r="N952" s="10">
        <v>0</v>
      </c>
      <c r="O952" s="10">
        <v>0</v>
      </c>
      <c r="P952" s="12" t="e">
        <f>L952-#REF!</f>
        <v>#REF!</v>
      </c>
    </row>
    <row r="953" spans="1:16" x14ac:dyDescent="0.25">
      <c r="A953" s="71"/>
      <c r="B953" s="71"/>
      <c r="C953" s="9" t="s">
        <v>7</v>
      </c>
      <c r="D953" s="10">
        <f t="shared" si="113"/>
        <v>140</v>
      </c>
      <c r="E953" s="10">
        <v>35</v>
      </c>
      <c r="F953" s="10">
        <v>35</v>
      </c>
      <c r="G953" s="10">
        <v>70</v>
      </c>
      <c r="H953" s="10">
        <v>0</v>
      </c>
      <c r="I953" s="10">
        <v>0</v>
      </c>
      <c r="J953" s="10">
        <v>0</v>
      </c>
      <c r="K953" s="10">
        <v>0</v>
      </c>
      <c r="L953" s="15">
        <v>0</v>
      </c>
      <c r="M953" s="10">
        <v>0</v>
      </c>
      <c r="N953" s="10">
        <v>0</v>
      </c>
      <c r="O953" s="10">
        <v>0</v>
      </c>
      <c r="P953" s="12" t="e">
        <f>L953-#REF!</f>
        <v>#REF!</v>
      </c>
    </row>
    <row r="954" spans="1:16" ht="24" x14ac:dyDescent="0.25">
      <c r="A954" s="71"/>
      <c r="B954" s="71"/>
      <c r="C954" s="9" t="s">
        <v>8</v>
      </c>
      <c r="D954" s="10">
        <f t="shared" si="113"/>
        <v>149.5</v>
      </c>
      <c r="E954" s="10">
        <v>70.599999999999994</v>
      </c>
      <c r="F954" s="10">
        <v>44.8</v>
      </c>
      <c r="G954" s="10">
        <v>34.1</v>
      </c>
      <c r="H954" s="10">
        <v>0</v>
      </c>
      <c r="I954" s="10">
        <v>0</v>
      </c>
      <c r="J954" s="10">
        <v>0</v>
      </c>
      <c r="K954" s="10">
        <v>0</v>
      </c>
      <c r="L954" s="15">
        <v>0</v>
      </c>
      <c r="M954" s="10">
        <v>0</v>
      </c>
      <c r="N954" s="10">
        <v>0</v>
      </c>
      <c r="O954" s="10">
        <v>0</v>
      </c>
      <c r="P954" s="12" t="e">
        <f>L954-#REF!</f>
        <v>#REF!</v>
      </c>
    </row>
    <row r="955" spans="1:16" ht="24" x14ac:dyDescent="0.25">
      <c r="A955" s="71"/>
      <c r="B955" s="71"/>
      <c r="C955" s="9" t="s">
        <v>9</v>
      </c>
      <c r="D955" s="10">
        <f t="shared" si="113"/>
        <v>0</v>
      </c>
      <c r="E955" s="10">
        <v>0</v>
      </c>
      <c r="F955" s="10">
        <v>0</v>
      </c>
      <c r="G955" s="10">
        <v>0</v>
      </c>
      <c r="H955" s="10">
        <v>0</v>
      </c>
      <c r="I955" s="10">
        <v>0</v>
      </c>
      <c r="J955" s="10">
        <v>0</v>
      </c>
      <c r="K955" s="10">
        <v>0</v>
      </c>
      <c r="L955" s="15">
        <v>0</v>
      </c>
      <c r="M955" s="10">
        <v>0</v>
      </c>
      <c r="N955" s="10">
        <v>0</v>
      </c>
      <c r="O955" s="10">
        <v>0</v>
      </c>
      <c r="P955" s="12" t="e">
        <f>L955-#REF!</f>
        <v>#REF!</v>
      </c>
    </row>
    <row r="956" spans="1:16" ht="36" x14ac:dyDescent="0.25">
      <c r="A956" s="71"/>
      <c r="B956" s="71"/>
      <c r="C956" s="9" t="s">
        <v>10</v>
      </c>
      <c r="D956" s="10">
        <f t="shared" si="113"/>
        <v>0</v>
      </c>
      <c r="E956" s="10">
        <v>0</v>
      </c>
      <c r="F956" s="10">
        <v>0</v>
      </c>
      <c r="G956" s="10">
        <v>0</v>
      </c>
      <c r="H956" s="10">
        <v>0</v>
      </c>
      <c r="I956" s="10">
        <v>0</v>
      </c>
      <c r="J956" s="10">
        <v>0</v>
      </c>
      <c r="K956" s="10">
        <v>0</v>
      </c>
      <c r="L956" s="15">
        <v>0</v>
      </c>
      <c r="M956" s="10">
        <v>0</v>
      </c>
      <c r="N956" s="10">
        <v>0</v>
      </c>
      <c r="O956" s="10">
        <v>0</v>
      </c>
      <c r="P956" s="12" t="e">
        <f>L956-#REF!</f>
        <v>#REF!</v>
      </c>
    </row>
    <row r="957" spans="1:16" x14ac:dyDescent="0.25">
      <c r="A957" s="9"/>
      <c r="B957" s="9"/>
      <c r="C957" s="9"/>
      <c r="D957" s="10">
        <f t="shared" si="113"/>
        <v>0</v>
      </c>
      <c r="E957" s="10"/>
      <c r="F957" s="10"/>
      <c r="G957" s="10"/>
      <c r="H957" s="10"/>
      <c r="I957" s="10"/>
      <c r="J957" s="10"/>
      <c r="K957" s="10"/>
      <c r="L957" s="15"/>
      <c r="M957" s="10"/>
      <c r="N957" s="10"/>
      <c r="O957" s="10"/>
      <c r="P957" s="12" t="e">
        <f>L957-#REF!</f>
        <v>#REF!</v>
      </c>
    </row>
    <row r="958" spans="1:16" x14ac:dyDescent="0.25">
      <c r="A958" s="71" t="s">
        <v>145</v>
      </c>
      <c r="B958" s="71" t="s">
        <v>146</v>
      </c>
      <c r="C958" s="9" t="s">
        <v>6</v>
      </c>
      <c r="D958" s="10">
        <f t="shared" si="113"/>
        <v>0</v>
      </c>
      <c r="E958" s="10">
        <v>0</v>
      </c>
      <c r="F958" s="10">
        <v>0</v>
      </c>
      <c r="G958" s="10">
        <v>0</v>
      </c>
      <c r="H958" s="10">
        <v>0</v>
      </c>
      <c r="I958" s="10">
        <v>0</v>
      </c>
      <c r="J958" s="10">
        <v>0</v>
      </c>
      <c r="K958" s="10">
        <v>0</v>
      </c>
      <c r="L958" s="15">
        <v>0</v>
      </c>
      <c r="M958" s="10">
        <v>0</v>
      </c>
      <c r="N958" s="10">
        <v>0</v>
      </c>
      <c r="O958" s="10">
        <v>0</v>
      </c>
      <c r="P958" s="12" t="e">
        <f>L958-#REF!</f>
        <v>#REF!</v>
      </c>
    </row>
    <row r="959" spans="1:16" x14ac:dyDescent="0.25">
      <c r="A959" s="71"/>
      <c r="B959" s="71"/>
      <c r="C959" s="9" t="s">
        <v>7</v>
      </c>
      <c r="D959" s="10">
        <f t="shared" si="113"/>
        <v>0</v>
      </c>
      <c r="E959" s="10">
        <v>0</v>
      </c>
      <c r="F959" s="10">
        <v>0</v>
      </c>
      <c r="G959" s="10">
        <v>0</v>
      </c>
      <c r="H959" s="10">
        <v>0</v>
      </c>
      <c r="I959" s="10">
        <v>0</v>
      </c>
      <c r="J959" s="10">
        <v>0</v>
      </c>
      <c r="K959" s="10">
        <v>0</v>
      </c>
      <c r="L959" s="15">
        <v>0</v>
      </c>
      <c r="M959" s="10">
        <v>0</v>
      </c>
      <c r="N959" s="10">
        <v>0</v>
      </c>
      <c r="O959" s="10">
        <v>0</v>
      </c>
      <c r="P959" s="12" t="e">
        <f>L959-#REF!</f>
        <v>#REF!</v>
      </c>
    </row>
    <row r="960" spans="1:16" ht="24" x14ac:dyDescent="0.25">
      <c r="A960" s="71"/>
      <c r="B960" s="71"/>
      <c r="C960" s="9" t="s">
        <v>8</v>
      </c>
      <c r="D960" s="10">
        <f t="shared" si="113"/>
        <v>0</v>
      </c>
      <c r="E960" s="10">
        <v>0</v>
      </c>
      <c r="F960" s="10">
        <v>0</v>
      </c>
      <c r="G960" s="10">
        <v>0</v>
      </c>
      <c r="H960" s="10">
        <v>0</v>
      </c>
      <c r="I960" s="10">
        <v>0</v>
      </c>
      <c r="J960" s="10">
        <v>0</v>
      </c>
      <c r="K960" s="10">
        <v>0</v>
      </c>
      <c r="L960" s="15">
        <v>0</v>
      </c>
      <c r="M960" s="10">
        <v>0</v>
      </c>
      <c r="N960" s="10">
        <v>0</v>
      </c>
      <c r="O960" s="10">
        <v>0</v>
      </c>
      <c r="P960" s="12" t="e">
        <f>L960-#REF!</f>
        <v>#REF!</v>
      </c>
    </row>
    <row r="961" spans="1:16" ht="24" x14ac:dyDescent="0.25">
      <c r="A961" s="71"/>
      <c r="B961" s="71"/>
      <c r="C961" s="9" t="s">
        <v>9</v>
      </c>
      <c r="D961" s="10">
        <f t="shared" si="113"/>
        <v>0</v>
      </c>
      <c r="E961" s="10">
        <v>0</v>
      </c>
      <c r="F961" s="10">
        <v>0</v>
      </c>
      <c r="G961" s="10">
        <v>0</v>
      </c>
      <c r="H961" s="10">
        <v>0</v>
      </c>
      <c r="I961" s="10">
        <v>0</v>
      </c>
      <c r="J961" s="10">
        <v>0</v>
      </c>
      <c r="K961" s="10">
        <v>0</v>
      </c>
      <c r="L961" s="15">
        <v>0</v>
      </c>
      <c r="M961" s="10">
        <v>0</v>
      </c>
      <c r="N961" s="10">
        <v>0</v>
      </c>
      <c r="O961" s="10">
        <v>0</v>
      </c>
      <c r="P961" s="12" t="e">
        <f>L961-#REF!</f>
        <v>#REF!</v>
      </c>
    </row>
    <row r="962" spans="1:16" ht="36" x14ac:dyDescent="0.25">
      <c r="A962" s="71"/>
      <c r="B962" s="71"/>
      <c r="C962" s="9" t="s">
        <v>10</v>
      </c>
      <c r="D962" s="10">
        <f t="shared" si="113"/>
        <v>0</v>
      </c>
      <c r="E962" s="10">
        <v>0</v>
      </c>
      <c r="F962" s="10">
        <v>0</v>
      </c>
      <c r="G962" s="10">
        <v>0</v>
      </c>
      <c r="H962" s="10">
        <v>0</v>
      </c>
      <c r="I962" s="10">
        <v>0</v>
      </c>
      <c r="J962" s="10">
        <v>0</v>
      </c>
      <c r="K962" s="10">
        <v>0</v>
      </c>
      <c r="L962" s="15">
        <v>0</v>
      </c>
      <c r="M962" s="10">
        <v>0</v>
      </c>
      <c r="N962" s="10">
        <v>0</v>
      </c>
      <c r="O962" s="10">
        <v>0</v>
      </c>
      <c r="P962" s="12" t="e">
        <f>L962-#REF!</f>
        <v>#REF!</v>
      </c>
    </row>
    <row r="963" spans="1:16" x14ac:dyDescent="0.25">
      <c r="A963" s="9"/>
      <c r="B963" s="9"/>
      <c r="C963" s="9"/>
      <c r="D963" s="10">
        <f t="shared" si="113"/>
        <v>0</v>
      </c>
      <c r="E963" s="10"/>
      <c r="F963" s="10"/>
      <c r="G963" s="10"/>
      <c r="H963" s="10"/>
      <c r="I963" s="10"/>
      <c r="J963" s="10"/>
      <c r="K963" s="10"/>
      <c r="L963" s="15"/>
      <c r="M963" s="10"/>
      <c r="N963" s="10"/>
      <c r="O963" s="10"/>
      <c r="P963" s="12" t="e">
        <f>L963-#REF!</f>
        <v>#REF!</v>
      </c>
    </row>
    <row r="964" spans="1:16" x14ac:dyDescent="0.25">
      <c r="A964" s="71" t="s">
        <v>147</v>
      </c>
      <c r="B964" s="71" t="s">
        <v>148</v>
      </c>
      <c r="C964" s="9" t="s">
        <v>6</v>
      </c>
      <c r="D964" s="10">
        <f t="shared" si="113"/>
        <v>1580.5</v>
      </c>
      <c r="E964" s="10">
        <v>160</v>
      </c>
      <c r="F964" s="10">
        <v>110</v>
      </c>
      <c r="G964" s="10">
        <v>120</v>
      </c>
      <c r="H964" s="10">
        <v>1190.5</v>
      </c>
      <c r="I964" s="10">
        <v>0</v>
      </c>
      <c r="J964" s="10">
        <v>0</v>
      </c>
      <c r="K964" s="10">
        <v>0</v>
      </c>
      <c r="L964" s="15">
        <v>0</v>
      </c>
      <c r="M964" s="10">
        <v>0</v>
      </c>
      <c r="N964" s="10">
        <v>0</v>
      </c>
      <c r="O964" s="10">
        <v>0</v>
      </c>
      <c r="P964" s="12" t="e">
        <f>L964-#REF!</f>
        <v>#REF!</v>
      </c>
    </row>
    <row r="965" spans="1:16" x14ac:dyDescent="0.25">
      <c r="A965" s="71"/>
      <c r="B965" s="71"/>
      <c r="C965" s="9" t="s">
        <v>7</v>
      </c>
      <c r="D965" s="10">
        <f t="shared" si="113"/>
        <v>250.5</v>
      </c>
      <c r="E965" s="10">
        <v>60</v>
      </c>
      <c r="F965" s="10">
        <v>0</v>
      </c>
      <c r="G965" s="10">
        <v>0</v>
      </c>
      <c r="H965" s="10">
        <v>190.5</v>
      </c>
      <c r="I965" s="10">
        <v>0</v>
      </c>
      <c r="J965" s="10">
        <v>0</v>
      </c>
      <c r="K965" s="10">
        <v>0</v>
      </c>
      <c r="L965" s="15">
        <v>0</v>
      </c>
      <c r="M965" s="10">
        <v>0</v>
      </c>
      <c r="N965" s="10">
        <v>0</v>
      </c>
      <c r="O965" s="10">
        <v>0</v>
      </c>
      <c r="P965" s="12" t="e">
        <f>L965-#REF!</f>
        <v>#REF!</v>
      </c>
    </row>
    <row r="966" spans="1:16" ht="24" x14ac:dyDescent="0.25">
      <c r="A966" s="71"/>
      <c r="B966" s="71"/>
      <c r="C966" s="9" t="s">
        <v>8</v>
      </c>
      <c r="D966" s="10">
        <f t="shared" si="113"/>
        <v>1000</v>
      </c>
      <c r="E966" s="10">
        <v>0</v>
      </c>
      <c r="F966" s="10">
        <v>0</v>
      </c>
      <c r="G966" s="10">
        <v>0</v>
      </c>
      <c r="H966" s="10">
        <v>1000</v>
      </c>
      <c r="I966" s="10">
        <v>0</v>
      </c>
      <c r="J966" s="10">
        <v>0</v>
      </c>
      <c r="K966" s="10">
        <v>0</v>
      </c>
      <c r="L966" s="15">
        <v>0</v>
      </c>
      <c r="M966" s="10">
        <v>0</v>
      </c>
      <c r="N966" s="10">
        <v>0</v>
      </c>
      <c r="O966" s="10">
        <v>0</v>
      </c>
      <c r="P966" s="12" t="e">
        <f>L966-#REF!</f>
        <v>#REF!</v>
      </c>
    </row>
    <row r="967" spans="1:16" ht="24" x14ac:dyDescent="0.25">
      <c r="A967" s="71"/>
      <c r="B967" s="71"/>
      <c r="C967" s="9" t="s">
        <v>9</v>
      </c>
      <c r="D967" s="10">
        <f t="shared" si="113"/>
        <v>0</v>
      </c>
      <c r="E967" s="10">
        <v>0</v>
      </c>
      <c r="F967" s="10">
        <v>0</v>
      </c>
      <c r="G967" s="10">
        <v>0</v>
      </c>
      <c r="H967" s="10">
        <v>0</v>
      </c>
      <c r="I967" s="10">
        <v>0</v>
      </c>
      <c r="J967" s="10">
        <v>0</v>
      </c>
      <c r="K967" s="10">
        <v>0</v>
      </c>
      <c r="L967" s="15">
        <v>0</v>
      </c>
      <c r="M967" s="10">
        <v>0</v>
      </c>
      <c r="N967" s="10">
        <v>0</v>
      </c>
      <c r="O967" s="10">
        <v>0</v>
      </c>
      <c r="P967" s="12" t="e">
        <f>L967-#REF!</f>
        <v>#REF!</v>
      </c>
    </row>
    <row r="968" spans="1:16" ht="53.25" customHeight="1" x14ac:dyDescent="0.25">
      <c r="A968" s="71"/>
      <c r="B968" s="71"/>
      <c r="C968" s="9" t="s">
        <v>10</v>
      </c>
      <c r="D968" s="10">
        <f t="shared" si="113"/>
        <v>330</v>
      </c>
      <c r="E968" s="10">
        <v>100</v>
      </c>
      <c r="F968" s="10">
        <v>110</v>
      </c>
      <c r="G968" s="10">
        <v>120</v>
      </c>
      <c r="H968" s="10">
        <v>0</v>
      </c>
      <c r="I968" s="10">
        <v>0</v>
      </c>
      <c r="J968" s="10">
        <v>0</v>
      </c>
      <c r="K968" s="10">
        <v>0</v>
      </c>
      <c r="L968" s="15">
        <v>0</v>
      </c>
      <c r="M968" s="10">
        <v>0</v>
      </c>
      <c r="N968" s="10">
        <v>0</v>
      </c>
      <c r="O968" s="10">
        <v>0</v>
      </c>
      <c r="P968" s="12" t="e">
        <f>L968-#REF!</f>
        <v>#REF!</v>
      </c>
    </row>
    <row r="969" spans="1:16" x14ac:dyDescent="0.25">
      <c r="A969" s="9"/>
      <c r="B969" s="9"/>
      <c r="C969" s="9"/>
      <c r="D969" s="10">
        <f t="shared" si="113"/>
        <v>0</v>
      </c>
      <c r="E969" s="10"/>
      <c r="F969" s="10"/>
      <c r="G969" s="10"/>
      <c r="H969" s="10"/>
      <c r="I969" s="10"/>
      <c r="J969" s="10"/>
      <c r="K969" s="10"/>
      <c r="L969" s="15"/>
      <c r="M969" s="10"/>
      <c r="N969" s="10"/>
      <c r="O969" s="10"/>
      <c r="P969" s="12" t="e">
        <f>L969-#REF!</f>
        <v>#REF!</v>
      </c>
    </row>
    <row r="970" spans="1:16" x14ac:dyDescent="0.25">
      <c r="A970" s="71" t="s">
        <v>149</v>
      </c>
      <c r="B970" s="71" t="s">
        <v>150</v>
      </c>
      <c r="C970" s="9" t="s">
        <v>6</v>
      </c>
      <c r="D970" s="10">
        <f t="shared" si="113"/>
        <v>393</v>
      </c>
      <c r="E970" s="10">
        <v>203.8</v>
      </c>
      <c r="F970" s="10">
        <v>52.8</v>
      </c>
      <c r="G970" s="10">
        <v>136.4</v>
      </c>
      <c r="H970" s="10">
        <v>0</v>
      </c>
      <c r="I970" s="10">
        <v>0</v>
      </c>
      <c r="J970" s="10">
        <v>0</v>
      </c>
      <c r="K970" s="10">
        <v>0</v>
      </c>
      <c r="L970" s="15">
        <v>0</v>
      </c>
      <c r="M970" s="10">
        <v>0</v>
      </c>
      <c r="N970" s="10">
        <v>0</v>
      </c>
      <c r="O970" s="10">
        <v>0</v>
      </c>
      <c r="P970" s="12" t="e">
        <f>L970-#REF!</f>
        <v>#REF!</v>
      </c>
    </row>
    <row r="971" spans="1:16" x14ac:dyDescent="0.25">
      <c r="A971" s="71"/>
      <c r="B971" s="71"/>
      <c r="C971" s="9" t="s">
        <v>7</v>
      </c>
      <c r="D971" s="10">
        <f t="shared" si="113"/>
        <v>162.80000000000001</v>
      </c>
      <c r="E971" s="10">
        <v>75</v>
      </c>
      <c r="F971" s="10">
        <v>17.8</v>
      </c>
      <c r="G971" s="10">
        <v>70</v>
      </c>
      <c r="H971" s="10">
        <v>0</v>
      </c>
      <c r="I971" s="10">
        <v>0</v>
      </c>
      <c r="J971" s="10">
        <v>0</v>
      </c>
      <c r="K971" s="10">
        <v>0</v>
      </c>
      <c r="L971" s="15">
        <v>0</v>
      </c>
      <c r="M971" s="10">
        <v>0</v>
      </c>
      <c r="N971" s="10">
        <v>0</v>
      </c>
      <c r="O971" s="10">
        <v>0</v>
      </c>
      <c r="P971" s="12" t="e">
        <f>L971-#REF!</f>
        <v>#REF!</v>
      </c>
    </row>
    <row r="972" spans="1:16" ht="24" x14ac:dyDescent="0.25">
      <c r="A972" s="71"/>
      <c r="B972" s="71"/>
      <c r="C972" s="9" t="s">
        <v>8</v>
      </c>
      <c r="D972" s="10">
        <f t="shared" si="113"/>
        <v>170.2</v>
      </c>
      <c r="E972" s="10">
        <v>108.8</v>
      </c>
      <c r="F972" s="10">
        <v>15</v>
      </c>
      <c r="G972" s="10">
        <v>46.4</v>
      </c>
      <c r="H972" s="10">
        <v>0</v>
      </c>
      <c r="I972" s="10">
        <v>0</v>
      </c>
      <c r="J972" s="10">
        <v>0</v>
      </c>
      <c r="K972" s="10">
        <v>0</v>
      </c>
      <c r="L972" s="15">
        <v>0</v>
      </c>
      <c r="M972" s="10">
        <v>0</v>
      </c>
      <c r="N972" s="10">
        <v>0</v>
      </c>
      <c r="O972" s="10">
        <v>0</v>
      </c>
      <c r="P972" s="12" t="e">
        <f>L972-#REF!</f>
        <v>#REF!</v>
      </c>
    </row>
    <row r="973" spans="1:16" ht="24" x14ac:dyDescent="0.25">
      <c r="A973" s="71"/>
      <c r="B973" s="71"/>
      <c r="C973" s="9" t="s">
        <v>9</v>
      </c>
      <c r="D973" s="10">
        <f t="shared" si="113"/>
        <v>0</v>
      </c>
      <c r="E973" s="10">
        <v>0</v>
      </c>
      <c r="F973" s="10">
        <v>0</v>
      </c>
      <c r="G973" s="10">
        <v>0</v>
      </c>
      <c r="H973" s="10">
        <v>0</v>
      </c>
      <c r="I973" s="10">
        <v>0</v>
      </c>
      <c r="J973" s="10">
        <v>0</v>
      </c>
      <c r="K973" s="10">
        <v>0</v>
      </c>
      <c r="L973" s="15">
        <v>0</v>
      </c>
      <c r="M973" s="10">
        <v>0</v>
      </c>
      <c r="N973" s="10">
        <v>0</v>
      </c>
      <c r="O973" s="10">
        <v>0</v>
      </c>
      <c r="P973" s="12" t="e">
        <f>L973-#REF!</f>
        <v>#REF!</v>
      </c>
    </row>
    <row r="974" spans="1:16" ht="81.75" customHeight="1" x14ac:dyDescent="0.25">
      <c r="A974" s="71"/>
      <c r="B974" s="71"/>
      <c r="C974" s="9" t="s">
        <v>10</v>
      </c>
      <c r="D974" s="10">
        <f t="shared" si="113"/>
        <v>60</v>
      </c>
      <c r="E974" s="10">
        <v>20</v>
      </c>
      <c r="F974" s="10">
        <v>20</v>
      </c>
      <c r="G974" s="10">
        <v>20</v>
      </c>
      <c r="H974" s="10">
        <v>0</v>
      </c>
      <c r="I974" s="10">
        <v>0</v>
      </c>
      <c r="J974" s="10">
        <v>0</v>
      </c>
      <c r="K974" s="10">
        <v>0</v>
      </c>
      <c r="L974" s="15">
        <v>0</v>
      </c>
      <c r="M974" s="10">
        <v>0</v>
      </c>
      <c r="N974" s="10">
        <v>0</v>
      </c>
      <c r="O974" s="10">
        <v>0</v>
      </c>
      <c r="P974" s="12" t="e">
        <f>L974-#REF!</f>
        <v>#REF!</v>
      </c>
    </row>
    <row r="975" spans="1:16" x14ac:dyDescent="0.25">
      <c r="A975" s="9"/>
      <c r="B975" s="9"/>
      <c r="C975" s="9"/>
      <c r="D975" s="10">
        <f t="shared" si="113"/>
        <v>0</v>
      </c>
      <c r="E975" s="10"/>
      <c r="F975" s="10"/>
      <c r="G975" s="10"/>
      <c r="H975" s="10"/>
      <c r="I975" s="10"/>
      <c r="J975" s="10"/>
      <c r="K975" s="10"/>
      <c r="L975" s="15"/>
      <c r="M975" s="10"/>
      <c r="N975" s="10"/>
      <c r="O975" s="10"/>
      <c r="P975" s="12" t="e">
        <f>L975-#REF!</f>
        <v>#REF!</v>
      </c>
    </row>
    <row r="976" spans="1:16" x14ac:dyDescent="0.25">
      <c r="A976" s="71" t="s">
        <v>151</v>
      </c>
      <c r="B976" s="71" t="s">
        <v>152</v>
      </c>
      <c r="C976" s="9" t="s">
        <v>6</v>
      </c>
      <c r="D976" s="10">
        <f t="shared" si="113"/>
        <v>730</v>
      </c>
      <c r="E976" s="10">
        <v>280</v>
      </c>
      <c r="F976" s="10">
        <v>223</v>
      </c>
      <c r="G976" s="10">
        <v>227</v>
      </c>
      <c r="H976" s="10">
        <v>0</v>
      </c>
      <c r="I976" s="10">
        <v>0</v>
      </c>
      <c r="J976" s="10">
        <v>0</v>
      </c>
      <c r="K976" s="10">
        <v>0</v>
      </c>
      <c r="L976" s="15">
        <v>0</v>
      </c>
      <c r="M976" s="10">
        <v>0</v>
      </c>
      <c r="N976" s="10">
        <v>0</v>
      </c>
      <c r="O976" s="10">
        <v>0</v>
      </c>
      <c r="P976" s="12" t="e">
        <f>L976-#REF!</f>
        <v>#REF!</v>
      </c>
    </row>
    <row r="977" spans="1:16" x14ac:dyDescent="0.25">
      <c r="A977" s="71"/>
      <c r="B977" s="71"/>
      <c r="C977" s="9" t="s">
        <v>7</v>
      </c>
      <c r="D977" s="10">
        <f t="shared" si="113"/>
        <v>60</v>
      </c>
      <c r="E977" s="10">
        <v>60</v>
      </c>
      <c r="F977" s="10">
        <v>0</v>
      </c>
      <c r="G977" s="10">
        <v>0</v>
      </c>
      <c r="H977" s="10">
        <v>0</v>
      </c>
      <c r="I977" s="10">
        <v>0</v>
      </c>
      <c r="J977" s="10">
        <v>0</v>
      </c>
      <c r="K977" s="10">
        <v>0</v>
      </c>
      <c r="L977" s="15">
        <v>0</v>
      </c>
      <c r="M977" s="10">
        <v>0</v>
      </c>
      <c r="N977" s="10">
        <v>0</v>
      </c>
      <c r="O977" s="10">
        <v>0</v>
      </c>
      <c r="P977" s="12" t="e">
        <f>L977-#REF!</f>
        <v>#REF!</v>
      </c>
    </row>
    <row r="978" spans="1:16" ht="24" x14ac:dyDescent="0.25">
      <c r="A978" s="71"/>
      <c r="B978" s="71"/>
      <c r="C978" s="9" t="s">
        <v>8</v>
      </c>
      <c r="D978" s="10">
        <f t="shared" si="113"/>
        <v>0</v>
      </c>
      <c r="E978" s="10">
        <v>0</v>
      </c>
      <c r="F978" s="10">
        <v>0</v>
      </c>
      <c r="G978" s="10">
        <v>0</v>
      </c>
      <c r="H978" s="10">
        <v>0</v>
      </c>
      <c r="I978" s="10">
        <v>0</v>
      </c>
      <c r="J978" s="10">
        <v>0</v>
      </c>
      <c r="K978" s="10">
        <v>0</v>
      </c>
      <c r="L978" s="15">
        <v>0</v>
      </c>
      <c r="M978" s="10">
        <v>0</v>
      </c>
      <c r="N978" s="10">
        <v>0</v>
      </c>
      <c r="O978" s="10">
        <v>0</v>
      </c>
      <c r="P978" s="12" t="e">
        <f>L978-#REF!</f>
        <v>#REF!</v>
      </c>
    </row>
    <row r="979" spans="1:16" ht="24" x14ac:dyDescent="0.25">
      <c r="A979" s="71"/>
      <c r="B979" s="71"/>
      <c r="C979" s="9" t="s">
        <v>9</v>
      </c>
      <c r="D979" s="10">
        <f t="shared" si="113"/>
        <v>0</v>
      </c>
      <c r="E979" s="10">
        <v>0</v>
      </c>
      <c r="F979" s="10">
        <v>0</v>
      </c>
      <c r="G979" s="10">
        <v>0</v>
      </c>
      <c r="H979" s="10">
        <v>0</v>
      </c>
      <c r="I979" s="10">
        <v>0</v>
      </c>
      <c r="J979" s="10">
        <v>0</v>
      </c>
      <c r="K979" s="10">
        <v>0</v>
      </c>
      <c r="L979" s="15">
        <v>0</v>
      </c>
      <c r="M979" s="10">
        <v>0</v>
      </c>
      <c r="N979" s="10">
        <v>0</v>
      </c>
      <c r="O979" s="10">
        <v>0</v>
      </c>
      <c r="P979" s="12" t="e">
        <f>L979-#REF!</f>
        <v>#REF!</v>
      </c>
    </row>
    <row r="980" spans="1:16" ht="36" x14ac:dyDescent="0.25">
      <c r="A980" s="71"/>
      <c r="B980" s="71"/>
      <c r="C980" s="9" t="s">
        <v>10</v>
      </c>
      <c r="D980" s="10">
        <f t="shared" si="113"/>
        <v>670</v>
      </c>
      <c r="E980" s="10">
        <v>220</v>
      </c>
      <c r="F980" s="10">
        <v>223</v>
      </c>
      <c r="G980" s="10">
        <v>227</v>
      </c>
      <c r="H980" s="10">
        <v>0</v>
      </c>
      <c r="I980" s="10">
        <v>0</v>
      </c>
      <c r="J980" s="10">
        <v>0</v>
      </c>
      <c r="K980" s="10">
        <v>0</v>
      </c>
      <c r="L980" s="15">
        <v>0</v>
      </c>
      <c r="M980" s="10">
        <v>0</v>
      </c>
      <c r="N980" s="10">
        <v>0</v>
      </c>
      <c r="O980" s="10">
        <v>0</v>
      </c>
      <c r="P980" s="12" t="e">
        <f>L980-#REF!</f>
        <v>#REF!</v>
      </c>
    </row>
    <row r="981" spans="1:16" x14ac:dyDescent="0.25">
      <c r="A981" s="9"/>
      <c r="B981" s="9"/>
      <c r="C981" s="9"/>
      <c r="D981" s="10">
        <f t="shared" si="113"/>
        <v>0</v>
      </c>
      <c r="E981" s="10"/>
      <c r="F981" s="10"/>
      <c r="G981" s="10"/>
      <c r="H981" s="10"/>
      <c r="I981" s="10"/>
      <c r="J981" s="10"/>
      <c r="K981" s="10"/>
      <c r="L981" s="15"/>
      <c r="M981" s="10"/>
      <c r="N981" s="10"/>
      <c r="O981" s="10"/>
      <c r="P981" s="12" t="e">
        <f>L981-#REF!</f>
        <v>#REF!</v>
      </c>
    </row>
    <row r="982" spans="1:16" x14ac:dyDescent="0.25">
      <c r="A982" s="71" t="s">
        <v>153</v>
      </c>
      <c r="B982" s="71" t="s">
        <v>154</v>
      </c>
      <c r="C982" s="9" t="s">
        <v>6</v>
      </c>
      <c r="D982" s="10">
        <f t="shared" si="113"/>
        <v>3010</v>
      </c>
      <c r="E982" s="10">
        <v>10</v>
      </c>
      <c r="F982" s="10">
        <v>250</v>
      </c>
      <c r="G982" s="10">
        <v>250</v>
      </c>
      <c r="H982" s="10">
        <v>0</v>
      </c>
      <c r="I982" s="10">
        <v>2500</v>
      </c>
      <c r="J982" s="10">
        <v>0</v>
      </c>
      <c r="K982" s="10">
        <v>0</v>
      </c>
      <c r="L982" s="15">
        <v>0</v>
      </c>
      <c r="M982" s="10">
        <v>0</v>
      </c>
      <c r="N982" s="10">
        <v>0</v>
      </c>
      <c r="O982" s="10">
        <v>0</v>
      </c>
      <c r="P982" s="12" t="e">
        <f>L982-#REF!</f>
        <v>#REF!</v>
      </c>
    </row>
    <row r="983" spans="1:16" x14ac:dyDescent="0.25">
      <c r="A983" s="71"/>
      <c r="B983" s="71"/>
      <c r="C983" s="9" t="s">
        <v>7</v>
      </c>
      <c r="D983" s="10">
        <f t="shared" si="113"/>
        <v>2510</v>
      </c>
      <c r="E983" s="10">
        <v>10</v>
      </c>
      <c r="F983" s="10">
        <v>0</v>
      </c>
      <c r="G983" s="10">
        <v>0</v>
      </c>
      <c r="H983" s="10">
        <v>0</v>
      </c>
      <c r="I983" s="10">
        <v>2500</v>
      </c>
      <c r="J983" s="10">
        <v>0</v>
      </c>
      <c r="K983" s="10">
        <v>0</v>
      </c>
      <c r="L983" s="15">
        <v>0</v>
      </c>
      <c r="M983" s="10">
        <v>0</v>
      </c>
      <c r="N983" s="10">
        <v>0</v>
      </c>
      <c r="O983" s="10">
        <v>0</v>
      </c>
      <c r="P983" s="12" t="e">
        <f>L983-#REF!</f>
        <v>#REF!</v>
      </c>
    </row>
    <row r="984" spans="1:16" ht="24" x14ac:dyDescent="0.25">
      <c r="A984" s="71"/>
      <c r="B984" s="71"/>
      <c r="C984" s="9" t="s">
        <v>8</v>
      </c>
      <c r="D984" s="10">
        <f t="shared" si="113"/>
        <v>0</v>
      </c>
      <c r="E984" s="10">
        <v>0</v>
      </c>
      <c r="F984" s="10">
        <v>0</v>
      </c>
      <c r="G984" s="10">
        <v>0</v>
      </c>
      <c r="H984" s="10">
        <v>0</v>
      </c>
      <c r="I984" s="10">
        <v>0</v>
      </c>
      <c r="J984" s="10">
        <v>0</v>
      </c>
      <c r="K984" s="10">
        <v>0</v>
      </c>
      <c r="L984" s="15">
        <v>0</v>
      </c>
      <c r="M984" s="10">
        <v>0</v>
      </c>
      <c r="N984" s="10">
        <v>0</v>
      </c>
      <c r="O984" s="10">
        <v>0</v>
      </c>
      <c r="P984" s="12" t="e">
        <f>L984-#REF!</f>
        <v>#REF!</v>
      </c>
    </row>
    <row r="985" spans="1:16" ht="24" x14ac:dyDescent="0.25">
      <c r="A985" s="71"/>
      <c r="B985" s="71"/>
      <c r="C985" s="9" t="s">
        <v>9</v>
      </c>
      <c r="D985" s="10">
        <f t="shared" si="113"/>
        <v>0</v>
      </c>
      <c r="E985" s="10">
        <v>0</v>
      </c>
      <c r="F985" s="10">
        <v>0</v>
      </c>
      <c r="G985" s="10">
        <v>0</v>
      </c>
      <c r="H985" s="10">
        <v>0</v>
      </c>
      <c r="I985" s="10">
        <v>0</v>
      </c>
      <c r="J985" s="10">
        <v>0</v>
      </c>
      <c r="K985" s="10">
        <v>0</v>
      </c>
      <c r="L985" s="15">
        <v>0</v>
      </c>
      <c r="M985" s="10">
        <v>0</v>
      </c>
      <c r="N985" s="10">
        <v>0</v>
      </c>
      <c r="O985" s="10">
        <v>0</v>
      </c>
      <c r="P985" s="12" t="e">
        <f>L985-#REF!</f>
        <v>#REF!</v>
      </c>
    </row>
    <row r="986" spans="1:16" ht="61.5" customHeight="1" x14ac:dyDescent="0.25">
      <c r="A986" s="71"/>
      <c r="B986" s="71"/>
      <c r="C986" s="9" t="s">
        <v>10</v>
      </c>
      <c r="D986" s="10">
        <f t="shared" si="113"/>
        <v>500</v>
      </c>
      <c r="E986" s="10">
        <v>0</v>
      </c>
      <c r="F986" s="10">
        <v>250</v>
      </c>
      <c r="G986" s="10">
        <v>250</v>
      </c>
      <c r="H986" s="10">
        <v>0</v>
      </c>
      <c r="I986" s="10">
        <v>0</v>
      </c>
      <c r="J986" s="10">
        <v>0</v>
      </c>
      <c r="K986" s="10">
        <v>0</v>
      </c>
      <c r="L986" s="15">
        <v>0</v>
      </c>
      <c r="M986" s="10">
        <v>0</v>
      </c>
      <c r="N986" s="10">
        <v>0</v>
      </c>
      <c r="O986" s="10">
        <v>0</v>
      </c>
      <c r="P986" s="12" t="e">
        <f>L986-#REF!</f>
        <v>#REF!</v>
      </c>
    </row>
    <row r="987" spans="1:16" x14ac:dyDescent="0.25">
      <c r="A987" s="9"/>
      <c r="B987" s="9"/>
      <c r="C987" s="9"/>
      <c r="D987" s="10">
        <f t="shared" si="113"/>
        <v>0</v>
      </c>
      <c r="E987" s="10"/>
      <c r="F987" s="10"/>
      <c r="G987" s="10"/>
      <c r="H987" s="10"/>
      <c r="I987" s="10"/>
      <c r="J987" s="10"/>
      <c r="K987" s="10"/>
      <c r="L987" s="15"/>
      <c r="M987" s="10"/>
      <c r="N987" s="10"/>
      <c r="O987" s="10"/>
      <c r="P987" s="12" t="e">
        <f>L987-#REF!</f>
        <v>#REF!</v>
      </c>
    </row>
    <row r="988" spans="1:16" x14ac:dyDescent="0.25">
      <c r="A988" s="71" t="s">
        <v>155</v>
      </c>
      <c r="B988" s="71" t="s">
        <v>156</v>
      </c>
      <c r="C988" s="9" t="s">
        <v>6</v>
      </c>
      <c r="D988" s="10">
        <f t="shared" si="113"/>
        <v>10133</v>
      </c>
      <c r="E988" s="10">
        <v>0</v>
      </c>
      <c r="F988" s="10">
        <v>0</v>
      </c>
      <c r="G988" s="10">
        <v>0</v>
      </c>
      <c r="H988" s="10">
        <v>5407.5</v>
      </c>
      <c r="I988" s="10">
        <v>925.5</v>
      </c>
      <c r="J988" s="10">
        <v>1400</v>
      </c>
      <c r="K988" s="10">
        <v>1200</v>
      </c>
      <c r="L988" s="15">
        <v>1200</v>
      </c>
      <c r="M988" s="10">
        <v>0</v>
      </c>
      <c r="N988" s="10">
        <v>0</v>
      </c>
      <c r="O988" s="10">
        <v>0</v>
      </c>
      <c r="P988" s="12" t="e">
        <f>L988-#REF!</f>
        <v>#REF!</v>
      </c>
    </row>
    <row r="989" spans="1:16" x14ac:dyDescent="0.25">
      <c r="A989" s="71"/>
      <c r="B989" s="71"/>
      <c r="C989" s="9" t="s">
        <v>7</v>
      </c>
      <c r="D989" s="10">
        <f t="shared" si="113"/>
        <v>1394</v>
      </c>
      <c r="E989" s="10">
        <v>0</v>
      </c>
      <c r="F989" s="10">
        <v>0</v>
      </c>
      <c r="G989" s="10">
        <v>0</v>
      </c>
      <c r="H989" s="10">
        <v>865.2</v>
      </c>
      <c r="I989" s="10">
        <v>101.8</v>
      </c>
      <c r="J989" s="10">
        <v>163</v>
      </c>
      <c r="K989" s="10">
        <v>132</v>
      </c>
      <c r="L989" s="15">
        <v>132</v>
      </c>
      <c r="M989" s="9"/>
      <c r="N989" s="9"/>
      <c r="O989" s="9"/>
      <c r="P989" s="12" t="e">
        <f>L989-#REF!</f>
        <v>#REF!</v>
      </c>
    </row>
    <row r="990" spans="1:16" ht="24" x14ac:dyDescent="0.25">
      <c r="A990" s="71"/>
      <c r="B990" s="71"/>
      <c r="C990" s="9" t="s">
        <v>8</v>
      </c>
      <c r="D990" s="10">
        <f t="shared" si="113"/>
        <v>8739</v>
      </c>
      <c r="E990" s="10">
        <v>0</v>
      </c>
      <c r="F990" s="10">
        <v>0</v>
      </c>
      <c r="G990" s="10">
        <v>0</v>
      </c>
      <c r="H990" s="10">
        <v>4542.3</v>
      </c>
      <c r="I990" s="10">
        <v>823.7</v>
      </c>
      <c r="J990" s="10">
        <v>1237</v>
      </c>
      <c r="K990" s="10">
        <v>1068</v>
      </c>
      <c r="L990" s="15">
        <v>1068</v>
      </c>
      <c r="M990" s="10">
        <v>0</v>
      </c>
      <c r="N990" s="10">
        <v>0</v>
      </c>
      <c r="O990" s="10">
        <v>0</v>
      </c>
      <c r="P990" s="12" t="e">
        <f>L990-#REF!</f>
        <v>#REF!</v>
      </c>
    </row>
    <row r="991" spans="1:16" ht="24" x14ac:dyDescent="0.25">
      <c r="A991" s="71"/>
      <c r="B991" s="71"/>
      <c r="C991" s="9" t="s">
        <v>9</v>
      </c>
      <c r="D991" s="10">
        <f t="shared" si="113"/>
        <v>0</v>
      </c>
      <c r="E991" s="10">
        <v>0</v>
      </c>
      <c r="F991" s="10">
        <v>0</v>
      </c>
      <c r="G991" s="10">
        <v>0</v>
      </c>
      <c r="H991" s="10">
        <v>0</v>
      </c>
      <c r="I991" s="10">
        <v>0</v>
      </c>
      <c r="J991" s="10">
        <v>0</v>
      </c>
      <c r="K991" s="10">
        <v>0</v>
      </c>
      <c r="L991" s="15">
        <v>0</v>
      </c>
      <c r="M991" s="10">
        <v>0</v>
      </c>
      <c r="N991" s="10">
        <v>0</v>
      </c>
      <c r="O991" s="10">
        <v>0</v>
      </c>
      <c r="P991" s="12" t="e">
        <f>L991-#REF!</f>
        <v>#REF!</v>
      </c>
    </row>
    <row r="992" spans="1:16" ht="48.75" customHeight="1" x14ac:dyDescent="0.25">
      <c r="A992" s="71"/>
      <c r="B992" s="71"/>
      <c r="C992" s="9" t="s">
        <v>10</v>
      </c>
      <c r="D992" s="10">
        <f t="shared" si="113"/>
        <v>0</v>
      </c>
      <c r="E992" s="10">
        <v>0</v>
      </c>
      <c r="F992" s="10">
        <v>0</v>
      </c>
      <c r="G992" s="10">
        <v>0</v>
      </c>
      <c r="H992" s="10">
        <v>0</v>
      </c>
      <c r="I992" s="10">
        <v>0</v>
      </c>
      <c r="J992" s="10">
        <v>0</v>
      </c>
      <c r="K992" s="10">
        <v>0</v>
      </c>
      <c r="L992" s="15">
        <v>0</v>
      </c>
      <c r="M992" s="10">
        <v>0</v>
      </c>
      <c r="N992" s="10">
        <v>0</v>
      </c>
      <c r="O992" s="10">
        <v>0</v>
      </c>
      <c r="P992" s="12" t="e">
        <f>L992-#REF!</f>
        <v>#REF!</v>
      </c>
    </row>
    <row r="993" spans="1:16" x14ac:dyDescent="0.25">
      <c r="A993" s="9"/>
      <c r="B993" s="9"/>
      <c r="C993" s="9"/>
      <c r="D993" s="10">
        <f t="shared" si="113"/>
        <v>0</v>
      </c>
      <c r="E993" s="10"/>
      <c r="F993" s="10"/>
      <c r="G993" s="10"/>
      <c r="H993" s="10"/>
      <c r="I993" s="10"/>
      <c r="J993" s="10"/>
      <c r="K993" s="10"/>
      <c r="L993" s="15"/>
      <c r="M993" s="10"/>
      <c r="N993" s="10"/>
      <c r="O993" s="10"/>
      <c r="P993" s="12" t="e">
        <f>L993-#REF!</f>
        <v>#REF!</v>
      </c>
    </row>
    <row r="994" spans="1:16" x14ac:dyDescent="0.25">
      <c r="A994" s="71" t="s">
        <v>157</v>
      </c>
      <c r="B994" s="71" t="s">
        <v>158</v>
      </c>
      <c r="C994" s="9" t="s">
        <v>6</v>
      </c>
      <c r="D994" s="10">
        <f t="shared" si="113"/>
        <v>6970.3</v>
      </c>
      <c r="E994" s="10">
        <v>0</v>
      </c>
      <c r="F994" s="10">
        <v>0</v>
      </c>
      <c r="G994" s="10">
        <v>0</v>
      </c>
      <c r="H994" s="10">
        <v>3170.3</v>
      </c>
      <c r="I994" s="10">
        <v>1500</v>
      </c>
      <c r="J994" s="10">
        <v>950</v>
      </c>
      <c r="K994" s="10">
        <v>950</v>
      </c>
      <c r="L994" s="15">
        <v>400</v>
      </c>
      <c r="M994" s="10">
        <v>0</v>
      </c>
      <c r="N994" s="10">
        <v>0</v>
      </c>
      <c r="O994" s="10">
        <v>0</v>
      </c>
      <c r="P994" s="12" t="e">
        <f>L994-#REF!</f>
        <v>#REF!</v>
      </c>
    </row>
    <row r="995" spans="1:16" x14ac:dyDescent="0.25">
      <c r="A995" s="71"/>
      <c r="B995" s="71"/>
      <c r="C995" s="9" t="s">
        <v>7</v>
      </c>
      <c r="D995" s="10">
        <f t="shared" si="113"/>
        <v>931.5</v>
      </c>
      <c r="E995" s="10">
        <v>0</v>
      </c>
      <c r="F995" s="10">
        <v>0</v>
      </c>
      <c r="G995" s="10">
        <v>0</v>
      </c>
      <c r="H995" s="10">
        <v>507.3</v>
      </c>
      <c r="I995" s="10">
        <v>165</v>
      </c>
      <c r="J995" s="10">
        <v>110.7</v>
      </c>
      <c r="K995" s="10">
        <v>104.5</v>
      </c>
      <c r="L995" s="15">
        <v>44</v>
      </c>
      <c r="M995" s="10">
        <v>0</v>
      </c>
      <c r="N995" s="10">
        <v>0</v>
      </c>
      <c r="O995" s="10">
        <v>0</v>
      </c>
      <c r="P995" s="12" t="e">
        <f>L995-#REF!</f>
        <v>#REF!</v>
      </c>
    </row>
    <row r="996" spans="1:16" ht="24" x14ac:dyDescent="0.25">
      <c r="A996" s="71"/>
      <c r="B996" s="71"/>
      <c r="C996" s="9" t="s">
        <v>8</v>
      </c>
      <c r="D996" s="10">
        <f t="shared" si="113"/>
        <v>6038.8</v>
      </c>
      <c r="E996" s="10">
        <v>0</v>
      </c>
      <c r="F996" s="10">
        <v>0</v>
      </c>
      <c r="G996" s="10">
        <v>0</v>
      </c>
      <c r="H996" s="10">
        <v>2663</v>
      </c>
      <c r="I996" s="10">
        <v>1335</v>
      </c>
      <c r="J996" s="10">
        <v>839.3</v>
      </c>
      <c r="K996" s="10">
        <v>845.5</v>
      </c>
      <c r="L996" s="15">
        <v>356</v>
      </c>
      <c r="M996" s="10">
        <v>0</v>
      </c>
      <c r="N996" s="10">
        <v>0</v>
      </c>
      <c r="O996" s="10">
        <v>0</v>
      </c>
      <c r="P996" s="12" t="e">
        <f>L996-#REF!</f>
        <v>#REF!</v>
      </c>
    </row>
    <row r="997" spans="1:16" ht="24" x14ac:dyDescent="0.25">
      <c r="A997" s="71"/>
      <c r="B997" s="71"/>
      <c r="C997" s="9" t="s">
        <v>9</v>
      </c>
      <c r="D997" s="10">
        <f t="shared" si="113"/>
        <v>0</v>
      </c>
      <c r="E997" s="10">
        <v>0</v>
      </c>
      <c r="F997" s="10">
        <v>0</v>
      </c>
      <c r="G997" s="10">
        <v>0</v>
      </c>
      <c r="H997" s="10">
        <v>0</v>
      </c>
      <c r="I997" s="10">
        <v>0</v>
      </c>
      <c r="J997" s="10">
        <v>0</v>
      </c>
      <c r="K997" s="10">
        <v>0</v>
      </c>
      <c r="L997" s="15">
        <v>0</v>
      </c>
      <c r="M997" s="10">
        <v>0</v>
      </c>
      <c r="N997" s="10">
        <v>0</v>
      </c>
      <c r="O997" s="10">
        <v>0</v>
      </c>
      <c r="P997" s="12" t="e">
        <f>L997-#REF!</f>
        <v>#REF!</v>
      </c>
    </row>
    <row r="998" spans="1:16" ht="50.25" customHeight="1" x14ac:dyDescent="0.25">
      <c r="A998" s="71"/>
      <c r="B998" s="71"/>
      <c r="C998" s="9" t="s">
        <v>10</v>
      </c>
      <c r="D998" s="10">
        <f t="shared" si="113"/>
        <v>0</v>
      </c>
      <c r="E998" s="10">
        <v>0</v>
      </c>
      <c r="F998" s="10">
        <v>0</v>
      </c>
      <c r="G998" s="10">
        <v>0</v>
      </c>
      <c r="H998" s="10">
        <v>0</v>
      </c>
      <c r="I998" s="10">
        <v>0</v>
      </c>
      <c r="J998" s="10">
        <v>0</v>
      </c>
      <c r="K998" s="10">
        <v>0</v>
      </c>
      <c r="L998" s="15">
        <v>0</v>
      </c>
      <c r="M998" s="10">
        <v>0</v>
      </c>
      <c r="N998" s="10">
        <v>0</v>
      </c>
      <c r="O998" s="10">
        <v>0</v>
      </c>
      <c r="P998" s="12" t="e">
        <f>L998-#REF!</f>
        <v>#REF!</v>
      </c>
    </row>
    <row r="999" spans="1:16" x14ac:dyDescent="0.25">
      <c r="A999" s="9"/>
      <c r="B999" s="9"/>
      <c r="C999" s="9"/>
      <c r="D999" s="10">
        <f t="shared" si="113"/>
        <v>0</v>
      </c>
      <c r="E999" s="10"/>
      <c r="F999" s="10"/>
      <c r="G999" s="10"/>
      <c r="H999" s="10"/>
      <c r="I999" s="10"/>
      <c r="J999" s="10"/>
      <c r="K999" s="10"/>
      <c r="L999" s="15"/>
      <c r="M999" s="10"/>
      <c r="N999" s="10"/>
      <c r="O999" s="10"/>
      <c r="P999" s="12" t="e">
        <f>L999-#REF!</f>
        <v>#REF!</v>
      </c>
    </row>
    <row r="1000" spans="1:16" x14ac:dyDescent="0.25">
      <c r="A1000" s="71" t="s">
        <v>159</v>
      </c>
      <c r="B1000" s="71" t="s">
        <v>160</v>
      </c>
      <c r="C1000" s="9" t="s">
        <v>6</v>
      </c>
      <c r="D1000" s="10">
        <f t="shared" si="113"/>
        <v>0</v>
      </c>
      <c r="E1000" s="10">
        <v>0</v>
      </c>
      <c r="F1000" s="10">
        <v>0</v>
      </c>
      <c r="G1000" s="10">
        <v>0</v>
      </c>
      <c r="H1000" s="10">
        <v>0</v>
      </c>
      <c r="I1000" s="10">
        <v>0</v>
      </c>
      <c r="J1000" s="10">
        <v>0</v>
      </c>
      <c r="K1000" s="10">
        <v>0</v>
      </c>
      <c r="L1000" s="15">
        <v>0</v>
      </c>
      <c r="M1000" s="10">
        <v>0</v>
      </c>
      <c r="N1000" s="10">
        <v>0</v>
      </c>
      <c r="O1000" s="10">
        <v>0</v>
      </c>
      <c r="P1000" s="12" t="e">
        <f>L1000-#REF!</f>
        <v>#REF!</v>
      </c>
    </row>
    <row r="1001" spans="1:16" x14ac:dyDescent="0.25">
      <c r="A1001" s="71"/>
      <c r="B1001" s="71"/>
      <c r="C1001" s="9" t="s">
        <v>7</v>
      </c>
      <c r="D1001" s="10">
        <f t="shared" si="113"/>
        <v>0</v>
      </c>
      <c r="E1001" s="10">
        <v>0</v>
      </c>
      <c r="F1001" s="10">
        <v>0</v>
      </c>
      <c r="G1001" s="10">
        <v>0</v>
      </c>
      <c r="H1001" s="10">
        <v>0</v>
      </c>
      <c r="I1001" s="10">
        <v>0</v>
      </c>
      <c r="J1001" s="10">
        <v>0</v>
      </c>
      <c r="K1001" s="10">
        <v>0</v>
      </c>
      <c r="L1001" s="15">
        <v>0</v>
      </c>
      <c r="M1001" s="10">
        <v>0</v>
      </c>
      <c r="N1001" s="10">
        <v>0</v>
      </c>
      <c r="O1001" s="10">
        <v>0</v>
      </c>
      <c r="P1001" s="12" t="e">
        <f>L1001-#REF!</f>
        <v>#REF!</v>
      </c>
    </row>
    <row r="1002" spans="1:16" ht="24" x14ac:dyDescent="0.25">
      <c r="A1002" s="71"/>
      <c r="B1002" s="71"/>
      <c r="C1002" s="9" t="s">
        <v>8</v>
      </c>
      <c r="D1002" s="10">
        <f t="shared" si="113"/>
        <v>0</v>
      </c>
      <c r="E1002" s="10">
        <v>0</v>
      </c>
      <c r="F1002" s="10">
        <v>0</v>
      </c>
      <c r="G1002" s="10">
        <v>0</v>
      </c>
      <c r="H1002" s="10">
        <v>0</v>
      </c>
      <c r="I1002" s="10">
        <v>0</v>
      </c>
      <c r="J1002" s="10">
        <v>0</v>
      </c>
      <c r="K1002" s="10">
        <v>0</v>
      </c>
      <c r="L1002" s="15">
        <v>0</v>
      </c>
      <c r="M1002" s="10">
        <v>0</v>
      </c>
      <c r="N1002" s="10">
        <v>0</v>
      </c>
      <c r="O1002" s="10">
        <v>0</v>
      </c>
      <c r="P1002" s="12" t="e">
        <f>L1002-#REF!</f>
        <v>#REF!</v>
      </c>
    </row>
    <row r="1003" spans="1:16" ht="24" x14ac:dyDescent="0.25">
      <c r="A1003" s="71"/>
      <c r="B1003" s="71"/>
      <c r="C1003" s="9" t="s">
        <v>9</v>
      </c>
      <c r="D1003" s="10">
        <f t="shared" si="113"/>
        <v>0</v>
      </c>
      <c r="E1003" s="10">
        <v>0</v>
      </c>
      <c r="F1003" s="10">
        <v>0</v>
      </c>
      <c r="G1003" s="10">
        <v>0</v>
      </c>
      <c r="H1003" s="10">
        <v>0</v>
      </c>
      <c r="I1003" s="10">
        <v>0</v>
      </c>
      <c r="J1003" s="10">
        <v>0</v>
      </c>
      <c r="K1003" s="10">
        <v>0</v>
      </c>
      <c r="L1003" s="15">
        <v>0</v>
      </c>
      <c r="M1003" s="10">
        <v>0</v>
      </c>
      <c r="N1003" s="10">
        <v>0</v>
      </c>
      <c r="O1003" s="10">
        <v>0</v>
      </c>
      <c r="P1003" s="12" t="e">
        <f>L1003-#REF!</f>
        <v>#REF!</v>
      </c>
    </row>
    <row r="1004" spans="1:16" ht="36" x14ac:dyDescent="0.25">
      <c r="A1004" s="71"/>
      <c r="B1004" s="71"/>
      <c r="C1004" s="9" t="s">
        <v>10</v>
      </c>
      <c r="D1004" s="10">
        <f t="shared" si="113"/>
        <v>0</v>
      </c>
      <c r="E1004" s="10">
        <v>0</v>
      </c>
      <c r="F1004" s="10">
        <v>0</v>
      </c>
      <c r="G1004" s="10">
        <v>0</v>
      </c>
      <c r="H1004" s="10">
        <v>0</v>
      </c>
      <c r="I1004" s="10">
        <v>0</v>
      </c>
      <c r="J1004" s="10">
        <v>0</v>
      </c>
      <c r="K1004" s="10">
        <v>0</v>
      </c>
      <c r="L1004" s="15">
        <v>0</v>
      </c>
      <c r="M1004" s="10">
        <v>0</v>
      </c>
      <c r="N1004" s="10">
        <v>0</v>
      </c>
      <c r="O1004" s="10">
        <v>0</v>
      </c>
      <c r="P1004" s="12" t="e">
        <f>L1004-#REF!</f>
        <v>#REF!</v>
      </c>
    </row>
    <row r="1005" spans="1:16" x14ac:dyDescent="0.25">
      <c r="A1005" s="9"/>
      <c r="B1005" s="9"/>
      <c r="C1005" s="9"/>
      <c r="D1005" s="10">
        <f t="shared" si="113"/>
        <v>0</v>
      </c>
      <c r="E1005" s="10"/>
      <c r="F1005" s="10"/>
      <c r="G1005" s="10"/>
      <c r="H1005" s="10"/>
      <c r="I1005" s="10"/>
      <c r="J1005" s="10"/>
      <c r="K1005" s="10"/>
      <c r="L1005" s="15"/>
      <c r="M1005" s="10"/>
      <c r="N1005" s="10"/>
      <c r="O1005" s="10"/>
      <c r="P1005" s="12" t="e">
        <f>L1005-#REF!</f>
        <v>#REF!</v>
      </c>
    </row>
    <row r="1006" spans="1:16" ht="15" customHeight="1" x14ac:dyDescent="0.25">
      <c r="A1006" s="68" t="s">
        <v>161</v>
      </c>
      <c r="B1006" s="68" t="s">
        <v>162</v>
      </c>
      <c r="C1006" s="9" t="s">
        <v>6</v>
      </c>
      <c r="D1006" s="10">
        <f t="shared" si="113"/>
        <v>0</v>
      </c>
      <c r="E1006" s="10">
        <v>0</v>
      </c>
      <c r="F1006" s="10">
        <v>0</v>
      </c>
      <c r="G1006" s="10">
        <v>0</v>
      </c>
      <c r="H1006" s="10">
        <v>0</v>
      </c>
      <c r="I1006" s="10">
        <v>0</v>
      </c>
      <c r="J1006" s="10">
        <v>0</v>
      </c>
      <c r="K1006" s="10">
        <v>0</v>
      </c>
      <c r="L1006" s="15">
        <v>0</v>
      </c>
      <c r="M1006" s="10">
        <v>0</v>
      </c>
      <c r="N1006" s="10">
        <v>0</v>
      </c>
      <c r="O1006" s="10">
        <v>0</v>
      </c>
      <c r="P1006" s="12" t="e">
        <f>L1006-#REF!</f>
        <v>#REF!</v>
      </c>
    </row>
    <row r="1007" spans="1:16" x14ac:dyDescent="0.25">
      <c r="A1007" s="68"/>
      <c r="B1007" s="68"/>
      <c r="C1007" s="9" t="s">
        <v>7</v>
      </c>
      <c r="D1007" s="10">
        <f t="shared" si="113"/>
        <v>0</v>
      </c>
      <c r="E1007" s="10">
        <v>0</v>
      </c>
      <c r="F1007" s="10">
        <v>0</v>
      </c>
      <c r="G1007" s="10">
        <v>0</v>
      </c>
      <c r="H1007" s="10">
        <v>0</v>
      </c>
      <c r="I1007" s="10">
        <v>0</v>
      </c>
      <c r="J1007" s="10">
        <v>0</v>
      </c>
      <c r="K1007" s="10">
        <v>0</v>
      </c>
      <c r="L1007" s="15">
        <v>0</v>
      </c>
      <c r="M1007" s="10">
        <v>0</v>
      </c>
      <c r="N1007" s="10">
        <v>0</v>
      </c>
      <c r="O1007" s="10">
        <v>0</v>
      </c>
      <c r="P1007" s="12" t="e">
        <f>L1007-#REF!</f>
        <v>#REF!</v>
      </c>
    </row>
    <row r="1008" spans="1:16" ht="24" x14ac:dyDescent="0.25">
      <c r="A1008" s="68"/>
      <c r="B1008" s="68"/>
      <c r="C1008" s="9" t="s">
        <v>8</v>
      </c>
      <c r="D1008" s="10">
        <f>SUM(E1008:O1008)</f>
        <v>0</v>
      </c>
      <c r="E1008" s="10">
        <v>0</v>
      </c>
      <c r="F1008" s="10">
        <v>0</v>
      </c>
      <c r="G1008" s="10">
        <v>0</v>
      </c>
      <c r="H1008" s="10">
        <v>0</v>
      </c>
      <c r="I1008" s="10">
        <v>0</v>
      </c>
      <c r="J1008" s="10">
        <v>0</v>
      </c>
      <c r="K1008" s="10">
        <v>0</v>
      </c>
      <c r="L1008" s="15">
        <v>0</v>
      </c>
      <c r="M1008" s="10">
        <v>0</v>
      </c>
      <c r="N1008" s="10">
        <v>0</v>
      </c>
      <c r="O1008" s="10">
        <v>0</v>
      </c>
      <c r="P1008" s="12" t="e">
        <f>L1008-#REF!</f>
        <v>#REF!</v>
      </c>
    </row>
    <row r="1009" spans="1:16" ht="24" x14ac:dyDescent="0.25">
      <c r="A1009" s="68"/>
      <c r="B1009" s="68"/>
      <c r="C1009" s="9" t="s">
        <v>9</v>
      </c>
      <c r="D1009" s="10">
        <f>SUM(E1009:O1009)</f>
        <v>0</v>
      </c>
      <c r="E1009" s="10">
        <v>0</v>
      </c>
      <c r="F1009" s="10">
        <v>0</v>
      </c>
      <c r="G1009" s="10">
        <v>0</v>
      </c>
      <c r="H1009" s="10">
        <v>0</v>
      </c>
      <c r="I1009" s="10">
        <v>0</v>
      </c>
      <c r="J1009" s="10">
        <v>0</v>
      </c>
      <c r="K1009" s="10">
        <v>0</v>
      </c>
      <c r="L1009" s="15">
        <v>0</v>
      </c>
      <c r="M1009" s="10">
        <v>0</v>
      </c>
      <c r="N1009" s="10">
        <v>0</v>
      </c>
      <c r="O1009" s="10">
        <v>0</v>
      </c>
      <c r="P1009" s="12" t="e">
        <f>L1009-#REF!</f>
        <v>#REF!</v>
      </c>
    </row>
    <row r="1010" spans="1:16" ht="36" x14ac:dyDescent="0.25">
      <c r="A1010" s="68"/>
      <c r="B1010" s="68"/>
      <c r="C1010" s="9" t="s">
        <v>10</v>
      </c>
      <c r="D1010" s="10">
        <f>SUM(E1010:O1010)</f>
        <v>0</v>
      </c>
      <c r="E1010" s="10">
        <v>0</v>
      </c>
      <c r="F1010" s="10">
        <v>0</v>
      </c>
      <c r="G1010" s="10">
        <v>0</v>
      </c>
      <c r="H1010" s="10">
        <v>0</v>
      </c>
      <c r="I1010" s="10">
        <v>0</v>
      </c>
      <c r="J1010" s="10">
        <v>0</v>
      </c>
      <c r="K1010" s="10">
        <v>0</v>
      </c>
      <c r="L1010" s="15">
        <v>0</v>
      </c>
      <c r="M1010" s="10">
        <v>0</v>
      </c>
      <c r="N1010" s="10">
        <v>0</v>
      </c>
      <c r="O1010" s="10">
        <v>0</v>
      </c>
      <c r="P1010" s="12" t="e">
        <f>L1010-#REF!</f>
        <v>#REF!</v>
      </c>
    </row>
    <row r="1011" spans="1:16" x14ac:dyDescent="0.25">
      <c r="A1011" s="68"/>
      <c r="B1011" s="68"/>
      <c r="C1011" s="5"/>
      <c r="D1011" s="10">
        <f>SUM(E1011:O1011)</f>
        <v>0</v>
      </c>
      <c r="E1011" s="5"/>
      <c r="F1011" s="5"/>
      <c r="G1011" s="5"/>
      <c r="H1011" s="5"/>
      <c r="I1011" s="5"/>
      <c r="J1011" s="5"/>
      <c r="K1011" s="5"/>
      <c r="L1011" s="18"/>
      <c r="M1011" s="5"/>
      <c r="N1011" s="5"/>
      <c r="O1011" s="5"/>
      <c r="P1011" s="12" t="e">
        <f>L1011-#REF!</f>
        <v>#REF!</v>
      </c>
    </row>
  </sheetData>
  <autoFilter ref="A3:D410"/>
  <mergeCells count="311">
    <mergeCell ref="A1000:A1004"/>
    <mergeCell ref="B1000:B1004"/>
    <mergeCell ref="A1006:A1011"/>
    <mergeCell ref="B1006:B1011"/>
    <mergeCell ref="A982:A986"/>
    <mergeCell ref="B982:B986"/>
    <mergeCell ref="A988:A992"/>
    <mergeCell ref="B988:B992"/>
    <mergeCell ref="A994:A998"/>
    <mergeCell ref="B994:B998"/>
    <mergeCell ref="A964:A968"/>
    <mergeCell ref="B964:B968"/>
    <mergeCell ref="A970:A974"/>
    <mergeCell ref="B970:B974"/>
    <mergeCell ref="A976:A980"/>
    <mergeCell ref="B976:B980"/>
    <mergeCell ref="A946:A950"/>
    <mergeCell ref="B946:B950"/>
    <mergeCell ref="A952:A956"/>
    <mergeCell ref="B952:B956"/>
    <mergeCell ref="A958:A962"/>
    <mergeCell ref="B958:B962"/>
    <mergeCell ref="A928:A932"/>
    <mergeCell ref="B928:B932"/>
    <mergeCell ref="A934:A938"/>
    <mergeCell ref="B934:B938"/>
    <mergeCell ref="A940:A944"/>
    <mergeCell ref="B940:B944"/>
    <mergeCell ref="A910:A914"/>
    <mergeCell ref="B910:B914"/>
    <mergeCell ref="A916:A920"/>
    <mergeCell ref="B916:B920"/>
    <mergeCell ref="A922:A926"/>
    <mergeCell ref="B922:B926"/>
    <mergeCell ref="A892:A896"/>
    <mergeCell ref="B892:B896"/>
    <mergeCell ref="A898:A902"/>
    <mergeCell ref="B898:B902"/>
    <mergeCell ref="A904:A908"/>
    <mergeCell ref="B904:B908"/>
    <mergeCell ref="A873:A878"/>
    <mergeCell ref="B873:B878"/>
    <mergeCell ref="A879:O879"/>
    <mergeCell ref="A880:A884"/>
    <mergeCell ref="B880:B884"/>
    <mergeCell ref="A886:A890"/>
    <mergeCell ref="B886:B890"/>
    <mergeCell ref="A855:A859"/>
    <mergeCell ref="B855:B859"/>
    <mergeCell ref="A861:A865"/>
    <mergeCell ref="B861:B865"/>
    <mergeCell ref="A867:A871"/>
    <mergeCell ref="B867:B871"/>
    <mergeCell ref="A829:A847"/>
    <mergeCell ref="B829:B833"/>
    <mergeCell ref="B835:K835"/>
    <mergeCell ref="B836:B840"/>
    <mergeCell ref="B842:B847"/>
    <mergeCell ref="A849:A853"/>
    <mergeCell ref="B849:B853"/>
    <mergeCell ref="A811:A815"/>
    <mergeCell ref="B811:B815"/>
    <mergeCell ref="A817:A821"/>
    <mergeCell ref="B817:B821"/>
    <mergeCell ref="A823:A827"/>
    <mergeCell ref="B823:B827"/>
    <mergeCell ref="A792:A796"/>
    <mergeCell ref="B792:B796"/>
    <mergeCell ref="A798:A803"/>
    <mergeCell ref="B798:B803"/>
    <mergeCell ref="A804:O804"/>
    <mergeCell ref="A805:A809"/>
    <mergeCell ref="B805:B809"/>
    <mergeCell ref="A774:A778"/>
    <mergeCell ref="B774:B778"/>
    <mergeCell ref="A780:A784"/>
    <mergeCell ref="B780:B784"/>
    <mergeCell ref="A786:A790"/>
    <mergeCell ref="B786:B790"/>
    <mergeCell ref="A748:A752"/>
    <mergeCell ref="B748:B752"/>
    <mergeCell ref="A754:A772"/>
    <mergeCell ref="B754:B758"/>
    <mergeCell ref="B760:O760"/>
    <mergeCell ref="B762:B766"/>
    <mergeCell ref="B768:B772"/>
    <mergeCell ref="A730:A734"/>
    <mergeCell ref="B730:B734"/>
    <mergeCell ref="A736:A740"/>
    <mergeCell ref="B736:B740"/>
    <mergeCell ref="A742:A746"/>
    <mergeCell ref="B742:B746"/>
    <mergeCell ref="A698:A702"/>
    <mergeCell ref="B698:B702"/>
    <mergeCell ref="A704:A708"/>
    <mergeCell ref="B704:B708"/>
    <mergeCell ref="B710:B714"/>
    <mergeCell ref="A711:A729"/>
    <mergeCell ref="B716:O716"/>
    <mergeCell ref="B717:B721"/>
    <mergeCell ref="B724:B728"/>
    <mergeCell ref="A680:A685"/>
    <mergeCell ref="B680:B685"/>
    <mergeCell ref="A686:A691"/>
    <mergeCell ref="B686:B691"/>
    <mergeCell ref="A692:A696"/>
    <mergeCell ref="B692:B696"/>
    <mergeCell ref="A649:A653"/>
    <mergeCell ref="B649:B653"/>
    <mergeCell ref="A655:A659"/>
    <mergeCell ref="B655:B659"/>
    <mergeCell ref="A661:A678"/>
    <mergeCell ref="B661:B665"/>
    <mergeCell ref="B667:O667"/>
    <mergeCell ref="B668:B672"/>
    <mergeCell ref="B674:B678"/>
    <mergeCell ref="A613:A617"/>
    <mergeCell ref="B613:B617"/>
    <mergeCell ref="A619:A623"/>
    <mergeCell ref="B619:B623"/>
    <mergeCell ref="A625:A647"/>
    <mergeCell ref="B625:B629"/>
    <mergeCell ref="B632:B636"/>
    <mergeCell ref="B638:B642"/>
    <mergeCell ref="B643:B647"/>
    <mergeCell ref="A595:A600"/>
    <mergeCell ref="B595:B600"/>
    <mergeCell ref="A601:A605"/>
    <mergeCell ref="B601:B605"/>
    <mergeCell ref="A607:A611"/>
    <mergeCell ref="B607:B611"/>
    <mergeCell ref="A577:A581"/>
    <mergeCell ref="B577:B581"/>
    <mergeCell ref="A583:A587"/>
    <mergeCell ref="B583:B587"/>
    <mergeCell ref="A589:A593"/>
    <mergeCell ref="B589:B593"/>
    <mergeCell ref="A559:A563"/>
    <mergeCell ref="B559:B563"/>
    <mergeCell ref="A565:A569"/>
    <mergeCell ref="B565:B569"/>
    <mergeCell ref="A571:A575"/>
    <mergeCell ref="B571:B575"/>
    <mergeCell ref="A541:A546"/>
    <mergeCell ref="B541:B546"/>
    <mergeCell ref="A547:A551"/>
    <mergeCell ref="B547:B551"/>
    <mergeCell ref="A553:A557"/>
    <mergeCell ref="B553:B557"/>
    <mergeCell ref="A523:A528"/>
    <mergeCell ref="B523:B528"/>
    <mergeCell ref="A529:A533"/>
    <mergeCell ref="B529:B533"/>
    <mergeCell ref="A535:A539"/>
    <mergeCell ref="B535:B539"/>
    <mergeCell ref="A491:A522"/>
    <mergeCell ref="B491:B496"/>
    <mergeCell ref="B497:M497"/>
    <mergeCell ref="B498:B503"/>
    <mergeCell ref="B504:B508"/>
    <mergeCell ref="B510:B514"/>
    <mergeCell ref="B517:B522"/>
    <mergeCell ref="A473:A477"/>
    <mergeCell ref="B473:B477"/>
    <mergeCell ref="A479:A483"/>
    <mergeCell ref="B479:B483"/>
    <mergeCell ref="A485:A489"/>
    <mergeCell ref="B485:B489"/>
    <mergeCell ref="A455:A459"/>
    <mergeCell ref="B455:B459"/>
    <mergeCell ref="A461:A465"/>
    <mergeCell ref="B461:B465"/>
    <mergeCell ref="A467:A471"/>
    <mergeCell ref="B467:B471"/>
    <mergeCell ref="A437:A441"/>
    <mergeCell ref="B437:B441"/>
    <mergeCell ref="A443:A447"/>
    <mergeCell ref="B443:B447"/>
    <mergeCell ref="A449:A453"/>
    <mergeCell ref="B449:B453"/>
    <mergeCell ref="A412:A429"/>
    <mergeCell ref="B412:B416"/>
    <mergeCell ref="B418:K418"/>
    <mergeCell ref="B419:B423"/>
    <mergeCell ref="B425:B429"/>
    <mergeCell ref="A431:A435"/>
    <mergeCell ref="B431:B435"/>
    <mergeCell ref="A373:A390"/>
    <mergeCell ref="B373:B377"/>
    <mergeCell ref="B379:K379"/>
    <mergeCell ref="B380:B384"/>
    <mergeCell ref="B386:B390"/>
    <mergeCell ref="A392:A410"/>
    <mergeCell ref="B392:B397"/>
    <mergeCell ref="B398:K398"/>
    <mergeCell ref="B399:B403"/>
    <mergeCell ref="B405:B410"/>
    <mergeCell ref="B348:B352"/>
    <mergeCell ref="A354:A371"/>
    <mergeCell ref="B354:B358"/>
    <mergeCell ref="B360:K360"/>
    <mergeCell ref="B361:B365"/>
    <mergeCell ref="B367:B371"/>
    <mergeCell ref="A310:A327"/>
    <mergeCell ref="B310:B314"/>
    <mergeCell ref="B316:K316"/>
    <mergeCell ref="B317:B321"/>
    <mergeCell ref="B323:B327"/>
    <mergeCell ref="A329:A352"/>
    <mergeCell ref="B329:B333"/>
    <mergeCell ref="B335:K335"/>
    <mergeCell ref="B336:B340"/>
    <mergeCell ref="B342:B346"/>
    <mergeCell ref="A273:A277"/>
    <mergeCell ref="B273:B277"/>
    <mergeCell ref="A279:A283"/>
    <mergeCell ref="B279:B283"/>
    <mergeCell ref="A285:A308"/>
    <mergeCell ref="B285:B290"/>
    <mergeCell ref="B291:K291"/>
    <mergeCell ref="B292:B296"/>
    <mergeCell ref="B298:B303"/>
    <mergeCell ref="B304:B308"/>
    <mergeCell ref="A255:A259"/>
    <mergeCell ref="B255:B259"/>
    <mergeCell ref="A261:A265"/>
    <mergeCell ref="B261:B265"/>
    <mergeCell ref="A267:A271"/>
    <mergeCell ref="B267:B271"/>
    <mergeCell ref="A237:A241"/>
    <mergeCell ref="B237:B241"/>
    <mergeCell ref="A243:A247"/>
    <mergeCell ref="B243:B247"/>
    <mergeCell ref="A249:A253"/>
    <mergeCell ref="B249:B253"/>
    <mergeCell ref="A219:A223"/>
    <mergeCell ref="B219:B223"/>
    <mergeCell ref="A225:A229"/>
    <mergeCell ref="B225:B229"/>
    <mergeCell ref="A231:A235"/>
    <mergeCell ref="B231:B235"/>
    <mergeCell ref="A201:A205"/>
    <mergeCell ref="B201:B205"/>
    <mergeCell ref="A207:A211"/>
    <mergeCell ref="B207:B211"/>
    <mergeCell ref="A213:A217"/>
    <mergeCell ref="B213:B217"/>
    <mergeCell ref="A183:A187"/>
    <mergeCell ref="B183:B187"/>
    <mergeCell ref="A189:A193"/>
    <mergeCell ref="B189:B193"/>
    <mergeCell ref="A195:A199"/>
    <mergeCell ref="B195:B199"/>
    <mergeCell ref="A165:A169"/>
    <mergeCell ref="B165:B169"/>
    <mergeCell ref="A171:A175"/>
    <mergeCell ref="B171:B175"/>
    <mergeCell ref="A177:A181"/>
    <mergeCell ref="B177:B181"/>
    <mergeCell ref="A147:A151"/>
    <mergeCell ref="B147:B151"/>
    <mergeCell ref="A153:A157"/>
    <mergeCell ref="B153:B157"/>
    <mergeCell ref="A159:A163"/>
    <mergeCell ref="B159:B163"/>
    <mergeCell ref="A129:A133"/>
    <mergeCell ref="B129:B133"/>
    <mergeCell ref="A135:A139"/>
    <mergeCell ref="B135:B139"/>
    <mergeCell ref="A141:A145"/>
    <mergeCell ref="B141:B145"/>
    <mergeCell ref="A117:A121"/>
    <mergeCell ref="B117:B121"/>
    <mergeCell ref="A123:A127"/>
    <mergeCell ref="B123:B127"/>
    <mergeCell ref="A93:A97"/>
    <mergeCell ref="B93:B97"/>
    <mergeCell ref="A99:A103"/>
    <mergeCell ref="B99:B103"/>
    <mergeCell ref="A105:A109"/>
    <mergeCell ref="B105:B109"/>
    <mergeCell ref="A87:A91"/>
    <mergeCell ref="B87:B91"/>
    <mergeCell ref="A57:A61"/>
    <mergeCell ref="B57:B61"/>
    <mergeCell ref="A63:A67"/>
    <mergeCell ref="B63:B67"/>
    <mergeCell ref="A69:A73"/>
    <mergeCell ref="B69:B73"/>
    <mergeCell ref="A111:A115"/>
    <mergeCell ref="B111:B115"/>
    <mergeCell ref="A51:A55"/>
    <mergeCell ref="B51:B55"/>
    <mergeCell ref="A3:A4"/>
    <mergeCell ref="B3:B4"/>
    <mergeCell ref="C3:C4"/>
    <mergeCell ref="A75:A79"/>
    <mergeCell ref="B75:B79"/>
    <mergeCell ref="A81:A85"/>
    <mergeCell ref="B81:B85"/>
    <mergeCell ref="D3:D4"/>
    <mergeCell ref="E3:O3"/>
    <mergeCell ref="A6:A50"/>
    <mergeCell ref="B6:B11"/>
    <mergeCell ref="B13:K13"/>
    <mergeCell ref="B14:B19"/>
    <mergeCell ref="B21:B26"/>
    <mergeCell ref="B27:B32"/>
    <mergeCell ref="B33:B38"/>
    <mergeCell ref="B39:B44"/>
    <mergeCell ref="B45:B50"/>
  </mergeCells>
  <hyperlinks>
    <hyperlink ref="A6" r:id="rId1" display="consultantplus://offline/ref=8BF8CDD31A17E62AEF4B15ADBC945F72F18874A005DD74C621BE8594F60417686500784CD2F56693E6C39B729B2B819200AFC6BFBEBA3F9DC6004014z7LAK"/>
    <hyperlink ref="A51" r:id="rId2" display="consultantplus://offline/ref=8BF8CDD31A17E62AEF4B15ADBC945F72F18874A005DC74C427BE8594F60417686500784CD2F56693E0C090759F2B819200AFC6BFBEBA3F9DC6004014z7LAK"/>
    <hyperlink ref="A87" r:id="rId3" display="consultantplus://offline/ref=8BF8CDD31A17E62AEF4B15ADBC945F72F18874A005DC74C427BE8594F60417686500784CD2F56693E0C0977F922B819200AFC6BFBEBA3F9DC6004014z7LAK"/>
    <hyperlink ref="A135" r:id="rId4" display="consultantplus://offline/ref=8BF8CDD31A17E62AEF4B15ADBC945F72F18874A005DC74C427BE8594F60417686500784CD2F56693E0C095719E2B819200AFC6BFBEBA3F9DC6004014z7LAK"/>
    <hyperlink ref="A171" r:id="rId5" display="consultantplus://offline/ref=8BF8CDD31A17E62AEF4B15ADBC945F72F18874A005DC74C427BE8594F60417686500784CD2F56693E0C09B76982B819200AFC6BFBEBA3F9DC6004014z7LAK"/>
    <hyperlink ref="A207" r:id="rId6" display="consultantplus://offline/ref=8BF8CDD31A17E62AEF4B15ADBC945F72F18874A005DC74C427BE8594F60417686500784CD2F56693E0C39B77932B819200AFC6BFBEBA3F9DC6004014z7LAK"/>
    <hyperlink ref="A243" r:id="rId7" display="consultantplus://offline/ref=8BF8CDD31A17E62AEF4B15ADBC945F72F18874A005DC74C427BE8594F60417686500784CD2F56693E0C190769E2B819200AFC6BFBEBA3F9DC6004014z7LAK"/>
    <hyperlink ref="A285" r:id="rId8" display="consultantplus://offline/ref=8BF8CDD31A17E62AEF4B15ADBC945F72F18874A005DC74C427BE8594F60417686500784CD2F56693E0C19677922B819200AFC6BFBEBA3F9DC6004014z7LAK"/>
    <hyperlink ref="A437" r:id="rId9" display="consultantplus://offline/ref=8BF8CDD31A17E62AEF4B15ADBC945F72F18874A005DC74C427BE8594F60417686500784CD2F56693E0C194729C2B819200AFC6BFBEBA3F9DC6004014z7LAK"/>
    <hyperlink ref="A461" r:id="rId10" display="consultantplus://offline/ref=8BF8CDD31A17E62AEF4B15ADBC945F72F18874A005DC74C427BE8594F60417686500784CD2F56693E0C19A769E2B819200AFC6BFBEBA3F9DC6004014z7LAK"/>
    <hyperlink ref="A491" r:id="rId11" display="consultantplus://offline/ref=8BF8CDD31A17E62AEF4B15ADBC945F72F18874A005DC74C427BE8594F60417686500784CD2F56693E6C497709F2B819200AFC6BFBEBA3F9DC6004014z7LAK"/>
    <hyperlink ref="A829" r:id="rId12" display="consultantplus://offline/ref=8BF8CDD31A17E62AEF4B15ADBC945F72F18874A005DC74C427BE8594F60417686500784CD2F56693E0C290779A2B819200AFC6BFBEBA3F9DC6004014z7LAK"/>
    <hyperlink ref="A928" r:id="rId13" display="consultantplus://offline/ref=8BF8CDD31A17E62AEF4B15ADBC945F72F18874A005DC74C427BE8594F60417686500784CD2F56693E0C29674932B819200AFC6BFBEBA3F9DC6004014z7LAK"/>
    <hyperlink ref="A940" r:id="rId14" display="consultantplus://offline/ref=8BF8CDD31A17E62AEF4B15ADBC945F72F18874A005DC74C427BE8594F60417686500784CD2F56693E0C2967E9C2B819200AFC6BFBEBA3F9DC6004014z7LAK"/>
  </hyperlinks>
  <pageMargins left="0.70866141732283472" right="0.15748031496062992" top="0.35433070866141736" bottom="0.35433070866141736" header="0.31496062992125984" footer="0.31496062992125984"/>
  <pageSetup paperSize="9" scale="41" fitToHeight="9" orientation="portrait"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3:S1011"/>
  <sheetViews>
    <sheetView view="pageBreakPreview" topLeftCell="D1" zoomScale="90" zoomScaleNormal="100" zoomScaleSheetLayoutView="90" workbookViewId="0">
      <selection activeCell="X11" sqref="X11"/>
    </sheetView>
  </sheetViews>
  <sheetFormatPr defaultColWidth="9.140625" defaultRowHeight="15" x14ac:dyDescent="0.25"/>
  <cols>
    <col min="1" max="1" width="36.42578125" style="1" customWidth="1"/>
    <col min="2" max="2" width="29.7109375" style="1" customWidth="1"/>
    <col min="3" max="3" width="17.42578125" style="1" customWidth="1"/>
    <col min="4" max="4" width="16.85546875" style="1" customWidth="1"/>
    <col min="5" max="10" width="10.140625" style="1" customWidth="1"/>
    <col min="11" max="11" width="10.42578125" style="1" customWidth="1"/>
    <col min="12" max="12" width="10.140625" style="19" bestFit="1" customWidth="1"/>
    <col min="13" max="15" width="10.140625" style="1" bestFit="1" customWidth="1"/>
    <col min="16" max="16" width="13.85546875" style="13" customWidth="1"/>
    <col min="17" max="17" width="11.42578125" style="1" bestFit="1" customWidth="1"/>
    <col min="18" max="18" width="9.28515625" style="1" bestFit="1" customWidth="1"/>
    <col min="19" max="19" width="16.28515625" style="1" customWidth="1"/>
    <col min="20" max="16384" width="9.140625" style="1"/>
  </cols>
  <sheetData>
    <row r="3" spans="1:19" ht="60" customHeight="1" x14ac:dyDescent="0.25">
      <c r="A3" s="68" t="s">
        <v>0</v>
      </c>
      <c r="B3" s="68" t="s">
        <v>1</v>
      </c>
      <c r="C3" s="68" t="s">
        <v>2</v>
      </c>
      <c r="D3" s="68" t="s">
        <v>3</v>
      </c>
      <c r="E3" s="68" t="s">
        <v>4</v>
      </c>
      <c r="F3" s="68"/>
      <c r="G3" s="68"/>
      <c r="H3" s="68"/>
      <c r="I3" s="68"/>
      <c r="J3" s="68"/>
      <c r="K3" s="68"/>
      <c r="L3" s="68"/>
      <c r="M3" s="68"/>
      <c r="N3" s="68"/>
      <c r="O3" s="68"/>
      <c r="P3" s="12"/>
    </row>
    <row r="4" spans="1:19" x14ac:dyDescent="0.25">
      <c r="A4" s="68"/>
      <c r="B4" s="68"/>
      <c r="C4" s="68"/>
      <c r="D4" s="68"/>
      <c r="E4" s="2">
        <v>2014</v>
      </c>
      <c r="F4" s="2">
        <v>2015</v>
      </c>
      <c r="G4" s="2">
        <v>2016</v>
      </c>
      <c r="H4" s="2">
        <v>2017</v>
      </c>
      <c r="I4" s="2">
        <v>2018</v>
      </c>
      <c r="J4" s="2">
        <v>2019</v>
      </c>
      <c r="K4" s="2">
        <v>2020</v>
      </c>
      <c r="L4" s="14">
        <v>2021</v>
      </c>
      <c r="M4" s="2">
        <v>2022</v>
      </c>
      <c r="N4" s="2">
        <v>2023</v>
      </c>
      <c r="O4" s="2">
        <v>2024</v>
      </c>
      <c r="P4" s="12"/>
    </row>
    <row r="5" spans="1:19" x14ac:dyDescent="0.25">
      <c r="A5" s="2">
        <v>1</v>
      </c>
      <c r="B5" s="2">
        <v>2</v>
      </c>
      <c r="C5" s="2">
        <v>3</v>
      </c>
      <c r="D5" s="2">
        <v>4</v>
      </c>
      <c r="E5" s="2">
        <v>5</v>
      </c>
      <c r="F5" s="2">
        <v>6</v>
      </c>
      <c r="G5" s="2">
        <v>7</v>
      </c>
      <c r="H5" s="2">
        <v>8</v>
      </c>
      <c r="I5" s="2">
        <v>9</v>
      </c>
      <c r="J5" s="2">
        <v>10</v>
      </c>
      <c r="K5" s="2">
        <v>11</v>
      </c>
      <c r="L5" s="14">
        <v>12</v>
      </c>
      <c r="M5" s="2">
        <v>13</v>
      </c>
      <c r="N5" s="2">
        <v>14</v>
      </c>
      <c r="O5" s="2">
        <v>15</v>
      </c>
      <c r="P5" s="12"/>
    </row>
    <row r="6" spans="1:19" ht="15.75" customHeight="1" x14ac:dyDescent="0.25">
      <c r="A6" s="69" t="s">
        <v>5</v>
      </c>
      <c r="B6" s="71"/>
      <c r="C6" s="21" t="s">
        <v>6</v>
      </c>
      <c r="D6" s="10">
        <f t="shared" ref="D6:D11" si="0">SUM(E6:O6)</f>
        <v>51714598.199999996</v>
      </c>
      <c r="E6" s="10">
        <f t="shared" ref="E6:O11" si="1">E14+E21+E27+E33+E39+E45</f>
        <v>4865320.2</v>
      </c>
      <c r="F6" s="10">
        <f t="shared" si="1"/>
        <v>2108258.2999999993</v>
      </c>
      <c r="G6" s="10">
        <f t="shared" si="1"/>
        <v>1927521.6000000003</v>
      </c>
      <c r="H6" s="10">
        <f t="shared" si="1"/>
        <v>2974016.6</v>
      </c>
      <c r="I6" s="10">
        <f t="shared" si="1"/>
        <v>4510087.5999999996</v>
      </c>
      <c r="J6" s="10">
        <f t="shared" si="1"/>
        <v>5256858.7</v>
      </c>
      <c r="K6" s="10">
        <f t="shared" si="1"/>
        <v>5243900.8</v>
      </c>
      <c r="L6" s="20">
        <f t="shared" si="1"/>
        <v>6985960.9000000004</v>
      </c>
      <c r="M6" s="10">
        <f t="shared" si="1"/>
        <v>6643110.7999999998</v>
      </c>
      <c r="N6" s="10">
        <f t="shared" si="1"/>
        <v>5769704.3999999994</v>
      </c>
      <c r="O6" s="10">
        <f t="shared" si="1"/>
        <v>5429858.2999999998</v>
      </c>
      <c r="P6" s="22" t="e">
        <f>L6-#REF!</f>
        <v>#REF!</v>
      </c>
      <c r="Q6" s="1" t="e">
        <f>P6-'ВЕРНАЯ на АВГУСТ'!P6</f>
        <v>#REF!</v>
      </c>
    </row>
    <row r="7" spans="1:19" x14ac:dyDescent="0.25">
      <c r="A7" s="70"/>
      <c r="B7" s="71"/>
      <c r="C7" s="21" t="s">
        <v>7</v>
      </c>
      <c r="D7" s="10">
        <f t="shared" si="0"/>
        <v>18765061.800000001</v>
      </c>
      <c r="E7" s="10">
        <f t="shared" si="1"/>
        <v>1200430.2000000002</v>
      </c>
      <c r="F7" s="10">
        <f t="shared" si="1"/>
        <v>1133207</v>
      </c>
      <c r="G7" s="10">
        <f t="shared" si="1"/>
        <v>1087822.1000000001</v>
      </c>
      <c r="H7" s="10">
        <f t="shared" si="1"/>
        <v>1356948.2999999998</v>
      </c>
      <c r="I7" s="10">
        <f t="shared" si="1"/>
        <v>1321655</v>
      </c>
      <c r="J7" s="10">
        <f t="shared" si="1"/>
        <v>1778262</v>
      </c>
      <c r="K7" s="10">
        <f t="shared" si="1"/>
        <v>1681483.4</v>
      </c>
      <c r="L7" s="20">
        <f>L15+L22+L28+L34+L40+L46</f>
        <v>2704748.4</v>
      </c>
      <c r="M7" s="10">
        <f t="shared" si="1"/>
        <v>2286730.6000000006</v>
      </c>
      <c r="N7" s="10">
        <f t="shared" si="1"/>
        <v>2121969.6999999997</v>
      </c>
      <c r="O7" s="10">
        <f t="shared" si="1"/>
        <v>2091805.1</v>
      </c>
      <c r="P7" s="22" t="e">
        <f>L7-#REF!</f>
        <v>#REF!</v>
      </c>
      <c r="Q7" s="1" t="e">
        <f>P7-'ВЕРНАЯ на АВГУСТ'!P7</f>
        <v>#REF!</v>
      </c>
      <c r="S7" s="23">
        <v>3447987.2</v>
      </c>
    </row>
    <row r="8" spans="1:19" ht="24" x14ac:dyDescent="0.25">
      <c r="A8" s="70"/>
      <c r="B8" s="71"/>
      <c r="C8" s="9" t="s">
        <v>8</v>
      </c>
      <c r="D8" s="10">
        <f t="shared" si="0"/>
        <v>4058410.0000000009</v>
      </c>
      <c r="E8" s="10">
        <f t="shared" si="1"/>
        <v>424910</v>
      </c>
      <c r="F8" s="10">
        <f t="shared" si="1"/>
        <v>350172.8</v>
      </c>
      <c r="G8" s="10">
        <f t="shared" si="1"/>
        <v>85202.5</v>
      </c>
      <c r="H8" s="10">
        <f t="shared" si="1"/>
        <v>92110.7</v>
      </c>
      <c r="I8" s="10">
        <f t="shared" si="1"/>
        <v>231410.3</v>
      </c>
      <c r="J8" s="10">
        <f t="shared" si="1"/>
        <v>308355.30000000005</v>
      </c>
      <c r="K8" s="10">
        <f t="shared" si="1"/>
        <v>574476.20000000007</v>
      </c>
      <c r="L8" s="15">
        <f>L16+L23+L29+L35+L41+L47</f>
        <v>763238.8</v>
      </c>
      <c r="M8" s="10">
        <f t="shared" si="1"/>
        <v>984996.2</v>
      </c>
      <c r="N8" s="10">
        <f t="shared" si="1"/>
        <v>243537.19999999998</v>
      </c>
      <c r="O8" s="10">
        <f t="shared" si="1"/>
        <v>0</v>
      </c>
      <c r="P8" s="12" t="e">
        <f>L8-#REF!</f>
        <v>#REF!</v>
      </c>
      <c r="Q8" s="1" t="e">
        <f>P8-'ВЕРНАЯ на АВГУСТ'!P8</f>
        <v>#REF!</v>
      </c>
    </row>
    <row r="9" spans="1:19" ht="24" x14ac:dyDescent="0.25">
      <c r="A9" s="70"/>
      <c r="B9" s="71"/>
      <c r="C9" s="9" t="s">
        <v>9</v>
      </c>
      <c r="D9" s="10">
        <f t="shared" si="0"/>
        <v>25043886.699999999</v>
      </c>
      <c r="E9" s="10">
        <f t="shared" si="1"/>
        <v>3069368</v>
      </c>
      <c r="F9" s="10">
        <f t="shared" si="1"/>
        <v>450341.19999999995</v>
      </c>
      <c r="G9" s="10">
        <f t="shared" si="1"/>
        <v>569768</v>
      </c>
      <c r="H9" s="10">
        <f t="shared" si="1"/>
        <v>1012886</v>
      </c>
      <c r="I9" s="10">
        <f t="shared" si="1"/>
        <v>2480233.5</v>
      </c>
      <c r="J9" s="10">
        <f t="shared" si="1"/>
        <v>2728100.9</v>
      </c>
      <c r="K9" s="10">
        <f t="shared" si="1"/>
        <v>2698275.3000000003</v>
      </c>
      <c r="L9" s="16">
        <f>L17+L24+L30+L36+L42+L48</f>
        <v>3146086.2</v>
      </c>
      <c r="M9" s="10">
        <f t="shared" si="1"/>
        <v>2981885.3000000003</v>
      </c>
      <c r="N9" s="10">
        <f t="shared" si="1"/>
        <v>2996230.9</v>
      </c>
      <c r="O9" s="10">
        <f t="shared" si="1"/>
        <v>2910711.4</v>
      </c>
      <c r="P9" s="12" t="e">
        <f>L9-#REF!</f>
        <v>#REF!</v>
      </c>
      <c r="Q9" s="1" t="e">
        <f>P9-'ВЕРНАЯ на АВГУСТ'!P9</f>
        <v>#REF!</v>
      </c>
    </row>
    <row r="10" spans="1:19" ht="36" x14ac:dyDescent="0.25">
      <c r="A10" s="70"/>
      <c r="B10" s="71"/>
      <c r="C10" s="9" t="s">
        <v>10</v>
      </c>
      <c r="D10" s="10">
        <f t="shared" si="0"/>
        <v>3574712.4000000004</v>
      </c>
      <c r="E10" s="10">
        <f t="shared" si="1"/>
        <v>170612</v>
      </c>
      <c r="F10" s="10">
        <f t="shared" si="1"/>
        <v>174537.30000000002</v>
      </c>
      <c r="G10" s="10">
        <f t="shared" si="1"/>
        <v>184729</v>
      </c>
      <c r="H10" s="10">
        <f t="shared" si="1"/>
        <v>312071.60000000003</v>
      </c>
      <c r="I10" s="10">
        <f t="shared" si="1"/>
        <v>476788.8</v>
      </c>
      <c r="J10" s="10">
        <f t="shared" si="1"/>
        <v>369613.2</v>
      </c>
      <c r="K10" s="10">
        <f t="shared" si="1"/>
        <v>289665.90000000002</v>
      </c>
      <c r="L10" s="15">
        <f>L18+L25+L31+L37+L43+L49</f>
        <v>371887.5</v>
      </c>
      <c r="M10" s="10">
        <f t="shared" si="1"/>
        <v>389498.7</v>
      </c>
      <c r="N10" s="10">
        <f t="shared" si="1"/>
        <v>407966.6</v>
      </c>
      <c r="O10" s="10">
        <f t="shared" si="1"/>
        <v>427341.8</v>
      </c>
      <c r="P10" s="12" t="e">
        <f>L10-#REF!</f>
        <v>#REF!</v>
      </c>
      <c r="Q10" s="1" t="e">
        <f>P10-'ВЕРНАЯ на АВГУСТ'!P10</f>
        <v>#REF!</v>
      </c>
    </row>
    <row r="11" spans="1:19" ht="72" x14ac:dyDescent="0.25">
      <c r="A11" s="70"/>
      <c r="B11" s="71"/>
      <c r="C11" s="9" t="s">
        <v>11</v>
      </c>
      <c r="D11" s="10">
        <f t="shared" si="0"/>
        <v>272527.3</v>
      </c>
      <c r="E11" s="10">
        <f t="shared" si="1"/>
        <v>0</v>
      </c>
      <c r="F11" s="10">
        <f t="shared" si="1"/>
        <v>0</v>
      </c>
      <c r="G11" s="10">
        <f t="shared" si="1"/>
        <v>0</v>
      </c>
      <c r="H11" s="10">
        <f t="shared" si="1"/>
        <v>200000</v>
      </c>
      <c r="I11" s="10">
        <f t="shared" si="1"/>
        <v>0</v>
      </c>
      <c r="J11" s="10">
        <f t="shared" si="1"/>
        <v>72527.3</v>
      </c>
      <c r="K11" s="10">
        <f t="shared" si="1"/>
        <v>0</v>
      </c>
      <c r="L11" s="15">
        <f>L19+L26+L32+L38+L44+L50</f>
        <v>0</v>
      </c>
      <c r="M11" s="10">
        <f t="shared" si="1"/>
        <v>0</v>
      </c>
      <c r="N11" s="10">
        <f t="shared" si="1"/>
        <v>0</v>
      </c>
      <c r="O11" s="10">
        <f t="shared" si="1"/>
        <v>0</v>
      </c>
      <c r="P11" s="12" t="e">
        <f>L11-#REF!</f>
        <v>#REF!</v>
      </c>
      <c r="Q11" s="1" t="e">
        <f>P11-'ВЕРНАЯ на АВГУСТ'!P11</f>
        <v>#REF!</v>
      </c>
    </row>
    <row r="12" spans="1:19" x14ac:dyDescent="0.25">
      <c r="A12" s="70"/>
      <c r="B12" s="9"/>
      <c r="C12" s="9"/>
      <c r="D12" s="10"/>
      <c r="E12" s="10"/>
      <c r="F12" s="10"/>
      <c r="G12" s="10"/>
      <c r="H12" s="10"/>
      <c r="I12" s="10"/>
      <c r="J12" s="10"/>
      <c r="K12" s="10"/>
      <c r="L12" s="15"/>
      <c r="M12" s="10"/>
      <c r="N12" s="10"/>
      <c r="O12" s="10"/>
      <c r="P12" s="12" t="e">
        <f>L12-#REF!</f>
        <v>#REF!</v>
      </c>
      <c r="Q12" s="1" t="e">
        <f>P12-'ВЕРНАЯ на АВГУСТ'!P12</f>
        <v>#REF!</v>
      </c>
    </row>
    <row r="13" spans="1:19" x14ac:dyDescent="0.25">
      <c r="A13" s="70"/>
      <c r="B13" s="71" t="s">
        <v>12</v>
      </c>
      <c r="C13" s="71"/>
      <c r="D13" s="71"/>
      <c r="E13" s="71"/>
      <c r="F13" s="71"/>
      <c r="G13" s="71"/>
      <c r="H13" s="71"/>
      <c r="I13" s="71"/>
      <c r="J13" s="71"/>
      <c r="K13" s="71"/>
      <c r="L13" s="17"/>
      <c r="M13" s="9"/>
      <c r="N13" s="9"/>
      <c r="O13" s="9"/>
      <c r="P13" s="12" t="e">
        <f>L13-#REF!</f>
        <v>#REF!</v>
      </c>
      <c r="Q13" s="1" t="e">
        <f>P13-'ВЕРНАЯ на АВГУСТ'!P13</f>
        <v>#REF!</v>
      </c>
    </row>
    <row r="14" spans="1:19" x14ac:dyDescent="0.25">
      <c r="A14" s="70"/>
      <c r="B14" s="71" t="s">
        <v>13</v>
      </c>
      <c r="C14" s="9" t="s">
        <v>6</v>
      </c>
      <c r="D14" s="20">
        <f t="shared" ref="D14:D77" si="2">SUM(E14:O14)</f>
        <v>47513706.299999997</v>
      </c>
      <c r="E14" s="10">
        <f t="shared" ref="E14:O19" si="3">E51+E87+E135+E171+E207+E243+E292+E461+E498+E836+E928</f>
        <v>4435640.7</v>
      </c>
      <c r="F14" s="10">
        <f t="shared" si="3"/>
        <v>1765270.4999999995</v>
      </c>
      <c r="G14" s="10">
        <f t="shared" si="3"/>
        <v>1860957.7000000002</v>
      </c>
      <c r="H14" s="10">
        <f t="shared" si="3"/>
        <v>2895349.9</v>
      </c>
      <c r="I14" s="10">
        <f t="shared" si="3"/>
        <v>4279028.8</v>
      </c>
      <c r="J14" s="10">
        <f t="shared" si="3"/>
        <v>5079884.2</v>
      </c>
      <c r="K14" s="10">
        <f t="shared" si="3"/>
        <v>4860391.5999999996</v>
      </c>
      <c r="L14" s="20">
        <f t="shared" si="3"/>
        <v>5810350.6000000006</v>
      </c>
      <c r="M14" s="10">
        <f t="shared" si="3"/>
        <v>5624088.5999999996</v>
      </c>
      <c r="N14" s="10">
        <f t="shared" si="3"/>
        <v>5621294.8999999994</v>
      </c>
      <c r="O14" s="10">
        <f t="shared" si="3"/>
        <v>5281448.8</v>
      </c>
      <c r="P14" s="12" t="e">
        <f>L14-#REF!</f>
        <v>#REF!</v>
      </c>
      <c r="Q14" s="1" t="e">
        <f>P14-'ВЕРНАЯ на АВГУСТ'!P14</f>
        <v>#REF!</v>
      </c>
      <c r="R14" s="1" t="e">
        <f>P14-Q14</f>
        <v>#REF!</v>
      </c>
    </row>
    <row r="15" spans="1:19" x14ac:dyDescent="0.25">
      <c r="A15" s="70"/>
      <c r="B15" s="71"/>
      <c r="C15" s="9" t="s">
        <v>7</v>
      </c>
      <c r="D15" s="20">
        <f t="shared" si="2"/>
        <v>16972066.199999996</v>
      </c>
      <c r="E15" s="10">
        <f t="shared" si="3"/>
        <v>1080295.4000000001</v>
      </c>
      <c r="F15" s="10">
        <f t="shared" si="3"/>
        <v>1062934.1000000001</v>
      </c>
      <c r="G15" s="10">
        <f t="shared" si="3"/>
        <v>1037017.6000000001</v>
      </c>
      <c r="H15" s="10">
        <f t="shared" si="3"/>
        <v>1303576.7</v>
      </c>
      <c r="I15" s="10">
        <f t="shared" si="3"/>
        <v>1238787.3999999999</v>
      </c>
      <c r="J15" s="10">
        <f t="shared" si="3"/>
        <v>1671770.6</v>
      </c>
      <c r="K15" s="10">
        <f t="shared" si="3"/>
        <v>1509416.7999999998</v>
      </c>
      <c r="L15" s="20">
        <f t="shared" si="3"/>
        <v>2080921.1</v>
      </c>
      <c r="M15" s="10">
        <f t="shared" si="3"/>
        <v>2037810.5000000002</v>
      </c>
      <c r="N15" s="10">
        <f t="shared" si="3"/>
        <v>1989850.2999999998</v>
      </c>
      <c r="O15" s="10">
        <f t="shared" si="3"/>
        <v>1959685.7000000002</v>
      </c>
      <c r="P15" s="12" t="e">
        <f>L15-#REF!</f>
        <v>#REF!</v>
      </c>
      <c r="Q15" s="1" t="e">
        <f>P15-'ВЕРНАЯ на АВГУСТ'!P15</f>
        <v>#REF!</v>
      </c>
    </row>
    <row r="16" spans="1:19" ht="24" x14ac:dyDescent="0.25">
      <c r="A16" s="70"/>
      <c r="B16" s="71"/>
      <c r="C16" s="9" t="s">
        <v>8</v>
      </c>
      <c r="D16" s="10">
        <f t="shared" si="2"/>
        <v>1868072.1</v>
      </c>
      <c r="E16" s="10">
        <f t="shared" si="3"/>
        <v>124730.6</v>
      </c>
      <c r="F16" s="10">
        <f t="shared" si="3"/>
        <v>85429.9</v>
      </c>
      <c r="G16" s="10">
        <f t="shared" si="3"/>
        <v>85122</v>
      </c>
      <c r="H16" s="10">
        <f t="shared" si="3"/>
        <v>82605.399999999994</v>
      </c>
      <c r="I16" s="10">
        <f t="shared" si="3"/>
        <v>98984.6</v>
      </c>
      <c r="J16" s="10">
        <f t="shared" si="3"/>
        <v>305987.90000000002</v>
      </c>
      <c r="K16" s="10">
        <f t="shared" si="3"/>
        <v>382966.80000000005</v>
      </c>
      <c r="L16" s="15">
        <f t="shared" si="3"/>
        <v>227523.5</v>
      </c>
      <c r="M16" s="10">
        <f t="shared" si="3"/>
        <v>231184.19999999998</v>
      </c>
      <c r="N16" s="10">
        <f t="shared" si="3"/>
        <v>243537.19999999998</v>
      </c>
      <c r="O16" s="10">
        <f t="shared" si="3"/>
        <v>0</v>
      </c>
      <c r="P16" s="12" t="e">
        <f>L16-#REF!</f>
        <v>#REF!</v>
      </c>
      <c r="Q16" s="1" t="e">
        <f>P16-'ВЕРНАЯ на АВГУСТ'!P16</f>
        <v>#REF!</v>
      </c>
    </row>
    <row r="17" spans="1:19" ht="24" x14ac:dyDescent="0.25">
      <c r="A17" s="70"/>
      <c r="B17" s="71"/>
      <c r="C17" s="9" t="s">
        <v>9</v>
      </c>
      <c r="D17" s="10">
        <f t="shared" si="2"/>
        <v>24940018.800000001</v>
      </c>
      <c r="E17" s="10">
        <f t="shared" si="3"/>
        <v>3060342.7</v>
      </c>
      <c r="F17" s="10">
        <f t="shared" si="3"/>
        <v>444154.1</v>
      </c>
      <c r="G17" s="10">
        <f t="shared" si="3"/>
        <v>560801.69999999995</v>
      </c>
      <c r="H17" s="10">
        <f t="shared" si="3"/>
        <v>1003196.2</v>
      </c>
      <c r="I17" s="10">
        <f t="shared" si="3"/>
        <v>2470568</v>
      </c>
      <c r="J17" s="10">
        <f t="shared" si="3"/>
        <v>2720038.1999999997</v>
      </c>
      <c r="K17" s="10">
        <f t="shared" si="3"/>
        <v>2686542.1</v>
      </c>
      <c r="L17" s="15">
        <f t="shared" si="3"/>
        <v>3136118.5</v>
      </c>
      <c r="M17" s="10">
        <f t="shared" si="3"/>
        <v>2971695.2</v>
      </c>
      <c r="N17" s="10">
        <f t="shared" si="3"/>
        <v>2986040.8</v>
      </c>
      <c r="O17" s="10">
        <f t="shared" si="3"/>
        <v>2900521.3</v>
      </c>
      <c r="P17" s="12" t="e">
        <f>L17-#REF!</f>
        <v>#REF!</v>
      </c>
      <c r="Q17" s="1" t="e">
        <f>P17-'ВЕРНАЯ на АВГУСТ'!P17</f>
        <v>#REF!</v>
      </c>
    </row>
    <row r="18" spans="1:19" ht="36" x14ac:dyDescent="0.25">
      <c r="A18" s="70"/>
      <c r="B18" s="71"/>
      <c r="C18" s="9" t="s">
        <v>10</v>
      </c>
      <c r="D18" s="10">
        <f t="shared" si="2"/>
        <v>3514974.9000000004</v>
      </c>
      <c r="E18" s="10">
        <f t="shared" si="3"/>
        <v>170272</v>
      </c>
      <c r="F18" s="10">
        <f t="shared" si="3"/>
        <v>172752.40000000002</v>
      </c>
      <c r="G18" s="10">
        <f t="shared" si="3"/>
        <v>178016.4</v>
      </c>
      <c r="H18" s="10">
        <f t="shared" si="3"/>
        <v>305971.60000000003</v>
      </c>
      <c r="I18" s="10">
        <f t="shared" si="3"/>
        <v>470688.8</v>
      </c>
      <c r="J18" s="10">
        <f t="shared" si="3"/>
        <v>363513.2</v>
      </c>
      <c r="K18" s="10">
        <f t="shared" si="3"/>
        <v>281465.90000000002</v>
      </c>
      <c r="L18" s="15">
        <f t="shared" si="3"/>
        <v>365787.5</v>
      </c>
      <c r="M18" s="10">
        <f t="shared" si="3"/>
        <v>383398.7</v>
      </c>
      <c r="N18" s="10">
        <f t="shared" si="3"/>
        <v>401866.6</v>
      </c>
      <c r="O18" s="10">
        <f t="shared" si="3"/>
        <v>421241.8</v>
      </c>
      <c r="P18" s="12" t="e">
        <f>L18-#REF!</f>
        <v>#REF!</v>
      </c>
      <c r="Q18" s="1" t="e">
        <f>P18-'ВЕРНАЯ на АВГУСТ'!P18</f>
        <v>#REF!</v>
      </c>
    </row>
    <row r="19" spans="1:19" ht="78.75" customHeight="1" x14ac:dyDescent="0.25">
      <c r="A19" s="70"/>
      <c r="B19" s="71"/>
      <c r="C19" s="9" t="s">
        <v>11</v>
      </c>
      <c r="D19" s="10">
        <f t="shared" si="2"/>
        <v>218574.3</v>
      </c>
      <c r="E19" s="10">
        <f t="shared" si="3"/>
        <v>0</v>
      </c>
      <c r="F19" s="10">
        <f t="shared" si="3"/>
        <v>0</v>
      </c>
      <c r="G19" s="10">
        <f t="shared" si="3"/>
        <v>0</v>
      </c>
      <c r="H19" s="10">
        <f t="shared" si="3"/>
        <v>200000</v>
      </c>
      <c r="I19" s="10">
        <f t="shared" si="3"/>
        <v>0</v>
      </c>
      <c r="J19" s="10">
        <f t="shared" si="3"/>
        <v>18574.300000000003</v>
      </c>
      <c r="K19" s="10">
        <f t="shared" si="3"/>
        <v>0</v>
      </c>
      <c r="L19" s="15">
        <f t="shared" si="3"/>
        <v>0</v>
      </c>
      <c r="M19" s="10">
        <f t="shared" si="3"/>
        <v>0</v>
      </c>
      <c r="N19" s="10">
        <f t="shared" si="3"/>
        <v>0</v>
      </c>
      <c r="O19" s="10">
        <f t="shared" si="3"/>
        <v>0</v>
      </c>
      <c r="P19" s="12" t="e">
        <f>L19-#REF!</f>
        <v>#REF!</v>
      </c>
      <c r="Q19" s="1" t="e">
        <f>P19-'ВЕРНАЯ на АВГУСТ'!P19</f>
        <v>#REF!</v>
      </c>
    </row>
    <row r="20" spans="1:19" ht="15" hidden="1" customHeight="1" x14ac:dyDescent="0.25">
      <c r="A20" s="70"/>
      <c r="B20" s="9"/>
      <c r="C20" s="9"/>
      <c r="D20" s="10">
        <f t="shared" si="2"/>
        <v>-1.5570549294352531E-9</v>
      </c>
      <c r="E20" s="10">
        <f t="shared" ref="E20:O20" si="4">E14-E15-E16-E17-E18-E19</f>
        <v>-4.6566128730773926E-10</v>
      </c>
      <c r="F20" s="10">
        <f t="shared" si="4"/>
        <v>-5.8207660913467407E-10</v>
      </c>
      <c r="G20" s="10">
        <f t="shared" si="4"/>
        <v>1.4551915228366852E-10</v>
      </c>
      <c r="H20" s="10">
        <f t="shared" si="4"/>
        <v>0</v>
      </c>
      <c r="I20" s="10">
        <f t="shared" si="4"/>
        <v>-1.7462298274040222E-10</v>
      </c>
      <c r="J20" s="10">
        <f t="shared" si="4"/>
        <v>4.5110937207937241E-10</v>
      </c>
      <c r="K20" s="10">
        <f t="shared" si="4"/>
        <v>-1.1641532182693481E-10</v>
      </c>
      <c r="L20" s="15">
        <f t="shared" si="4"/>
        <v>4.6566128730773926E-10</v>
      </c>
      <c r="M20" s="10">
        <f t="shared" si="4"/>
        <v>-7.5669959187507629E-10</v>
      </c>
      <c r="N20" s="10">
        <f t="shared" si="4"/>
        <v>-3.4924596548080444E-10</v>
      </c>
      <c r="O20" s="10">
        <f t="shared" si="4"/>
        <v>-1.7462298274040222E-10</v>
      </c>
      <c r="P20" s="12" t="e">
        <f>L20-#REF!</f>
        <v>#REF!</v>
      </c>
      <c r="Q20" s="1" t="e">
        <f>P20-'ВЕРНАЯ на АВГУСТ'!P20</f>
        <v>#REF!</v>
      </c>
    </row>
    <row r="21" spans="1:19" ht="18" customHeight="1" x14ac:dyDescent="0.25">
      <c r="A21" s="70"/>
      <c r="B21" s="72" t="s">
        <v>14</v>
      </c>
      <c r="C21" s="9" t="s">
        <v>6</v>
      </c>
      <c r="D21" s="10">
        <f t="shared" si="2"/>
        <v>874431.20000000007</v>
      </c>
      <c r="E21" s="10">
        <f t="shared" ref="E21:K26" si="5">E443+E449+E455+E842+E940+E504</f>
        <v>53995</v>
      </c>
      <c r="F21" s="10">
        <f t="shared" si="5"/>
        <v>48924.7</v>
      </c>
      <c r="G21" s="10">
        <f t="shared" si="5"/>
        <v>53197.3</v>
      </c>
      <c r="H21" s="10">
        <f t="shared" si="5"/>
        <v>64193.3</v>
      </c>
      <c r="I21" s="10">
        <f t="shared" si="5"/>
        <v>58750.7</v>
      </c>
      <c r="J21" s="10">
        <f t="shared" si="5"/>
        <v>81348.3</v>
      </c>
      <c r="K21" s="10">
        <f t="shared" si="5"/>
        <v>99860.4</v>
      </c>
      <c r="L21" s="15">
        <f t="shared" ref="L21:O26" si="6">L443+L449+L455+L842+L504</f>
        <v>103376</v>
      </c>
      <c r="M21" s="10">
        <f t="shared" si="6"/>
        <v>103592.9</v>
      </c>
      <c r="N21" s="10">
        <f t="shared" si="6"/>
        <v>103596.3</v>
      </c>
      <c r="O21" s="10">
        <f t="shared" si="6"/>
        <v>103596.3</v>
      </c>
      <c r="P21" s="12" t="e">
        <f>L21-#REF!</f>
        <v>#REF!</v>
      </c>
      <c r="Q21" s="1" t="e">
        <f>P21-'ВЕРНАЯ на АВГУСТ'!P21</f>
        <v>#REF!</v>
      </c>
    </row>
    <row r="22" spans="1:19" x14ac:dyDescent="0.25">
      <c r="A22" s="70"/>
      <c r="B22" s="72"/>
      <c r="C22" s="9" t="s">
        <v>7</v>
      </c>
      <c r="D22" s="10">
        <f t="shared" si="2"/>
        <v>752196.79999999993</v>
      </c>
      <c r="E22" s="10">
        <f t="shared" si="5"/>
        <v>44450.3</v>
      </c>
      <c r="F22" s="10">
        <f t="shared" si="5"/>
        <v>42074.8</v>
      </c>
      <c r="G22" s="10">
        <f t="shared" si="5"/>
        <v>43533.5</v>
      </c>
      <c r="H22" s="10">
        <f t="shared" si="5"/>
        <v>44998.2</v>
      </c>
      <c r="I22" s="10">
        <f t="shared" si="5"/>
        <v>46659.5</v>
      </c>
      <c r="J22" s="10">
        <f t="shared" si="5"/>
        <v>70918.2</v>
      </c>
      <c r="K22" s="10">
        <f t="shared" si="5"/>
        <v>85938.8</v>
      </c>
      <c r="L22" s="15">
        <f t="shared" si="6"/>
        <v>93408.3</v>
      </c>
      <c r="M22" s="10">
        <f t="shared" si="6"/>
        <v>93402.8</v>
      </c>
      <c r="N22" s="10">
        <f t="shared" si="6"/>
        <v>93406.2</v>
      </c>
      <c r="O22" s="10">
        <f t="shared" si="6"/>
        <v>93406.2</v>
      </c>
      <c r="P22" s="12" t="e">
        <f>L22-#REF!</f>
        <v>#REF!</v>
      </c>
      <c r="Q22" s="1" t="e">
        <f>P22-'ВЕРНАЯ на АВГУСТ'!P22</f>
        <v>#REF!</v>
      </c>
    </row>
    <row r="23" spans="1:19" ht="24" x14ac:dyDescent="0.25">
      <c r="A23" s="70"/>
      <c r="B23" s="72"/>
      <c r="C23" s="9" t="s">
        <v>8</v>
      </c>
      <c r="D23" s="10">
        <f t="shared" si="2"/>
        <v>16806.5</v>
      </c>
      <c r="E23" s="10">
        <f t="shared" si="5"/>
        <v>179.4</v>
      </c>
      <c r="F23" s="10">
        <f t="shared" si="5"/>
        <v>59.8</v>
      </c>
      <c r="G23" s="10">
        <f t="shared" si="5"/>
        <v>80.5</v>
      </c>
      <c r="H23" s="10">
        <f t="shared" si="5"/>
        <v>9505.2999999999993</v>
      </c>
      <c r="I23" s="10">
        <f t="shared" si="5"/>
        <v>2425.6999999999998</v>
      </c>
      <c r="J23" s="10">
        <f t="shared" si="5"/>
        <v>2367.4</v>
      </c>
      <c r="K23" s="10">
        <f t="shared" si="5"/>
        <v>2188.4</v>
      </c>
      <c r="L23" s="15">
        <f t="shared" si="6"/>
        <v>0</v>
      </c>
      <c r="M23" s="10">
        <f t="shared" si="6"/>
        <v>0</v>
      </c>
      <c r="N23" s="10">
        <f t="shared" si="6"/>
        <v>0</v>
      </c>
      <c r="O23" s="10">
        <f t="shared" si="6"/>
        <v>0</v>
      </c>
      <c r="P23" s="12" t="e">
        <f>L23-#REF!</f>
        <v>#REF!</v>
      </c>
      <c r="Q23" s="1" t="e">
        <f>P23-'ВЕРНАЯ на АВГУСТ'!P23</f>
        <v>#REF!</v>
      </c>
    </row>
    <row r="24" spans="1:19" ht="24" x14ac:dyDescent="0.25">
      <c r="A24" s="70"/>
      <c r="B24" s="72"/>
      <c r="C24" s="9" t="s">
        <v>9</v>
      </c>
      <c r="D24" s="10">
        <f t="shared" si="2"/>
        <v>103867.90000000001</v>
      </c>
      <c r="E24" s="10">
        <f t="shared" si="5"/>
        <v>9025.2999999999993</v>
      </c>
      <c r="F24" s="10">
        <f t="shared" si="5"/>
        <v>6187.1</v>
      </c>
      <c r="G24" s="10">
        <f t="shared" si="5"/>
        <v>8966.2999999999993</v>
      </c>
      <c r="H24" s="10">
        <f t="shared" si="5"/>
        <v>9689.7999999999993</v>
      </c>
      <c r="I24" s="10">
        <f t="shared" si="5"/>
        <v>9665.5</v>
      </c>
      <c r="J24" s="10">
        <f t="shared" si="5"/>
        <v>8062.7</v>
      </c>
      <c r="K24" s="10">
        <f t="shared" si="5"/>
        <v>11733.2</v>
      </c>
      <c r="L24" s="15">
        <f t="shared" si="6"/>
        <v>9967.7000000000007</v>
      </c>
      <c r="M24" s="10">
        <f t="shared" si="6"/>
        <v>10190.1</v>
      </c>
      <c r="N24" s="10">
        <f t="shared" si="6"/>
        <v>10190.1</v>
      </c>
      <c r="O24" s="10">
        <f t="shared" si="6"/>
        <v>10190.1</v>
      </c>
      <c r="P24" s="12" t="e">
        <f>L24-#REF!</f>
        <v>#REF!</v>
      </c>
      <c r="Q24" s="1" t="e">
        <f>P24-'ВЕРНАЯ на АВГУСТ'!P24</f>
        <v>#REF!</v>
      </c>
    </row>
    <row r="25" spans="1:19" ht="36" x14ac:dyDescent="0.25">
      <c r="A25" s="70"/>
      <c r="B25" s="72"/>
      <c r="C25" s="9" t="s">
        <v>10</v>
      </c>
      <c r="D25" s="10">
        <f t="shared" si="2"/>
        <v>1560</v>
      </c>
      <c r="E25" s="10">
        <f t="shared" si="5"/>
        <v>340</v>
      </c>
      <c r="F25" s="10">
        <f t="shared" si="5"/>
        <v>603</v>
      </c>
      <c r="G25" s="10">
        <f t="shared" si="5"/>
        <v>617</v>
      </c>
      <c r="H25" s="10">
        <f t="shared" si="5"/>
        <v>0</v>
      </c>
      <c r="I25" s="10">
        <f t="shared" si="5"/>
        <v>0</v>
      </c>
      <c r="J25" s="10">
        <f t="shared" si="5"/>
        <v>0</v>
      </c>
      <c r="K25" s="10">
        <f t="shared" si="5"/>
        <v>0</v>
      </c>
      <c r="L25" s="15">
        <f t="shared" si="6"/>
        <v>0</v>
      </c>
      <c r="M25" s="10">
        <f t="shared" si="6"/>
        <v>0</v>
      </c>
      <c r="N25" s="10">
        <f t="shared" si="6"/>
        <v>0</v>
      </c>
      <c r="O25" s="10">
        <f t="shared" si="6"/>
        <v>0</v>
      </c>
      <c r="P25" s="12" t="e">
        <f>L25-#REF!</f>
        <v>#REF!</v>
      </c>
      <c r="Q25" s="1" t="e">
        <f>P25-'ВЕРНАЯ на АВГУСТ'!P25</f>
        <v>#REF!</v>
      </c>
    </row>
    <row r="26" spans="1:19" ht="72" x14ac:dyDescent="0.25">
      <c r="A26" s="70"/>
      <c r="B26" s="72"/>
      <c r="C26" s="9" t="s">
        <v>11</v>
      </c>
      <c r="D26" s="10">
        <f t="shared" si="2"/>
        <v>0</v>
      </c>
      <c r="E26" s="10">
        <f t="shared" si="5"/>
        <v>0</v>
      </c>
      <c r="F26" s="10">
        <f t="shared" si="5"/>
        <v>0</v>
      </c>
      <c r="G26" s="10">
        <f t="shared" si="5"/>
        <v>0</v>
      </c>
      <c r="H26" s="10">
        <f t="shared" si="5"/>
        <v>0</v>
      </c>
      <c r="I26" s="10">
        <f t="shared" si="5"/>
        <v>0</v>
      </c>
      <c r="J26" s="10">
        <f t="shared" si="5"/>
        <v>0</v>
      </c>
      <c r="K26" s="10">
        <f t="shared" si="5"/>
        <v>0</v>
      </c>
      <c r="L26" s="15">
        <f t="shared" si="6"/>
        <v>0</v>
      </c>
      <c r="M26" s="10">
        <f t="shared" si="6"/>
        <v>0</v>
      </c>
      <c r="N26" s="10">
        <f t="shared" si="6"/>
        <v>0</v>
      </c>
      <c r="O26" s="10">
        <f t="shared" si="6"/>
        <v>0</v>
      </c>
      <c r="P26" s="12" t="e">
        <f>L26-#REF!</f>
        <v>#REF!</v>
      </c>
      <c r="Q26" s="1" t="e">
        <f>P26-'ВЕРНАЯ на АВГУСТ'!P26</f>
        <v>#REF!</v>
      </c>
    </row>
    <row r="27" spans="1:19" ht="15.75" customHeight="1" x14ac:dyDescent="0.25">
      <c r="A27" s="70"/>
      <c r="B27" s="72" t="s">
        <v>15</v>
      </c>
      <c r="C27" s="9" t="s">
        <v>6</v>
      </c>
      <c r="D27" s="20">
        <f t="shared" si="2"/>
        <v>983629.5</v>
      </c>
      <c r="E27" s="10">
        <f t="shared" ref="E27:H32" si="7">E510</f>
        <v>375684.5</v>
      </c>
      <c r="F27" s="10">
        <f t="shared" si="7"/>
        <v>290527.3</v>
      </c>
      <c r="G27" s="10">
        <f t="shared" si="7"/>
        <v>0</v>
      </c>
      <c r="H27" s="10">
        <f t="shared" si="7"/>
        <v>847.69999999999993</v>
      </c>
      <c r="I27" s="10">
        <f>I510+I431</f>
        <v>151570</v>
      </c>
      <c r="J27" s="10">
        <f t="shared" ref="J27:O27" si="8">J510+J431</f>
        <v>0</v>
      </c>
      <c r="K27" s="10">
        <f t="shared" si="8"/>
        <v>0</v>
      </c>
      <c r="L27" s="20">
        <f t="shared" si="8"/>
        <v>165000</v>
      </c>
      <c r="M27" s="10">
        <f t="shared" si="8"/>
        <v>0</v>
      </c>
      <c r="N27" s="10">
        <f t="shared" si="8"/>
        <v>0</v>
      </c>
      <c r="O27" s="10">
        <f t="shared" si="8"/>
        <v>0</v>
      </c>
      <c r="P27" s="12" t="e">
        <f>L27-#REF!</f>
        <v>#REF!</v>
      </c>
      <c r="Q27" s="1" t="e">
        <f>P27-'ВЕРНАЯ на АВГУСТ'!P27</f>
        <v>#REF!</v>
      </c>
      <c r="S27" s="20">
        <v>983629.5</v>
      </c>
    </row>
    <row r="28" spans="1:19" x14ac:dyDescent="0.25">
      <c r="A28" s="70"/>
      <c r="B28" s="72"/>
      <c r="C28" s="9" t="s">
        <v>7</v>
      </c>
      <c r="D28" s="20">
        <f t="shared" si="2"/>
        <v>288946.40000000002</v>
      </c>
      <c r="E28" s="10">
        <f t="shared" si="7"/>
        <v>75684.5</v>
      </c>
      <c r="F28" s="10">
        <f t="shared" si="7"/>
        <v>25844.2</v>
      </c>
      <c r="G28" s="10">
        <f t="shared" si="7"/>
        <v>0</v>
      </c>
      <c r="H28" s="10">
        <f t="shared" si="7"/>
        <v>847.69999999999993</v>
      </c>
      <c r="I28" s="10">
        <f t="shared" ref="I28:O32" si="9">I511+I432</f>
        <v>21570</v>
      </c>
      <c r="J28" s="10">
        <f t="shared" si="9"/>
        <v>0</v>
      </c>
      <c r="K28" s="10">
        <f t="shared" si="9"/>
        <v>0</v>
      </c>
      <c r="L28" s="20">
        <f t="shared" si="9"/>
        <v>165000</v>
      </c>
      <c r="M28" s="10">
        <f t="shared" si="9"/>
        <v>0</v>
      </c>
      <c r="N28" s="10">
        <f t="shared" si="9"/>
        <v>0</v>
      </c>
      <c r="O28" s="10">
        <f t="shared" si="9"/>
        <v>0</v>
      </c>
      <c r="P28" s="12" t="e">
        <f>L28-#REF!</f>
        <v>#REF!</v>
      </c>
      <c r="Q28" s="1" t="e">
        <f>P28-'ВЕРНАЯ на АВГУСТ'!P28</f>
        <v>#REF!</v>
      </c>
    </row>
    <row r="29" spans="1:19" ht="24" x14ac:dyDescent="0.25">
      <c r="A29" s="70"/>
      <c r="B29" s="72"/>
      <c r="C29" s="9" t="s">
        <v>8</v>
      </c>
      <c r="D29" s="10">
        <f t="shared" si="2"/>
        <v>694683.1</v>
      </c>
      <c r="E29" s="10">
        <f t="shared" si="7"/>
        <v>300000</v>
      </c>
      <c r="F29" s="10">
        <f t="shared" si="7"/>
        <v>264683.09999999998</v>
      </c>
      <c r="G29" s="10">
        <f t="shared" si="7"/>
        <v>0</v>
      </c>
      <c r="H29" s="10">
        <f t="shared" si="7"/>
        <v>0</v>
      </c>
      <c r="I29" s="10">
        <f t="shared" si="9"/>
        <v>130000</v>
      </c>
      <c r="J29" s="10">
        <f t="shared" si="9"/>
        <v>0</v>
      </c>
      <c r="K29" s="10">
        <f t="shared" si="9"/>
        <v>0</v>
      </c>
      <c r="L29" s="15">
        <f t="shared" si="9"/>
        <v>0</v>
      </c>
      <c r="M29" s="10">
        <f t="shared" si="9"/>
        <v>0</v>
      </c>
      <c r="N29" s="10">
        <f t="shared" si="9"/>
        <v>0</v>
      </c>
      <c r="O29" s="10">
        <f t="shared" si="9"/>
        <v>0</v>
      </c>
      <c r="P29" s="12" t="e">
        <f>L29-#REF!</f>
        <v>#REF!</v>
      </c>
      <c r="Q29" s="1" t="e">
        <f>P29-'ВЕРНАЯ на АВГУСТ'!P29</f>
        <v>#REF!</v>
      </c>
    </row>
    <row r="30" spans="1:19" ht="24" x14ac:dyDescent="0.25">
      <c r="A30" s="70"/>
      <c r="B30" s="72"/>
      <c r="C30" s="9" t="s">
        <v>9</v>
      </c>
      <c r="D30" s="10">
        <f t="shared" si="2"/>
        <v>0</v>
      </c>
      <c r="E30" s="10">
        <f t="shared" si="7"/>
        <v>0</v>
      </c>
      <c r="F30" s="10">
        <f t="shared" si="7"/>
        <v>0</v>
      </c>
      <c r="G30" s="10">
        <f t="shared" si="7"/>
        <v>0</v>
      </c>
      <c r="H30" s="10">
        <f t="shared" si="7"/>
        <v>0</v>
      </c>
      <c r="I30" s="10">
        <f t="shared" si="9"/>
        <v>0</v>
      </c>
      <c r="J30" s="10">
        <f t="shared" si="9"/>
        <v>0</v>
      </c>
      <c r="K30" s="10">
        <f t="shared" si="9"/>
        <v>0</v>
      </c>
      <c r="L30" s="15">
        <f t="shared" si="9"/>
        <v>0</v>
      </c>
      <c r="M30" s="10">
        <f t="shared" si="9"/>
        <v>0</v>
      </c>
      <c r="N30" s="10">
        <f t="shared" si="9"/>
        <v>0</v>
      </c>
      <c r="O30" s="10">
        <f t="shared" si="9"/>
        <v>0</v>
      </c>
      <c r="P30" s="12" t="e">
        <f>L30-#REF!</f>
        <v>#REF!</v>
      </c>
      <c r="Q30" s="1" t="e">
        <f>P30-'ВЕРНАЯ на АВГУСТ'!P30</f>
        <v>#REF!</v>
      </c>
    </row>
    <row r="31" spans="1:19" ht="36" x14ac:dyDescent="0.25">
      <c r="A31" s="70"/>
      <c r="B31" s="72"/>
      <c r="C31" s="9" t="s">
        <v>10</v>
      </c>
      <c r="D31" s="10">
        <f t="shared" si="2"/>
        <v>0</v>
      </c>
      <c r="E31" s="10">
        <f t="shared" si="7"/>
        <v>0</v>
      </c>
      <c r="F31" s="10">
        <f t="shared" si="7"/>
        <v>0</v>
      </c>
      <c r="G31" s="10">
        <f t="shared" si="7"/>
        <v>0</v>
      </c>
      <c r="H31" s="10">
        <f t="shared" si="7"/>
        <v>0</v>
      </c>
      <c r="I31" s="10">
        <f t="shared" si="9"/>
        <v>0</v>
      </c>
      <c r="J31" s="10">
        <f t="shared" si="9"/>
        <v>0</v>
      </c>
      <c r="K31" s="10">
        <f t="shared" si="9"/>
        <v>0</v>
      </c>
      <c r="L31" s="15">
        <f t="shared" si="9"/>
        <v>0</v>
      </c>
      <c r="M31" s="10">
        <f t="shared" si="9"/>
        <v>0</v>
      </c>
      <c r="N31" s="10">
        <f t="shared" si="9"/>
        <v>0</v>
      </c>
      <c r="O31" s="10">
        <f t="shared" si="9"/>
        <v>0</v>
      </c>
      <c r="P31" s="12" t="e">
        <f>L31-#REF!</f>
        <v>#REF!</v>
      </c>
      <c r="Q31" s="1" t="e">
        <f>P31-'ВЕРНАЯ на АВГУСТ'!P31</f>
        <v>#REF!</v>
      </c>
    </row>
    <row r="32" spans="1:19" ht="72" x14ac:dyDescent="0.25">
      <c r="A32" s="70"/>
      <c r="B32" s="72"/>
      <c r="C32" s="9" t="s">
        <v>11</v>
      </c>
      <c r="D32" s="10">
        <f t="shared" si="2"/>
        <v>0</v>
      </c>
      <c r="E32" s="10">
        <f t="shared" si="7"/>
        <v>0</v>
      </c>
      <c r="F32" s="10">
        <f t="shared" si="7"/>
        <v>0</v>
      </c>
      <c r="G32" s="10">
        <f t="shared" si="7"/>
        <v>0</v>
      </c>
      <c r="H32" s="10">
        <f t="shared" si="7"/>
        <v>0</v>
      </c>
      <c r="I32" s="10">
        <f t="shared" si="9"/>
        <v>0</v>
      </c>
      <c r="J32" s="10">
        <f t="shared" si="9"/>
        <v>0</v>
      </c>
      <c r="K32" s="10">
        <f t="shared" si="9"/>
        <v>0</v>
      </c>
      <c r="L32" s="15">
        <f t="shared" si="9"/>
        <v>0</v>
      </c>
      <c r="M32" s="10">
        <f t="shared" si="9"/>
        <v>0</v>
      </c>
      <c r="N32" s="10">
        <f t="shared" si="9"/>
        <v>0</v>
      </c>
      <c r="O32" s="10">
        <f t="shared" si="9"/>
        <v>0</v>
      </c>
      <c r="P32" s="12" t="e">
        <f>L32-#REF!</f>
        <v>#REF!</v>
      </c>
      <c r="Q32" s="1" t="e">
        <f>P32-'ВЕРНАЯ на АВГУСТ'!P32</f>
        <v>#REF!</v>
      </c>
    </row>
    <row r="33" spans="1:17" x14ac:dyDescent="0.25">
      <c r="A33" s="70"/>
      <c r="B33" s="71" t="s">
        <v>16</v>
      </c>
      <c r="C33" s="9" t="s">
        <v>6</v>
      </c>
      <c r="D33" s="10">
        <f t="shared" si="2"/>
        <v>320564.2</v>
      </c>
      <c r="E33" s="10">
        <f t="shared" ref="E33:O38" si="10">E298</f>
        <v>0</v>
      </c>
      <c r="F33" s="10">
        <f t="shared" si="10"/>
        <v>3535.8</v>
      </c>
      <c r="G33" s="10">
        <f t="shared" si="10"/>
        <v>13366.6</v>
      </c>
      <c r="H33" s="10">
        <f t="shared" si="10"/>
        <v>13625.7</v>
      </c>
      <c r="I33" s="10">
        <f t="shared" si="10"/>
        <v>20738.099999999999</v>
      </c>
      <c r="J33" s="10">
        <f t="shared" si="10"/>
        <v>38667.699999999997</v>
      </c>
      <c r="K33" s="10">
        <f>K298</f>
        <v>31377.5</v>
      </c>
      <c r="L33" s="15">
        <f t="shared" si="10"/>
        <v>64813.2</v>
      </c>
      <c r="M33" s="10">
        <f t="shared" si="10"/>
        <v>44813.2</v>
      </c>
      <c r="N33" s="10">
        <f t="shared" si="10"/>
        <v>44813.2</v>
      </c>
      <c r="O33" s="10">
        <f t="shared" si="10"/>
        <v>44813.2</v>
      </c>
      <c r="P33" s="12" t="e">
        <f>L33-#REF!</f>
        <v>#REF!</v>
      </c>
      <c r="Q33" s="1" t="e">
        <f>P33-'ВЕРНАЯ на АВГУСТ'!P33</f>
        <v>#REF!</v>
      </c>
    </row>
    <row r="34" spans="1:17" x14ac:dyDescent="0.25">
      <c r="A34" s="70"/>
      <c r="B34" s="71"/>
      <c r="C34" s="9" t="s">
        <v>7</v>
      </c>
      <c r="D34" s="10">
        <f t="shared" si="2"/>
        <v>252386.7</v>
      </c>
      <c r="E34" s="10">
        <f t="shared" si="10"/>
        <v>0</v>
      </c>
      <c r="F34" s="10">
        <f t="shared" si="10"/>
        <v>2353.9</v>
      </c>
      <c r="G34" s="10">
        <f t="shared" si="10"/>
        <v>7271</v>
      </c>
      <c r="H34" s="10">
        <f t="shared" si="10"/>
        <v>7525.7</v>
      </c>
      <c r="I34" s="10">
        <f t="shared" si="10"/>
        <v>14638.1</v>
      </c>
      <c r="J34" s="10">
        <f t="shared" si="10"/>
        <v>22567.7</v>
      </c>
      <c r="K34" s="10">
        <f t="shared" si="10"/>
        <v>23177.5</v>
      </c>
      <c r="L34" s="15">
        <f t="shared" si="10"/>
        <v>58713.2</v>
      </c>
      <c r="M34" s="10">
        <f t="shared" si="10"/>
        <v>38713.199999999997</v>
      </c>
      <c r="N34" s="10">
        <f t="shared" si="10"/>
        <v>38713.199999999997</v>
      </c>
      <c r="O34" s="10">
        <f t="shared" si="10"/>
        <v>38713.199999999997</v>
      </c>
      <c r="P34" s="12" t="e">
        <f>L34-#REF!</f>
        <v>#REF!</v>
      </c>
      <c r="Q34" s="1" t="e">
        <f>P34-'ВЕРНАЯ на АВГУСТ'!P34</f>
        <v>#REF!</v>
      </c>
    </row>
    <row r="35" spans="1:17" ht="24" x14ac:dyDescent="0.25">
      <c r="A35" s="70"/>
      <c r="B35" s="71"/>
      <c r="C35" s="9" t="s">
        <v>8</v>
      </c>
      <c r="D35" s="10">
        <f t="shared" si="2"/>
        <v>0</v>
      </c>
      <c r="E35" s="10">
        <f t="shared" si="10"/>
        <v>0</v>
      </c>
      <c r="F35" s="10">
        <f t="shared" si="10"/>
        <v>0</v>
      </c>
      <c r="G35" s="10">
        <f t="shared" si="10"/>
        <v>0</v>
      </c>
      <c r="H35" s="10">
        <f t="shared" si="10"/>
        <v>0</v>
      </c>
      <c r="I35" s="10">
        <f t="shared" si="10"/>
        <v>0</v>
      </c>
      <c r="J35" s="10">
        <f t="shared" si="10"/>
        <v>0</v>
      </c>
      <c r="K35" s="10">
        <f t="shared" si="10"/>
        <v>0</v>
      </c>
      <c r="L35" s="15">
        <f t="shared" si="10"/>
        <v>0</v>
      </c>
      <c r="M35" s="10">
        <f t="shared" si="10"/>
        <v>0</v>
      </c>
      <c r="N35" s="10">
        <f t="shared" si="10"/>
        <v>0</v>
      </c>
      <c r="O35" s="10">
        <f t="shared" si="10"/>
        <v>0</v>
      </c>
      <c r="P35" s="12" t="e">
        <f>L35-#REF!</f>
        <v>#REF!</v>
      </c>
      <c r="Q35" s="1" t="e">
        <f>P35-'ВЕРНАЯ на АВГУСТ'!P35</f>
        <v>#REF!</v>
      </c>
    </row>
    <row r="36" spans="1:17" ht="24" x14ac:dyDescent="0.25">
      <c r="A36" s="70"/>
      <c r="B36" s="71"/>
      <c r="C36" s="9" t="s">
        <v>9</v>
      </c>
      <c r="D36" s="10">
        <f t="shared" si="2"/>
        <v>0</v>
      </c>
      <c r="E36" s="10">
        <f t="shared" si="10"/>
        <v>0</v>
      </c>
      <c r="F36" s="10">
        <f t="shared" si="10"/>
        <v>0</v>
      </c>
      <c r="G36" s="10">
        <f t="shared" si="10"/>
        <v>0</v>
      </c>
      <c r="H36" s="10">
        <f t="shared" si="10"/>
        <v>0</v>
      </c>
      <c r="I36" s="10">
        <f t="shared" si="10"/>
        <v>0</v>
      </c>
      <c r="J36" s="10">
        <f t="shared" si="10"/>
        <v>0</v>
      </c>
      <c r="K36" s="10">
        <f t="shared" si="10"/>
        <v>0</v>
      </c>
      <c r="L36" s="15">
        <f t="shared" si="10"/>
        <v>0</v>
      </c>
      <c r="M36" s="10">
        <f t="shared" si="10"/>
        <v>0</v>
      </c>
      <c r="N36" s="10">
        <f t="shared" si="10"/>
        <v>0</v>
      </c>
      <c r="O36" s="10">
        <f t="shared" si="10"/>
        <v>0</v>
      </c>
      <c r="P36" s="12" t="e">
        <f>L36-#REF!</f>
        <v>#REF!</v>
      </c>
      <c r="Q36" s="1" t="e">
        <f>P36-'ВЕРНАЯ на АВГУСТ'!P36</f>
        <v>#REF!</v>
      </c>
    </row>
    <row r="37" spans="1:17" ht="36" x14ac:dyDescent="0.25">
      <c r="A37" s="70"/>
      <c r="B37" s="71"/>
      <c r="C37" s="9" t="s">
        <v>10</v>
      </c>
      <c r="D37" s="10">
        <f t="shared" si="2"/>
        <v>58177.5</v>
      </c>
      <c r="E37" s="10">
        <f t="shared" si="10"/>
        <v>0</v>
      </c>
      <c r="F37" s="10">
        <f t="shared" si="10"/>
        <v>1181.9000000000001</v>
      </c>
      <c r="G37" s="10">
        <f t="shared" si="10"/>
        <v>6095.6</v>
      </c>
      <c r="H37" s="10">
        <f t="shared" si="10"/>
        <v>6100</v>
      </c>
      <c r="I37" s="10">
        <f t="shared" si="10"/>
        <v>6100</v>
      </c>
      <c r="J37" s="10">
        <f t="shared" si="10"/>
        <v>6100</v>
      </c>
      <c r="K37" s="10">
        <f t="shared" si="10"/>
        <v>8200</v>
      </c>
      <c r="L37" s="15">
        <f t="shared" si="10"/>
        <v>6100</v>
      </c>
      <c r="M37" s="10">
        <f t="shared" si="10"/>
        <v>6100</v>
      </c>
      <c r="N37" s="10">
        <f t="shared" si="10"/>
        <v>6100</v>
      </c>
      <c r="O37" s="10">
        <f t="shared" si="10"/>
        <v>6100</v>
      </c>
      <c r="P37" s="12" t="e">
        <f>L37-#REF!</f>
        <v>#REF!</v>
      </c>
      <c r="Q37" s="1" t="e">
        <f>P37-'ВЕРНАЯ на АВГУСТ'!P37</f>
        <v>#REF!</v>
      </c>
    </row>
    <row r="38" spans="1:17" ht="72" x14ac:dyDescent="0.25">
      <c r="A38" s="70"/>
      <c r="B38" s="71"/>
      <c r="C38" s="9" t="s">
        <v>11</v>
      </c>
      <c r="D38" s="10">
        <f t="shared" si="2"/>
        <v>10000</v>
      </c>
      <c r="E38" s="10">
        <f t="shared" si="10"/>
        <v>0</v>
      </c>
      <c r="F38" s="10">
        <f t="shared" si="10"/>
        <v>0</v>
      </c>
      <c r="G38" s="10">
        <f t="shared" si="10"/>
        <v>0</v>
      </c>
      <c r="H38" s="10">
        <f t="shared" si="10"/>
        <v>0</v>
      </c>
      <c r="I38" s="10">
        <f t="shared" si="10"/>
        <v>0</v>
      </c>
      <c r="J38" s="10">
        <f t="shared" si="10"/>
        <v>10000</v>
      </c>
      <c r="K38" s="10">
        <f t="shared" si="10"/>
        <v>0</v>
      </c>
      <c r="L38" s="15">
        <f t="shared" si="10"/>
        <v>0</v>
      </c>
      <c r="M38" s="10">
        <f t="shared" si="10"/>
        <v>0</v>
      </c>
      <c r="N38" s="10">
        <f t="shared" si="10"/>
        <v>0</v>
      </c>
      <c r="O38" s="10">
        <f t="shared" si="10"/>
        <v>0</v>
      </c>
      <c r="P38" s="12" t="e">
        <f>L38-#REF!</f>
        <v>#REF!</v>
      </c>
      <c r="Q38" s="1" t="e">
        <f>P38-'ВЕРНАЯ на АВГУСТ'!P38</f>
        <v>#REF!</v>
      </c>
    </row>
    <row r="39" spans="1:17" x14ac:dyDescent="0.25">
      <c r="A39" s="70"/>
      <c r="B39" s="71" t="s">
        <v>17</v>
      </c>
      <c r="C39" s="9" t="s">
        <v>6</v>
      </c>
      <c r="D39" s="20">
        <f t="shared" si="2"/>
        <v>2020339.7000000002</v>
      </c>
      <c r="E39" s="10">
        <f t="shared" ref="E39:O44" si="11">E517</f>
        <v>0</v>
      </c>
      <c r="F39" s="10">
        <f t="shared" si="11"/>
        <v>0</v>
      </c>
      <c r="G39" s="10">
        <f t="shared" si="11"/>
        <v>0</v>
      </c>
      <c r="H39" s="10">
        <f t="shared" si="11"/>
        <v>0</v>
      </c>
      <c r="I39" s="10">
        <f t="shared" si="11"/>
        <v>0</v>
      </c>
      <c r="J39" s="10">
        <f t="shared" si="11"/>
        <v>56958.5</v>
      </c>
      <c r="K39" s="10">
        <f t="shared" si="11"/>
        <v>252271.30000000002</v>
      </c>
      <c r="L39" s="20">
        <f t="shared" si="11"/>
        <v>840493.8</v>
      </c>
      <c r="M39" s="10">
        <f t="shared" si="11"/>
        <v>870616.1</v>
      </c>
      <c r="N39" s="10">
        <f t="shared" si="11"/>
        <v>0</v>
      </c>
      <c r="O39" s="10">
        <f t="shared" si="11"/>
        <v>0</v>
      </c>
      <c r="P39" s="12" t="e">
        <f>L39-#REF!</f>
        <v>#REF!</v>
      </c>
      <c r="Q39" s="1" t="e">
        <f>P39-'ВЕРНАЯ на АВГУСТ'!P39</f>
        <v>#REF!</v>
      </c>
    </row>
    <row r="40" spans="1:17" x14ac:dyDescent="0.25">
      <c r="A40" s="70"/>
      <c r="B40" s="71"/>
      <c r="C40" s="9" t="s">
        <v>7</v>
      </c>
      <c r="D40" s="20">
        <f t="shared" si="2"/>
        <v>499253.69999999995</v>
      </c>
      <c r="E40" s="10">
        <f t="shared" si="11"/>
        <v>0</v>
      </c>
      <c r="F40" s="10">
        <f t="shared" si="11"/>
        <v>0</v>
      </c>
      <c r="G40" s="10">
        <f t="shared" si="11"/>
        <v>0</v>
      </c>
      <c r="H40" s="10">
        <f t="shared" si="11"/>
        <v>0</v>
      </c>
      <c r="I40" s="10">
        <f t="shared" si="11"/>
        <v>0</v>
      </c>
      <c r="J40" s="10">
        <f t="shared" si="11"/>
        <v>13005.5</v>
      </c>
      <c r="K40" s="10">
        <f t="shared" si="11"/>
        <v>62950.299999999996</v>
      </c>
      <c r="L40" s="20">
        <f>L518</f>
        <v>306493.8</v>
      </c>
      <c r="M40" s="10">
        <f t="shared" si="11"/>
        <v>116804.1</v>
      </c>
      <c r="N40" s="10">
        <f t="shared" si="11"/>
        <v>0</v>
      </c>
      <c r="O40" s="10">
        <f t="shared" si="11"/>
        <v>0</v>
      </c>
      <c r="P40" s="12" t="e">
        <f>L40-#REF!</f>
        <v>#REF!</v>
      </c>
      <c r="Q40" s="1" t="e">
        <f>P40-'ВЕРНАЯ на АВГУСТ'!P40</f>
        <v>#REF!</v>
      </c>
    </row>
    <row r="41" spans="1:17" ht="24" x14ac:dyDescent="0.25">
      <c r="A41" s="70"/>
      <c r="B41" s="71"/>
      <c r="C41" s="9" t="s">
        <v>8</v>
      </c>
      <c r="D41" s="10">
        <f t="shared" si="2"/>
        <v>1477133</v>
      </c>
      <c r="E41" s="10">
        <f t="shared" si="11"/>
        <v>0</v>
      </c>
      <c r="F41" s="10">
        <f t="shared" si="11"/>
        <v>0</v>
      </c>
      <c r="G41" s="10">
        <f t="shared" si="11"/>
        <v>0</v>
      </c>
      <c r="H41" s="10">
        <f t="shared" si="11"/>
        <v>0</v>
      </c>
      <c r="I41" s="10">
        <f t="shared" si="11"/>
        <v>0</v>
      </c>
      <c r="J41" s="10">
        <f t="shared" si="11"/>
        <v>0</v>
      </c>
      <c r="K41" s="10">
        <f t="shared" si="11"/>
        <v>189321</v>
      </c>
      <c r="L41" s="15">
        <f t="shared" si="11"/>
        <v>534000</v>
      </c>
      <c r="M41" s="10">
        <f t="shared" si="11"/>
        <v>753812</v>
      </c>
      <c r="N41" s="10">
        <f t="shared" si="11"/>
        <v>0</v>
      </c>
      <c r="O41" s="10">
        <f t="shared" si="11"/>
        <v>0</v>
      </c>
      <c r="P41" s="12" t="e">
        <f>L41-#REF!</f>
        <v>#REF!</v>
      </c>
      <c r="Q41" s="1" t="e">
        <f>P41-'ВЕРНАЯ на АВГУСТ'!P41</f>
        <v>#REF!</v>
      </c>
    </row>
    <row r="42" spans="1:17" ht="24" x14ac:dyDescent="0.25">
      <c r="A42" s="70"/>
      <c r="B42" s="71"/>
      <c r="C42" s="9" t="s">
        <v>9</v>
      </c>
      <c r="D42" s="10">
        <f t="shared" si="2"/>
        <v>0</v>
      </c>
      <c r="E42" s="10">
        <f t="shared" si="11"/>
        <v>0</v>
      </c>
      <c r="F42" s="10">
        <f t="shared" si="11"/>
        <v>0</v>
      </c>
      <c r="G42" s="10">
        <f t="shared" si="11"/>
        <v>0</v>
      </c>
      <c r="H42" s="10">
        <f t="shared" si="11"/>
        <v>0</v>
      </c>
      <c r="I42" s="10">
        <f t="shared" si="11"/>
        <v>0</v>
      </c>
      <c r="J42" s="10">
        <f t="shared" si="11"/>
        <v>0</v>
      </c>
      <c r="K42" s="10">
        <f t="shared" si="11"/>
        <v>0</v>
      </c>
      <c r="L42" s="15">
        <f t="shared" si="11"/>
        <v>0</v>
      </c>
      <c r="M42" s="10">
        <f t="shared" si="11"/>
        <v>0</v>
      </c>
      <c r="N42" s="10">
        <f t="shared" si="11"/>
        <v>0</v>
      </c>
      <c r="O42" s="10">
        <f t="shared" si="11"/>
        <v>0</v>
      </c>
      <c r="P42" s="12" t="e">
        <f>L42-#REF!</f>
        <v>#REF!</v>
      </c>
      <c r="Q42" s="1" t="e">
        <f>P42-'ВЕРНАЯ на АВГУСТ'!P42</f>
        <v>#REF!</v>
      </c>
    </row>
    <row r="43" spans="1:17" ht="36" x14ac:dyDescent="0.25">
      <c r="A43" s="70"/>
      <c r="B43" s="71"/>
      <c r="C43" s="9" t="s">
        <v>10</v>
      </c>
      <c r="D43" s="10">
        <f t="shared" si="2"/>
        <v>0</v>
      </c>
      <c r="E43" s="10">
        <f t="shared" si="11"/>
        <v>0</v>
      </c>
      <c r="F43" s="10">
        <f t="shared" si="11"/>
        <v>0</v>
      </c>
      <c r="G43" s="10">
        <f t="shared" si="11"/>
        <v>0</v>
      </c>
      <c r="H43" s="10">
        <f t="shared" si="11"/>
        <v>0</v>
      </c>
      <c r="I43" s="10">
        <f t="shared" si="11"/>
        <v>0</v>
      </c>
      <c r="J43" s="10">
        <f t="shared" si="11"/>
        <v>0</v>
      </c>
      <c r="K43" s="10">
        <f t="shared" si="11"/>
        <v>0</v>
      </c>
      <c r="L43" s="15">
        <f t="shared" si="11"/>
        <v>0</v>
      </c>
      <c r="M43" s="10">
        <f t="shared" si="11"/>
        <v>0</v>
      </c>
      <c r="N43" s="10">
        <f t="shared" si="11"/>
        <v>0</v>
      </c>
      <c r="O43" s="10">
        <f t="shared" si="11"/>
        <v>0</v>
      </c>
      <c r="P43" s="12" t="e">
        <f>L43-#REF!</f>
        <v>#REF!</v>
      </c>
      <c r="Q43" s="1" t="e">
        <f>P43-'ВЕРНАЯ на АВГУСТ'!P43</f>
        <v>#REF!</v>
      </c>
    </row>
    <row r="44" spans="1:17" ht="72" x14ac:dyDescent="0.25">
      <c r="A44" s="70"/>
      <c r="B44" s="71"/>
      <c r="C44" s="9" t="s">
        <v>11</v>
      </c>
      <c r="D44" s="10">
        <f t="shared" si="2"/>
        <v>43953</v>
      </c>
      <c r="E44" s="10">
        <f t="shared" si="11"/>
        <v>0</v>
      </c>
      <c r="F44" s="10">
        <f t="shared" si="11"/>
        <v>0</v>
      </c>
      <c r="G44" s="10">
        <f t="shared" si="11"/>
        <v>0</v>
      </c>
      <c r="H44" s="10">
        <f t="shared" si="11"/>
        <v>0</v>
      </c>
      <c r="I44" s="10">
        <f t="shared" si="11"/>
        <v>0</v>
      </c>
      <c r="J44" s="10">
        <f t="shared" si="11"/>
        <v>43953</v>
      </c>
      <c r="K44" s="10">
        <f t="shared" si="11"/>
        <v>0</v>
      </c>
      <c r="L44" s="15">
        <f t="shared" si="11"/>
        <v>0</v>
      </c>
      <c r="M44" s="10">
        <f t="shared" si="11"/>
        <v>0</v>
      </c>
      <c r="N44" s="10">
        <f t="shared" si="11"/>
        <v>0</v>
      </c>
      <c r="O44" s="10">
        <f t="shared" si="11"/>
        <v>0</v>
      </c>
      <c r="P44" s="12" t="e">
        <f>L44-#REF!</f>
        <v>#REF!</v>
      </c>
      <c r="Q44" s="1" t="e">
        <f>P44-'ВЕРНАЯ на АВГУСТ'!P44</f>
        <v>#REF!</v>
      </c>
    </row>
    <row r="45" spans="1:17" ht="15.75" customHeight="1" x14ac:dyDescent="0.25">
      <c r="A45" s="70"/>
      <c r="B45" s="71" t="s">
        <v>18</v>
      </c>
      <c r="C45" s="9" t="s">
        <v>6</v>
      </c>
      <c r="D45" s="10">
        <f t="shared" si="2"/>
        <v>1927.3</v>
      </c>
      <c r="E45" s="10">
        <v>0</v>
      </c>
      <c r="F45" s="10">
        <v>0</v>
      </c>
      <c r="G45" s="10">
        <v>0</v>
      </c>
      <c r="H45" s="10">
        <v>0</v>
      </c>
      <c r="I45" s="10">
        <v>0</v>
      </c>
      <c r="J45" s="10">
        <v>0</v>
      </c>
      <c r="K45" s="10">
        <v>0</v>
      </c>
      <c r="L45" s="15">
        <f>L940</f>
        <v>1927.3</v>
      </c>
      <c r="M45" s="10">
        <f>M940</f>
        <v>0</v>
      </c>
      <c r="N45" s="10">
        <f>N940</f>
        <v>0</v>
      </c>
      <c r="O45" s="10">
        <f>O940</f>
        <v>0</v>
      </c>
      <c r="P45" s="12" t="e">
        <f>L45-#REF!</f>
        <v>#REF!</v>
      </c>
      <c r="Q45" s="1" t="e">
        <f>P45-'ВЕРНАЯ на АВГУСТ'!P45</f>
        <v>#REF!</v>
      </c>
    </row>
    <row r="46" spans="1:17" x14ac:dyDescent="0.25">
      <c r="A46" s="70"/>
      <c r="B46" s="71"/>
      <c r="C46" s="9" t="s">
        <v>7</v>
      </c>
      <c r="D46" s="10">
        <f t="shared" si="2"/>
        <v>212</v>
      </c>
      <c r="E46" s="10">
        <v>0</v>
      </c>
      <c r="F46" s="10">
        <v>0</v>
      </c>
      <c r="G46" s="10">
        <v>0</v>
      </c>
      <c r="H46" s="10">
        <v>0</v>
      </c>
      <c r="I46" s="10">
        <v>0</v>
      </c>
      <c r="J46" s="10">
        <v>0</v>
      </c>
      <c r="K46" s="10">
        <v>0</v>
      </c>
      <c r="L46" s="15">
        <f t="shared" ref="L46:O50" si="12">L941</f>
        <v>212</v>
      </c>
      <c r="M46" s="10">
        <f t="shared" si="12"/>
        <v>0</v>
      </c>
      <c r="N46" s="10">
        <f t="shared" si="12"/>
        <v>0</v>
      </c>
      <c r="O46" s="10">
        <f t="shared" si="12"/>
        <v>0</v>
      </c>
      <c r="P46" s="12" t="e">
        <f>L46-#REF!</f>
        <v>#REF!</v>
      </c>
      <c r="Q46" s="1" t="e">
        <f>P46-'ВЕРНАЯ на АВГУСТ'!P46</f>
        <v>#REF!</v>
      </c>
    </row>
    <row r="47" spans="1:17" ht="24" x14ac:dyDescent="0.25">
      <c r="A47" s="70"/>
      <c r="B47" s="71"/>
      <c r="C47" s="9" t="s">
        <v>8</v>
      </c>
      <c r="D47" s="10">
        <f t="shared" si="2"/>
        <v>1715.3</v>
      </c>
      <c r="E47" s="10">
        <v>0</v>
      </c>
      <c r="F47" s="10">
        <v>0</v>
      </c>
      <c r="G47" s="10">
        <v>0</v>
      </c>
      <c r="H47" s="10">
        <v>0</v>
      </c>
      <c r="I47" s="10">
        <v>0</v>
      </c>
      <c r="J47" s="10">
        <v>0</v>
      </c>
      <c r="K47" s="10">
        <v>0</v>
      </c>
      <c r="L47" s="15">
        <f t="shared" si="12"/>
        <v>1715.3</v>
      </c>
      <c r="M47" s="10">
        <f t="shared" si="12"/>
        <v>0</v>
      </c>
      <c r="N47" s="10">
        <f t="shared" si="12"/>
        <v>0</v>
      </c>
      <c r="O47" s="10">
        <f t="shared" si="12"/>
        <v>0</v>
      </c>
      <c r="P47" s="12" t="e">
        <f>L47-#REF!</f>
        <v>#REF!</v>
      </c>
      <c r="Q47" s="1" t="e">
        <f>P47-'ВЕРНАЯ на АВГУСТ'!P47</f>
        <v>#REF!</v>
      </c>
    </row>
    <row r="48" spans="1:17" ht="24" x14ac:dyDescent="0.25">
      <c r="A48" s="70"/>
      <c r="B48" s="71"/>
      <c r="C48" s="9" t="s">
        <v>9</v>
      </c>
      <c r="D48" s="10">
        <f t="shared" si="2"/>
        <v>0</v>
      </c>
      <c r="E48" s="10">
        <v>0</v>
      </c>
      <c r="F48" s="10">
        <v>0</v>
      </c>
      <c r="G48" s="10">
        <v>0</v>
      </c>
      <c r="H48" s="10">
        <v>0</v>
      </c>
      <c r="I48" s="10">
        <v>0</v>
      </c>
      <c r="J48" s="10">
        <v>0</v>
      </c>
      <c r="K48" s="10">
        <v>0</v>
      </c>
      <c r="L48" s="15">
        <f t="shared" si="12"/>
        <v>0</v>
      </c>
      <c r="M48" s="10">
        <f t="shared" si="12"/>
        <v>0</v>
      </c>
      <c r="N48" s="10">
        <f t="shared" si="12"/>
        <v>0</v>
      </c>
      <c r="O48" s="10">
        <f t="shared" si="12"/>
        <v>0</v>
      </c>
      <c r="P48" s="12" t="e">
        <f>L48-#REF!</f>
        <v>#REF!</v>
      </c>
      <c r="Q48" s="1" t="e">
        <f>P48-'ВЕРНАЯ на АВГУСТ'!P48</f>
        <v>#REF!</v>
      </c>
    </row>
    <row r="49" spans="1:17" ht="36" x14ac:dyDescent="0.25">
      <c r="A49" s="70"/>
      <c r="B49" s="71"/>
      <c r="C49" s="9" t="s">
        <v>10</v>
      </c>
      <c r="D49" s="10">
        <f t="shared" si="2"/>
        <v>0</v>
      </c>
      <c r="E49" s="10">
        <v>0</v>
      </c>
      <c r="F49" s="10">
        <v>0</v>
      </c>
      <c r="G49" s="10">
        <v>0</v>
      </c>
      <c r="H49" s="10">
        <v>0</v>
      </c>
      <c r="I49" s="10">
        <v>0</v>
      </c>
      <c r="J49" s="10">
        <v>0</v>
      </c>
      <c r="K49" s="10">
        <v>0</v>
      </c>
      <c r="L49" s="15">
        <f t="shared" si="12"/>
        <v>0</v>
      </c>
      <c r="M49" s="10">
        <f t="shared" si="12"/>
        <v>0</v>
      </c>
      <c r="N49" s="10">
        <f t="shared" si="12"/>
        <v>0</v>
      </c>
      <c r="O49" s="10">
        <f t="shared" si="12"/>
        <v>0</v>
      </c>
      <c r="P49" s="12" t="e">
        <f>L49-#REF!</f>
        <v>#REF!</v>
      </c>
      <c r="Q49" s="1" t="e">
        <f>P49-'ВЕРНАЯ на АВГУСТ'!P49</f>
        <v>#REF!</v>
      </c>
    </row>
    <row r="50" spans="1:17" ht="72" x14ac:dyDescent="0.25">
      <c r="A50" s="70"/>
      <c r="B50" s="71"/>
      <c r="C50" s="9" t="s">
        <v>11</v>
      </c>
      <c r="D50" s="10">
        <f t="shared" si="2"/>
        <v>0</v>
      </c>
      <c r="E50" s="10">
        <v>0</v>
      </c>
      <c r="F50" s="10">
        <v>0</v>
      </c>
      <c r="G50" s="10">
        <v>0</v>
      </c>
      <c r="H50" s="10">
        <v>0</v>
      </c>
      <c r="I50" s="10">
        <v>0</v>
      </c>
      <c r="J50" s="10">
        <v>0</v>
      </c>
      <c r="K50" s="10">
        <v>0</v>
      </c>
      <c r="L50" s="15">
        <f t="shared" si="12"/>
        <v>0</v>
      </c>
      <c r="M50" s="10">
        <f t="shared" si="12"/>
        <v>0</v>
      </c>
      <c r="N50" s="10">
        <f t="shared" si="12"/>
        <v>0</v>
      </c>
      <c r="O50" s="10">
        <f t="shared" si="12"/>
        <v>0</v>
      </c>
      <c r="P50" s="12" t="e">
        <f>L50-#REF!</f>
        <v>#REF!</v>
      </c>
      <c r="Q50" s="1" t="e">
        <f>P50-'ВЕРНАЯ на АВГУСТ'!P50</f>
        <v>#REF!</v>
      </c>
    </row>
    <row r="51" spans="1:17" x14ac:dyDescent="0.25">
      <c r="A51" s="73" t="s">
        <v>19</v>
      </c>
      <c r="B51" s="71"/>
      <c r="C51" s="9" t="s">
        <v>6</v>
      </c>
      <c r="D51" s="20">
        <f t="shared" si="2"/>
        <v>3074896.6</v>
      </c>
      <c r="E51" s="10">
        <f t="shared" ref="E51:O56" si="13">E57+E63+E69+E75+E81</f>
        <v>1003594.2</v>
      </c>
      <c r="F51" s="10">
        <f t="shared" si="13"/>
        <v>92934.2</v>
      </c>
      <c r="G51" s="10">
        <f t="shared" si="13"/>
        <v>94181.400000000009</v>
      </c>
      <c r="H51" s="10">
        <f t="shared" si="13"/>
        <v>103736.2</v>
      </c>
      <c r="I51" s="10">
        <f t="shared" si="13"/>
        <v>169506.2</v>
      </c>
      <c r="J51" s="10">
        <f t="shared" si="13"/>
        <v>235463.3</v>
      </c>
      <c r="K51" s="10">
        <f t="shared" si="13"/>
        <v>220908.60000000003</v>
      </c>
      <c r="L51" s="20">
        <f t="shared" si="13"/>
        <v>327230.40000000002</v>
      </c>
      <c r="M51" s="10">
        <f t="shared" si="13"/>
        <v>274467.20000000001</v>
      </c>
      <c r="N51" s="10">
        <f t="shared" si="13"/>
        <v>275867.90000000002</v>
      </c>
      <c r="O51" s="10">
        <f t="shared" si="13"/>
        <v>277007</v>
      </c>
      <c r="P51" s="12" t="e">
        <f>L51-#REF!</f>
        <v>#REF!</v>
      </c>
      <c r="Q51" s="1" t="e">
        <f>P51-'ВЕРНАЯ на АВГУСТ'!P51</f>
        <v>#REF!</v>
      </c>
    </row>
    <row r="52" spans="1:17" x14ac:dyDescent="0.25">
      <c r="A52" s="73"/>
      <c r="B52" s="71"/>
      <c r="C52" s="9" t="s">
        <v>7</v>
      </c>
      <c r="D52" s="20">
        <f t="shared" si="2"/>
        <v>1519480.0000000002</v>
      </c>
      <c r="E52" s="10">
        <f t="shared" si="13"/>
        <v>75475.199999999997</v>
      </c>
      <c r="F52" s="10">
        <f t="shared" si="13"/>
        <v>81558.7</v>
      </c>
      <c r="G52" s="10">
        <f t="shared" si="13"/>
        <v>84020.800000000003</v>
      </c>
      <c r="H52" s="10">
        <f t="shared" si="13"/>
        <v>86216.2</v>
      </c>
      <c r="I52" s="10">
        <f t="shared" si="13"/>
        <v>108424.6</v>
      </c>
      <c r="J52" s="10">
        <f t="shared" si="13"/>
        <v>159758.5</v>
      </c>
      <c r="K52" s="10">
        <f t="shared" si="13"/>
        <v>151943.20000000001</v>
      </c>
      <c r="L52" s="20">
        <f t="shared" si="13"/>
        <v>209785</v>
      </c>
      <c r="M52" s="10">
        <f t="shared" si="13"/>
        <v>187432.6</v>
      </c>
      <c r="N52" s="10">
        <f t="shared" si="13"/>
        <v>187432.6</v>
      </c>
      <c r="O52" s="10">
        <f t="shared" si="13"/>
        <v>187432.6</v>
      </c>
      <c r="P52" s="12" t="e">
        <f>L52-#REF!</f>
        <v>#REF!</v>
      </c>
      <c r="Q52" s="1" t="e">
        <f>P52-'ВЕРНАЯ на АВГУСТ'!P52</f>
        <v>#REF!</v>
      </c>
    </row>
    <row r="53" spans="1:17" ht="24" x14ac:dyDescent="0.25">
      <c r="A53" s="73"/>
      <c r="B53" s="71"/>
      <c r="C53" s="9" t="s">
        <v>8</v>
      </c>
      <c r="D53" s="10">
        <f t="shared" si="2"/>
        <v>0</v>
      </c>
      <c r="E53" s="10">
        <f t="shared" si="13"/>
        <v>0</v>
      </c>
      <c r="F53" s="10">
        <f t="shared" si="13"/>
        <v>0</v>
      </c>
      <c r="G53" s="10">
        <f t="shared" si="13"/>
        <v>0</v>
      </c>
      <c r="H53" s="10">
        <f t="shared" si="13"/>
        <v>0</v>
      </c>
      <c r="I53" s="10">
        <f t="shared" si="13"/>
        <v>0</v>
      </c>
      <c r="J53" s="10">
        <f t="shared" si="13"/>
        <v>0</v>
      </c>
      <c r="K53" s="10">
        <f t="shared" si="13"/>
        <v>0</v>
      </c>
      <c r="L53" s="15">
        <f t="shared" si="13"/>
        <v>0</v>
      </c>
      <c r="M53" s="10">
        <f t="shared" si="13"/>
        <v>0</v>
      </c>
      <c r="N53" s="10">
        <f t="shared" si="13"/>
        <v>0</v>
      </c>
      <c r="O53" s="10">
        <f t="shared" si="13"/>
        <v>0</v>
      </c>
      <c r="P53" s="12" t="e">
        <f>L53-#REF!</f>
        <v>#REF!</v>
      </c>
      <c r="Q53" s="1" t="e">
        <f>P53-'ВЕРНАЯ на АВГУСТ'!P53</f>
        <v>#REF!</v>
      </c>
    </row>
    <row r="54" spans="1:17" ht="24" x14ac:dyDescent="0.25">
      <c r="A54" s="73"/>
      <c r="B54" s="71"/>
      <c r="C54" s="9" t="s">
        <v>9</v>
      </c>
      <c r="D54" s="10">
        <f t="shared" si="2"/>
        <v>1388332.1</v>
      </c>
      <c r="E54" s="10">
        <f t="shared" si="13"/>
        <v>918319</v>
      </c>
      <c r="F54" s="10">
        <f t="shared" si="13"/>
        <v>1134.5</v>
      </c>
      <c r="G54" s="10">
        <f t="shared" si="13"/>
        <v>1359</v>
      </c>
      <c r="H54" s="10">
        <f t="shared" si="13"/>
        <v>7744.9</v>
      </c>
      <c r="I54" s="10">
        <f t="shared" si="13"/>
        <v>48853.3</v>
      </c>
      <c r="J54" s="10">
        <f t="shared" si="13"/>
        <v>55947.8</v>
      </c>
      <c r="K54" s="10">
        <f t="shared" si="13"/>
        <v>57638.7</v>
      </c>
      <c r="L54" s="15">
        <f t="shared" si="13"/>
        <v>97688.4</v>
      </c>
      <c r="M54" s="10">
        <f t="shared" si="13"/>
        <v>66289.8</v>
      </c>
      <c r="N54" s="10">
        <f t="shared" si="13"/>
        <v>66653.3</v>
      </c>
      <c r="O54" s="10">
        <f t="shared" si="13"/>
        <v>66703.399999999994</v>
      </c>
      <c r="P54" s="12" t="e">
        <f>L54-#REF!</f>
        <v>#REF!</v>
      </c>
      <c r="Q54" s="1" t="e">
        <f>P54-'ВЕРНАЯ на АВГУСТ'!P54</f>
        <v>#REF!</v>
      </c>
    </row>
    <row r="55" spans="1:17" ht="36" x14ac:dyDescent="0.25">
      <c r="A55" s="73"/>
      <c r="B55" s="71"/>
      <c r="C55" s="9" t="s">
        <v>10</v>
      </c>
      <c r="D55" s="10">
        <f t="shared" si="2"/>
        <v>167084.5</v>
      </c>
      <c r="E55" s="10">
        <f t="shared" si="13"/>
        <v>9800</v>
      </c>
      <c r="F55" s="10">
        <f t="shared" si="13"/>
        <v>10241</v>
      </c>
      <c r="G55" s="10">
        <f t="shared" si="13"/>
        <v>8801.6</v>
      </c>
      <c r="H55" s="10">
        <f t="shared" si="13"/>
        <v>9775.1</v>
      </c>
      <c r="I55" s="10">
        <f t="shared" si="13"/>
        <v>12228.3</v>
      </c>
      <c r="J55" s="10">
        <f t="shared" si="13"/>
        <v>19757</v>
      </c>
      <c r="K55" s="10">
        <f t="shared" si="13"/>
        <v>11326.7</v>
      </c>
      <c r="L55" s="15">
        <f t="shared" si="13"/>
        <v>19757</v>
      </c>
      <c r="M55" s="10">
        <f t="shared" si="13"/>
        <v>20744.8</v>
      </c>
      <c r="N55" s="10">
        <f t="shared" si="13"/>
        <v>21782</v>
      </c>
      <c r="O55" s="10">
        <f t="shared" si="13"/>
        <v>22871</v>
      </c>
      <c r="P55" s="12" t="e">
        <f>L55-#REF!</f>
        <v>#REF!</v>
      </c>
      <c r="Q55" s="1" t="e">
        <f>P55-'ВЕРНАЯ на АВГУСТ'!P55</f>
        <v>#REF!</v>
      </c>
    </row>
    <row r="56" spans="1:17" hidden="1" x14ac:dyDescent="0.25">
      <c r="A56" s="11"/>
      <c r="B56" s="9"/>
      <c r="C56" s="9"/>
      <c r="D56" s="10">
        <f t="shared" si="2"/>
        <v>0</v>
      </c>
      <c r="E56" s="10">
        <f t="shared" si="13"/>
        <v>0</v>
      </c>
      <c r="F56" s="10">
        <f t="shared" si="13"/>
        <v>0</v>
      </c>
      <c r="G56" s="10">
        <f t="shared" si="13"/>
        <v>0</v>
      </c>
      <c r="H56" s="10">
        <f t="shared" si="13"/>
        <v>0</v>
      </c>
      <c r="I56" s="10">
        <f t="shared" si="13"/>
        <v>0</v>
      </c>
      <c r="J56" s="10">
        <f t="shared" si="13"/>
        <v>0</v>
      </c>
      <c r="K56" s="10">
        <f t="shared" si="13"/>
        <v>0</v>
      </c>
      <c r="L56" s="15">
        <f t="shared" si="13"/>
        <v>0</v>
      </c>
      <c r="M56" s="10">
        <f t="shared" si="13"/>
        <v>0</v>
      </c>
      <c r="N56" s="10">
        <f t="shared" si="13"/>
        <v>0</v>
      </c>
      <c r="O56" s="10">
        <f t="shared" si="13"/>
        <v>0</v>
      </c>
      <c r="P56" s="12" t="e">
        <f>L56-#REF!</f>
        <v>#REF!</v>
      </c>
      <c r="Q56" s="1" t="e">
        <f>P56-'ВЕРНАЯ на АВГУСТ'!P56</f>
        <v>#REF!</v>
      </c>
    </row>
    <row r="57" spans="1:17" x14ac:dyDescent="0.25">
      <c r="A57" s="71" t="s">
        <v>20</v>
      </c>
      <c r="B57" s="71" t="s">
        <v>21</v>
      </c>
      <c r="C57" s="9" t="s">
        <v>6</v>
      </c>
      <c r="D57" s="10">
        <f t="shared" si="2"/>
        <v>3024733.8000000003</v>
      </c>
      <c r="E57" s="10">
        <v>997386.1</v>
      </c>
      <c r="F57" s="10">
        <v>91082.2</v>
      </c>
      <c r="G57" s="10">
        <v>92311.1</v>
      </c>
      <c r="H57" s="10">
        <v>102111.5</v>
      </c>
      <c r="I57" s="10">
        <v>165806.20000000001</v>
      </c>
      <c r="J57" s="10">
        <v>229798.3</v>
      </c>
      <c r="K57" s="10">
        <f>K58+K59+K60+K61+K62</f>
        <v>218265.90000000002</v>
      </c>
      <c r="L57" s="15">
        <f>L58+L59+L60+L61+L62</f>
        <v>320580.40000000002</v>
      </c>
      <c r="M57" s="10">
        <f>M58+M59+M60+M61+M62</f>
        <v>267817.2</v>
      </c>
      <c r="N57" s="10">
        <f>N58+N59+N60+N61+N62</f>
        <v>269217.90000000002</v>
      </c>
      <c r="O57" s="10">
        <f>O58+O59+O60+O61+O62</f>
        <v>270357</v>
      </c>
      <c r="P57" s="12" t="e">
        <f>L57-#REF!</f>
        <v>#REF!</v>
      </c>
      <c r="Q57" s="1" t="e">
        <f>P57-'ВЕРНАЯ на АВГУСТ'!P57</f>
        <v>#REF!</v>
      </c>
    </row>
    <row r="58" spans="1:17" x14ac:dyDescent="0.25">
      <c r="A58" s="71"/>
      <c r="B58" s="71"/>
      <c r="C58" s="9" t="s">
        <v>7</v>
      </c>
      <c r="D58" s="10">
        <f t="shared" si="2"/>
        <v>1469317.2000000002</v>
      </c>
      <c r="E58" s="10">
        <v>69267.100000000006</v>
      </c>
      <c r="F58" s="10">
        <v>79706.7</v>
      </c>
      <c r="G58" s="10">
        <v>82150.5</v>
      </c>
      <c r="H58" s="10">
        <v>84591.5</v>
      </c>
      <c r="I58" s="10">
        <v>104724.6</v>
      </c>
      <c r="J58" s="10">
        <v>154093.5</v>
      </c>
      <c r="K58" s="10">
        <v>149300.5</v>
      </c>
      <c r="L58" s="15">
        <v>203135</v>
      </c>
      <c r="M58" s="10">
        <f>180782.6</f>
        <v>180782.6</v>
      </c>
      <c r="N58" s="10">
        <f>180782.6</f>
        <v>180782.6</v>
      </c>
      <c r="O58" s="10">
        <v>180782.6</v>
      </c>
      <c r="P58" s="12" t="e">
        <f>L58-#REF!</f>
        <v>#REF!</v>
      </c>
      <c r="Q58" s="1" t="e">
        <f>P58-'ВЕРНАЯ на АВГУСТ'!P58</f>
        <v>#REF!</v>
      </c>
    </row>
    <row r="59" spans="1:17" ht="24" x14ac:dyDescent="0.25">
      <c r="A59" s="71"/>
      <c r="B59" s="71"/>
      <c r="C59" s="9" t="s">
        <v>8</v>
      </c>
      <c r="D59" s="10">
        <f t="shared" si="2"/>
        <v>0</v>
      </c>
      <c r="E59" s="10">
        <v>0</v>
      </c>
      <c r="F59" s="10">
        <v>0</v>
      </c>
      <c r="G59" s="10">
        <v>0</v>
      </c>
      <c r="H59" s="10">
        <v>0</v>
      </c>
      <c r="I59" s="10">
        <v>0</v>
      </c>
      <c r="J59" s="10">
        <v>0</v>
      </c>
      <c r="K59" s="10">
        <v>0</v>
      </c>
      <c r="L59" s="15">
        <v>0</v>
      </c>
      <c r="M59" s="10">
        <v>0</v>
      </c>
      <c r="N59" s="10">
        <v>0</v>
      </c>
      <c r="O59" s="10">
        <v>0</v>
      </c>
      <c r="P59" s="12" t="e">
        <f>L59-#REF!</f>
        <v>#REF!</v>
      </c>
      <c r="Q59" s="1" t="e">
        <f>P59-'ВЕРНАЯ на АВГУСТ'!P59</f>
        <v>#REF!</v>
      </c>
    </row>
    <row r="60" spans="1:17" ht="24" x14ac:dyDescent="0.25">
      <c r="A60" s="71"/>
      <c r="B60" s="71"/>
      <c r="C60" s="9" t="s">
        <v>9</v>
      </c>
      <c r="D60" s="10">
        <f t="shared" si="2"/>
        <v>1388332.1</v>
      </c>
      <c r="E60" s="10">
        <v>918319</v>
      </c>
      <c r="F60" s="10">
        <v>1134.5</v>
      </c>
      <c r="G60" s="10">
        <v>1359</v>
      </c>
      <c r="H60" s="10">
        <v>7744.9</v>
      </c>
      <c r="I60" s="10">
        <v>48853.3</v>
      </c>
      <c r="J60" s="10">
        <v>55947.8</v>
      </c>
      <c r="K60" s="10">
        <v>57638.7</v>
      </c>
      <c r="L60" s="15">
        <v>97688.4</v>
      </c>
      <c r="M60" s="10">
        <v>66289.8</v>
      </c>
      <c r="N60" s="10">
        <v>66653.3</v>
      </c>
      <c r="O60" s="10">
        <v>66703.399999999994</v>
      </c>
      <c r="P60" s="12" t="e">
        <f>L60-#REF!</f>
        <v>#REF!</v>
      </c>
      <c r="Q60" s="1" t="e">
        <f>P60-'ВЕРНАЯ на АВГУСТ'!P60</f>
        <v>#REF!</v>
      </c>
    </row>
    <row r="61" spans="1:17" ht="36" x14ac:dyDescent="0.25">
      <c r="A61" s="71"/>
      <c r="B61" s="71"/>
      <c r="C61" s="9" t="s">
        <v>10</v>
      </c>
      <c r="D61" s="10">
        <f t="shared" si="2"/>
        <v>167084.5</v>
      </c>
      <c r="E61" s="10">
        <v>9800</v>
      </c>
      <c r="F61" s="10">
        <v>10241</v>
      </c>
      <c r="G61" s="10">
        <v>8801.6</v>
      </c>
      <c r="H61" s="10">
        <v>9775.1</v>
      </c>
      <c r="I61" s="10">
        <v>12228.3</v>
      </c>
      <c r="J61" s="10">
        <v>19757</v>
      </c>
      <c r="K61" s="10">
        <v>11326.7</v>
      </c>
      <c r="L61" s="15">
        <v>19757</v>
      </c>
      <c r="M61" s="10">
        <v>20744.8</v>
      </c>
      <c r="N61" s="10">
        <v>21782</v>
      </c>
      <c r="O61" s="10">
        <v>22871</v>
      </c>
      <c r="P61" s="12" t="e">
        <f>L61-#REF!</f>
        <v>#REF!</v>
      </c>
      <c r="Q61" s="1" t="e">
        <f>P61-'ВЕРНАЯ на АВГУСТ'!P61</f>
        <v>#REF!</v>
      </c>
    </row>
    <row r="62" spans="1:17" x14ac:dyDescent="0.25">
      <c r="A62" s="9"/>
      <c r="B62" s="9"/>
      <c r="C62" s="9"/>
      <c r="D62" s="10">
        <f t="shared" si="2"/>
        <v>0</v>
      </c>
      <c r="E62" s="10"/>
      <c r="F62" s="10"/>
      <c r="G62" s="10"/>
      <c r="H62" s="10"/>
      <c r="I62" s="10"/>
      <c r="J62" s="10"/>
      <c r="K62" s="10"/>
      <c r="L62" s="15"/>
      <c r="M62" s="10"/>
      <c r="N62" s="10"/>
      <c r="O62" s="10"/>
      <c r="P62" s="12" t="e">
        <f>L62-#REF!</f>
        <v>#REF!</v>
      </c>
      <c r="Q62" s="1" t="e">
        <f>P62-'ВЕРНАЯ на АВГУСТ'!P62</f>
        <v>#REF!</v>
      </c>
    </row>
    <row r="63" spans="1:17" x14ac:dyDescent="0.25">
      <c r="A63" s="71" t="s">
        <v>22</v>
      </c>
      <c r="B63" s="71" t="s">
        <v>13</v>
      </c>
      <c r="C63" s="9" t="s">
        <v>6</v>
      </c>
      <c r="D63" s="20">
        <f t="shared" si="2"/>
        <v>2697.4</v>
      </c>
      <c r="E63" s="10">
        <v>870</v>
      </c>
      <c r="F63" s="10">
        <v>120</v>
      </c>
      <c r="G63" s="10">
        <v>48.4</v>
      </c>
      <c r="H63" s="10">
        <v>0</v>
      </c>
      <c r="I63" s="10">
        <v>184</v>
      </c>
      <c r="J63" s="10">
        <v>250</v>
      </c>
      <c r="K63" s="10">
        <f>K64+K65+K66+K67+K68</f>
        <v>225</v>
      </c>
      <c r="L63" s="20">
        <f>L64+L65+L66+L67+L68</f>
        <v>250</v>
      </c>
      <c r="M63" s="10">
        <f>M64+M65+M66+M67+M68</f>
        <v>250</v>
      </c>
      <c r="N63" s="10">
        <f>N64+N65+N66+N67+N68</f>
        <v>250</v>
      </c>
      <c r="O63" s="10">
        <f>O64+O65+O66+O67+O68</f>
        <v>250</v>
      </c>
      <c r="P63" s="24" t="e">
        <f>L63-#REF!</f>
        <v>#REF!</v>
      </c>
      <c r="Q63" s="1" t="e">
        <f>P63-'ВЕРНАЯ на АВГУСТ'!P63</f>
        <v>#REF!</v>
      </c>
    </row>
    <row r="64" spans="1:17" x14ac:dyDescent="0.25">
      <c r="A64" s="71"/>
      <c r="B64" s="71"/>
      <c r="C64" s="9" t="s">
        <v>7</v>
      </c>
      <c r="D64" s="20">
        <f t="shared" si="2"/>
        <v>2697.4</v>
      </c>
      <c r="E64" s="10">
        <v>870</v>
      </c>
      <c r="F64" s="10">
        <v>120</v>
      </c>
      <c r="G64" s="10">
        <v>48.4</v>
      </c>
      <c r="H64" s="10">
        <v>0</v>
      </c>
      <c r="I64" s="10">
        <v>184</v>
      </c>
      <c r="J64" s="10">
        <v>250</v>
      </c>
      <c r="K64" s="10">
        <v>225</v>
      </c>
      <c r="L64" s="20">
        <f>250</f>
        <v>250</v>
      </c>
      <c r="M64" s="10">
        <v>250</v>
      </c>
      <c r="N64" s="10">
        <v>250</v>
      </c>
      <c r="O64" s="10">
        <v>250</v>
      </c>
      <c r="P64" s="24" t="e">
        <f>L64-#REF!</f>
        <v>#REF!</v>
      </c>
      <c r="Q64" s="1" t="e">
        <f>P64-'ВЕРНАЯ на АВГУСТ'!P64</f>
        <v>#REF!</v>
      </c>
    </row>
    <row r="65" spans="1:17" ht="24" x14ac:dyDescent="0.25">
      <c r="A65" s="71"/>
      <c r="B65" s="71"/>
      <c r="C65" s="9" t="s">
        <v>8</v>
      </c>
      <c r="D65" s="10">
        <f t="shared" si="2"/>
        <v>0</v>
      </c>
      <c r="E65" s="10">
        <v>0</v>
      </c>
      <c r="F65" s="10">
        <v>0</v>
      </c>
      <c r="G65" s="10">
        <v>0</v>
      </c>
      <c r="H65" s="10">
        <v>0</v>
      </c>
      <c r="I65" s="10">
        <v>0</v>
      </c>
      <c r="J65" s="10">
        <v>0</v>
      </c>
      <c r="K65" s="10">
        <v>0</v>
      </c>
      <c r="L65" s="15">
        <v>0</v>
      </c>
      <c r="M65" s="10">
        <v>0</v>
      </c>
      <c r="N65" s="10">
        <v>0</v>
      </c>
      <c r="O65" s="10">
        <v>0</v>
      </c>
      <c r="P65" s="12" t="e">
        <f>L65-#REF!</f>
        <v>#REF!</v>
      </c>
      <c r="Q65" s="1" t="e">
        <f>P65-'ВЕРНАЯ на АВГУСТ'!P65</f>
        <v>#REF!</v>
      </c>
    </row>
    <row r="66" spans="1:17" ht="24" x14ac:dyDescent="0.25">
      <c r="A66" s="71"/>
      <c r="B66" s="71"/>
      <c r="C66" s="9" t="s">
        <v>9</v>
      </c>
      <c r="D66" s="10">
        <f t="shared" si="2"/>
        <v>0</v>
      </c>
      <c r="E66" s="10">
        <v>0</v>
      </c>
      <c r="F66" s="10">
        <v>0</v>
      </c>
      <c r="G66" s="10">
        <v>0</v>
      </c>
      <c r="H66" s="10">
        <v>0</v>
      </c>
      <c r="I66" s="10">
        <v>0</v>
      </c>
      <c r="J66" s="10">
        <v>0</v>
      </c>
      <c r="K66" s="10">
        <v>0</v>
      </c>
      <c r="L66" s="15">
        <v>0</v>
      </c>
      <c r="M66" s="10">
        <v>0</v>
      </c>
      <c r="N66" s="10">
        <v>0</v>
      </c>
      <c r="O66" s="10">
        <v>0</v>
      </c>
      <c r="P66" s="12" t="e">
        <f>L66-#REF!</f>
        <v>#REF!</v>
      </c>
      <c r="Q66" s="1" t="e">
        <f>P66-'ВЕРНАЯ на АВГУСТ'!P66</f>
        <v>#REF!</v>
      </c>
    </row>
    <row r="67" spans="1:17" ht="36" x14ac:dyDescent="0.25">
      <c r="A67" s="71"/>
      <c r="B67" s="71"/>
      <c r="C67" s="9" t="s">
        <v>10</v>
      </c>
      <c r="D67" s="10">
        <f t="shared" si="2"/>
        <v>0</v>
      </c>
      <c r="E67" s="10">
        <v>0</v>
      </c>
      <c r="F67" s="10">
        <v>0</v>
      </c>
      <c r="G67" s="10">
        <v>0</v>
      </c>
      <c r="H67" s="10">
        <v>0</v>
      </c>
      <c r="I67" s="10">
        <v>0</v>
      </c>
      <c r="J67" s="10">
        <v>0</v>
      </c>
      <c r="K67" s="10">
        <v>0</v>
      </c>
      <c r="L67" s="15">
        <v>0</v>
      </c>
      <c r="M67" s="10">
        <v>0</v>
      </c>
      <c r="N67" s="10">
        <v>0</v>
      </c>
      <c r="O67" s="10">
        <v>0</v>
      </c>
      <c r="P67" s="12" t="e">
        <f>L67-#REF!</f>
        <v>#REF!</v>
      </c>
      <c r="Q67" s="1" t="e">
        <f>P67-'ВЕРНАЯ на АВГУСТ'!P67</f>
        <v>#REF!</v>
      </c>
    </row>
    <row r="68" spans="1:17" x14ac:dyDescent="0.25">
      <c r="A68" s="9"/>
      <c r="B68" s="9"/>
      <c r="C68" s="9"/>
      <c r="D68" s="10">
        <f t="shared" si="2"/>
        <v>0</v>
      </c>
      <c r="E68" s="10"/>
      <c r="F68" s="10"/>
      <c r="G68" s="10"/>
      <c r="H68" s="10"/>
      <c r="I68" s="10"/>
      <c r="J68" s="10"/>
      <c r="K68" s="10"/>
      <c r="L68" s="15"/>
      <c r="M68" s="10"/>
      <c r="N68" s="10"/>
      <c r="O68" s="10"/>
      <c r="P68" s="12" t="e">
        <f>L68-#REF!</f>
        <v>#REF!</v>
      </c>
      <c r="Q68" s="1" t="e">
        <f>P68-'ВЕРНАЯ на АВГУСТ'!P68</f>
        <v>#REF!</v>
      </c>
    </row>
    <row r="69" spans="1:17" x14ac:dyDescent="0.25">
      <c r="A69" s="71" t="s">
        <v>23</v>
      </c>
      <c r="B69" s="71" t="s">
        <v>13</v>
      </c>
      <c r="C69" s="9" t="s">
        <v>6</v>
      </c>
      <c r="D69" s="20">
        <f t="shared" si="2"/>
        <v>5040</v>
      </c>
      <c r="E69" s="10">
        <v>1720</v>
      </c>
      <c r="F69" s="10">
        <v>200</v>
      </c>
      <c r="G69" s="10">
        <v>200</v>
      </c>
      <c r="H69" s="10">
        <v>200</v>
      </c>
      <c r="I69" s="10">
        <v>360</v>
      </c>
      <c r="J69" s="10">
        <v>400</v>
      </c>
      <c r="K69" s="10">
        <f>K70+K71+K72+K73+K74</f>
        <v>360</v>
      </c>
      <c r="L69" s="20">
        <f>L70+L71+L72+L73+L74</f>
        <v>400</v>
      </c>
      <c r="M69" s="10">
        <f>M70+M71+M72+M73+M74</f>
        <v>400</v>
      </c>
      <c r="N69" s="10">
        <f>N70+N71+N72+N73+N74</f>
        <v>400</v>
      </c>
      <c r="O69" s="10">
        <f>O70+O71+O72+O73+O74</f>
        <v>400</v>
      </c>
      <c r="P69" s="24" t="e">
        <f>L69-#REF!</f>
        <v>#REF!</v>
      </c>
      <c r="Q69" s="1" t="e">
        <f>P69-'ВЕРНАЯ на АВГУСТ'!P69</f>
        <v>#REF!</v>
      </c>
    </row>
    <row r="70" spans="1:17" x14ac:dyDescent="0.25">
      <c r="A70" s="71"/>
      <c r="B70" s="71"/>
      <c r="C70" s="9" t="s">
        <v>7</v>
      </c>
      <c r="D70" s="20">
        <f t="shared" si="2"/>
        <v>5040</v>
      </c>
      <c r="E70" s="10">
        <v>1720</v>
      </c>
      <c r="F70" s="10">
        <v>200</v>
      </c>
      <c r="G70" s="10">
        <v>200</v>
      </c>
      <c r="H70" s="10">
        <v>200</v>
      </c>
      <c r="I70" s="10">
        <v>360</v>
      </c>
      <c r="J70" s="10">
        <v>400</v>
      </c>
      <c r="K70" s="10">
        <v>360</v>
      </c>
      <c r="L70" s="20">
        <f>400</f>
        <v>400</v>
      </c>
      <c r="M70" s="10">
        <v>400</v>
      </c>
      <c r="N70" s="10">
        <v>400</v>
      </c>
      <c r="O70" s="10">
        <v>400</v>
      </c>
      <c r="P70" s="24" t="e">
        <f>L70-#REF!</f>
        <v>#REF!</v>
      </c>
      <c r="Q70" s="1" t="e">
        <f>P70-'ВЕРНАЯ на АВГУСТ'!P70</f>
        <v>#REF!</v>
      </c>
    </row>
    <row r="71" spans="1:17" ht="24" x14ac:dyDescent="0.25">
      <c r="A71" s="71"/>
      <c r="B71" s="71"/>
      <c r="C71" s="9" t="s">
        <v>8</v>
      </c>
      <c r="D71" s="10">
        <f t="shared" si="2"/>
        <v>0</v>
      </c>
      <c r="E71" s="10">
        <v>0</v>
      </c>
      <c r="F71" s="10">
        <v>0</v>
      </c>
      <c r="G71" s="10">
        <v>0</v>
      </c>
      <c r="H71" s="10">
        <v>0</v>
      </c>
      <c r="I71" s="10">
        <v>0</v>
      </c>
      <c r="J71" s="10">
        <v>0</v>
      </c>
      <c r="K71" s="10">
        <v>0</v>
      </c>
      <c r="L71" s="15">
        <v>0</v>
      </c>
      <c r="M71" s="10">
        <v>0</v>
      </c>
      <c r="N71" s="10">
        <v>0</v>
      </c>
      <c r="O71" s="10">
        <v>0</v>
      </c>
      <c r="P71" s="12" t="e">
        <f>L71-#REF!</f>
        <v>#REF!</v>
      </c>
      <c r="Q71" s="1" t="e">
        <f>P71-'ВЕРНАЯ на АВГУСТ'!P71</f>
        <v>#REF!</v>
      </c>
    </row>
    <row r="72" spans="1:17" ht="24" x14ac:dyDescent="0.25">
      <c r="A72" s="71"/>
      <c r="B72" s="71"/>
      <c r="C72" s="9" t="s">
        <v>9</v>
      </c>
      <c r="D72" s="10">
        <f t="shared" si="2"/>
        <v>0</v>
      </c>
      <c r="E72" s="10">
        <v>0</v>
      </c>
      <c r="F72" s="10">
        <v>0</v>
      </c>
      <c r="G72" s="10">
        <v>0</v>
      </c>
      <c r="H72" s="10">
        <v>0</v>
      </c>
      <c r="I72" s="10">
        <v>0</v>
      </c>
      <c r="J72" s="10">
        <v>0</v>
      </c>
      <c r="K72" s="10">
        <v>0</v>
      </c>
      <c r="L72" s="15">
        <v>0</v>
      </c>
      <c r="M72" s="10">
        <v>0</v>
      </c>
      <c r="N72" s="10">
        <v>0</v>
      </c>
      <c r="O72" s="10">
        <v>0</v>
      </c>
      <c r="P72" s="12" t="e">
        <f>L72-#REF!</f>
        <v>#REF!</v>
      </c>
      <c r="Q72" s="1" t="e">
        <f>P72-'ВЕРНАЯ на АВГУСТ'!P72</f>
        <v>#REF!</v>
      </c>
    </row>
    <row r="73" spans="1:17" ht="36" x14ac:dyDescent="0.25">
      <c r="A73" s="71"/>
      <c r="B73" s="71"/>
      <c r="C73" s="9" t="s">
        <v>10</v>
      </c>
      <c r="D73" s="10">
        <f t="shared" si="2"/>
        <v>0</v>
      </c>
      <c r="E73" s="10">
        <v>0</v>
      </c>
      <c r="F73" s="10">
        <v>0</v>
      </c>
      <c r="G73" s="10">
        <v>0</v>
      </c>
      <c r="H73" s="10">
        <v>0</v>
      </c>
      <c r="I73" s="10">
        <v>0</v>
      </c>
      <c r="J73" s="10">
        <v>0</v>
      </c>
      <c r="K73" s="10">
        <v>0</v>
      </c>
      <c r="L73" s="15">
        <v>0</v>
      </c>
      <c r="M73" s="10">
        <v>0</v>
      </c>
      <c r="N73" s="10">
        <v>0</v>
      </c>
      <c r="O73" s="10">
        <v>0</v>
      </c>
      <c r="P73" s="12" t="e">
        <f>L73-#REF!</f>
        <v>#REF!</v>
      </c>
      <c r="Q73" s="1" t="e">
        <f>P73-'ВЕРНАЯ на АВГУСТ'!P73</f>
        <v>#REF!</v>
      </c>
    </row>
    <row r="74" spans="1:17" x14ac:dyDescent="0.25">
      <c r="A74" s="9"/>
      <c r="B74" s="9"/>
      <c r="C74" s="9"/>
      <c r="D74" s="10">
        <f t="shared" si="2"/>
        <v>0</v>
      </c>
      <c r="E74" s="10"/>
      <c r="F74" s="10"/>
      <c r="G74" s="10"/>
      <c r="H74" s="10"/>
      <c r="I74" s="10"/>
      <c r="J74" s="10"/>
      <c r="K74" s="10"/>
      <c r="L74" s="15"/>
      <c r="M74" s="10"/>
      <c r="N74" s="10"/>
      <c r="O74" s="10"/>
      <c r="P74" s="12" t="e">
        <f>L74-#REF!</f>
        <v>#REF!</v>
      </c>
      <c r="Q74" s="1" t="e">
        <f>P74-'ВЕРНАЯ на АВГУСТ'!P74</f>
        <v>#REF!</v>
      </c>
    </row>
    <row r="75" spans="1:17" x14ac:dyDescent="0.25">
      <c r="A75" s="71" t="s">
        <v>24</v>
      </c>
      <c r="B75" s="71" t="s">
        <v>13</v>
      </c>
      <c r="C75" s="9" t="s">
        <v>6</v>
      </c>
      <c r="D75" s="20">
        <f t="shared" si="2"/>
        <v>26195.200000000001</v>
      </c>
      <c r="E75" s="10">
        <v>3147.7</v>
      </c>
      <c r="F75" s="10">
        <v>1150</v>
      </c>
      <c r="G75" s="10">
        <v>1060.0999999999999</v>
      </c>
      <c r="H75" s="10">
        <v>874.7</v>
      </c>
      <c r="I75" s="10">
        <v>1760</v>
      </c>
      <c r="J75" s="10">
        <v>2845</v>
      </c>
      <c r="K75" s="10">
        <f>K76+K77+K78+K79+K80</f>
        <v>437.7</v>
      </c>
      <c r="L75" s="20">
        <f>L76+L77+L78+L79+L80</f>
        <v>3730</v>
      </c>
      <c r="M75" s="10">
        <f>M76+M77+M78+M79+M80</f>
        <v>3730</v>
      </c>
      <c r="N75" s="10">
        <f>N76+N77+N78+N79+N80</f>
        <v>3730</v>
      </c>
      <c r="O75" s="10">
        <f>O76+O77+O78+O79+O80</f>
        <v>3730</v>
      </c>
      <c r="P75" s="24" t="e">
        <f>L75-#REF!</f>
        <v>#REF!</v>
      </c>
      <c r="Q75" s="1" t="e">
        <f>P75-'ВЕРНАЯ на АВГУСТ'!P75</f>
        <v>#REF!</v>
      </c>
    </row>
    <row r="76" spans="1:17" x14ac:dyDescent="0.25">
      <c r="A76" s="71"/>
      <c r="B76" s="71"/>
      <c r="C76" s="9" t="s">
        <v>7</v>
      </c>
      <c r="D76" s="20">
        <f t="shared" si="2"/>
        <v>26195.200000000001</v>
      </c>
      <c r="E76" s="10">
        <v>3147.7</v>
      </c>
      <c r="F76" s="10">
        <v>1150</v>
      </c>
      <c r="G76" s="10">
        <v>1060.0999999999999</v>
      </c>
      <c r="H76" s="10">
        <v>874.7</v>
      </c>
      <c r="I76" s="10">
        <v>1760</v>
      </c>
      <c r="J76" s="10">
        <v>2845</v>
      </c>
      <c r="K76" s="10">
        <v>437.7</v>
      </c>
      <c r="L76" s="20">
        <f>3730</f>
        <v>3730</v>
      </c>
      <c r="M76" s="10">
        <v>3730</v>
      </c>
      <c r="N76" s="10">
        <v>3730</v>
      </c>
      <c r="O76" s="10">
        <v>3730</v>
      </c>
      <c r="P76" s="24" t="e">
        <f>L76-#REF!</f>
        <v>#REF!</v>
      </c>
      <c r="Q76" s="1" t="e">
        <f>P76-'ВЕРНАЯ на АВГУСТ'!P76</f>
        <v>#REF!</v>
      </c>
    </row>
    <row r="77" spans="1:17" ht="24" x14ac:dyDescent="0.25">
      <c r="A77" s="71"/>
      <c r="B77" s="71"/>
      <c r="C77" s="9" t="s">
        <v>8</v>
      </c>
      <c r="D77" s="10">
        <f t="shared" si="2"/>
        <v>0</v>
      </c>
      <c r="E77" s="10">
        <v>0</v>
      </c>
      <c r="F77" s="10">
        <v>0</v>
      </c>
      <c r="G77" s="10">
        <v>0</v>
      </c>
      <c r="H77" s="10">
        <v>0</v>
      </c>
      <c r="I77" s="10">
        <v>0</v>
      </c>
      <c r="J77" s="10">
        <v>0</v>
      </c>
      <c r="K77" s="10">
        <v>0</v>
      </c>
      <c r="L77" s="15">
        <v>0</v>
      </c>
      <c r="M77" s="10">
        <v>0</v>
      </c>
      <c r="N77" s="10">
        <v>0</v>
      </c>
      <c r="O77" s="10">
        <v>0</v>
      </c>
      <c r="P77" s="12" t="e">
        <f>L77-#REF!</f>
        <v>#REF!</v>
      </c>
      <c r="Q77" s="1" t="e">
        <f>P77-'ВЕРНАЯ на АВГУСТ'!P77</f>
        <v>#REF!</v>
      </c>
    </row>
    <row r="78" spans="1:17" ht="24" x14ac:dyDescent="0.25">
      <c r="A78" s="71"/>
      <c r="B78" s="71"/>
      <c r="C78" s="9" t="s">
        <v>9</v>
      </c>
      <c r="D78" s="10">
        <f t="shared" ref="D78:D141" si="14">SUM(E78:O78)</f>
        <v>0</v>
      </c>
      <c r="E78" s="10">
        <v>0</v>
      </c>
      <c r="F78" s="10">
        <v>0</v>
      </c>
      <c r="G78" s="10">
        <v>0</v>
      </c>
      <c r="H78" s="10">
        <v>0</v>
      </c>
      <c r="I78" s="10">
        <v>0</v>
      </c>
      <c r="J78" s="10">
        <v>0</v>
      </c>
      <c r="K78" s="10">
        <v>0</v>
      </c>
      <c r="L78" s="15">
        <v>0</v>
      </c>
      <c r="M78" s="10">
        <v>0</v>
      </c>
      <c r="N78" s="10">
        <v>0</v>
      </c>
      <c r="O78" s="10">
        <v>0</v>
      </c>
      <c r="P78" s="12" t="e">
        <f>L78-#REF!</f>
        <v>#REF!</v>
      </c>
      <c r="Q78" s="1" t="e">
        <f>P78-'ВЕРНАЯ на АВГУСТ'!P78</f>
        <v>#REF!</v>
      </c>
    </row>
    <row r="79" spans="1:17" ht="36" x14ac:dyDescent="0.25">
      <c r="A79" s="71"/>
      <c r="B79" s="71"/>
      <c r="C79" s="9" t="s">
        <v>10</v>
      </c>
      <c r="D79" s="10">
        <f t="shared" si="14"/>
        <v>0</v>
      </c>
      <c r="E79" s="10">
        <v>0</v>
      </c>
      <c r="F79" s="10">
        <v>0</v>
      </c>
      <c r="G79" s="10">
        <v>0</v>
      </c>
      <c r="H79" s="10">
        <v>0</v>
      </c>
      <c r="I79" s="10">
        <v>0</v>
      </c>
      <c r="J79" s="10">
        <v>0</v>
      </c>
      <c r="K79" s="10">
        <v>0</v>
      </c>
      <c r="L79" s="15">
        <v>0</v>
      </c>
      <c r="M79" s="10">
        <v>0</v>
      </c>
      <c r="N79" s="10">
        <v>0</v>
      </c>
      <c r="O79" s="10">
        <v>0</v>
      </c>
      <c r="P79" s="12" t="e">
        <f>L79-#REF!</f>
        <v>#REF!</v>
      </c>
      <c r="Q79" s="1" t="e">
        <f>P79-'ВЕРНАЯ на АВГУСТ'!P79</f>
        <v>#REF!</v>
      </c>
    </row>
    <row r="80" spans="1:17" x14ac:dyDescent="0.25">
      <c r="A80" s="9"/>
      <c r="B80" s="9"/>
      <c r="C80" s="9"/>
      <c r="D80" s="10">
        <f t="shared" si="14"/>
        <v>0</v>
      </c>
      <c r="E80" s="10"/>
      <c r="F80" s="10"/>
      <c r="G80" s="10"/>
      <c r="H80" s="10"/>
      <c r="I80" s="10"/>
      <c r="J80" s="10"/>
      <c r="K80" s="10"/>
      <c r="L80" s="15"/>
      <c r="M80" s="10"/>
      <c r="N80" s="10"/>
      <c r="O80" s="10"/>
      <c r="P80" s="12" t="e">
        <f>L80-#REF!</f>
        <v>#REF!</v>
      </c>
      <c r="Q80" s="1" t="e">
        <f>P80-'ВЕРНАЯ на АВГУСТ'!P80</f>
        <v>#REF!</v>
      </c>
    </row>
    <row r="81" spans="1:19" x14ac:dyDescent="0.25">
      <c r="A81" s="71" t="s">
        <v>25</v>
      </c>
      <c r="B81" s="71" t="s">
        <v>13</v>
      </c>
      <c r="C81" s="9" t="s">
        <v>6</v>
      </c>
      <c r="D81" s="20">
        <f t="shared" si="14"/>
        <v>16230.2</v>
      </c>
      <c r="E81" s="10">
        <v>470.4</v>
      </c>
      <c r="F81" s="10">
        <v>382</v>
      </c>
      <c r="G81" s="10">
        <v>561.79999999999995</v>
      </c>
      <c r="H81" s="10">
        <v>550</v>
      </c>
      <c r="I81" s="10">
        <v>1396</v>
      </c>
      <c r="J81" s="10">
        <v>2170</v>
      </c>
      <c r="K81" s="10">
        <f>K82+K83+K84+K85+K86</f>
        <v>1620</v>
      </c>
      <c r="L81" s="20">
        <f>L82+L83+L84+L85+L86</f>
        <v>2270</v>
      </c>
      <c r="M81" s="10">
        <f>M82+M83+M84+M85+M86</f>
        <v>2270</v>
      </c>
      <c r="N81" s="10">
        <f>N82+N83+N84+N85+N86</f>
        <v>2270</v>
      </c>
      <c r="O81" s="10">
        <f>O82+O83+O84+O85+O86</f>
        <v>2270</v>
      </c>
      <c r="P81" s="24" t="e">
        <f>L81-#REF!</f>
        <v>#REF!</v>
      </c>
      <c r="Q81" s="1" t="e">
        <f>P81-'ВЕРНАЯ на АВГУСТ'!P81</f>
        <v>#REF!</v>
      </c>
    </row>
    <row r="82" spans="1:19" x14ac:dyDescent="0.25">
      <c r="A82" s="71"/>
      <c r="B82" s="71"/>
      <c r="C82" s="9" t="s">
        <v>7</v>
      </c>
      <c r="D82" s="20">
        <f t="shared" si="14"/>
        <v>16230.2</v>
      </c>
      <c r="E82" s="10">
        <v>470.4</v>
      </c>
      <c r="F82" s="10">
        <v>382</v>
      </c>
      <c r="G82" s="10">
        <v>561.79999999999995</v>
      </c>
      <c r="H82" s="10">
        <v>550</v>
      </c>
      <c r="I82" s="10">
        <v>1396</v>
      </c>
      <c r="J82" s="10">
        <v>2170</v>
      </c>
      <c r="K82" s="10">
        <v>1620</v>
      </c>
      <c r="L82" s="20">
        <f>2270</f>
        <v>2270</v>
      </c>
      <c r="M82" s="10">
        <v>2270</v>
      </c>
      <c r="N82" s="10">
        <v>2270</v>
      </c>
      <c r="O82" s="10">
        <v>2270</v>
      </c>
      <c r="P82" s="24" t="e">
        <f>L82-#REF!</f>
        <v>#REF!</v>
      </c>
      <c r="Q82" s="1" t="e">
        <f>P82-'ВЕРНАЯ на АВГУСТ'!P82</f>
        <v>#REF!</v>
      </c>
    </row>
    <row r="83" spans="1:19" ht="24" x14ac:dyDescent="0.25">
      <c r="A83" s="71"/>
      <c r="B83" s="71"/>
      <c r="C83" s="9" t="s">
        <v>8</v>
      </c>
      <c r="D83" s="10">
        <f t="shared" si="14"/>
        <v>0</v>
      </c>
      <c r="E83" s="10">
        <v>0</v>
      </c>
      <c r="F83" s="10">
        <v>0</v>
      </c>
      <c r="G83" s="10">
        <v>0</v>
      </c>
      <c r="H83" s="10">
        <v>0</v>
      </c>
      <c r="I83" s="10">
        <v>0</v>
      </c>
      <c r="J83" s="10">
        <v>0</v>
      </c>
      <c r="K83" s="10">
        <v>0</v>
      </c>
      <c r="L83" s="15">
        <v>0</v>
      </c>
      <c r="M83" s="10">
        <v>0</v>
      </c>
      <c r="N83" s="10">
        <v>0</v>
      </c>
      <c r="O83" s="10">
        <v>0</v>
      </c>
      <c r="P83" s="12" t="e">
        <f>L83-#REF!</f>
        <v>#REF!</v>
      </c>
      <c r="Q83" s="1" t="e">
        <f>P83-'ВЕРНАЯ на АВГУСТ'!P83</f>
        <v>#REF!</v>
      </c>
    </row>
    <row r="84" spans="1:19" ht="24" x14ac:dyDescent="0.25">
      <c r="A84" s="71"/>
      <c r="B84" s="71"/>
      <c r="C84" s="9" t="s">
        <v>9</v>
      </c>
      <c r="D84" s="10">
        <f t="shared" si="14"/>
        <v>0</v>
      </c>
      <c r="E84" s="10">
        <v>0</v>
      </c>
      <c r="F84" s="10">
        <v>0</v>
      </c>
      <c r="G84" s="10">
        <v>0</v>
      </c>
      <c r="H84" s="10">
        <v>0</v>
      </c>
      <c r="I84" s="10">
        <v>0</v>
      </c>
      <c r="J84" s="10">
        <v>0</v>
      </c>
      <c r="K84" s="10">
        <v>0</v>
      </c>
      <c r="L84" s="15">
        <v>0</v>
      </c>
      <c r="M84" s="10">
        <v>0</v>
      </c>
      <c r="N84" s="10">
        <v>0</v>
      </c>
      <c r="O84" s="10">
        <v>0</v>
      </c>
      <c r="P84" s="12" t="e">
        <f>L84-#REF!</f>
        <v>#REF!</v>
      </c>
      <c r="Q84" s="1" t="e">
        <f>P84-'ВЕРНАЯ на АВГУСТ'!P84</f>
        <v>#REF!</v>
      </c>
    </row>
    <row r="85" spans="1:19" ht="36" x14ac:dyDescent="0.25">
      <c r="A85" s="71"/>
      <c r="B85" s="71"/>
      <c r="C85" s="9" t="s">
        <v>10</v>
      </c>
      <c r="D85" s="10">
        <f t="shared" si="14"/>
        <v>0</v>
      </c>
      <c r="E85" s="10">
        <v>0</v>
      </c>
      <c r="F85" s="10">
        <v>0</v>
      </c>
      <c r="G85" s="10">
        <v>0</v>
      </c>
      <c r="H85" s="10">
        <v>0</v>
      </c>
      <c r="I85" s="10">
        <v>0</v>
      </c>
      <c r="J85" s="10">
        <v>0</v>
      </c>
      <c r="K85" s="10">
        <v>0</v>
      </c>
      <c r="L85" s="15">
        <v>0</v>
      </c>
      <c r="M85" s="10">
        <v>0</v>
      </c>
      <c r="N85" s="10">
        <v>0</v>
      </c>
      <c r="O85" s="10">
        <v>0</v>
      </c>
      <c r="P85" s="12" t="e">
        <f>L85-#REF!</f>
        <v>#REF!</v>
      </c>
      <c r="Q85" s="1" t="e">
        <f>P85-'ВЕРНАЯ на АВГУСТ'!P85</f>
        <v>#REF!</v>
      </c>
    </row>
    <row r="86" spans="1:19" x14ac:dyDescent="0.25">
      <c r="A86" s="9"/>
      <c r="B86" s="9"/>
      <c r="C86" s="9"/>
      <c r="D86" s="10">
        <f t="shared" si="14"/>
        <v>0</v>
      </c>
      <c r="E86" s="10"/>
      <c r="F86" s="10"/>
      <c r="G86" s="10"/>
      <c r="H86" s="10"/>
      <c r="I86" s="10"/>
      <c r="J86" s="10"/>
      <c r="K86" s="10"/>
      <c r="L86" s="15"/>
      <c r="M86" s="10"/>
      <c r="N86" s="10"/>
      <c r="O86" s="10"/>
      <c r="P86" s="12" t="e">
        <f>L86-#REF!</f>
        <v>#REF!</v>
      </c>
      <c r="Q86" s="1" t="e">
        <f>P86-'ВЕРНАЯ на АВГУСТ'!P86</f>
        <v>#REF!</v>
      </c>
    </row>
    <row r="87" spans="1:19" x14ac:dyDescent="0.25">
      <c r="A87" s="73" t="s">
        <v>26</v>
      </c>
      <c r="B87" s="71"/>
      <c r="C87" s="9" t="s">
        <v>6</v>
      </c>
      <c r="D87" s="20">
        <f t="shared" si="14"/>
        <v>9039005.6999999993</v>
      </c>
      <c r="E87" s="10">
        <f t="shared" ref="E87:O92" si="15">E93+E99+E105+E111+E117+E123+E129</f>
        <v>1016732.6</v>
      </c>
      <c r="F87" s="10">
        <f t="shared" si="15"/>
        <v>543564.6</v>
      </c>
      <c r="G87" s="10">
        <f t="shared" si="15"/>
        <v>547495.60000000009</v>
      </c>
      <c r="H87" s="10">
        <f t="shared" si="15"/>
        <v>655973.1</v>
      </c>
      <c r="I87" s="10">
        <f t="shared" si="15"/>
        <v>768697.2</v>
      </c>
      <c r="J87" s="10">
        <f t="shared" si="15"/>
        <v>833247.29999999993</v>
      </c>
      <c r="K87" s="10">
        <f t="shared" si="15"/>
        <v>798647.6</v>
      </c>
      <c r="L87" s="20">
        <f t="shared" si="15"/>
        <v>959864.4</v>
      </c>
      <c r="M87" s="10">
        <f t="shared" si="15"/>
        <v>973521.8</v>
      </c>
      <c r="N87" s="10">
        <f t="shared" si="15"/>
        <v>985507.09999999986</v>
      </c>
      <c r="O87" s="10">
        <f t="shared" si="15"/>
        <v>955754.39999999991</v>
      </c>
      <c r="P87" s="12" t="e">
        <f>L87-#REF!</f>
        <v>#REF!</v>
      </c>
      <c r="Q87" s="1" t="e">
        <f>P87-'ВЕРНАЯ на АВГУСТ'!P87</f>
        <v>#REF!</v>
      </c>
      <c r="S87" s="1">
        <v>959864.4</v>
      </c>
    </row>
    <row r="88" spans="1:19" x14ac:dyDescent="0.25">
      <c r="A88" s="73"/>
      <c r="B88" s="71"/>
      <c r="C88" s="9" t="s">
        <v>7</v>
      </c>
      <c r="D88" s="20">
        <f t="shared" si="14"/>
        <v>4941464.3999999994</v>
      </c>
      <c r="E88" s="10">
        <f t="shared" si="15"/>
        <v>349952.6</v>
      </c>
      <c r="F88" s="10">
        <f t="shared" si="15"/>
        <v>330822.8</v>
      </c>
      <c r="G88" s="10">
        <f t="shared" si="15"/>
        <v>343017.89999999997</v>
      </c>
      <c r="H88" s="10">
        <f t="shared" si="15"/>
        <v>371699.3</v>
      </c>
      <c r="I88" s="10">
        <f t="shared" si="15"/>
        <v>397538.7</v>
      </c>
      <c r="J88" s="10">
        <f t="shared" si="15"/>
        <v>450879.60000000003</v>
      </c>
      <c r="K88" s="10">
        <f t="shared" si="15"/>
        <v>463454.3</v>
      </c>
      <c r="L88" s="20">
        <f t="shared" si="15"/>
        <v>557914.10000000009</v>
      </c>
      <c r="M88" s="10">
        <f t="shared" si="15"/>
        <v>560688.70000000007</v>
      </c>
      <c r="N88" s="10">
        <f t="shared" si="15"/>
        <v>560179.30000000005</v>
      </c>
      <c r="O88" s="10">
        <f t="shared" si="15"/>
        <v>555317.1</v>
      </c>
      <c r="P88" s="12" t="e">
        <f>L88-#REF!</f>
        <v>#REF!</v>
      </c>
      <c r="Q88" s="1" t="e">
        <f>P88-'ВЕРНАЯ на АВГУСТ'!P88</f>
        <v>#REF!</v>
      </c>
    </row>
    <row r="89" spans="1:19" ht="24" x14ac:dyDescent="0.25">
      <c r="A89" s="73"/>
      <c r="B89" s="71"/>
      <c r="C89" s="9" t="s">
        <v>8</v>
      </c>
      <c r="D89" s="10">
        <f t="shared" si="14"/>
        <v>554475.29999999993</v>
      </c>
      <c r="E89" s="10">
        <f t="shared" si="15"/>
        <v>98579</v>
      </c>
      <c r="F89" s="10">
        <f t="shared" si="15"/>
        <v>78300</v>
      </c>
      <c r="G89" s="10">
        <f t="shared" si="15"/>
        <v>78300</v>
      </c>
      <c r="H89" s="10">
        <f t="shared" si="15"/>
        <v>33348.1</v>
      </c>
      <c r="I89" s="10">
        <f t="shared" si="15"/>
        <v>45658</v>
      </c>
      <c r="J89" s="10">
        <f t="shared" si="15"/>
        <v>47296.5</v>
      </c>
      <c r="K89" s="10">
        <f t="shared" si="15"/>
        <v>47191.7</v>
      </c>
      <c r="L89" s="15">
        <f t="shared" si="15"/>
        <v>45950.3</v>
      </c>
      <c r="M89" s="10">
        <f t="shared" si="15"/>
        <v>40512.6</v>
      </c>
      <c r="N89" s="10">
        <f t="shared" si="15"/>
        <v>39339.1</v>
      </c>
      <c r="O89" s="10">
        <f t="shared" si="15"/>
        <v>0</v>
      </c>
      <c r="P89" s="12" t="e">
        <f>L89-#REF!</f>
        <v>#REF!</v>
      </c>
      <c r="Q89" s="1" t="e">
        <f>P89-'ВЕРНАЯ на АВГУСТ'!P89</f>
        <v>#REF!</v>
      </c>
    </row>
    <row r="90" spans="1:19" ht="24" x14ac:dyDescent="0.25">
      <c r="A90" s="73"/>
      <c r="B90" s="71"/>
      <c r="C90" s="9" t="s">
        <v>9</v>
      </c>
      <c r="D90" s="10">
        <f t="shared" si="14"/>
        <v>1156644.8</v>
      </c>
      <c r="E90" s="10">
        <f t="shared" si="15"/>
        <v>459101</v>
      </c>
      <c r="F90" s="10">
        <f t="shared" si="15"/>
        <v>20432.3</v>
      </c>
      <c r="G90" s="10">
        <f t="shared" si="15"/>
        <v>19218.2</v>
      </c>
      <c r="H90" s="10">
        <f t="shared" si="15"/>
        <v>18604</v>
      </c>
      <c r="I90" s="10">
        <f t="shared" si="15"/>
        <v>76006.8</v>
      </c>
      <c r="J90" s="10">
        <f t="shared" si="15"/>
        <v>75847.199999999997</v>
      </c>
      <c r="K90" s="10">
        <f t="shared" si="15"/>
        <v>89976.7</v>
      </c>
      <c r="L90" s="15">
        <f t="shared" si="15"/>
        <v>96776</v>
      </c>
      <c r="M90" s="10">
        <f t="shared" si="15"/>
        <v>100135.3</v>
      </c>
      <c r="N90" s="10">
        <f t="shared" si="15"/>
        <v>100194.2</v>
      </c>
      <c r="O90" s="10">
        <f t="shared" si="15"/>
        <v>100353.1</v>
      </c>
      <c r="P90" s="12" t="e">
        <f>L90-#REF!</f>
        <v>#REF!</v>
      </c>
      <c r="Q90" s="1" t="e">
        <f>P90-'ВЕРНАЯ на АВГУСТ'!P90</f>
        <v>#REF!</v>
      </c>
    </row>
    <row r="91" spans="1:19" ht="36" x14ac:dyDescent="0.25">
      <c r="A91" s="73"/>
      <c r="B91" s="71"/>
      <c r="C91" s="9" t="s">
        <v>10</v>
      </c>
      <c r="D91" s="10">
        <f t="shared" si="14"/>
        <v>2386421.1999999997</v>
      </c>
      <c r="E91" s="10">
        <f t="shared" si="15"/>
        <v>109100</v>
      </c>
      <c r="F91" s="10">
        <f t="shared" si="15"/>
        <v>114009.5</v>
      </c>
      <c r="G91" s="10">
        <f t="shared" si="15"/>
        <v>106959.5</v>
      </c>
      <c r="H91" s="10">
        <f t="shared" si="15"/>
        <v>232321.7</v>
      </c>
      <c r="I91" s="10">
        <f t="shared" si="15"/>
        <v>249493.7</v>
      </c>
      <c r="J91" s="10">
        <f t="shared" si="15"/>
        <v>259224</v>
      </c>
      <c r="K91" s="10">
        <f t="shared" si="15"/>
        <v>198024.9</v>
      </c>
      <c r="L91" s="15">
        <f t="shared" si="15"/>
        <v>259224</v>
      </c>
      <c r="M91" s="10">
        <f t="shared" si="15"/>
        <v>272185.2</v>
      </c>
      <c r="N91" s="10">
        <f t="shared" si="15"/>
        <v>285794.5</v>
      </c>
      <c r="O91" s="10">
        <f t="shared" si="15"/>
        <v>300084.2</v>
      </c>
      <c r="P91" s="12" t="e">
        <f>L91-#REF!</f>
        <v>#REF!</v>
      </c>
      <c r="Q91" s="1" t="e">
        <f>P91-'ВЕРНАЯ на АВГУСТ'!P91</f>
        <v>#REF!</v>
      </c>
    </row>
    <row r="92" spans="1:19" hidden="1" x14ac:dyDescent="0.25">
      <c r="A92" s="11"/>
      <c r="B92" s="9"/>
      <c r="C92" s="9"/>
      <c r="D92" s="10">
        <f t="shared" si="14"/>
        <v>0</v>
      </c>
      <c r="E92" s="10">
        <f t="shared" si="15"/>
        <v>0</v>
      </c>
      <c r="F92" s="10">
        <f t="shared" si="15"/>
        <v>0</v>
      </c>
      <c r="G92" s="10">
        <f t="shared" si="15"/>
        <v>0</v>
      </c>
      <c r="H92" s="10">
        <f t="shared" si="15"/>
        <v>0</v>
      </c>
      <c r="I92" s="10">
        <f t="shared" si="15"/>
        <v>0</v>
      </c>
      <c r="J92" s="10">
        <f t="shared" si="15"/>
        <v>0</v>
      </c>
      <c r="K92" s="10">
        <f t="shared" si="15"/>
        <v>0</v>
      </c>
      <c r="L92" s="15">
        <f t="shared" si="15"/>
        <v>0</v>
      </c>
      <c r="M92" s="10">
        <f t="shared" si="15"/>
        <v>0</v>
      </c>
      <c r="N92" s="10">
        <f t="shared" si="15"/>
        <v>0</v>
      </c>
      <c r="O92" s="10">
        <f t="shared" si="15"/>
        <v>0</v>
      </c>
      <c r="P92" s="12" t="e">
        <f>L92-#REF!</f>
        <v>#REF!</v>
      </c>
      <c r="Q92" s="1" t="e">
        <f>P92-'ВЕРНАЯ на АВГУСТ'!P92</f>
        <v>#REF!</v>
      </c>
    </row>
    <row r="93" spans="1:19" x14ac:dyDescent="0.25">
      <c r="A93" s="71" t="s">
        <v>27</v>
      </c>
      <c r="B93" s="71" t="s">
        <v>21</v>
      </c>
      <c r="C93" s="9" t="s">
        <v>6</v>
      </c>
      <c r="D93" s="20">
        <f t="shared" si="14"/>
        <v>8533318.0999999996</v>
      </c>
      <c r="E93" s="10">
        <v>998642.5</v>
      </c>
      <c r="F93" s="10">
        <v>536656.6</v>
      </c>
      <c r="G93" s="10">
        <v>537757.4</v>
      </c>
      <c r="H93" s="10">
        <v>610952.19999999995</v>
      </c>
      <c r="I93" s="10">
        <v>704187</v>
      </c>
      <c r="J93" s="10">
        <v>766133.5</v>
      </c>
      <c r="K93" s="10">
        <f>K94+K95+K96+K97+K98</f>
        <v>736291.9</v>
      </c>
      <c r="L93" s="20">
        <f>L94+L95+L96+L97+L98</f>
        <v>885584.8</v>
      </c>
      <c r="M93" s="10">
        <f>M94+M95+M96+M97+M98</f>
        <v>905352</v>
      </c>
      <c r="N93" s="10">
        <f>N94+N95+N96+N97+N98</f>
        <v>918655.79999999993</v>
      </c>
      <c r="O93" s="10">
        <f>O94+O95+O96+O97+O98</f>
        <v>933104.39999999991</v>
      </c>
      <c r="P93" s="24" t="e">
        <f>L93-#REF!</f>
        <v>#REF!</v>
      </c>
      <c r="Q93" s="1" t="e">
        <f>P93-'ВЕРНАЯ на АВГУСТ'!P93</f>
        <v>#REF!</v>
      </c>
    </row>
    <row r="94" spans="1:19" x14ac:dyDescent="0.25">
      <c r="A94" s="71"/>
      <c r="B94" s="71"/>
      <c r="C94" s="9" t="s">
        <v>7</v>
      </c>
      <c r="D94" s="20">
        <f t="shared" si="14"/>
        <v>4735073.0999999987</v>
      </c>
      <c r="E94" s="10">
        <v>331862.5</v>
      </c>
      <c r="F94" s="10">
        <v>323914.8</v>
      </c>
      <c r="G94" s="10">
        <v>333279.7</v>
      </c>
      <c r="H94" s="10">
        <v>360026.5</v>
      </c>
      <c r="I94" s="10">
        <v>378686.5</v>
      </c>
      <c r="J94" s="10">
        <v>431062.3</v>
      </c>
      <c r="K94" s="10">
        <v>448290.3</v>
      </c>
      <c r="L94" s="20">
        <f>529584.8</f>
        <v>529584.80000000005</v>
      </c>
      <c r="M94" s="10">
        <v>533031.5</v>
      </c>
      <c r="N94" s="10">
        <v>532667.1</v>
      </c>
      <c r="O94" s="10">
        <v>532667.1</v>
      </c>
      <c r="P94" s="24" t="e">
        <f>L94-#REF!</f>
        <v>#REF!</v>
      </c>
      <c r="Q94" s="1" t="e">
        <f>P94-'ВЕРНАЯ на АВГУСТ'!P94</f>
        <v>#REF!</v>
      </c>
    </row>
    <row r="95" spans="1:19" ht="24" x14ac:dyDescent="0.25">
      <c r="A95" s="71"/>
      <c r="B95" s="71"/>
      <c r="C95" s="9" t="s">
        <v>8</v>
      </c>
      <c r="D95" s="10">
        <f t="shared" si="14"/>
        <v>255179</v>
      </c>
      <c r="E95" s="10">
        <v>98579</v>
      </c>
      <c r="F95" s="10">
        <v>78300</v>
      </c>
      <c r="G95" s="10">
        <v>78300</v>
      </c>
      <c r="H95" s="10">
        <v>0</v>
      </c>
      <c r="I95" s="10">
        <v>0</v>
      </c>
      <c r="J95" s="10">
        <v>0</v>
      </c>
      <c r="K95" s="10">
        <v>0</v>
      </c>
      <c r="L95" s="15">
        <v>0</v>
      </c>
      <c r="M95" s="10">
        <v>0</v>
      </c>
      <c r="N95" s="10">
        <v>0</v>
      </c>
      <c r="O95" s="10">
        <v>0</v>
      </c>
      <c r="P95" s="12" t="e">
        <f>L95-#REF!</f>
        <v>#REF!</v>
      </c>
      <c r="Q95" s="1" t="e">
        <f>P95-'ВЕРНАЯ на АВГУСТ'!P95</f>
        <v>#REF!</v>
      </c>
    </row>
    <row r="96" spans="1:19" ht="24" x14ac:dyDescent="0.25">
      <c r="A96" s="71"/>
      <c r="B96" s="71"/>
      <c r="C96" s="9" t="s">
        <v>9</v>
      </c>
      <c r="D96" s="10">
        <f t="shared" si="14"/>
        <v>1156644.8</v>
      </c>
      <c r="E96" s="10">
        <v>459101</v>
      </c>
      <c r="F96" s="10">
        <v>20432.3</v>
      </c>
      <c r="G96" s="10">
        <v>19218.2</v>
      </c>
      <c r="H96" s="10">
        <v>18604</v>
      </c>
      <c r="I96" s="10">
        <v>76006.8</v>
      </c>
      <c r="J96" s="10">
        <v>75847.199999999997</v>
      </c>
      <c r="K96" s="10">
        <v>89976.7</v>
      </c>
      <c r="L96" s="15">
        <v>96776</v>
      </c>
      <c r="M96" s="10">
        <v>100135.3</v>
      </c>
      <c r="N96" s="10">
        <v>100194.2</v>
      </c>
      <c r="O96" s="10">
        <v>100353.1</v>
      </c>
      <c r="P96" s="12" t="e">
        <f>L96-#REF!</f>
        <v>#REF!</v>
      </c>
      <c r="Q96" s="1" t="e">
        <f>P96-'ВЕРНАЯ на АВГУСТ'!P96</f>
        <v>#REF!</v>
      </c>
    </row>
    <row r="97" spans="1:17" ht="36" x14ac:dyDescent="0.25">
      <c r="A97" s="71"/>
      <c r="B97" s="71"/>
      <c r="C97" s="9" t="s">
        <v>10</v>
      </c>
      <c r="D97" s="10">
        <f t="shared" si="14"/>
        <v>2386421.1999999997</v>
      </c>
      <c r="E97" s="10">
        <v>109100</v>
      </c>
      <c r="F97" s="10">
        <v>114009.5</v>
      </c>
      <c r="G97" s="10">
        <v>106959.5</v>
      </c>
      <c r="H97" s="10">
        <v>232321.7</v>
      </c>
      <c r="I97" s="10">
        <v>249493.7</v>
      </c>
      <c r="J97" s="10">
        <v>259224</v>
      </c>
      <c r="K97" s="10">
        <v>198024.9</v>
      </c>
      <c r="L97" s="15">
        <v>259224</v>
      </c>
      <c r="M97" s="10">
        <v>272185.2</v>
      </c>
      <c r="N97" s="10">
        <v>285794.5</v>
      </c>
      <c r="O97" s="10">
        <v>300084.2</v>
      </c>
      <c r="P97" s="12" t="e">
        <f>L97-#REF!</f>
        <v>#REF!</v>
      </c>
      <c r="Q97" s="1" t="e">
        <f>P97-'ВЕРНАЯ на АВГУСТ'!P97</f>
        <v>#REF!</v>
      </c>
    </row>
    <row r="98" spans="1:17" x14ac:dyDescent="0.25">
      <c r="A98" s="9"/>
      <c r="B98" s="9"/>
      <c r="C98" s="9"/>
      <c r="D98" s="10">
        <f t="shared" si="14"/>
        <v>0</v>
      </c>
      <c r="E98" s="10"/>
      <c r="F98" s="10"/>
      <c r="G98" s="10"/>
      <c r="H98" s="10"/>
      <c r="I98" s="10"/>
      <c r="J98" s="10"/>
      <c r="K98" s="10"/>
      <c r="L98" s="15"/>
      <c r="M98" s="10"/>
      <c r="N98" s="10"/>
      <c r="O98" s="10"/>
      <c r="P98" s="12" t="e">
        <f>L98-#REF!</f>
        <v>#REF!</v>
      </c>
      <c r="Q98" s="1" t="e">
        <f>P98-'ВЕРНАЯ на АВГУСТ'!P98</f>
        <v>#REF!</v>
      </c>
    </row>
    <row r="99" spans="1:17" x14ac:dyDescent="0.25">
      <c r="A99" s="71" t="s">
        <v>28</v>
      </c>
      <c r="B99" s="71" t="s">
        <v>13</v>
      </c>
      <c r="C99" s="9" t="s">
        <v>6</v>
      </c>
      <c r="D99" s="20">
        <f t="shared" si="14"/>
        <v>62646.5</v>
      </c>
      <c r="E99" s="10">
        <v>10078</v>
      </c>
      <c r="F99" s="10">
        <v>4500</v>
      </c>
      <c r="G99" s="10">
        <v>4344.8</v>
      </c>
      <c r="H99" s="10">
        <v>4663.7</v>
      </c>
      <c r="I99" s="10">
        <v>4460</v>
      </c>
      <c r="J99" s="10">
        <v>6450</v>
      </c>
      <c r="K99" s="10">
        <f>K100+K101+K102+K103+K104</f>
        <v>1350</v>
      </c>
      <c r="L99" s="15">
        <f>L100+L101+L102+L103+L104</f>
        <v>6700</v>
      </c>
      <c r="M99" s="10">
        <f>M100+M101+M102+M103+M104</f>
        <v>6700</v>
      </c>
      <c r="N99" s="10">
        <f>N100+N101+N102+N103+N104</f>
        <v>6700</v>
      </c>
      <c r="O99" s="10">
        <f>O100+O101+O102+O103+O104</f>
        <v>6700</v>
      </c>
      <c r="P99" s="24" t="e">
        <f>L99-#REF!</f>
        <v>#REF!</v>
      </c>
      <c r="Q99" s="1" t="e">
        <f>P99-'ВЕРНАЯ на АВГУСТ'!P99</f>
        <v>#REF!</v>
      </c>
    </row>
    <row r="100" spans="1:17" x14ac:dyDescent="0.25">
      <c r="A100" s="71"/>
      <c r="B100" s="71"/>
      <c r="C100" s="9" t="s">
        <v>7</v>
      </c>
      <c r="D100" s="20">
        <f t="shared" si="14"/>
        <v>62646.5</v>
      </c>
      <c r="E100" s="10">
        <v>10078</v>
      </c>
      <c r="F100" s="10">
        <v>4500</v>
      </c>
      <c r="G100" s="10">
        <v>4344.8</v>
      </c>
      <c r="H100" s="10">
        <v>4663.7</v>
      </c>
      <c r="I100" s="10">
        <v>4460</v>
      </c>
      <c r="J100" s="10">
        <v>6450</v>
      </c>
      <c r="K100" s="10">
        <v>1350</v>
      </c>
      <c r="L100" s="15">
        <f>6700</f>
        <v>6700</v>
      </c>
      <c r="M100" s="10">
        <v>6700</v>
      </c>
      <c r="N100" s="10">
        <v>6700</v>
      </c>
      <c r="O100" s="10">
        <v>6700</v>
      </c>
      <c r="P100" s="24" t="e">
        <f>L100-#REF!</f>
        <v>#REF!</v>
      </c>
      <c r="Q100" s="1" t="e">
        <f>P100-'ВЕРНАЯ на АВГУСТ'!P100</f>
        <v>#REF!</v>
      </c>
    </row>
    <row r="101" spans="1:17" ht="24" x14ac:dyDescent="0.25">
      <c r="A101" s="71"/>
      <c r="B101" s="71"/>
      <c r="C101" s="9" t="s">
        <v>8</v>
      </c>
      <c r="D101" s="10">
        <f t="shared" si="14"/>
        <v>0</v>
      </c>
      <c r="E101" s="10">
        <v>0</v>
      </c>
      <c r="F101" s="10">
        <v>0</v>
      </c>
      <c r="G101" s="10">
        <v>0</v>
      </c>
      <c r="H101" s="10">
        <v>0</v>
      </c>
      <c r="I101" s="10">
        <v>0</v>
      </c>
      <c r="J101" s="10">
        <v>0</v>
      </c>
      <c r="K101" s="10">
        <v>0</v>
      </c>
      <c r="L101" s="15">
        <v>0</v>
      </c>
      <c r="M101" s="10">
        <v>0</v>
      </c>
      <c r="N101" s="10">
        <v>0</v>
      </c>
      <c r="O101" s="10">
        <v>0</v>
      </c>
      <c r="P101" s="12" t="e">
        <f>L101-#REF!</f>
        <v>#REF!</v>
      </c>
      <c r="Q101" s="1" t="e">
        <f>P101-'ВЕРНАЯ на АВГУСТ'!P101</f>
        <v>#REF!</v>
      </c>
    </row>
    <row r="102" spans="1:17" ht="24" x14ac:dyDescent="0.25">
      <c r="A102" s="71"/>
      <c r="B102" s="71"/>
      <c r="C102" s="9" t="s">
        <v>9</v>
      </c>
      <c r="D102" s="10">
        <f t="shared" si="14"/>
        <v>0</v>
      </c>
      <c r="E102" s="10">
        <v>0</v>
      </c>
      <c r="F102" s="10">
        <v>0</v>
      </c>
      <c r="G102" s="10">
        <v>0</v>
      </c>
      <c r="H102" s="10">
        <v>0</v>
      </c>
      <c r="I102" s="10">
        <v>0</v>
      </c>
      <c r="J102" s="10">
        <v>0</v>
      </c>
      <c r="K102" s="10">
        <v>0</v>
      </c>
      <c r="L102" s="15">
        <v>0</v>
      </c>
      <c r="M102" s="10">
        <v>0</v>
      </c>
      <c r="N102" s="10">
        <v>0</v>
      </c>
      <c r="O102" s="10">
        <v>0</v>
      </c>
      <c r="P102" s="12" t="e">
        <f>L102-#REF!</f>
        <v>#REF!</v>
      </c>
      <c r="Q102" s="1" t="e">
        <f>P102-'ВЕРНАЯ на АВГУСТ'!P102</f>
        <v>#REF!</v>
      </c>
    </row>
    <row r="103" spans="1:17" ht="36" x14ac:dyDescent="0.25">
      <c r="A103" s="71"/>
      <c r="B103" s="71"/>
      <c r="C103" s="9" t="s">
        <v>10</v>
      </c>
      <c r="D103" s="10">
        <f t="shared" si="14"/>
        <v>0</v>
      </c>
      <c r="E103" s="10">
        <v>0</v>
      </c>
      <c r="F103" s="10">
        <v>0</v>
      </c>
      <c r="G103" s="10">
        <v>0</v>
      </c>
      <c r="H103" s="10">
        <v>0</v>
      </c>
      <c r="I103" s="10">
        <v>0</v>
      </c>
      <c r="J103" s="10">
        <v>0</v>
      </c>
      <c r="K103" s="10">
        <v>0</v>
      </c>
      <c r="L103" s="15">
        <v>0</v>
      </c>
      <c r="M103" s="10">
        <v>0</v>
      </c>
      <c r="N103" s="10">
        <v>0</v>
      </c>
      <c r="O103" s="10">
        <v>0</v>
      </c>
      <c r="P103" s="12" t="e">
        <f>L103-#REF!</f>
        <v>#REF!</v>
      </c>
      <c r="Q103" s="1" t="e">
        <f>P103-'ВЕРНАЯ на АВГУСТ'!P103</f>
        <v>#REF!</v>
      </c>
    </row>
    <row r="104" spans="1:17" x14ac:dyDescent="0.25">
      <c r="A104" s="9"/>
      <c r="B104" s="9"/>
      <c r="C104" s="9"/>
      <c r="D104" s="10">
        <f t="shared" si="14"/>
        <v>0</v>
      </c>
      <c r="E104" s="10"/>
      <c r="F104" s="10"/>
      <c r="G104" s="10"/>
      <c r="H104" s="10"/>
      <c r="I104" s="10"/>
      <c r="J104" s="10"/>
      <c r="K104" s="10"/>
      <c r="L104" s="15"/>
      <c r="M104" s="10"/>
      <c r="N104" s="10"/>
      <c r="O104" s="10"/>
      <c r="P104" s="12" t="e">
        <f>L104-#REF!</f>
        <v>#REF!</v>
      </c>
      <c r="Q104" s="1" t="e">
        <f>P104-'ВЕРНАЯ на АВГУСТ'!P104</f>
        <v>#REF!</v>
      </c>
    </row>
    <row r="105" spans="1:17" x14ac:dyDescent="0.25">
      <c r="A105" s="71" t="s">
        <v>29</v>
      </c>
      <c r="B105" s="71" t="s">
        <v>13</v>
      </c>
      <c r="C105" s="9" t="s">
        <v>6</v>
      </c>
      <c r="D105" s="20">
        <f t="shared" si="14"/>
        <v>87995.5</v>
      </c>
      <c r="E105" s="10">
        <v>6260</v>
      </c>
      <c r="F105" s="10">
        <v>1800</v>
      </c>
      <c r="G105" s="10">
        <v>3305.6</v>
      </c>
      <c r="H105" s="10">
        <v>2123.8000000000002</v>
      </c>
      <c r="I105" s="10">
        <v>7459.1</v>
      </c>
      <c r="J105" s="10">
        <v>5942.9</v>
      </c>
      <c r="K105" s="10">
        <f>K106+K107+K108+K109+K110</f>
        <v>7504.1</v>
      </c>
      <c r="L105" s="20">
        <f>L106+L107+L108+L109+L110</f>
        <v>13400</v>
      </c>
      <c r="M105" s="10">
        <f>M106+M107+M108+M109+M110</f>
        <v>13400</v>
      </c>
      <c r="N105" s="10">
        <f>N106+N107+N108+N109+N110</f>
        <v>13400</v>
      </c>
      <c r="O105" s="10">
        <f>O106+O107+O108+O109+O110</f>
        <v>13400</v>
      </c>
      <c r="P105" s="24" t="e">
        <f>L105-#REF!</f>
        <v>#REF!</v>
      </c>
      <c r="Q105" s="1" t="e">
        <f>P105-'ВЕРНАЯ на АВГУСТ'!P105</f>
        <v>#REF!</v>
      </c>
    </row>
    <row r="106" spans="1:17" x14ac:dyDescent="0.25">
      <c r="A106" s="71"/>
      <c r="B106" s="71"/>
      <c r="C106" s="9" t="s">
        <v>7</v>
      </c>
      <c r="D106" s="20">
        <f t="shared" si="14"/>
        <v>87995.5</v>
      </c>
      <c r="E106" s="10">
        <v>6260</v>
      </c>
      <c r="F106" s="10">
        <v>1800</v>
      </c>
      <c r="G106" s="10">
        <v>3305.6</v>
      </c>
      <c r="H106" s="10">
        <v>2123.8000000000002</v>
      </c>
      <c r="I106" s="10">
        <v>7459.1</v>
      </c>
      <c r="J106" s="10">
        <v>5942.9</v>
      </c>
      <c r="K106" s="10">
        <v>7504.1</v>
      </c>
      <c r="L106" s="20">
        <f>13400</f>
        <v>13400</v>
      </c>
      <c r="M106" s="10">
        <v>13400</v>
      </c>
      <c r="N106" s="10">
        <v>13400</v>
      </c>
      <c r="O106" s="10">
        <v>13400</v>
      </c>
      <c r="P106" s="24" t="e">
        <f>L106-#REF!</f>
        <v>#REF!</v>
      </c>
      <c r="Q106" s="1" t="e">
        <f>P106-'ВЕРНАЯ на АВГУСТ'!P106</f>
        <v>#REF!</v>
      </c>
    </row>
    <row r="107" spans="1:17" ht="24" x14ac:dyDescent="0.25">
      <c r="A107" s="71"/>
      <c r="B107" s="71"/>
      <c r="C107" s="9" t="s">
        <v>8</v>
      </c>
      <c r="D107" s="10">
        <f t="shared" si="14"/>
        <v>0</v>
      </c>
      <c r="E107" s="10">
        <v>0</v>
      </c>
      <c r="F107" s="10">
        <v>0</v>
      </c>
      <c r="G107" s="10">
        <v>0</v>
      </c>
      <c r="H107" s="10">
        <v>0</v>
      </c>
      <c r="I107" s="10">
        <v>0</v>
      </c>
      <c r="J107" s="10">
        <v>0</v>
      </c>
      <c r="K107" s="10">
        <v>0</v>
      </c>
      <c r="L107" s="15">
        <v>0</v>
      </c>
      <c r="M107" s="10">
        <v>0</v>
      </c>
      <c r="N107" s="10">
        <v>0</v>
      </c>
      <c r="O107" s="10">
        <v>0</v>
      </c>
      <c r="P107" s="12" t="e">
        <f>L107-#REF!</f>
        <v>#REF!</v>
      </c>
      <c r="Q107" s="1" t="e">
        <f>P107-'ВЕРНАЯ на АВГУСТ'!P107</f>
        <v>#REF!</v>
      </c>
    </row>
    <row r="108" spans="1:17" ht="24" x14ac:dyDescent="0.25">
      <c r="A108" s="71"/>
      <c r="B108" s="71"/>
      <c r="C108" s="9" t="s">
        <v>9</v>
      </c>
      <c r="D108" s="10">
        <f t="shared" si="14"/>
        <v>0</v>
      </c>
      <c r="E108" s="10">
        <v>0</v>
      </c>
      <c r="F108" s="10">
        <v>0</v>
      </c>
      <c r="G108" s="10">
        <v>0</v>
      </c>
      <c r="H108" s="10">
        <v>0</v>
      </c>
      <c r="I108" s="10">
        <v>0</v>
      </c>
      <c r="J108" s="10">
        <v>0</v>
      </c>
      <c r="K108" s="10">
        <v>0</v>
      </c>
      <c r="L108" s="15">
        <v>0</v>
      </c>
      <c r="M108" s="10">
        <v>0</v>
      </c>
      <c r="N108" s="10">
        <v>0</v>
      </c>
      <c r="O108" s="10">
        <v>0</v>
      </c>
      <c r="P108" s="12" t="e">
        <f>L108-#REF!</f>
        <v>#REF!</v>
      </c>
      <c r="Q108" s="1" t="e">
        <f>P108-'ВЕРНАЯ на АВГУСТ'!P108</f>
        <v>#REF!</v>
      </c>
    </row>
    <row r="109" spans="1:17" ht="36" x14ac:dyDescent="0.25">
      <c r="A109" s="71"/>
      <c r="B109" s="71"/>
      <c r="C109" s="9" t="s">
        <v>10</v>
      </c>
      <c r="D109" s="10">
        <f t="shared" si="14"/>
        <v>0</v>
      </c>
      <c r="E109" s="10">
        <v>0</v>
      </c>
      <c r="F109" s="10">
        <v>0</v>
      </c>
      <c r="G109" s="10">
        <v>0</v>
      </c>
      <c r="H109" s="10">
        <v>0</v>
      </c>
      <c r="I109" s="10">
        <v>0</v>
      </c>
      <c r="J109" s="10">
        <v>0</v>
      </c>
      <c r="K109" s="10">
        <v>0</v>
      </c>
      <c r="L109" s="15">
        <v>0</v>
      </c>
      <c r="M109" s="10">
        <v>0</v>
      </c>
      <c r="N109" s="10">
        <v>0</v>
      </c>
      <c r="O109" s="10">
        <v>0</v>
      </c>
      <c r="P109" s="12" t="e">
        <f>L109-#REF!</f>
        <v>#REF!</v>
      </c>
      <c r="Q109" s="1" t="e">
        <f>P109-'ВЕРНАЯ на АВГУСТ'!P109</f>
        <v>#REF!</v>
      </c>
    </row>
    <row r="110" spans="1:17" x14ac:dyDescent="0.25">
      <c r="A110" s="9"/>
      <c r="B110" s="9"/>
      <c r="C110" s="9"/>
      <c r="D110" s="10">
        <f t="shared" si="14"/>
        <v>0</v>
      </c>
      <c r="E110" s="10"/>
      <c r="F110" s="10"/>
      <c r="G110" s="10"/>
      <c r="H110" s="10"/>
      <c r="I110" s="10"/>
      <c r="J110" s="10"/>
      <c r="K110" s="10"/>
      <c r="L110" s="15"/>
      <c r="M110" s="10"/>
      <c r="N110" s="10"/>
      <c r="O110" s="10"/>
      <c r="P110" s="12" t="e">
        <f>L110-#REF!</f>
        <v>#REF!</v>
      </c>
      <c r="Q110" s="1" t="e">
        <f>P110-'ВЕРНАЯ на АВГУСТ'!P110</f>
        <v>#REF!</v>
      </c>
    </row>
    <row r="111" spans="1:17" x14ac:dyDescent="0.25">
      <c r="A111" s="71" t="s">
        <v>30</v>
      </c>
      <c r="B111" s="71" t="s">
        <v>13</v>
      </c>
      <c r="C111" s="9" t="s">
        <v>6</v>
      </c>
      <c r="D111" s="20">
        <f t="shared" si="14"/>
        <v>11589.1</v>
      </c>
      <c r="E111" s="10">
        <v>1552.1</v>
      </c>
      <c r="F111" s="10">
        <v>300</v>
      </c>
      <c r="G111" s="10">
        <v>800</v>
      </c>
      <c r="H111" s="10">
        <v>980</v>
      </c>
      <c r="I111" s="10">
        <v>560</v>
      </c>
      <c r="J111" s="10">
        <v>375</v>
      </c>
      <c r="K111" s="10">
        <f>K112+K113+K114+K115+K116</f>
        <v>22</v>
      </c>
      <c r="L111" s="20">
        <f>L112+L113+L114+L115+L116</f>
        <v>1750</v>
      </c>
      <c r="M111" s="10">
        <f>M112+M113+M114+M115+M116</f>
        <v>1750</v>
      </c>
      <c r="N111" s="10">
        <f>N112+N113+N114+N115+N116</f>
        <v>1750</v>
      </c>
      <c r="O111" s="10">
        <f>O112+O113+O114+O115+O116</f>
        <v>1750</v>
      </c>
      <c r="P111" s="24" t="e">
        <f>L111-#REF!</f>
        <v>#REF!</v>
      </c>
      <c r="Q111" s="1" t="e">
        <f>P111-'ВЕРНАЯ на АВГУСТ'!P111</f>
        <v>#REF!</v>
      </c>
    </row>
    <row r="112" spans="1:17" x14ac:dyDescent="0.25">
      <c r="A112" s="71"/>
      <c r="B112" s="71"/>
      <c r="C112" s="9" t="s">
        <v>7</v>
      </c>
      <c r="D112" s="20">
        <f t="shared" si="14"/>
        <v>11589.1</v>
      </c>
      <c r="E112" s="10">
        <v>1552.1</v>
      </c>
      <c r="F112" s="10">
        <v>300</v>
      </c>
      <c r="G112" s="10">
        <v>800</v>
      </c>
      <c r="H112" s="10">
        <v>980</v>
      </c>
      <c r="I112" s="10">
        <v>560</v>
      </c>
      <c r="J112" s="10">
        <v>375</v>
      </c>
      <c r="K112" s="10">
        <v>22</v>
      </c>
      <c r="L112" s="20">
        <f>1750</f>
        <v>1750</v>
      </c>
      <c r="M112" s="10">
        <v>1750</v>
      </c>
      <c r="N112" s="10">
        <v>1750</v>
      </c>
      <c r="O112" s="10">
        <v>1750</v>
      </c>
      <c r="P112" s="24" t="e">
        <f>L112-#REF!</f>
        <v>#REF!</v>
      </c>
      <c r="Q112" s="1" t="e">
        <f>P112-'ВЕРНАЯ на АВГУСТ'!P112</f>
        <v>#REF!</v>
      </c>
    </row>
    <row r="113" spans="1:17" ht="24" x14ac:dyDescent="0.25">
      <c r="A113" s="71"/>
      <c r="B113" s="71"/>
      <c r="C113" s="9" t="s">
        <v>8</v>
      </c>
      <c r="D113" s="10">
        <f t="shared" si="14"/>
        <v>0</v>
      </c>
      <c r="E113" s="10">
        <v>0</v>
      </c>
      <c r="F113" s="10">
        <v>0</v>
      </c>
      <c r="G113" s="10">
        <v>0</v>
      </c>
      <c r="H113" s="10">
        <v>0</v>
      </c>
      <c r="I113" s="10">
        <v>0</v>
      </c>
      <c r="J113" s="10">
        <v>0</v>
      </c>
      <c r="K113" s="10">
        <v>0</v>
      </c>
      <c r="L113" s="15">
        <v>0</v>
      </c>
      <c r="M113" s="10">
        <v>0</v>
      </c>
      <c r="N113" s="10">
        <v>0</v>
      </c>
      <c r="O113" s="10">
        <v>0</v>
      </c>
      <c r="P113" s="12" t="e">
        <f>L113-#REF!</f>
        <v>#REF!</v>
      </c>
      <c r="Q113" s="1" t="e">
        <f>P113-'ВЕРНАЯ на АВГУСТ'!P113</f>
        <v>#REF!</v>
      </c>
    </row>
    <row r="114" spans="1:17" ht="24" x14ac:dyDescent="0.25">
      <c r="A114" s="71"/>
      <c r="B114" s="71"/>
      <c r="C114" s="9" t="s">
        <v>9</v>
      </c>
      <c r="D114" s="10">
        <f t="shared" si="14"/>
        <v>0</v>
      </c>
      <c r="E114" s="10">
        <v>0</v>
      </c>
      <c r="F114" s="10">
        <v>0</v>
      </c>
      <c r="G114" s="10">
        <v>0</v>
      </c>
      <c r="H114" s="10">
        <v>0</v>
      </c>
      <c r="I114" s="10">
        <v>0</v>
      </c>
      <c r="J114" s="10">
        <v>0</v>
      </c>
      <c r="K114" s="10">
        <v>0</v>
      </c>
      <c r="L114" s="15">
        <v>0</v>
      </c>
      <c r="M114" s="10">
        <v>0</v>
      </c>
      <c r="N114" s="10">
        <v>0</v>
      </c>
      <c r="O114" s="10">
        <v>0</v>
      </c>
      <c r="P114" s="12" t="e">
        <f>L114-#REF!</f>
        <v>#REF!</v>
      </c>
      <c r="Q114" s="1" t="e">
        <f>P114-'ВЕРНАЯ на АВГУСТ'!P114</f>
        <v>#REF!</v>
      </c>
    </row>
    <row r="115" spans="1:17" ht="36" x14ac:dyDescent="0.25">
      <c r="A115" s="71"/>
      <c r="B115" s="71"/>
      <c r="C115" s="9" t="s">
        <v>10</v>
      </c>
      <c r="D115" s="10">
        <f t="shared" si="14"/>
        <v>0</v>
      </c>
      <c r="E115" s="10">
        <v>0</v>
      </c>
      <c r="F115" s="10">
        <v>0</v>
      </c>
      <c r="G115" s="10">
        <v>0</v>
      </c>
      <c r="H115" s="10">
        <v>0</v>
      </c>
      <c r="I115" s="10">
        <v>0</v>
      </c>
      <c r="J115" s="10">
        <v>0</v>
      </c>
      <c r="K115" s="10">
        <v>0</v>
      </c>
      <c r="L115" s="15">
        <v>0</v>
      </c>
      <c r="M115" s="10">
        <v>0</v>
      </c>
      <c r="N115" s="10">
        <v>0</v>
      </c>
      <c r="O115" s="10">
        <v>0</v>
      </c>
      <c r="P115" s="12" t="e">
        <f>L115-#REF!</f>
        <v>#REF!</v>
      </c>
      <c r="Q115" s="1" t="e">
        <f>P115-'ВЕРНАЯ на АВГУСТ'!P115</f>
        <v>#REF!</v>
      </c>
    </row>
    <row r="116" spans="1:17" x14ac:dyDescent="0.25">
      <c r="A116" s="9"/>
      <c r="B116" s="9"/>
      <c r="C116" s="9"/>
      <c r="D116" s="10">
        <f t="shared" si="14"/>
        <v>0</v>
      </c>
      <c r="E116" s="10"/>
      <c r="F116" s="10"/>
      <c r="G116" s="10"/>
      <c r="H116" s="10"/>
      <c r="I116" s="10"/>
      <c r="J116" s="10"/>
      <c r="K116" s="10"/>
      <c r="L116" s="15"/>
      <c r="M116" s="10"/>
      <c r="N116" s="10"/>
      <c r="O116" s="10"/>
      <c r="P116" s="12" t="e">
        <f>L116-#REF!</f>
        <v>#REF!</v>
      </c>
      <c r="Q116" s="1" t="e">
        <f>P116-'ВЕРНАЯ на АВГУСТ'!P116</f>
        <v>#REF!</v>
      </c>
    </row>
    <row r="117" spans="1:17" x14ac:dyDescent="0.25">
      <c r="A117" s="71" t="s">
        <v>31</v>
      </c>
      <c r="B117" s="71" t="s">
        <v>13</v>
      </c>
      <c r="C117" s="9" t="s">
        <v>6</v>
      </c>
      <c r="D117" s="20">
        <f t="shared" si="14"/>
        <v>7584.7</v>
      </c>
      <c r="E117" s="10">
        <v>200</v>
      </c>
      <c r="F117" s="10">
        <v>308</v>
      </c>
      <c r="G117" s="10">
        <v>1287.8</v>
      </c>
      <c r="H117" s="10">
        <v>200</v>
      </c>
      <c r="I117" s="10">
        <v>730</v>
      </c>
      <c r="J117" s="10">
        <v>1203.7</v>
      </c>
      <c r="K117" s="10">
        <f>K118+K119+K120+K121+K122</f>
        <v>455.2</v>
      </c>
      <c r="L117" s="20">
        <f>L118+L119+L120+L121+L122</f>
        <v>800</v>
      </c>
      <c r="M117" s="10">
        <f>M118+M119+M120+M121+M122</f>
        <v>800</v>
      </c>
      <c r="N117" s="10">
        <f>N118+N119+N120+N121+N122</f>
        <v>800</v>
      </c>
      <c r="O117" s="10">
        <f>O118+O119+O120+O121+O122</f>
        <v>800</v>
      </c>
      <c r="P117" s="24" t="e">
        <f>L117-#REF!</f>
        <v>#REF!</v>
      </c>
      <c r="Q117" s="1" t="e">
        <f>P117-'ВЕРНАЯ на АВГУСТ'!P117</f>
        <v>#REF!</v>
      </c>
    </row>
    <row r="118" spans="1:17" x14ac:dyDescent="0.25">
      <c r="A118" s="71"/>
      <c r="B118" s="71"/>
      <c r="C118" s="9" t="s">
        <v>7</v>
      </c>
      <c r="D118" s="20">
        <f t="shared" si="14"/>
        <v>7584.7</v>
      </c>
      <c r="E118" s="10">
        <v>200</v>
      </c>
      <c r="F118" s="10">
        <v>308</v>
      </c>
      <c r="G118" s="10">
        <v>1287.8</v>
      </c>
      <c r="H118" s="10">
        <v>200</v>
      </c>
      <c r="I118" s="10">
        <v>730</v>
      </c>
      <c r="J118" s="10">
        <v>1203.7</v>
      </c>
      <c r="K118" s="10">
        <v>455.2</v>
      </c>
      <c r="L118" s="20">
        <f>800</f>
        <v>800</v>
      </c>
      <c r="M118" s="10">
        <v>800</v>
      </c>
      <c r="N118" s="10">
        <v>800</v>
      </c>
      <c r="O118" s="10">
        <v>800</v>
      </c>
      <c r="P118" s="24" t="e">
        <f>L118-#REF!</f>
        <v>#REF!</v>
      </c>
      <c r="Q118" s="1" t="e">
        <f>P118-'ВЕРНАЯ на АВГУСТ'!P118</f>
        <v>#REF!</v>
      </c>
    </row>
    <row r="119" spans="1:17" ht="24" x14ac:dyDescent="0.25">
      <c r="A119" s="71"/>
      <c r="B119" s="71"/>
      <c r="C119" s="9" t="s">
        <v>8</v>
      </c>
      <c r="D119" s="10">
        <f t="shared" si="14"/>
        <v>0</v>
      </c>
      <c r="E119" s="10">
        <v>0</v>
      </c>
      <c r="F119" s="10">
        <v>0</v>
      </c>
      <c r="G119" s="10">
        <v>0</v>
      </c>
      <c r="H119" s="10">
        <v>0</v>
      </c>
      <c r="I119" s="10">
        <v>0</v>
      </c>
      <c r="J119" s="10">
        <v>0</v>
      </c>
      <c r="K119" s="10">
        <v>0</v>
      </c>
      <c r="L119" s="15">
        <v>0</v>
      </c>
      <c r="M119" s="10">
        <v>0</v>
      </c>
      <c r="N119" s="10">
        <v>0</v>
      </c>
      <c r="O119" s="10">
        <v>0</v>
      </c>
      <c r="P119" s="12" t="e">
        <f>L119-#REF!</f>
        <v>#REF!</v>
      </c>
      <c r="Q119" s="1" t="e">
        <f>P119-'ВЕРНАЯ на АВГУСТ'!P119</f>
        <v>#REF!</v>
      </c>
    </row>
    <row r="120" spans="1:17" ht="24" x14ac:dyDescent="0.25">
      <c r="A120" s="71"/>
      <c r="B120" s="71"/>
      <c r="C120" s="9" t="s">
        <v>9</v>
      </c>
      <c r="D120" s="10">
        <f t="shared" si="14"/>
        <v>0</v>
      </c>
      <c r="E120" s="10">
        <v>0</v>
      </c>
      <c r="F120" s="10">
        <v>0</v>
      </c>
      <c r="G120" s="10">
        <v>0</v>
      </c>
      <c r="H120" s="10">
        <v>0</v>
      </c>
      <c r="I120" s="10">
        <v>0</v>
      </c>
      <c r="J120" s="10">
        <v>0</v>
      </c>
      <c r="K120" s="10">
        <v>0</v>
      </c>
      <c r="L120" s="15">
        <v>0</v>
      </c>
      <c r="M120" s="10">
        <v>0</v>
      </c>
      <c r="N120" s="10">
        <v>0</v>
      </c>
      <c r="O120" s="10">
        <v>0</v>
      </c>
      <c r="P120" s="12" t="e">
        <f>L120-#REF!</f>
        <v>#REF!</v>
      </c>
      <c r="Q120" s="1" t="e">
        <f>P120-'ВЕРНАЯ на АВГУСТ'!P120</f>
        <v>#REF!</v>
      </c>
    </row>
    <row r="121" spans="1:17" ht="36" x14ac:dyDescent="0.25">
      <c r="A121" s="71"/>
      <c r="B121" s="71"/>
      <c r="C121" s="9" t="s">
        <v>10</v>
      </c>
      <c r="D121" s="10">
        <f t="shared" si="14"/>
        <v>0</v>
      </c>
      <c r="E121" s="10">
        <v>0</v>
      </c>
      <c r="F121" s="10">
        <v>0</v>
      </c>
      <c r="G121" s="10">
        <v>0</v>
      </c>
      <c r="H121" s="10">
        <v>0</v>
      </c>
      <c r="I121" s="10">
        <v>0</v>
      </c>
      <c r="J121" s="10">
        <v>0</v>
      </c>
      <c r="K121" s="10">
        <v>0</v>
      </c>
      <c r="L121" s="15">
        <v>0</v>
      </c>
      <c r="M121" s="10">
        <v>0</v>
      </c>
      <c r="N121" s="10">
        <v>0</v>
      </c>
      <c r="O121" s="10">
        <v>0</v>
      </c>
      <c r="P121" s="12" t="e">
        <f>L121-#REF!</f>
        <v>#REF!</v>
      </c>
      <c r="Q121" s="1" t="e">
        <f>P121-'ВЕРНАЯ на АВГУСТ'!P121</f>
        <v>#REF!</v>
      </c>
    </row>
    <row r="122" spans="1:17" x14ac:dyDescent="0.25">
      <c r="A122" s="9"/>
      <c r="B122" s="9"/>
      <c r="C122" s="9"/>
      <c r="D122" s="10">
        <f t="shared" si="14"/>
        <v>0</v>
      </c>
      <c r="E122" s="10"/>
      <c r="F122" s="10"/>
      <c r="G122" s="10"/>
      <c r="H122" s="10"/>
      <c r="I122" s="10"/>
      <c r="J122" s="10"/>
      <c r="K122" s="10"/>
      <c r="L122" s="15"/>
      <c r="M122" s="10"/>
      <c r="N122" s="10"/>
      <c r="O122" s="10"/>
      <c r="P122" s="12" t="e">
        <f>L122-#REF!</f>
        <v>#REF!</v>
      </c>
      <c r="Q122" s="1" t="e">
        <f>P122-'ВЕРНАЯ на АВГУСТ'!P122</f>
        <v>#REF!</v>
      </c>
    </row>
    <row r="123" spans="1:17" x14ac:dyDescent="0.25">
      <c r="A123" s="71" t="s">
        <v>32</v>
      </c>
      <c r="B123" s="71" t="s">
        <v>21</v>
      </c>
      <c r="C123" s="9" t="s">
        <v>6</v>
      </c>
      <c r="D123" s="10">
        <f t="shared" si="14"/>
        <v>152758.39999999999</v>
      </c>
      <c r="E123" s="10">
        <v>0</v>
      </c>
      <c r="F123" s="10">
        <v>0</v>
      </c>
      <c r="G123" s="10">
        <v>0</v>
      </c>
      <c r="H123" s="10">
        <v>28690</v>
      </c>
      <c r="I123" s="10">
        <v>22633.5</v>
      </c>
      <c r="J123" s="10">
        <v>22633.5</v>
      </c>
      <c r="K123" s="10">
        <f>K124+K125+K126+K127+K128</f>
        <v>23265.5</v>
      </c>
      <c r="L123" s="15">
        <f>L124+L125+L126+L127+L128</f>
        <v>20116.900000000001</v>
      </c>
      <c r="M123" s="10">
        <f>M124+M125+M126+M127+M128</f>
        <v>17852.8</v>
      </c>
      <c r="N123" s="10">
        <f>N124+N125+N126+N127+N128</f>
        <v>17566.2</v>
      </c>
      <c r="O123" s="10">
        <f>O124+O125+O126+O127+O128</f>
        <v>0</v>
      </c>
      <c r="P123" s="12" t="e">
        <f>L123-#REF!</f>
        <v>#REF!</v>
      </c>
      <c r="Q123" s="1" t="e">
        <f>P123-'ВЕРНАЯ на АВГУСТ'!P123</f>
        <v>#REF!</v>
      </c>
    </row>
    <row r="124" spans="1:17" x14ac:dyDescent="0.25">
      <c r="A124" s="71"/>
      <c r="B124" s="71"/>
      <c r="C124" s="9" t="s">
        <v>7</v>
      </c>
      <c r="D124" s="10">
        <f t="shared" si="14"/>
        <v>16516.599999999999</v>
      </c>
      <c r="E124" s="9"/>
      <c r="F124" s="9"/>
      <c r="G124" s="9"/>
      <c r="H124" s="10">
        <v>2869</v>
      </c>
      <c r="I124" s="10">
        <v>2489.6999999999998</v>
      </c>
      <c r="J124" s="10">
        <v>2489.6999999999998</v>
      </c>
      <c r="K124" s="10">
        <v>2559.1999999999998</v>
      </c>
      <c r="L124" s="15">
        <v>2212.9</v>
      </c>
      <c r="M124" s="10">
        <v>1963.8</v>
      </c>
      <c r="N124" s="10">
        <v>1932.3</v>
      </c>
      <c r="O124" s="10">
        <v>0</v>
      </c>
      <c r="P124" s="12" t="e">
        <f>L124-#REF!</f>
        <v>#REF!</v>
      </c>
      <c r="Q124" s="1" t="e">
        <f>P124-'ВЕРНАЯ на АВГУСТ'!P124</f>
        <v>#REF!</v>
      </c>
    </row>
    <row r="125" spans="1:17" ht="24" x14ac:dyDescent="0.25">
      <c r="A125" s="71"/>
      <c r="B125" s="71"/>
      <c r="C125" s="9" t="s">
        <v>8</v>
      </c>
      <c r="D125" s="10">
        <f t="shared" si="14"/>
        <v>136241.80000000002</v>
      </c>
      <c r="E125" s="10">
        <v>0</v>
      </c>
      <c r="F125" s="10">
        <v>0</v>
      </c>
      <c r="G125" s="10">
        <v>0</v>
      </c>
      <c r="H125" s="10">
        <v>25821</v>
      </c>
      <c r="I125" s="10">
        <v>20143.8</v>
      </c>
      <c r="J125" s="10">
        <v>20143.8</v>
      </c>
      <c r="K125" s="10">
        <v>20706.3</v>
      </c>
      <c r="L125" s="15">
        <v>17904</v>
      </c>
      <c r="M125" s="10">
        <v>15889</v>
      </c>
      <c r="N125" s="10">
        <v>15633.9</v>
      </c>
      <c r="O125" s="10">
        <v>0</v>
      </c>
      <c r="P125" s="12" t="e">
        <f>L125-#REF!</f>
        <v>#REF!</v>
      </c>
      <c r="Q125" s="1" t="e">
        <f>P125-'ВЕРНАЯ на АВГУСТ'!P125</f>
        <v>#REF!</v>
      </c>
    </row>
    <row r="126" spans="1:17" ht="24" x14ac:dyDescent="0.25">
      <c r="A126" s="71"/>
      <c r="B126" s="71"/>
      <c r="C126" s="9" t="s">
        <v>9</v>
      </c>
      <c r="D126" s="10">
        <f t="shared" si="14"/>
        <v>0</v>
      </c>
      <c r="E126" s="10">
        <v>0</v>
      </c>
      <c r="F126" s="10">
        <v>0</v>
      </c>
      <c r="G126" s="10">
        <v>0</v>
      </c>
      <c r="H126" s="10">
        <v>0</v>
      </c>
      <c r="I126" s="10">
        <v>0</v>
      </c>
      <c r="J126" s="10">
        <v>0</v>
      </c>
      <c r="K126" s="10">
        <v>0</v>
      </c>
      <c r="L126" s="15">
        <v>0</v>
      </c>
      <c r="M126" s="10">
        <v>0</v>
      </c>
      <c r="N126" s="10">
        <v>0</v>
      </c>
      <c r="O126" s="10">
        <v>0</v>
      </c>
      <c r="P126" s="12" t="e">
        <f>L126-#REF!</f>
        <v>#REF!</v>
      </c>
      <c r="Q126" s="1" t="e">
        <f>P126-'ВЕРНАЯ на АВГУСТ'!P126</f>
        <v>#REF!</v>
      </c>
    </row>
    <row r="127" spans="1:17" ht="36" x14ac:dyDescent="0.25">
      <c r="A127" s="71"/>
      <c r="B127" s="71"/>
      <c r="C127" s="9" t="s">
        <v>10</v>
      </c>
      <c r="D127" s="10">
        <f t="shared" si="14"/>
        <v>0</v>
      </c>
      <c r="E127" s="10">
        <v>0</v>
      </c>
      <c r="F127" s="10">
        <v>0</v>
      </c>
      <c r="G127" s="10">
        <v>0</v>
      </c>
      <c r="H127" s="10">
        <v>0</v>
      </c>
      <c r="I127" s="10">
        <v>0</v>
      </c>
      <c r="J127" s="10">
        <v>0</v>
      </c>
      <c r="K127" s="10">
        <v>0</v>
      </c>
      <c r="L127" s="15">
        <v>0</v>
      </c>
      <c r="M127" s="10">
        <v>0</v>
      </c>
      <c r="N127" s="10">
        <v>0</v>
      </c>
      <c r="O127" s="10">
        <v>0</v>
      </c>
      <c r="P127" s="12" t="e">
        <f>L127-#REF!</f>
        <v>#REF!</v>
      </c>
      <c r="Q127" s="1" t="e">
        <f>P127-'ВЕРНАЯ на АВГУСТ'!P127</f>
        <v>#REF!</v>
      </c>
    </row>
    <row r="128" spans="1:17" x14ac:dyDescent="0.25">
      <c r="A128" s="9"/>
      <c r="B128" s="9"/>
      <c r="C128" s="9"/>
      <c r="D128" s="10">
        <f t="shared" si="14"/>
        <v>0</v>
      </c>
      <c r="E128" s="10"/>
      <c r="F128" s="10"/>
      <c r="G128" s="10"/>
      <c r="H128" s="10"/>
      <c r="I128" s="10"/>
      <c r="J128" s="10"/>
      <c r="K128" s="10"/>
      <c r="L128" s="15"/>
      <c r="M128" s="10"/>
      <c r="N128" s="10"/>
      <c r="O128" s="10"/>
      <c r="P128" s="12" t="e">
        <f>L128-#REF!</f>
        <v>#REF!</v>
      </c>
      <c r="Q128" s="1" t="e">
        <f>P128-'ВЕРНАЯ на АВГУСТ'!P128</f>
        <v>#REF!</v>
      </c>
    </row>
    <row r="129" spans="1:17" x14ac:dyDescent="0.25">
      <c r="A129" s="71" t="s">
        <v>33</v>
      </c>
      <c r="B129" s="71" t="s">
        <v>13</v>
      </c>
      <c r="C129" s="9" t="s">
        <v>6</v>
      </c>
      <c r="D129" s="10">
        <f t="shared" si="14"/>
        <v>183113.4</v>
      </c>
      <c r="E129" s="10">
        <v>0</v>
      </c>
      <c r="F129" s="10">
        <v>0</v>
      </c>
      <c r="G129" s="10">
        <v>0</v>
      </c>
      <c r="H129" s="10">
        <v>8363.4</v>
      </c>
      <c r="I129" s="10">
        <v>28667.599999999999</v>
      </c>
      <c r="J129" s="10">
        <v>30508.7</v>
      </c>
      <c r="K129" s="10">
        <f>K130+K131+K132+K133+K134</f>
        <v>29758.9</v>
      </c>
      <c r="L129" s="15">
        <f>L130+L131+L132+L133+L134</f>
        <v>31512.7</v>
      </c>
      <c r="M129" s="10">
        <f>M130+M131+M132+M133+M134</f>
        <v>27667</v>
      </c>
      <c r="N129" s="10">
        <f>N130+N131+N132+N133+N134</f>
        <v>26635.100000000002</v>
      </c>
      <c r="O129" s="10">
        <f>O130+O131+O132+O133+O134</f>
        <v>0</v>
      </c>
      <c r="P129" s="12" t="e">
        <f>L129-#REF!</f>
        <v>#REF!</v>
      </c>
      <c r="Q129" s="1" t="e">
        <f>P129-'ВЕРНАЯ на АВГУСТ'!P129</f>
        <v>#REF!</v>
      </c>
    </row>
    <row r="130" spans="1:17" x14ac:dyDescent="0.25">
      <c r="A130" s="71"/>
      <c r="B130" s="71"/>
      <c r="C130" s="9" t="s">
        <v>7</v>
      </c>
      <c r="D130" s="10">
        <f t="shared" si="14"/>
        <v>20058.900000000001</v>
      </c>
      <c r="E130" s="10">
        <v>0</v>
      </c>
      <c r="F130" s="10">
        <v>0</v>
      </c>
      <c r="G130" s="10">
        <v>0</v>
      </c>
      <c r="H130" s="10">
        <v>836.3</v>
      </c>
      <c r="I130" s="10">
        <v>3153.4</v>
      </c>
      <c r="J130" s="10">
        <v>3356</v>
      </c>
      <c r="K130" s="10">
        <v>3273.5</v>
      </c>
      <c r="L130" s="15">
        <v>3466.4</v>
      </c>
      <c r="M130" s="10">
        <v>3043.4</v>
      </c>
      <c r="N130" s="10">
        <v>2929.9</v>
      </c>
      <c r="O130" s="10">
        <v>0</v>
      </c>
      <c r="P130" s="12" t="e">
        <f>L130-#REF!</f>
        <v>#REF!</v>
      </c>
      <c r="Q130" s="1" t="e">
        <f>P130-'ВЕРНАЯ на АВГУСТ'!P130</f>
        <v>#REF!</v>
      </c>
    </row>
    <row r="131" spans="1:17" ht="24" x14ac:dyDescent="0.25">
      <c r="A131" s="71"/>
      <c r="B131" s="71"/>
      <c r="C131" s="9" t="s">
        <v>8</v>
      </c>
      <c r="D131" s="10">
        <f t="shared" si="14"/>
        <v>163054.5</v>
      </c>
      <c r="E131" s="10">
        <v>0</v>
      </c>
      <c r="F131" s="10">
        <v>0</v>
      </c>
      <c r="G131" s="10">
        <v>0</v>
      </c>
      <c r="H131" s="10">
        <v>7527.1</v>
      </c>
      <c r="I131" s="10">
        <v>25514.2</v>
      </c>
      <c r="J131" s="10">
        <v>27152.7</v>
      </c>
      <c r="K131" s="10">
        <v>26485.4</v>
      </c>
      <c r="L131" s="15">
        <v>28046.3</v>
      </c>
      <c r="M131" s="10">
        <v>24623.599999999999</v>
      </c>
      <c r="N131" s="10">
        <v>23705.200000000001</v>
      </c>
      <c r="O131" s="10">
        <v>0</v>
      </c>
      <c r="P131" s="12" t="e">
        <f>L131-#REF!</f>
        <v>#REF!</v>
      </c>
      <c r="Q131" s="1" t="e">
        <f>P131-'ВЕРНАЯ на АВГУСТ'!P131</f>
        <v>#REF!</v>
      </c>
    </row>
    <row r="132" spans="1:17" ht="24" x14ac:dyDescent="0.25">
      <c r="A132" s="71"/>
      <c r="B132" s="71"/>
      <c r="C132" s="9" t="s">
        <v>9</v>
      </c>
      <c r="D132" s="10">
        <f t="shared" si="14"/>
        <v>0</v>
      </c>
      <c r="E132" s="10">
        <v>0</v>
      </c>
      <c r="F132" s="10">
        <v>0</v>
      </c>
      <c r="G132" s="10">
        <v>0</v>
      </c>
      <c r="H132" s="10">
        <v>0</v>
      </c>
      <c r="I132" s="10">
        <v>0</v>
      </c>
      <c r="J132" s="10">
        <v>0</v>
      </c>
      <c r="K132" s="10">
        <v>0</v>
      </c>
      <c r="L132" s="15">
        <v>0</v>
      </c>
      <c r="M132" s="10">
        <v>0</v>
      </c>
      <c r="N132" s="10">
        <v>0</v>
      </c>
      <c r="O132" s="10">
        <v>0</v>
      </c>
      <c r="P132" s="12" t="e">
        <f>L132-#REF!</f>
        <v>#REF!</v>
      </c>
      <c r="Q132" s="1" t="e">
        <f>P132-'ВЕРНАЯ на АВГУСТ'!P132</f>
        <v>#REF!</v>
      </c>
    </row>
    <row r="133" spans="1:17" ht="36" x14ac:dyDescent="0.25">
      <c r="A133" s="71"/>
      <c r="B133" s="71"/>
      <c r="C133" s="9" t="s">
        <v>10</v>
      </c>
      <c r="D133" s="10">
        <f t="shared" si="14"/>
        <v>0</v>
      </c>
      <c r="E133" s="10">
        <v>0</v>
      </c>
      <c r="F133" s="10">
        <v>0</v>
      </c>
      <c r="G133" s="10">
        <v>0</v>
      </c>
      <c r="H133" s="10">
        <v>0</v>
      </c>
      <c r="I133" s="10">
        <v>0</v>
      </c>
      <c r="J133" s="10">
        <v>0</v>
      </c>
      <c r="K133" s="10">
        <v>0</v>
      </c>
      <c r="L133" s="15">
        <v>0</v>
      </c>
      <c r="M133" s="10">
        <v>0</v>
      </c>
      <c r="N133" s="10">
        <v>0</v>
      </c>
      <c r="O133" s="10">
        <v>0</v>
      </c>
      <c r="P133" s="12" t="e">
        <f>L133-#REF!</f>
        <v>#REF!</v>
      </c>
      <c r="Q133" s="1" t="e">
        <f>P133-'ВЕРНАЯ на АВГУСТ'!P133</f>
        <v>#REF!</v>
      </c>
    </row>
    <row r="134" spans="1:17" x14ac:dyDescent="0.25">
      <c r="A134" s="9"/>
      <c r="B134" s="9"/>
      <c r="C134" s="9"/>
      <c r="D134" s="10">
        <f t="shared" si="14"/>
        <v>0</v>
      </c>
      <c r="E134" s="10"/>
      <c r="F134" s="10"/>
      <c r="G134" s="10"/>
      <c r="H134" s="10"/>
      <c r="I134" s="10"/>
      <c r="J134" s="10"/>
      <c r="K134" s="10"/>
      <c r="L134" s="15"/>
      <c r="M134" s="10"/>
      <c r="N134" s="10"/>
      <c r="O134" s="10"/>
      <c r="P134" s="12" t="e">
        <f>L134-#REF!</f>
        <v>#REF!</v>
      </c>
      <c r="Q134" s="1" t="e">
        <f>P134-'ВЕРНАЯ на АВГУСТ'!P134</f>
        <v>#REF!</v>
      </c>
    </row>
    <row r="135" spans="1:17" x14ac:dyDescent="0.25">
      <c r="A135" s="73" t="s">
        <v>34</v>
      </c>
      <c r="B135" s="71"/>
      <c r="C135" s="9" t="s">
        <v>6</v>
      </c>
      <c r="D135" s="10">
        <f t="shared" si="14"/>
        <v>1918925.4</v>
      </c>
      <c r="E135" s="10">
        <f t="shared" ref="E135:O140" si="16">E141+E147+E153+E159+E165</f>
        <v>297486.5</v>
      </c>
      <c r="F135" s="10">
        <f t="shared" si="16"/>
        <v>153757.29999999999</v>
      </c>
      <c r="G135" s="10">
        <f t="shared" si="16"/>
        <v>157294.9</v>
      </c>
      <c r="H135" s="10">
        <f t="shared" si="16"/>
        <v>131371.29999999999</v>
      </c>
      <c r="I135" s="10">
        <f t="shared" si="16"/>
        <v>152122.19999999998</v>
      </c>
      <c r="J135" s="10">
        <f t="shared" si="16"/>
        <v>152893.4</v>
      </c>
      <c r="K135" s="10">
        <f t="shared" si="16"/>
        <v>156893.5</v>
      </c>
      <c r="L135" s="15">
        <f t="shared" si="16"/>
        <v>177767.59999999998</v>
      </c>
      <c r="M135" s="10">
        <f t="shared" si="16"/>
        <v>178753.69999999998</v>
      </c>
      <c r="N135" s="10">
        <f t="shared" si="16"/>
        <v>179769.4</v>
      </c>
      <c r="O135" s="10">
        <f t="shared" si="16"/>
        <v>180815.59999999998</v>
      </c>
      <c r="P135" s="12" t="e">
        <f>L135-#REF!</f>
        <v>#REF!</v>
      </c>
      <c r="Q135" s="1" t="e">
        <f>P135-'ВЕРНАЯ на АВГУСТ'!P135</f>
        <v>#REF!</v>
      </c>
    </row>
    <row r="136" spans="1:17" x14ac:dyDescent="0.25">
      <c r="A136" s="73"/>
      <c r="B136" s="71"/>
      <c r="C136" s="9" t="s">
        <v>7</v>
      </c>
      <c r="D136" s="10">
        <f t="shared" si="14"/>
        <v>1388415.2000000002</v>
      </c>
      <c r="E136" s="10">
        <f t="shared" si="16"/>
        <v>126152.8</v>
      </c>
      <c r="F136" s="10">
        <f t="shared" si="16"/>
        <v>113108.9</v>
      </c>
      <c r="G136" s="10">
        <f t="shared" si="16"/>
        <v>110949.5</v>
      </c>
      <c r="H136" s="10">
        <f t="shared" si="16"/>
        <v>108332</v>
      </c>
      <c r="I136" s="10">
        <f t="shared" si="16"/>
        <v>108831.7</v>
      </c>
      <c r="J136" s="10">
        <f t="shared" si="16"/>
        <v>116255.1</v>
      </c>
      <c r="K136" s="10">
        <f t="shared" si="16"/>
        <v>125196</v>
      </c>
      <c r="L136" s="15">
        <f t="shared" si="16"/>
        <v>144897.29999999999</v>
      </c>
      <c r="M136" s="10">
        <f t="shared" si="16"/>
        <v>144897.29999999999</v>
      </c>
      <c r="N136" s="10">
        <f t="shared" si="16"/>
        <v>144897.29999999999</v>
      </c>
      <c r="O136" s="10">
        <f t="shared" si="16"/>
        <v>144897.29999999999</v>
      </c>
      <c r="P136" s="12" t="e">
        <f>L136-#REF!</f>
        <v>#REF!</v>
      </c>
      <c r="Q136" s="1" t="e">
        <f>P136-'ВЕРНАЯ на АВГУСТ'!P136</f>
        <v>#REF!</v>
      </c>
    </row>
    <row r="137" spans="1:17" ht="24" x14ac:dyDescent="0.25">
      <c r="A137" s="73"/>
      <c r="B137" s="71"/>
      <c r="C137" s="9" t="s">
        <v>8</v>
      </c>
      <c r="D137" s="10">
        <f t="shared" si="14"/>
        <v>0</v>
      </c>
      <c r="E137" s="10">
        <f t="shared" si="16"/>
        <v>0</v>
      </c>
      <c r="F137" s="10">
        <f t="shared" si="16"/>
        <v>0</v>
      </c>
      <c r="G137" s="10">
        <f t="shared" si="16"/>
        <v>0</v>
      </c>
      <c r="H137" s="10">
        <f t="shared" si="16"/>
        <v>0</v>
      </c>
      <c r="I137" s="10">
        <f t="shared" si="16"/>
        <v>0</v>
      </c>
      <c r="J137" s="10">
        <f t="shared" si="16"/>
        <v>0</v>
      </c>
      <c r="K137" s="10">
        <f t="shared" si="16"/>
        <v>0</v>
      </c>
      <c r="L137" s="15">
        <f t="shared" si="16"/>
        <v>0</v>
      </c>
      <c r="M137" s="10">
        <f t="shared" si="16"/>
        <v>0</v>
      </c>
      <c r="N137" s="10">
        <f t="shared" si="16"/>
        <v>0</v>
      </c>
      <c r="O137" s="10">
        <f t="shared" si="16"/>
        <v>0</v>
      </c>
      <c r="P137" s="12" t="e">
        <f>L137-#REF!</f>
        <v>#REF!</v>
      </c>
      <c r="Q137" s="1" t="e">
        <f>P137-'ВЕРНАЯ на АВГУСТ'!P137</f>
        <v>#REF!</v>
      </c>
    </row>
    <row r="138" spans="1:17" ht="24" x14ac:dyDescent="0.25">
      <c r="A138" s="73"/>
      <c r="B138" s="71"/>
      <c r="C138" s="9" t="s">
        <v>9</v>
      </c>
      <c r="D138" s="10">
        <f t="shared" si="14"/>
        <v>215836.4</v>
      </c>
      <c r="E138" s="10">
        <f t="shared" si="16"/>
        <v>153033.70000000001</v>
      </c>
      <c r="F138" s="10">
        <f t="shared" si="16"/>
        <v>21524.9</v>
      </c>
      <c r="G138" s="10">
        <f t="shared" si="16"/>
        <v>21392.5</v>
      </c>
      <c r="H138" s="10">
        <f t="shared" si="16"/>
        <v>0</v>
      </c>
      <c r="I138" s="10">
        <f t="shared" si="16"/>
        <v>13843</v>
      </c>
      <c r="J138" s="10">
        <f t="shared" si="16"/>
        <v>6042.3</v>
      </c>
      <c r="K138" s="10">
        <f t="shared" si="16"/>
        <v>0</v>
      </c>
      <c r="L138" s="15">
        <f t="shared" si="16"/>
        <v>0</v>
      </c>
      <c r="M138" s="10">
        <f t="shared" si="16"/>
        <v>0</v>
      </c>
      <c r="N138" s="10">
        <f t="shared" si="16"/>
        <v>0</v>
      </c>
      <c r="O138" s="10">
        <f t="shared" si="16"/>
        <v>0</v>
      </c>
      <c r="P138" s="12" t="e">
        <f>L138-#REF!</f>
        <v>#REF!</v>
      </c>
      <c r="Q138" s="1" t="e">
        <f>P138-'ВЕРНАЯ на АВГУСТ'!P138</f>
        <v>#REF!</v>
      </c>
    </row>
    <row r="139" spans="1:17" ht="36" x14ac:dyDescent="0.25">
      <c r="A139" s="73"/>
      <c r="B139" s="71"/>
      <c r="C139" s="9" t="s">
        <v>10</v>
      </c>
      <c r="D139" s="10">
        <f t="shared" si="14"/>
        <v>314673.8</v>
      </c>
      <c r="E139" s="10">
        <f t="shared" si="16"/>
        <v>18300</v>
      </c>
      <c r="F139" s="10">
        <f t="shared" si="16"/>
        <v>19123.5</v>
      </c>
      <c r="G139" s="10">
        <f t="shared" si="16"/>
        <v>24952.9</v>
      </c>
      <c r="H139" s="10">
        <f t="shared" si="16"/>
        <v>23039.3</v>
      </c>
      <c r="I139" s="10">
        <f t="shared" si="16"/>
        <v>29447.5</v>
      </c>
      <c r="J139" s="10">
        <f t="shared" si="16"/>
        <v>30596</v>
      </c>
      <c r="K139" s="10">
        <f t="shared" si="16"/>
        <v>31697.5</v>
      </c>
      <c r="L139" s="15">
        <f t="shared" si="16"/>
        <v>32870.300000000003</v>
      </c>
      <c r="M139" s="10">
        <f t="shared" si="16"/>
        <v>33856.400000000001</v>
      </c>
      <c r="N139" s="10">
        <f t="shared" si="16"/>
        <v>34872.1</v>
      </c>
      <c r="O139" s="10">
        <f t="shared" si="16"/>
        <v>35918.300000000003</v>
      </c>
      <c r="P139" s="12" t="e">
        <f>L139-#REF!</f>
        <v>#REF!</v>
      </c>
      <c r="Q139" s="1" t="e">
        <f>P139-'ВЕРНАЯ на АВГУСТ'!P139</f>
        <v>#REF!</v>
      </c>
    </row>
    <row r="140" spans="1:17" x14ac:dyDescent="0.25">
      <c r="A140" s="11"/>
      <c r="B140" s="9"/>
      <c r="C140" s="9"/>
      <c r="D140" s="10">
        <f t="shared" si="14"/>
        <v>0</v>
      </c>
      <c r="E140" s="10">
        <f t="shared" si="16"/>
        <v>0</v>
      </c>
      <c r="F140" s="10">
        <f t="shared" si="16"/>
        <v>0</v>
      </c>
      <c r="G140" s="10">
        <f t="shared" si="16"/>
        <v>0</v>
      </c>
      <c r="H140" s="10">
        <f t="shared" si="16"/>
        <v>0</v>
      </c>
      <c r="I140" s="10">
        <f t="shared" si="16"/>
        <v>0</v>
      </c>
      <c r="J140" s="10">
        <f t="shared" si="16"/>
        <v>0</v>
      </c>
      <c r="K140" s="10">
        <f t="shared" si="16"/>
        <v>0</v>
      </c>
      <c r="L140" s="15">
        <f t="shared" si="16"/>
        <v>0</v>
      </c>
      <c r="M140" s="10">
        <f t="shared" si="16"/>
        <v>0</v>
      </c>
      <c r="N140" s="10">
        <f t="shared" si="16"/>
        <v>0</v>
      </c>
      <c r="O140" s="10">
        <f t="shared" si="16"/>
        <v>0</v>
      </c>
      <c r="P140" s="12" t="e">
        <f>L140-#REF!</f>
        <v>#REF!</v>
      </c>
      <c r="Q140" s="1" t="e">
        <f>P140-'ВЕРНАЯ на АВГУСТ'!P140</f>
        <v>#REF!</v>
      </c>
    </row>
    <row r="141" spans="1:17" x14ac:dyDescent="0.25">
      <c r="A141" s="71" t="s">
        <v>35</v>
      </c>
      <c r="B141" s="71" t="s">
        <v>21</v>
      </c>
      <c r="C141" s="9" t="s">
        <v>6</v>
      </c>
      <c r="D141" s="20">
        <f t="shared" si="14"/>
        <v>1896360.0999999996</v>
      </c>
      <c r="E141" s="10">
        <v>293771.90000000002</v>
      </c>
      <c r="F141" s="10">
        <v>152697.29999999999</v>
      </c>
      <c r="G141" s="10">
        <v>156580.5</v>
      </c>
      <c r="H141" s="10">
        <v>129746.3</v>
      </c>
      <c r="I141" s="10">
        <v>150060.9</v>
      </c>
      <c r="J141" s="10">
        <v>150793.4</v>
      </c>
      <c r="K141" s="10">
        <f>K142+K143+K144+K145+K146</f>
        <v>156203.5</v>
      </c>
      <c r="L141" s="20">
        <f>L142+L143+L144+L145+L146</f>
        <v>175117.59999999998</v>
      </c>
      <c r="M141" s="10">
        <f>M142+M143+M144+M145+M146</f>
        <v>176103.69999999998</v>
      </c>
      <c r="N141" s="10">
        <f>N142+N143+N144+N145+N146</f>
        <v>177119.4</v>
      </c>
      <c r="O141" s="10">
        <f>O142+O143+O144+O145+O146</f>
        <v>178165.59999999998</v>
      </c>
      <c r="P141" s="24" t="e">
        <f>L141-#REF!</f>
        <v>#REF!</v>
      </c>
      <c r="Q141" s="1" t="e">
        <f>P141-'ВЕРНАЯ на АВГУСТ'!P141</f>
        <v>#REF!</v>
      </c>
    </row>
    <row r="142" spans="1:17" x14ac:dyDescent="0.25">
      <c r="A142" s="71"/>
      <c r="B142" s="71"/>
      <c r="C142" s="9" t="s">
        <v>7</v>
      </c>
      <c r="D142" s="20">
        <f t="shared" ref="D142:D205" si="17">SUM(E142:O142)</f>
        <v>1365849.9000000001</v>
      </c>
      <c r="E142" s="10">
        <v>122438.2</v>
      </c>
      <c r="F142" s="10">
        <v>112048.9</v>
      </c>
      <c r="G142" s="10">
        <v>110235.1</v>
      </c>
      <c r="H142" s="10">
        <v>106707</v>
      </c>
      <c r="I142" s="10">
        <v>106770.4</v>
      </c>
      <c r="J142" s="10">
        <v>114155.1</v>
      </c>
      <c r="K142" s="10">
        <v>124506</v>
      </c>
      <c r="L142" s="20">
        <f>142247.3</f>
        <v>142247.29999999999</v>
      </c>
      <c r="M142" s="10">
        <v>142247.29999999999</v>
      </c>
      <c r="N142" s="10">
        <v>142247.29999999999</v>
      </c>
      <c r="O142" s="10">
        <v>142247.29999999999</v>
      </c>
      <c r="P142" s="24" t="e">
        <f>L142-#REF!</f>
        <v>#REF!</v>
      </c>
      <c r="Q142" s="1" t="e">
        <f>P142-'ВЕРНАЯ на АВГУСТ'!P142</f>
        <v>#REF!</v>
      </c>
    </row>
    <row r="143" spans="1:17" ht="24" x14ac:dyDescent="0.25">
      <c r="A143" s="71"/>
      <c r="B143" s="71"/>
      <c r="C143" s="9" t="s">
        <v>8</v>
      </c>
      <c r="D143" s="10">
        <f t="shared" si="17"/>
        <v>0</v>
      </c>
      <c r="E143" s="10">
        <v>0</v>
      </c>
      <c r="F143" s="10">
        <v>0</v>
      </c>
      <c r="G143" s="10">
        <v>0</v>
      </c>
      <c r="H143" s="10">
        <v>0</v>
      </c>
      <c r="I143" s="10">
        <v>0</v>
      </c>
      <c r="J143" s="10">
        <v>0</v>
      </c>
      <c r="K143" s="10">
        <v>0</v>
      </c>
      <c r="L143" s="15">
        <v>0</v>
      </c>
      <c r="M143" s="10">
        <v>0</v>
      </c>
      <c r="N143" s="10">
        <v>0</v>
      </c>
      <c r="O143" s="10">
        <v>0</v>
      </c>
      <c r="P143" s="12" t="e">
        <f>L143-#REF!</f>
        <v>#REF!</v>
      </c>
      <c r="Q143" s="1" t="e">
        <f>P143-'ВЕРНАЯ на АВГУСТ'!P143</f>
        <v>#REF!</v>
      </c>
    </row>
    <row r="144" spans="1:17" ht="24" x14ac:dyDescent="0.25">
      <c r="A144" s="71"/>
      <c r="B144" s="71"/>
      <c r="C144" s="9" t="s">
        <v>9</v>
      </c>
      <c r="D144" s="10">
        <f t="shared" si="17"/>
        <v>215836.4</v>
      </c>
      <c r="E144" s="10">
        <v>153033.70000000001</v>
      </c>
      <c r="F144" s="10">
        <v>21524.9</v>
      </c>
      <c r="G144" s="10">
        <v>21392.5</v>
      </c>
      <c r="H144" s="10">
        <v>0</v>
      </c>
      <c r="I144" s="10">
        <v>13843</v>
      </c>
      <c r="J144" s="10">
        <v>6042.3</v>
      </c>
      <c r="K144" s="10">
        <v>0</v>
      </c>
      <c r="L144" s="15">
        <v>0</v>
      </c>
      <c r="M144" s="10">
        <v>0</v>
      </c>
      <c r="N144" s="10">
        <v>0</v>
      </c>
      <c r="O144" s="10">
        <v>0</v>
      </c>
      <c r="P144" s="12" t="e">
        <f>L144-#REF!</f>
        <v>#REF!</v>
      </c>
      <c r="Q144" s="1" t="e">
        <f>P144-'ВЕРНАЯ на АВГУСТ'!P144</f>
        <v>#REF!</v>
      </c>
    </row>
    <row r="145" spans="1:17" ht="36" x14ac:dyDescent="0.25">
      <c r="A145" s="71"/>
      <c r="B145" s="71"/>
      <c r="C145" s="9" t="s">
        <v>10</v>
      </c>
      <c r="D145" s="10">
        <f t="shared" si="17"/>
        <v>314673.8</v>
      </c>
      <c r="E145" s="10">
        <v>18300</v>
      </c>
      <c r="F145" s="10">
        <v>19123.5</v>
      </c>
      <c r="G145" s="10">
        <v>24952.9</v>
      </c>
      <c r="H145" s="10">
        <v>23039.3</v>
      </c>
      <c r="I145" s="10">
        <v>29447.5</v>
      </c>
      <c r="J145" s="10">
        <v>30596</v>
      </c>
      <c r="K145" s="10">
        <v>31697.5</v>
      </c>
      <c r="L145" s="15">
        <v>32870.300000000003</v>
      </c>
      <c r="M145" s="10">
        <v>33856.400000000001</v>
      </c>
      <c r="N145" s="10">
        <v>34872.1</v>
      </c>
      <c r="O145" s="10">
        <v>35918.300000000003</v>
      </c>
      <c r="P145" s="12" t="e">
        <f>L145-#REF!</f>
        <v>#REF!</v>
      </c>
      <c r="Q145" s="1" t="e">
        <f>P145-'ВЕРНАЯ на АВГУСТ'!P145</f>
        <v>#REF!</v>
      </c>
    </row>
    <row r="146" spans="1:17" x14ac:dyDescent="0.25">
      <c r="A146" s="9"/>
      <c r="B146" s="9"/>
      <c r="C146" s="9"/>
      <c r="D146" s="10">
        <f t="shared" si="17"/>
        <v>0</v>
      </c>
      <c r="E146" s="10"/>
      <c r="F146" s="10"/>
      <c r="G146" s="10"/>
      <c r="H146" s="10"/>
      <c r="I146" s="10"/>
      <c r="J146" s="10"/>
      <c r="K146" s="10"/>
      <c r="L146" s="15"/>
      <c r="M146" s="10"/>
      <c r="N146" s="10"/>
      <c r="O146" s="10"/>
      <c r="P146" s="12" t="e">
        <f>L146-#REF!</f>
        <v>#REF!</v>
      </c>
      <c r="Q146" s="1" t="e">
        <f>P146-'ВЕРНАЯ на АВГУСТ'!P146</f>
        <v>#REF!</v>
      </c>
    </row>
    <row r="147" spans="1:17" x14ac:dyDescent="0.25">
      <c r="A147" s="71" t="s">
        <v>36</v>
      </c>
      <c r="B147" s="71" t="s">
        <v>13</v>
      </c>
      <c r="C147" s="9" t="s">
        <v>6</v>
      </c>
      <c r="D147" s="20">
        <f t="shared" si="17"/>
        <v>4162.5</v>
      </c>
      <c r="E147" s="10">
        <v>1550</v>
      </c>
      <c r="F147" s="10">
        <v>250</v>
      </c>
      <c r="G147" s="10">
        <v>342.5</v>
      </c>
      <c r="H147" s="10">
        <v>200</v>
      </c>
      <c r="I147" s="10">
        <v>320</v>
      </c>
      <c r="J147" s="10">
        <v>300</v>
      </c>
      <c r="K147" s="10">
        <f>K148+K149+K150+K151+K152</f>
        <v>0</v>
      </c>
      <c r="L147" s="20">
        <f>L148+L149+L150+L151+L152</f>
        <v>300</v>
      </c>
      <c r="M147" s="10">
        <f>M148+M149+M150+M151+M152</f>
        <v>300</v>
      </c>
      <c r="N147" s="10">
        <f>N148+N149+N150+N151+N152</f>
        <v>300</v>
      </c>
      <c r="O147" s="10">
        <f>O148+O149+O150+O151+O152</f>
        <v>300</v>
      </c>
      <c r="P147" s="24" t="e">
        <f>L147-#REF!</f>
        <v>#REF!</v>
      </c>
      <c r="Q147" s="1" t="e">
        <f>P147-'ВЕРНАЯ на АВГУСТ'!P147</f>
        <v>#REF!</v>
      </c>
    </row>
    <row r="148" spans="1:17" x14ac:dyDescent="0.25">
      <c r="A148" s="71"/>
      <c r="B148" s="71"/>
      <c r="C148" s="9" t="s">
        <v>7</v>
      </c>
      <c r="D148" s="20">
        <f t="shared" si="17"/>
        <v>4162.5</v>
      </c>
      <c r="E148" s="10">
        <v>1550</v>
      </c>
      <c r="F148" s="10">
        <v>250</v>
      </c>
      <c r="G148" s="10">
        <v>342.5</v>
      </c>
      <c r="H148" s="10">
        <v>200</v>
      </c>
      <c r="I148" s="10">
        <v>320</v>
      </c>
      <c r="J148" s="10">
        <v>300</v>
      </c>
      <c r="K148" s="10">
        <v>0</v>
      </c>
      <c r="L148" s="20">
        <f>300</f>
        <v>300</v>
      </c>
      <c r="M148" s="10">
        <v>300</v>
      </c>
      <c r="N148" s="10">
        <v>300</v>
      </c>
      <c r="O148" s="10">
        <v>300</v>
      </c>
      <c r="P148" s="24" t="e">
        <f>L148-#REF!</f>
        <v>#REF!</v>
      </c>
      <c r="Q148" s="1" t="e">
        <f>P148-'ВЕРНАЯ на АВГУСТ'!P148</f>
        <v>#REF!</v>
      </c>
    </row>
    <row r="149" spans="1:17" ht="24" x14ac:dyDescent="0.25">
      <c r="A149" s="71"/>
      <c r="B149" s="71"/>
      <c r="C149" s="9" t="s">
        <v>8</v>
      </c>
      <c r="D149" s="10">
        <f t="shared" si="17"/>
        <v>0</v>
      </c>
      <c r="E149" s="10">
        <v>0</v>
      </c>
      <c r="F149" s="10">
        <v>0</v>
      </c>
      <c r="G149" s="10">
        <v>0</v>
      </c>
      <c r="H149" s="10">
        <v>0</v>
      </c>
      <c r="I149" s="10">
        <v>0</v>
      </c>
      <c r="J149" s="10">
        <v>0</v>
      </c>
      <c r="K149" s="10">
        <v>0</v>
      </c>
      <c r="L149" s="15">
        <v>0</v>
      </c>
      <c r="M149" s="10">
        <v>0</v>
      </c>
      <c r="N149" s="10">
        <v>0</v>
      </c>
      <c r="O149" s="10">
        <v>0</v>
      </c>
      <c r="P149" s="12" t="e">
        <f>L149-#REF!</f>
        <v>#REF!</v>
      </c>
      <c r="Q149" s="1" t="e">
        <f>P149-'ВЕРНАЯ на АВГУСТ'!P149</f>
        <v>#REF!</v>
      </c>
    </row>
    <row r="150" spans="1:17" ht="24" x14ac:dyDescent="0.25">
      <c r="A150" s="71"/>
      <c r="B150" s="71"/>
      <c r="C150" s="9" t="s">
        <v>9</v>
      </c>
      <c r="D150" s="10">
        <f t="shared" si="17"/>
        <v>0</v>
      </c>
      <c r="E150" s="10">
        <v>0</v>
      </c>
      <c r="F150" s="10">
        <v>0</v>
      </c>
      <c r="G150" s="10">
        <v>0</v>
      </c>
      <c r="H150" s="10">
        <v>0</v>
      </c>
      <c r="I150" s="10">
        <v>0</v>
      </c>
      <c r="J150" s="10">
        <v>0</v>
      </c>
      <c r="K150" s="10">
        <v>0</v>
      </c>
      <c r="L150" s="15">
        <v>0</v>
      </c>
      <c r="M150" s="10">
        <v>0</v>
      </c>
      <c r="N150" s="10">
        <v>0</v>
      </c>
      <c r="O150" s="10">
        <v>0</v>
      </c>
      <c r="P150" s="12" t="e">
        <f>L150-#REF!</f>
        <v>#REF!</v>
      </c>
      <c r="Q150" s="1" t="e">
        <f>P150-'ВЕРНАЯ на АВГУСТ'!P150</f>
        <v>#REF!</v>
      </c>
    </row>
    <row r="151" spans="1:17" ht="36" x14ac:dyDescent="0.25">
      <c r="A151" s="71"/>
      <c r="B151" s="71"/>
      <c r="C151" s="9" t="s">
        <v>10</v>
      </c>
      <c r="D151" s="10">
        <f t="shared" si="17"/>
        <v>0</v>
      </c>
      <c r="E151" s="10">
        <v>0</v>
      </c>
      <c r="F151" s="10">
        <v>0</v>
      </c>
      <c r="G151" s="10">
        <v>0</v>
      </c>
      <c r="H151" s="10">
        <v>0</v>
      </c>
      <c r="I151" s="10">
        <v>0</v>
      </c>
      <c r="J151" s="10">
        <v>0</v>
      </c>
      <c r="K151" s="10">
        <v>0</v>
      </c>
      <c r="L151" s="15">
        <v>0</v>
      </c>
      <c r="M151" s="10">
        <v>0</v>
      </c>
      <c r="N151" s="10">
        <v>0</v>
      </c>
      <c r="O151" s="10">
        <v>0</v>
      </c>
      <c r="P151" s="12" t="e">
        <f>L151-#REF!</f>
        <v>#REF!</v>
      </c>
      <c r="Q151" s="1" t="e">
        <f>P151-'ВЕРНАЯ на АВГУСТ'!P151</f>
        <v>#REF!</v>
      </c>
    </row>
    <row r="152" spans="1:17" x14ac:dyDescent="0.25">
      <c r="A152" s="9"/>
      <c r="B152" s="9"/>
      <c r="C152" s="9"/>
      <c r="D152" s="10">
        <f t="shared" si="17"/>
        <v>0</v>
      </c>
      <c r="E152" s="10"/>
      <c r="F152" s="10"/>
      <c r="G152" s="10"/>
      <c r="H152" s="10"/>
      <c r="I152" s="10"/>
      <c r="J152" s="10"/>
      <c r="K152" s="10"/>
      <c r="L152" s="15"/>
      <c r="M152" s="10"/>
      <c r="N152" s="10"/>
      <c r="O152" s="10"/>
      <c r="P152" s="12" t="e">
        <f>L152-#REF!</f>
        <v>#REF!</v>
      </c>
      <c r="Q152" s="1" t="e">
        <f>P152-'ВЕРНАЯ на АВГУСТ'!P152</f>
        <v>#REF!</v>
      </c>
    </row>
    <row r="153" spans="1:17" x14ac:dyDescent="0.25">
      <c r="A153" s="71" t="s">
        <v>37</v>
      </c>
      <c r="B153" s="71" t="s">
        <v>13</v>
      </c>
      <c r="C153" s="9" t="s">
        <v>6</v>
      </c>
      <c r="D153" s="20">
        <f t="shared" si="17"/>
        <v>7645</v>
      </c>
      <c r="E153" s="10">
        <v>1000</v>
      </c>
      <c r="F153" s="10">
        <v>300</v>
      </c>
      <c r="G153" s="10">
        <v>100</v>
      </c>
      <c r="H153" s="10">
        <v>425</v>
      </c>
      <c r="I153" s="10">
        <v>720</v>
      </c>
      <c r="J153" s="10">
        <v>700</v>
      </c>
      <c r="K153" s="10">
        <f>K154+K155+K156+K157+K158</f>
        <v>400</v>
      </c>
      <c r="L153" s="20">
        <f>L154+L155+L156+L157+L158</f>
        <v>1000</v>
      </c>
      <c r="M153" s="10">
        <f>M154+M155+M156+M157+M158</f>
        <v>1000</v>
      </c>
      <c r="N153" s="10">
        <f>N154+N155+N156+N157+N158</f>
        <v>1000</v>
      </c>
      <c r="O153" s="10">
        <f>O154+O155+O156+O157+O158</f>
        <v>1000</v>
      </c>
      <c r="P153" s="24" t="e">
        <f>L153-#REF!</f>
        <v>#REF!</v>
      </c>
      <c r="Q153" s="1" t="e">
        <f>P153-'ВЕРНАЯ на АВГУСТ'!P153</f>
        <v>#REF!</v>
      </c>
    </row>
    <row r="154" spans="1:17" x14ac:dyDescent="0.25">
      <c r="A154" s="71"/>
      <c r="B154" s="71"/>
      <c r="C154" s="9" t="s">
        <v>7</v>
      </c>
      <c r="D154" s="20">
        <f t="shared" si="17"/>
        <v>7645</v>
      </c>
      <c r="E154" s="10">
        <v>1000</v>
      </c>
      <c r="F154" s="10">
        <v>300</v>
      </c>
      <c r="G154" s="10">
        <v>100</v>
      </c>
      <c r="H154" s="10">
        <v>425</v>
      </c>
      <c r="I154" s="10">
        <v>720</v>
      </c>
      <c r="J154" s="10">
        <v>700</v>
      </c>
      <c r="K154" s="10">
        <v>400</v>
      </c>
      <c r="L154" s="20">
        <f>1000</f>
        <v>1000</v>
      </c>
      <c r="M154" s="10">
        <v>1000</v>
      </c>
      <c r="N154" s="10">
        <v>1000</v>
      </c>
      <c r="O154" s="10">
        <v>1000</v>
      </c>
      <c r="P154" s="24" t="e">
        <f>L154-#REF!</f>
        <v>#REF!</v>
      </c>
      <c r="Q154" s="1" t="e">
        <f>P154-'ВЕРНАЯ на АВГУСТ'!P154</f>
        <v>#REF!</v>
      </c>
    </row>
    <row r="155" spans="1:17" ht="24" x14ac:dyDescent="0.25">
      <c r="A155" s="71"/>
      <c r="B155" s="71"/>
      <c r="C155" s="9" t="s">
        <v>8</v>
      </c>
      <c r="D155" s="10">
        <f t="shared" si="17"/>
        <v>0</v>
      </c>
      <c r="E155" s="10">
        <v>0</v>
      </c>
      <c r="F155" s="10">
        <v>0</v>
      </c>
      <c r="G155" s="10">
        <v>0</v>
      </c>
      <c r="H155" s="10">
        <v>0</v>
      </c>
      <c r="I155" s="10">
        <v>0</v>
      </c>
      <c r="J155" s="10">
        <v>0</v>
      </c>
      <c r="K155" s="10">
        <v>0</v>
      </c>
      <c r="L155" s="15">
        <v>0</v>
      </c>
      <c r="M155" s="10">
        <v>0</v>
      </c>
      <c r="N155" s="10">
        <v>0</v>
      </c>
      <c r="O155" s="10">
        <v>0</v>
      </c>
      <c r="P155" s="12" t="e">
        <f>L155-#REF!</f>
        <v>#REF!</v>
      </c>
      <c r="Q155" s="1" t="e">
        <f>P155-'ВЕРНАЯ на АВГУСТ'!P155</f>
        <v>#REF!</v>
      </c>
    </row>
    <row r="156" spans="1:17" ht="24" x14ac:dyDescent="0.25">
      <c r="A156" s="71"/>
      <c r="B156" s="71"/>
      <c r="C156" s="9" t="s">
        <v>9</v>
      </c>
      <c r="D156" s="10">
        <f t="shared" si="17"/>
        <v>0</v>
      </c>
      <c r="E156" s="10">
        <v>0</v>
      </c>
      <c r="F156" s="10">
        <v>0</v>
      </c>
      <c r="G156" s="10">
        <v>0</v>
      </c>
      <c r="H156" s="10">
        <v>0</v>
      </c>
      <c r="I156" s="10">
        <v>0</v>
      </c>
      <c r="J156" s="10">
        <v>0</v>
      </c>
      <c r="K156" s="10">
        <v>0</v>
      </c>
      <c r="L156" s="15">
        <v>0</v>
      </c>
      <c r="M156" s="10">
        <v>0</v>
      </c>
      <c r="N156" s="10">
        <v>0</v>
      </c>
      <c r="O156" s="10">
        <v>0</v>
      </c>
      <c r="P156" s="12" t="e">
        <f>L156-#REF!</f>
        <v>#REF!</v>
      </c>
      <c r="Q156" s="1" t="e">
        <f>P156-'ВЕРНАЯ на АВГУСТ'!P156</f>
        <v>#REF!</v>
      </c>
    </row>
    <row r="157" spans="1:17" ht="36" x14ac:dyDescent="0.25">
      <c r="A157" s="71"/>
      <c r="B157" s="71"/>
      <c r="C157" s="9" t="s">
        <v>10</v>
      </c>
      <c r="D157" s="10">
        <f t="shared" si="17"/>
        <v>0</v>
      </c>
      <c r="E157" s="10">
        <v>0</v>
      </c>
      <c r="F157" s="10">
        <v>0</v>
      </c>
      <c r="G157" s="10">
        <v>0</v>
      </c>
      <c r="H157" s="10">
        <v>0</v>
      </c>
      <c r="I157" s="10">
        <v>0</v>
      </c>
      <c r="J157" s="10">
        <v>0</v>
      </c>
      <c r="K157" s="10">
        <v>0</v>
      </c>
      <c r="L157" s="15">
        <v>0</v>
      </c>
      <c r="M157" s="10">
        <v>0</v>
      </c>
      <c r="N157" s="10">
        <v>0</v>
      </c>
      <c r="O157" s="10">
        <v>0</v>
      </c>
      <c r="P157" s="12" t="e">
        <f>L157-#REF!</f>
        <v>#REF!</v>
      </c>
      <c r="Q157" s="1" t="e">
        <f>P157-'ВЕРНАЯ на АВГУСТ'!P157</f>
        <v>#REF!</v>
      </c>
    </row>
    <row r="158" spans="1:17" x14ac:dyDescent="0.25">
      <c r="A158" s="9"/>
      <c r="B158" s="9"/>
      <c r="C158" s="9"/>
      <c r="D158" s="10">
        <f t="shared" si="17"/>
        <v>0</v>
      </c>
      <c r="E158" s="10"/>
      <c r="F158" s="10"/>
      <c r="G158" s="10"/>
      <c r="H158" s="10"/>
      <c r="I158" s="10"/>
      <c r="J158" s="10"/>
      <c r="K158" s="10"/>
      <c r="L158" s="15"/>
      <c r="M158" s="10"/>
      <c r="N158" s="10"/>
      <c r="O158" s="10"/>
      <c r="P158" s="12" t="e">
        <f>L158-#REF!</f>
        <v>#REF!</v>
      </c>
      <c r="Q158" s="1" t="e">
        <f>P158-'ВЕРНАЯ на АВГУСТ'!P158</f>
        <v>#REF!</v>
      </c>
    </row>
    <row r="159" spans="1:17" x14ac:dyDescent="0.25">
      <c r="A159" s="71" t="s">
        <v>38</v>
      </c>
      <c r="B159" s="71" t="s">
        <v>13</v>
      </c>
      <c r="C159" s="9" t="s">
        <v>6</v>
      </c>
      <c r="D159" s="20">
        <f t="shared" si="17"/>
        <v>3904</v>
      </c>
      <c r="E159" s="10">
        <v>520</v>
      </c>
      <c r="F159" s="10">
        <v>260</v>
      </c>
      <c r="G159" s="10">
        <v>224</v>
      </c>
      <c r="H159" s="10">
        <v>250</v>
      </c>
      <c r="I159" s="10">
        <v>400</v>
      </c>
      <c r="J159" s="10">
        <v>250</v>
      </c>
      <c r="K159" s="10">
        <f>K160+K161+K162+K163+K164</f>
        <v>0</v>
      </c>
      <c r="L159" s="20">
        <f>L160+L161+L162+L163+L164</f>
        <v>500</v>
      </c>
      <c r="M159" s="10">
        <f>M160+M161+M162+M163+M164</f>
        <v>500</v>
      </c>
      <c r="N159" s="10">
        <f>N160+N161+N162+N163+N164</f>
        <v>500</v>
      </c>
      <c r="O159" s="10">
        <f>O160+O161+O162+O163+O164</f>
        <v>500</v>
      </c>
      <c r="P159" s="24" t="e">
        <f>L159-#REF!</f>
        <v>#REF!</v>
      </c>
      <c r="Q159" s="1" t="e">
        <f>P159-'ВЕРНАЯ на АВГУСТ'!P159</f>
        <v>#REF!</v>
      </c>
    </row>
    <row r="160" spans="1:17" x14ac:dyDescent="0.25">
      <c r="A160" s="71"/>
      <c r="B160" s="71"/>
      <c r="C160" s="9" t="s">
        <v>7</v>
      </c>
      <c r="D160" s="20">
        <f t="shared" si="17"/>
        <v>3904</v>
      </c>
      <c r="E160" s="10">
        <v>520</v>
      </c>
      <c r="F160" s="10">
        <v>260</v>
      </c>
      <c r="G160" s="10">
        <v>224</v>
      </c>
      <c r="H160" s="10">
        <v>250</v>
      </c>
      <c r="I160" s="10">
        <v>400</v>
      </c>
      <c r="J160" s="10">
        <v>250</v>
      </c>
      <c r="K160" s="10">
        <v>0</v>
      </c>
      <c r="L160" s="20">
        <f>500</f>
        <v>500</v>
      </c>
      <c r="M160" s="10">
        <v>500</v>
      </c>
      <c r="N160" s="10">
        <v>500</v>
      </c>
      <c r="O160" s="10">
        <v>500</v>
      </c>
      <c r="P160" s="24" t="e">
        <f>L160-#REF!</f>
        <v>#REF!</v>
      </c>
      <c r="Q160" s="1" t="e">
        <f>P160-'ВЕРНАЯ на АВГУСТ'!P160</f>
        <v>#REF!</v>
      </c>
    </row>
    <row r="161" spans="1:17" ht="24" x14ac:dyDescent="0.25">
      <c r="A161" s="71"/>
      <c r="B161" s="71"/>
      <c r="C161" s="9" t="s">
        <v>8</v>
      </c>
      <c r="D161" s="10">
        <f t="shared" si="17"/>
        <v>0</v>
      </c>
      <c r="E161" s="10">
        <v>0</v>
      </c>
      <c r="F161" s="10">
        <v>0</v>
      </c>
      <c r="G161" s="10">
        <v>0</v>
      </c>
      <c r="H161" s="10">
        <v>0</v>
      </c>
      <c r="I161" s="10">
        <v>0</v>
      </c>
      <c r="J161" s="10">
        <v>0</v>
      </c>
      <c r="K161" s="10">
        <v>0</v>
      </c>
      <c r="L161" s="15">
        <v>0</v>
      </c>
      <c r="M161" s="10">
        <v>0</v>
      </c>
      <c r="N161" s="10">
        <v>0</v>
      </c>
      <c r="O161" s="10">
        <v>0</v>
      </c>
      <c r="P161" s="12" t="e">
        <f>L161-#REF!</f>
        <v>#REF!</v>
      </c>
      <c r="Q161" s="1" t="e">
        <f>P161-'ВЕРНАЯ на АВГУСТ'!P161</f>
        <v>#REF!</v>
      </c>
    </row>
    <row r="162" spans="1:17" ht="24" x14ac:dyDescent="0.25">
      <c r="A162" s="71"/>
      <c r="B162" s="71"/>
      <c r="C162" s="9" t="s">
        <v>9</v>
      </c>
      <c r="D162" s="10">
        <f t="shared" si="17"/>
        <v>0</v>
      </c>
      <c r="E162" s="10">
        <v>0</v>
      </c>
      <c r="F162" s="10">
        <v>0</v>
      </c>
      <c r="G162" s="10">
        <v>0</v>
      </c>
      <c r="H162" s="10">
        <v>0</v>
      </c>
      <c r="I162" s="10">
        <v>0</v>
      </c>
      <c r="J162" s="10">
        <v>0</v>
      </c>
      <c r="K162" s="10">
        <v>0</v>
      </c>
      <c r="L162" s="15">
        <v>0</v>
      </c>
      <c r="M162" s="10">
        <v>0</v>
      </c>
      <c r="N162" s="10">
        <v>0</v>
      </c>
      <c r="O162" s="10">
        <v>0</v>
      </c>
      <c r="P162" s="12" t="e">
        <f>L162-#REF!</f>
        <v>#REF!</v>
      </c>
      <c r="Q162" s="1" t="e">
        <f>P162-'ВЕРНАЯ на АВГУСТ'!P162</f>
        <v>#REF!</v>
      </c>
    </row>
    <row r="163" spans="1:17" ht="36" x14ac:dyDescent="0.25">
      <c r="A163" s="71"/>
      <c r="B163" s="71"/>
      <c r="C163" s="9" t="s">
        <v>10</v>
      </c>
      <c r="D163" s="10">
        <f t="shared" si="17"/>
        <v>0</v>
      </c>
      <c r="E163" s="10">
        <v>0</v>
      </c>
      <c r="F163" s="10">
        <v>0</v>
      </c>
      <c r="G163" s="10">
        <v>0</v>
      </c>
      <c r="H163" s="10">
        <v>0</v>
      </c>
      <c r="I163" s="10">
        <v>0</v>
      </c>
      <c r="J163" s="10">
        <v>0</v>
      </c>
      <c r="K163" s="10">
        <v>0</v>
      </c>
      <c r="L163" s="15">
        <v>0</v>
      </c>
      <c r="M163" s="10">
        <v>0</v>
      </c>
      <c r="N163" s="10">
        <v>0</v>
      </c>
      <c r="O163" s="10">
        <v>0</v>
      </c>
      <c r="P163" s="12" t="e">
        <f>L163-#REF!</f>
        <v>#REF!</v>
      </c>
      <c r="Q163" s="1" t="e">
        <f>P163-'ВЕРНАЯ на АВГУСТ'!P163</f>
        <v>#REF!</v>
      </c>
    </row>
    <row r="164" spans="1:17" x14ac:dyDescent="0.25">
      <c r="A164" s="9"/>
      <c r="B164" s="9"/>
      <c r="C164" s="9"/>
      <c r="D164" s="10">
        <f t="shared" si="17"/>
        <v>0</v>
      </c>
      <c r="E164" s="10"/>
      <c r="F164" s="10"/>
      <c r="G164" s="10"/>
      <c r="H164" s="10"/>
      <c r="I164" s="10"/>
      <c r="J164" s="10"/>
      <c r="K164" s="10"/>
      <c r="L164" s="15"/>
      <c r="M164" s="10"/>
      <c r="N164" s="10"/>
      <c r="O164" s="10"/>
      <c r="P164" s="12" t="e">
        <f>L164-#REF!</f>
        <v>#REF!</v>
      </c>
      <c r="Q164" s="1" t="e">
        <f>P164-'ВЕРНАЯ на АВГУСТ'!P164</f>
        <v>#REF!</v>
      </c>
    </row>
    <row r="165" spans="1:17" x14ac:dyDescent="0.25">
      <c r="A165" s="71" t="s">
        <v>39</v>
      </c>
      <c r="B165" s="71" t="s">
        <v>13</v>
      </c>
      <c r="C165" s="9" t="s">
        <v>6</v>
      </c>
      <c r="D165" s="20">
        <f t="shared" si="17"/>
        <v>6853.8</v>
      </c>
      <c r="E165" s="10">
        <v>644.6</v>
      </c>
      <c r="F165" s="10">
        <v>250</v>
      </c>
      <c r="G165" s="10">
        <v>47.9</v>
      </c>
      <c r="H165" s="10">
        <v>750</v>
      </c>
      <c r="I165" s="10">
        <v>621.29999999999995</v>
      </c>
      <c r="J165" s="10">
        <v>850</v>
      </c>
      <c r="K165" s="10">
        <f>K166+K167+K168+K169+K170</f>
        <v>290</v>
      </c>
      <c r="L165" s="20">
        <f>L166+L167+L168+L169+L170</f>
        <v>850</v>
      </c>
      <c r="M165" s="10">
        <f>M166+M167+M168+M169+M170</f>
        <v>850</v>
      </c>
      <c r="N165" s="10">
        <f>N166+N167+N168+N169+N170</f>
        <v>850</v>
      </c>
      <c r="O165" s="10">
        <f>O166+O167+O168+O169+O170</f>
        <v>850</v>
      </c>
      <c r="P165" s="24" t="e">
        <f>L165-#REF!</f>
        <v>#REF!</v>
      </c>
      <c r="Q165" s="1" t="e">
        <f>P165-'ВЕРНАЯ на АВГУСТ'!P165</f>
        <v>#REF!</v>
      </c>
    </row>
    <row r="166" spans="1:17" x14ac:dyDescent="0.25">
      <c r="A166" s="71"/>
      <c r="B166" s="71"/>
      <c r="C166" s="9" t="s">
        <v>7</v>
      </c>
      <c r="D166" s="20">
        <f t="shared" si="17"/>
        <v>6853.8</v>
      </c>
      <c r="E166" s="10">
        <v>644.6</v>
      </c>
      <c r="F166" s="10">
        <v>250</v>
      </c>
      <c r="G166" s="10">
        <v>47.9</v>
      </c>
      <c r="H166" s="10">
        <v>750</v>
      </c>
      <c r="I166" s="10">
        <v>621.29999999999995</v>
      </c>
      <c r="J166" s="10">
        <v>850</v>
      </c>
      <c r="K166" s="10">
        <v>290</v>
      </c>
      <c r="L166" s="20">
        <f>850</f>
        <v>850</v>
      </c>
      <c r="M166" s="10">
        <v>850</v>
      </c>
      <c r="N166" s="10">
        <v>850</v>
      </c>
      <c r="O166" s="10">
        <v>850</v>
      </c>
      <c r="P166" s="24" t="e">
        <f>L166-#REF!</f>
        <v>#REF!</v>
      </c>
      <c r="Q166" s="1" t="e">
        <f>P166-'ВЕРНАЯ на АВГУСТ'!P166</f>
        <v>#REF!</v>
      </c>
    </row>
    <row r="167" spans="1:17" ht="24" x14ac:dyDescent="0.25">
      <c r="A167" s="71"/>
      <c r="B167" s="71"/>
      <c r="C167" s="9" t="s">
        <v>8</v>
      </c>
      <c r="D167" s="10">
        <f t="shared" si="17"/>
        <v>0</v>
      </c>
      <c r="E167" s="10">
        <v>0</v>
      </c>
      <c r="F167" s="10">
        <v>0</v>
      </c>
      <c r="G167" s="10">
        <v>0</v>
      </c>
      <c r="H167" s="10">
        <v>0</v>
      </c>
      <c r="I167" s="10">
        <v>0</v>
      </c>
      <c r="J167" s="10">
        <v>0</v>
      </c>
      <c r="K167" s="10">
        <v>0</v>
      </c>
      <c r="L167" s="15">
        <v>0</v>
      </c>
      <c r="M167" s="10">
        <v>0</v>
      </c>
      <c r="N167" s="10">
        <v>0</v>
      </c>
      <c r="O167" s="10">
        <v>0</v>
      </c>
      <c r="P167" s="12" t="e">
        <f>L167-#REF!</f>
        <v>#REF!</v>
      </c>
      <c r="Q167" s="1" t="e">
        <f>P167-'ВЕРНАЯ на АВГУСТ'!P167</f>
        <v>#REF!</v>
      </c>
    </row>
    <row r="168" spans="1:17" ht="24" x14ac:dyDescent="0.25">
      <c r="A168" s="71"/>
      <c r="B168" s="71"/>
      <c r="C168" s="9" t="s">
        <v>9</v>
      </c>
      <c r="D168" s="10">
        <f t="shared" si="17"/>
        <v>0</v>
      </c>
      <c r="E168" s="10">
        <v>0</v>
      </c>
      <c r="F168" s="10">
        <v>0</v>
      </c>
      <c r="G168" s="10">
        <v>0</v>
      </c>
      <c r="H168" s="10">
        <v>0</v>
      </c>
      <c r="I168" s="10">
        <v>0</v>
      </c>
      <c r="J168" s="10">
        <v>0</v>
      </c>
      <c r="K168" s="10">
        <v>0</v>
      </c>
      <c r="L168" s="15">
        <v>0</v>
      </c>
      <c r="M168" s="10">
        <v>0</v>
      </c>
      <c r="N168" s="10">
        <v>0</v>
      </c>
      <c r="O168" s="10">
        <v>0</v>
      </c>
      <c r="P168" s="12" t="e">
        <f>L168-#REF!</f>
        <v>#REF!</v>
      </c>
      <c r="Q168" s="1" t="e">
        <f>P168-'ВЕРНАЯ на АВГУСТ'!P168</f>
        <v>#REF!</v>
      </c>
    </row>
    <row r="169" spans="1:17" ht="36" x14ac:dyDescent="0.25">
      <c r="A169" s="71"/>
      <c r="B169" s="71"/>
      <c r="C169" s="9" t="s">
        <v>10</v>
      </c>
      <c r="D169" s="10">
        <f t="shared" si="17"/>
        <v>0</v>
      </c>
      <c r="E169" s="10">
        <v>0</v>
      </c>
      <c r="F169" s="10">
        <v>0</v>
      </c>
      <c r="G169" s="10">
        <v>0</v>
      </c>
      <c r="H169" s="10">
        <v>0</v>
      </c>
      <c r="I169" s="10">
        <v>0</v>
      </c>
      <c r="J169" s="10">
        <v>0</v>
      </c>
      <c r="K169" s="10">
        <v>0</v>
      </c>
      <c r="L169" s="15">
        <v>0</v>
      </c>
      <c r="M169" s="10">
        <v>0</v>
      </c>
      <c r="N169" s="10">
        <v>0</v>
      </c>
      <c r="O169" s="10">
        <v>0</v>
      </c>
      <c r="P169" s="12" t="e">
        <f>L169-#REF!</f>
        <v>#REF!</v>
      </c>
      <c r="Q169" s="1" t="e">
        <f>P169-'ВЕРНАЯ на АВГУСТ'!P169</f>
        <v>#REF!</v>
      </c>
    </row>
    <row r="170" spans="1:17" x14ac:dyDescent="0.25">
      <c r="A170" s="9"/>
      <c r="B170" s="9"/>
      <c r="C170" s="9"/>
      <c r="D170" s="10">
        <f t="shared" si="17"/>
        <v>0</v>
      </c>
      <c r="E170" s="10"/>
      <c r="F170" s="10"/>
      <c r="G170" s="10"/>
      <c r="H170" s="10"/>
      <c r="I170" s="10"/>
      <c r="J170" s="10"/>
      <c r="K170" s="10"/>
      <c r="L170" s="15"/>
      <c r="M170" s="10"/>
      <c r="N170" s="10"/>
      <c r="O170" s="10"/>
      <c r="P170" s="12" t="e">
        <f>L170-#REF!</f>
        <v>#REF!</v>
      </c>
      <c r="Q170" s="1" t="e">
        <f>P170-'ВЕРНАЯ на АВГУСТ'!P170</f>
        <v>#REF!</v>
      </c>
    </row>
    <row r="171" spans="1:17" x14ac:dyDescent="0.25">
      <c r="A171" s="73" t="s">
        <v>40</v>
      </c>
      <c r="B171" s="71"/>
      <c r="C171" s="9" t="s">
        <v>6</v>
      </c>
      <c r="D171" s="10">
        <f t="shared" si="17"/>
        <v>5652986.8000000007</v>
      </c>
      <c r="E171" s="10">
        <f t="shared" ref="E171:O176" si="18">E177+E183+E189+E195+E201</f>
        <v>517680.10000000003</v>
      </c>
      <c r="F171" s="10">
        <f t="shared" si="18"/>
        <v>163067.6</v>
      </c>
      <c r="G171" s="10">
        <f t="shared" si="18"/>
        <v>177286.9</v>
      </c>
      <c r="H171" s="10">
        <f t="shared" si="18"/>
        <v>253380.30000000002</v>
      </c>
      <c r="I171" s="10">
        <f t="shared" si="18"/>
        <v>528195.5</v>
      </c>
      <c r="J171" s="10">
        <f t="shared" si="18"/>
        <v>566369.9</v>
      </c>
      <c r="K171" s="10">
        <f t="shared" si="18"/>
        <v>582871.19999999995</v>
      </c>
      <c r="L171" s="15">
        <f t="shared" si="18"/>
        <v>739425.60000000009</v>
      </c>
      <c r="M171" s="10">
        <f t="shared" si="18"/>
        <v>706881.4</v>
      </c>
      <c r="N171" s="10">
        <f t="shared" si="18"/>
        <v>714735.70000000007</v>
      </c>
      <c r="O171" s="10">
        <f t="shared" si="18"/>
        <v>703092.60000000009</v>
      </c>
      <c r="P171" s="12" t="e">
        <f>L171-#REF!</f>
        <v>#REF!</v>
      </c>
      <c r="Q171" s="1" t="e">
        <f>P171-'ВЕРНАЯ на АВГУСТ'!P171</f>
        <v>#REF!</v>
      </c>
    </row>
    <row r="172" spans="1:17" x14ac:dyDescent="0.25">
      <c r="A172" s="73"/>
      <c r="B172" s="71"/>
      <c r="C172" s="9" t="s">
        <v>7</v>
      </c>
      <c r="D172" s="10">
        <f t="shared" si="17"/>
        <v>1091251.2000000002</v>
      </c>
      <c r="E172" s="10">
        <f t="shared" si="18"/>
        <v>92446.399999999994</v>
      </c>
      <c r="F172" s="10">
        <f t="shared" si="18"/>
        <v>84532.9</v>
      </c>
      <c r="G172" s="10">
        <f t="shared" si="18"/>
        <v>80647.700000000012</v>
      </c>
      <c r="H172" s="10">
        <f t="shared" si="18"/>
        <v>81228.399999999994</v>
      </c>
      <c r="I172" s="10">
        <f t="shared" si="18"/>
        <v>82283.5</v>
      </c>
      <c r="J172" s="10">
        <f t="shared" si="18"/>
        <v>96492.200000000012</v>
      </c>
      <c r="K172" s="10">
        <f t="shared" si="18"/>
        <v>101202.9</v>
      </c>
      <c r="L172" s="15">
        <f t="shared" si="18"/>
        <v>117954.3</v>
      </c>
      <c r="M172" s="10">
        <f t="shared" si="18"/>
        <v>118154.3</v>
      </c>
      <c r="N172" s="10">
        <f t="shared" si="18"/>
        <v>118154.3</v>
      </c>
      <c r="O172" s="10">
        <f t="shared" si="18"/>
        <v>118154.3</v>
      </c>
      <c r="P172" s="12" t="e">
        <f>L172-#REF!</f>
        <v>#REF!</v>
      </c>
      <c r="Q172" s="1" t="e">
        <f>P172-'ВЕРНАЯ на АВГУСТ'!P172</f>
        <v>#REF!</v>
      </c>
    </row>
    <row r="173" spans="1:17" ht="24" x14ac:dyDescent="0.25">
      <c r="A173" s="73"/>
      <c r="B173" s="71"/>
      <c r="C173" s="9" t="s">
        <v>8</v>
      </c>
      <c r="D173" s="10">
        <f t="shared" si="17"/>
        <v>29633.7</v>
      </c>
      <c r="E173" s="10">
        <f t="shared" si="18"/>
        <v>3349.8</v>
      </c>
      <c r="F173" s="10">
        <f t="shared" si="18"/>
        <v>3479.9</v>
      </c>
      <c r="G173" s="10">
        <f t="shared" si="18"/>
        <v>3222</v>
      </c>
      <c r="H173" s="10">
        <f t="shared" si="18"/>
        <v>4462.3999999999996</v>
      </c>
      <c r="I173" s="10">
        <f t="shared" si="18"/>
        <v>4757.8999999999996</v>
      </c>
      <c r="J173" s="10">
        <f t="shared" si="18"/>
        <v>4975.5</v>
      </c>
      <c r="K173" s="10">
        <f t="shared" si="18"/>
        <v>5386.2</v>
      </c>
      <c r="L173" s="15">
        <f t="shared" si="18"/>
        <v>0</v>
      </c>
      <c r="M173" s="10">
        <f t="shared" si="18"/>
        <v>0</v>
      </c>
      <c r="N173" s="10">
        <f t="shared" si="18"/>
        <v>0</v>
      </c>
      <c r="O173" s="10">
        <f t="shared" si="18"/>
        <v>0</v>
      </c>
      <c r="P173" s="12" t="e">
        <f>L173-#REF!</f>
        <v>#REF!</v>
      </c>
      <c r="Q173" s="1" t="e">
        <f>P173-'ВЕРНАЯ на АВГУСТ'!P173</f>
        <v>#REF!</v>
      </c>
    </row>
    <row r="174" spans="1:17" ht="24" x14ac:dyDescent="0.25">
      <c r="A174" s="73"/>
      <c r="B174" s="71"/>
      <c r="C174" s="9" t="s">
        <v>9</v>
      </c>
      <c r="D174" s="10">
        <f t="shared" si="17"/>
        <v>4510501.0999999996</v>
      </c>
      <c r="E174" s="10">
        <f t="shared" si="18"/>
        <v>420511.9</v>
      </c>
      <c r="F174" s="10">
        <f t="shared" si="18"/>
        <v>73621.100000000006</v>
      </c>
      <c r="G174" s="10">
        <f t="shared" si="18"/>
        <v>92969.8</v>
      </c>
      <c r="H174" s="10">
        <f t="shared" si="18"/>
        <v>167318.70000000001</v>
      </c>
      <c r="I174" s="10">
        <f t="shared" si="18"/>
        <v>426928</v>
      </c>
      <c r="J174" s="10">
        <f t="shared" si="18"/>
        <v>464215.9</v>
      </c>
      <c r="K174" s="10">
        <f t="shared" si="18"/>
        <v>476038.9</v>
      </c>
      <c r="L174" s="15">
        <f t="shared" si="18"/>
        <v>620785</v>
      </c>
      <c r="M174" s="10">
        <f t="shared" si="18"/>
        <v>588027.1</v>
      </c>
      <c r="N174" s="10">
        <f t="shared" si="18"/>
        <v>595871.4</v>
      </c>
      <c r="O174" s="10">
        <f t="shared" si="18"/>
        <v>584213.30000000005</v>
      </c>
      <c r="P174" s="12" t="e">
        <f>L174-#REF!</f>
        <v>#REF!</v>
      </c>
      <c r="Q174" s="1" t="e">
        <f>P174-'ВЕРНАЯ на АВГУСТ'!P174</f>
        <v>#REF!</v>
      </c>
    </row>
    <row r="175" spans="1:17" ht="36" x14ac:dyDescent="0.25">
      <c r="A175" s="73"/>
      <c r="B175" s="71"/>
      <c r="C175" s="9" t="s">
        <v>10</v>
      </c>
      <c r="D175" s="10">
        <f t="shared" si="17"/>
        <v>21600.799999999999</v>
      </c>
      <c r="E175" s="10">
        <f t="shared" si="18"/>
        <v>1372</v>
      </c>
      <c r="F175" s="10">
        <f t="shared" si="18"/>
        <v>1433.7</v>
      </c>
      <c r="G175" s="10">
        <f t="shared" si="18"/>
        <v>447.4</v>
      </c>
      <c r="H175" s="10">
        <f t="shared" si="18"/>
        <v>370.8</v>
      </c>
      <c r="I175" s="10">
        <f t="shared" si="18"/>
        <v>14226.1</v>
      </c>
      <c r="J175" s="10">
        <f t="shared" si="18"/>
        <v>686.3</v>
      </c>
      <c r="K175" s="10">
        <f t="shared" si="18"/>
        <v>243.2</v>
      </c>
      <c r="L175" s="15">
        <f t="shared" si="18"/>
        <v>686.3</v>
      </c>
      <c r="M175" s="10">
        <f t="shared" si="18"/>
        <v>700</v>
      </c>
      <c r="N175" s="10">
        <f t="shared" si="18"/>
        <v>710</v>
      </c>
      <c r="O175" s="10">
        <f t="shared" si="18"/>
        <v>725</v>
      </c>
      <c r="P175" s="12" t="e">
        <f>L175-#REF!</f>
        <v>#REF!</v>
      </c>
      <c r="Q175" s="1" t="e">
        <f>P175-'ВЕРНАЯ на АВГУСТ'!P175</f>
        <v>#REF!</v>
      </c>
    </row>
    <row r="176" spans="1:17" x14ac:dyDescent="0.25">
      <c r="A176" s="11"/>
      <c r="B176" s="9"/>
      <c r="C176" s="9"/>
      <c r="D176" s="10">
        <f t="shared" si="17"/>
        <v>0</v>
      </c>
      <c r="E176" s="10">
        <f t="shared" si="18"/>
        <v>0</v>
      </c>
      <c r="F176" s="10">
        <f t="shared" si="18"/>
        <v>0</v>
      </c>
      <c r="G176" s="10">
        <f t="shared" si="18"/>
        <v>0</v>
      </c>
      <c r="H176" s="10">
        <f t="shared" si="18"/>
        <v>0</v>
      </c>
      <c r="I176" s="10">
        <f t="shared" si="18"/>
        <v>0</v>
      </c>
      <c r="J176" s="10">
        <f t="shared" si="18"/>
        <v>0</v>
      </c>
      <c r="K176" s="10">
        <f t="shared" si="18"/>
        <v>0</v>
      </c>
      <c r="L176" s="15">
        <f t="shared" si="18"/>
        <v>0</v>
      </c>
      <c r="M176" s="10">
        <f t="shared" si="18"/>
        <v>0</v>
      </c>
      <c r="N176" s="10">
        <f t="shared" si="18"/>
        <v>0</v>
      </c>
      <c r="O176" s="10">
        <f t="shared" si="18"/>
        <v>0</v>
      </c>
      <c r="P176" s="12" t="e">
        <f>L176-#REF!</f>
        <v>#REF!</v>
      </c>
      <c r="Q176" s="1" t="e">
        <f>P176-'ВЕРНАЯ на АВГУСТ'!P176</f>
        <v>#REF!</v>
      </c>
    </row>
    <row r="177" spans="1:17" x14ac:dyDescent="0.25">
      <c r="A177" s="71" t="s">
        <v>41</v>
      </c>
      <c r="B177" s="71" t="s">
        <v>21</v>
      </c>
      <c r="C177" s="9" t="s">
        <v>6</v>
      </c>
      <c r="D177" s="20">
        <f t="shared" si="17"/>
        <v>5588503.5999999996</v>
      </c>
      <c r="E177" s="10">
        <v>510118.40000000002</v>
      </c>
      <c r="F177" s="10">
        <v>157527.70000000001</v>
      </c>
      <c r="G177" s="10">
        <v>173238.3</v>
      </c>
      <c r="H177" s="10">
        <v>246086.5</v>
      </c>
      <c r="I177" s="10">
        <v>520253.1</v>
      </c>
      <c r="J177" s="10">
        <v>557067</v>
      </c>
      <c r="K177" s="10">
        <f>K178+K179+K180+K181+K182</f>
        <v>574677.29999999993</v>
      </c>
      <c r="L177" s="20">
        <f>L178+L179+L180+L181+L182</f>
        <v>735775.60000000009</v>
      </c>
      <c r="M177" s="10">
        <f>M178+M179+M180+M181+M182</f>
        <v>703231.4</v>
      </c>
      <c r="N177" s="10">
        <f>N178+N179+N180+N181+N182</f>
        <v>711085.70000000007</v>
      </c>
      <c r="O177" s="10">
        <f>O178+O179+O180+O181+O182</f>
        <v>699442.60000000009</v>
      </c>
      <c r="P177" s="24" t="e">
        <f>L177-#REF!</f>
        <v>#REF!</v>
      </c>
      <c r="Q177" s="1" t="e">
        <f>P177-'ВЕРНАЯ на АВГУСТ'!P177</f>
        <v>#REF!</v>
      </c>
    </row>
    <row r="178" spans="1:17" x14ac:dyDescent="0.25">
      <c r="A178" s="71"/>
      <c r="B178" s="71"/>
      <c r="C178" s="9" t="s">
        <v>7</v>
      </c>
      <c r="D178" s="20">
        <f t="shared" si="17"/>
        <v>1056401.7000000002</v>
      </c>
      <c r="E178" s="10">
        <v>88234.5</v>
      </c>
      <c r="F178" s="10">
        <v>82472.899999999994</v>
      </c>
      <c r="G178" s="10">
        <v>79821.100000000006</v>
      </c>
      <c r="H178" s="10">
        <v>78397</v>
      </c>
      <c r="I178" s="10">
        <v>79099</v>
      </c>
      <c r="J178" s="10">
        <v>92164.800000000003</v>
      </c>
      <c r="K178" s="10">
        <v>98395.199999999997</v>
      </c>
      <c r="L178" s="20">
        <f>114504.3-200</f>
        <v>114304.3</v>
      </c>
      <c r="M178" s="10">
        <v>114504.3</v>
      </c>
      <c r="N178" s="10">
        <v>114504.3</v>
      </c>
      <c r="O178" s="10">
        <v>114504.3</v>
      </c>
      <c r="P178" s="8" t="e">
        <f>L178-#REF!</f>
        <v>#REF!</v>
      </c>
      <c r="Q178" s="1" t="e">
        <f>P178-'ВЕРНАЯ на АВГУСТ'!P178</f>
        <v>#REF!</v>
      </c>
    </row>
    <row r="179" spans="1:17" ht="24" x14ac:dyDescent="0.25">
      <c r="A179" s="71"/>
      <c r="B179" s="71"/>
      <c r="C179" s="9" t="s">
        <v>8</v>
      </c>
      <c r="D179" s="10">
        <f t="shared" si="17"/>
        <v>0</v>
      </c>
      <c r="E179" s="10">
        <v>0</v>
      </c>
      <c r="F179" s="10">
        <v>0</v>
      </c>
      <c r="G179" s="10">
        <v>0</v>
      </c>
      <c r="H179" s="10">
        <v>0</v>
      </c>
      <c r="I179" s="10">
        <v>0</v>
      </c>
      <c r="J179" s="10">
        <v>0</v>
      </c>
      <c r="K179" s="10">
        <v>0</v>
      </c>
      <c r="L179" s="15">
        <v>0</v>
      </c>
      <c r="M179" s="10">
        <v>0</v>
      </c>
      <c r="N179" s="10">
        <v>0</v>
      </c>
      <c r="O179" s="10">
        <v>0</v>
      </c>
      <c r="P179" s="12" t="e">
        <f>L179-#REF!</f>
        <v>#REF!</v>
      </c>
      <c r="Q179" s="1" t="e">
        <f>P179-'ВЕРНАЯ на АВГУСТ'!P179</f>
        <v>#REF!</v>
      </c>
    </row>
    <row r="180" spans="1:17" ht="24" x14ac:dyDescent="0.25">
      <c r="A180" s="71"/>
      <c r="B180" s="71"/>
      <c r="C180" s="9" t="s">
        <v>9</v>
      </c>
      <c r="D180" s="10">
        <f t="shared" si="17"/>
        <v>4510501.0999999996</v>
      </c>
      <c r="E180" s="10">
        <v>420511.9</v>
      </c>
      <c r="F180" s="10">
        <v>73621.100000000006</v>
      </c>
      <c r="G180" s="10">
        <v>92969.8</v>
      </c>
      <c r="H180" s="10">
        <v>167318.70000000001</v>
      </c>
      <c r="I180" s="10">
        <v>426928</v>
      </c>
      <c r="J180" s="10">
        <v>464215.9</v>
      </c>
      <c r="K180" s="10">
        <v>476038.9</v>
      </c>
      <c r="L180" s="15">
        <v>620785</v>
      </c>
      <c r="M180" s="10">
        <v>588027.1</v>
      </c>
      <c r="N180" s="10">
        <v>595871.4</v>
      </c>
      <c r="O180" s="10">
        <v>584213.30000000005</v>
      </c>
      <c r="P180" s="12" t="e">
        <f>L180-#REF!</f>
        <v>#REF!</v>
      </c>
      <c r="Q180" s="1" t="e">
        <f>P180-'ВЕРНАЯ на АВГУСТ'!P180</f>
        <v>#REF!</v>
      </c>
    </row>
    <row r="181" spans="1:17" ht="36" x14ac:dyDescent="0.25">
      <c r="A181" s="71"/>
      <c r="B181" s="71"/>
      <c r="C181" s="9" t="s">
        <v>10</v>
      </c>
      <c r="D181" s="10">
        <f t="shared" si="17"/>
        <v>21600.799999999999</v>
      </c>
      <c r="E181" s="10">
        <v>1372</v>
      </c>
      <c r="F181" s="10">
        <v>1433.7</v>
      </c>
      <c r="G181" s="10">
        <v>447.4</v>
      </c>
      <c r="H181" s="10">
        <v>370.8</v>
      </c>
      <c r="I181" s="10">
        <v>14226.1</v>
      </c>
      <c r="J181" s="10">
        <v>686.3</v>
      </c>
      <c r="K181" s="10">
        <v>243.2</v>
      </c>
      <c r="L181" s="15">
        <v>686.3</v>
      </c>
      <c r="M181" s="10">
        <v>700</v>
      </c>
      <c r="N181" s="10">
        <v>710</v>
      </c>
      <c r="O181" s="10">
        <v>725</v>
      </c>
      <c r="P181" s="12" t="e">
        <f>L181-#REF!</f>
        <v>#REF!</v>
      </c>
      <c r="Q181" s="1" t="e">
        <f>P181-'ВЕРНАЯ на АВГУСТ'!P181</f>
        <v>#REF!</v>
      </c>
    </row>
    <row r="182" spans="1:17" x14ac:dyDescent="0.25">
      <c r="A182" s="9"/>
      <c r="B182" s="9"/>
      <c r="C182" s="9"/>
      <c r="D182" s="10">
        <f t="shared" si="17"/>
        <v>0</v>
      </c>
      <c r="E182" s="10"/>
      <c r="F182" s="10"/>
      <c r="G182" s="10"/>
      <c r="H182" s="10"/>
      <c r="I182" s="10"/>
      <c r="J182" s="10"/>
      <c r="K182" s="10"/>
      <c r="L182" s="15"/>
      <c r="M182" s="10"/>
      <c r="N182" s="10"/>
      <c r="O182" s="10"/>
      <c r="P182" s="12" t="e">
        <f>L182-#REF!</f>
        <v>#REF!</v>
      </c>
      <c r="Q182" s="1" t="e">
        <f>P182-'ВЕРНАЯ на АВГУСТ'!P182</f>
        <v>#REF!</v>
      </c>
    </row>
    <row r="183" spans="1:17" x14ac:dyDescent="0.25">
      <c r="A183" s="71" t="s">
        <v>42</v>
      </c>
      <c r="B183" s="71" t="s">
        <v>13</v>
      </c>
      <c r="C183" s="9" t="s">
        <v>6</v>
      </c>
      <c r="D183" s="20">
        <f t="shared" si="17"/>
        <v>16161.5</v>
      </c>
      <c r="E183" s="10">
        <v>1491.9</v>
      </c>
      <c r="F183" s="10">
        <v>1719.5</v>
      </c>
      <c r="G183" s="10">
        <v>1047</v>
      </c>
      <c r="H183" s="10">
        <v>2644.7</v>
      </c>
      <c r="I183" s="10">
        <v>2089.4</v>
      </c>
      <c r="J183" s="10">
        <v>2269</v>
      </c>
      <c r="K183" s="10">
        <f>K184+K185+K186+K187+K188</f>
        <v>900</v>
      </c>
      <c r="L183" s="20">
        <f>L184+L185+L186+L187+L188</f>
        <v>1000</v>
      </c>
      <c r="M183" s="10">
        <f>M184+M185+M186+M187+M188</f>
        <v>1000</v>
      </c>
      <c r="N183" s="10">
        <f>N184+N185+N186+N187+N188</f>
        <v>1000</v>
      </c>
      <c r="O183" s="10">
        <f>O184+O185+O186+O187+O188</f>
        <v>1000</v>
      </c>
      <c r="P183" s="24" t="e">
        <f>L183-#REF!</f>
        <v>#REF!</v>
      </c>
      <c r="Q183" s="1" t="e">
        <f>P183-'ВЕРНАЯ на АВГУСТ'!P183</f>
        <v>#REF!</v>
      </c>
    </row>
    <row r="184" spans="1:17" x14ac:dyDescent="0.25">
      <c r="A184" s="71"/>
      <c r="B184" s="71"/>
      <c r="C184" s="9" t="s">
        <v>7</v>
      </c>
      <c r="D184" s="20">
        <f t="shared" si="17"/>
        <v>12436.6</v>
      </c>
      <c r="E184" s="10">
        <v>1491.9</v>
      </c>
      <c r="F184" s="10">
        <v>950</v>
      </c>
      <c r="G184" s="10">
        <v>300</v>
      </c>
      <c r="H184" s="10">
        <v>1937.7</v>
      </c>
      <c r="I184" s="10">
        <v>1321.4</v>
      </c>
      <c r="J184" s="10">
        <v>1535.6</v>
      </c>
      <c r="K184" s="10">
        <v>900</v>
      </c>
      <c r="L184" s="20">
        <f>1000</f>
        <v>1000</v>
      </c>
      <c r="M184" s="10">
        <v>1000</v>
      </c>
      <c r="N184" s="10">
        <v>1000</v>
      </c>
      <c r="O184" s="10">
        <v>1000</v>
      </c>
      <c r="P184" s="24" t="e">
        <f>L184-#REF!</f>
        <v>#REF!</v>
      </c>
      <c r="Q184" s="1" t="e">
        <f>P184-'ВЕРНАЯ на АВГУСТ'!P184</f>
        <v>#REF!</v>
      </c>
    </row>
    <row r="185" spans="1:17" ht="24" x14ac:dyDescent="0.25">
      <c r="A185" s="71"/>
      <c r="B185" s="71"/>
      <c r="C185" s="9" t="s">
        <v>8</v>
      </c>
      <c r="D185" s="10">
        <f t="shared" si="17"/>
        <v>3724.9</v>
      </c>
      <c r="E185" s="10">
        <v>0</v>
      </c>
      <c r="F185" s="10">
        <v>769.5</v>
      </c>
      <c r="G185" s="10">
        <v>747</v>
      </c>
      <c r="H185" s="10">
        <v>707</v>
      </c>
      <c r="I185" s="10">
        <v>768</v>
      </c>
      <c r="J185" s="10">
        <v>733.4</v>
      </c>
      <c r="K185" s="10">
        <v>0</v>
      </c>
      <c r="L185" s="15">
        <v>0</v>
      </c>
      <c r="M185" s="10">
        <v>0</v>
      </c>
      <c r="N185" s="10">
        <v>0</v>
      </c>
      <c r="O185" s="10">
        <v>0</v>
      </c>
      <c r="P185" s="12" t="e">
        <f>L185-#REF!</f>
        <v>#REF!</v>
      </c>
      <c r="Q185" s="1" t="e">
        <f>P185-'ВЕРНАЯ на АВГУСТ'!P185</f>
        <v>#REF!</v>
      </c>
    </row>
    <row r="186" spans="1:17" ht="24" x14ac:dyDescent="0.25">
      <c r="A186" s="71"/>
      <c r="B186" s="71"/>
      <c r="C186" s="9" t="s">
        <v>9</v>
      </c>
      <c r="D186" s="10">
        <f t="shared" si="17"/>
        <v>0</v>
      </c>
      <c r="E186" s="10">
        <v>0</v>
      </c>
      <c r="F186" s="10">
        <v>0</v>
      </c>
      <c r="G186" s="10">
        <v>0</v>
      </c>
      <c r="H186" s="10">
        <v>0</v>
      </c>
      <c r="I186" s="10">
        <v>0</v>
      </c>
      <c r="J186" s="10">
        <v>0</v>
      </c>
      <c r="K186" s="10">
        <v>0</v>
      </c>
      <c r="L186" s="15">
        <v>0</v>
      </c>
      <c r="M186" s="10">
        <v>0</v>
      </c>
      <c r="N186" s="10">
        <v>0</v>
      </c>
      <c r="O186" s="10">
        <v>0</v>
      </c>
      <c r="P186" s="12" t="e">
        <f>L186-#REF!</f>
        <v>#REF!</v>
      </c>
      <c r="Q186" s="1" t="e">
        <f>P186-'ВЕРНАЯ на АВГУСТ'!P186</f>
        <v>#REF!</v>
      </c>
    </row>
    <row r="187" spans="1:17" ht="36" x14ac:dyDescent="0.25">
      <c r="A187" s="71"/>
      <c r="B187" s="71"/>
      <c r="C187" s="9" t="s">
        <v>10</v>
      </c>
      <c r="D187" s="10">
        <f t="shared" si="17"/>
        <v>0</v>
      </c>
      <c r="E187" s="10">
        <v>0</v>
      </c>
      <c r="F187" s="10">
        <v>0</v>
      </c>
      <c r="G187" s="10">
        <v>0</v>
      </c>
      <c r="H187" s="10">
        <v>0</v>
      </c>
      <c r="I187" s="10">
        <v>0</v>
      </c>
      <c r="J187" s="10">
        <v>0</v>
      </c>
      <c r="K187" s="10">
        <v>0</v>
      </c>
      <c r="L187" s="15">
        <v>0</v>
      </c>
      <c r="M187" s="10">
        <v>0</v>
      </c>
      <c r="N187" s="10">
        <v>0</v>
      </c>
      <c r="O187" s="10">
        <v>0</v>
      </c>
      <c r="P187" s="12" t="e">
        <f>L187-#REF!</f>
        <v>#REF!</v>
      </c>
      <c r="Q187" s="1" t="e">
        <f>P187-'ВЕРНАЯ на АВГУСТ'!P187</f>
        <v>#REF!</v>
      </c>
    </row>
    <row r="188" spans="1:17" x14ac:dyDescent="0.25">
      <c r="A188" s="9"/>
      <c r="B188" s="9"/>
      <c r="C188" s="9"/>
      <c r="D188" s="10">
        <f t="shared" si="17"/>
        <v>0</v>
      </c>
      <c r="E188" s="10"/>
      <c r="F188" s="10"/>
      <c r="G188" s="10"/>
      <c r="H188" s="10"/>
      <c r="I188" s="10"/>
      <c r="J188" s="10"/>
      <c r="K188" s="10"/>
      <c r="L188" s="15"/>
      <c r="M188" s="10"/>
      <c r="N188" s="10"/>
      <c r="O188" s="10"/>
      <c r="P188" s="12" t="e">
        <f>L188-#REF!</f>
        <v>#REF!</v>
      </c>
      <c r="Q188" s="1" t="e">
        <f>P188-'ВЕРНАЯ на АВГУСТ'!P188</f>
        <v>#REF!</v>
      </c>
    </row>
    <row r="189" spans="1:17" x14ac:dyDescent="0.25">
      <c r="A189" s="71" t="s">
        <v>43</v>
      </c>
      <c r="B189" s="71" t="s">
        <v>13</v>
      </c>
      <c r="C189" s="9" t="s">
        <v>6</v>
      </c>
      <c r="D189" s="10">
        <f t="shared" si="17"/>
        <v>18085.599999999999</v>
      </c>
      <c r="E189" s="10">
        <v>1820</v>
      </c>
      <c r="F189" s="10">
        <v>1060</v>
      </c>
      <c r="G189" s="10">
        <v>526.6</v>
      </c>
      <c r="H189" s="10">
        <v>807.5</v>
      </c>
      <c r="I189" s="10">
        <v>1222</v>
      </c>
      <c r="J189" s="10">
        <v>2082.5</v>
      </c>
      <c r="K189" s="10">
        <f>K190+K191+K192+K193+K194</f>
        <v>707</v>
      </c>
      <c r="L189" s="15">
        <f>L190+L191+L192+L193+L194</f>
        <v>2465</v>
      </c>
      <c r="M189" s="10">
        <f>M190+M191+M192+M193+M194</f>
        <v>2465</v>
      </c>
      <c r="N189" s="10">
        <f>N190+N191+N192+N193+N194</f>
        <v>2465</v>
      </c>
      <c r="O189" s="10">
        <f>O190+O191+O192+O193+O194</f>
        <v>2465</v>
      </c>
      <c r="P189" s="12" t="e">
        <f>L189-#REF!</f>
        <v>#REF!</v>
      </c>
      <c r="Q189" s="1" t="e">
        <f>P189-'ВЕРНАЯ на АВГУСТ'!P189</f>
        <v>#REF!</v>
      </c>
    </row>
    <row r="190" spans="1:17" x14ac:dyDescent="0.25">
      <c r="A190" s="71"/>
      <c r="B190" s="71"/>
      <c r="C190" s="9" t="s">
        <v>7</v>
      </c>
      <c r="D190" s="10">
        <f t="shared" si="17"/>
        <v>18085.599999999999</v>
      </c>
      <c r="E190" s="10">
        <v>1820</v>
      </c>
      <c r="F190" s="10">
        <v>1060</v>
      </c>
      <c r="G190" s="10">
        <v>526.6</v>
      </c>
      <c r="H190" s="10">
        <v>807.5</v>
      </c>
      <c r="I190" s="10">
        <v>1222</v>
      </c>
      <c r="J190" s="10">
        <v>2082.5</v>
      </c>
      <c r="K190" s="10">
        <v>707</v>
      </c>
      <c r="L190" s="15">
        <v>2465</v>
      </c>
      <c r="M190" s="10">
        <v>2465</v>
      </c>
      <c r="N190" s="10">
        <v>2465</v>
      </c>
      <c r="O190" s="10">
        <v>2465</v>
      </c>
      <c r="P190" s="12" t="e">
        <f>L190-#REF!</f>
        <v>#REF!</v>
      </c>
      <c r="Q190" s="1" t="e">
        <f>P190-'ВЕРНАЯ на АВГУСТ'!P190</f>
        <v>#REF!</v>
      </c>
    </row>
    <row r="191" spans="1:17" ht="24" x14ac:dyDescent="0.25">
      <c r="A191" s="71"/>
      <c r="B191" s="71"/>
      <c r="C191" s="9" t="s">
        <v>8</v>
      </c>
      <c r="D191" s="10">
        <f t="shared" si="17"/>
        <v>0</v>
      </c>
      <c r="E191" s="10">
        <v>0</v>
      </c>
      <c r="F191" s="10">
        <v>0</v>
      </c>
      <c r="G191" s="10">
        <v>0</v>
      </c>
      <c r="H191" s="10">
        <v>0</v>
      </c>
      <c r="I191" s="10">
        <v>0</v>
      </c>
      <c r="J191" s="10">
        <v>0</v>
      </c>
      <c r="K191" s="10">
        <v>0</v>
      </c>
      <c r="L191" s="15">
        <v>0</v>
      </c>
      <c r="M191" s="10">
        <v>0</v>
      </c>
      <c r="N191" s="10">
        <v>0</v>
      </c>
      <c r="O191" s="10">
        <v>0</v>
      </c>
      <c r="P191" s="12" t="e">
        <f>L191-#REF!</f>
        <v>#REF!</v>
      </c>
      <c r="Q191" s="1" t="e">
        <f>P191-'ВЕРНАЯ на АВГУСТ'!P191</f>
        <v>#REF!</v>
      </c>
    </row>
    <row r="192" spans="1:17" ht="24" x14ac:dyDescent="0.25">
      <c r="A192" s="71"/>
      <c r="B192" s="71"/>
      <c r="C192" s="9" t="s">
        <v>9</v>
      </c>
      <c r="D192" s="10">
        <f t="shared" si="17"/>
        <v>0</v>
      </c>
      <c r="E192" s="10">
        <v>0</v>
      </c>
      <c r="F192" s="10">
        <v>0</v>
      </c>
      <c r="G192" s="10">
        <v>0</v>
      </c>
      <c r="H192" s="10">
        <v>0</v>
      </c>
      <c r="I192" s="10">
        <v>0</v>
      </c>
      <c r="J192" s="10">
        <v>0</v>
      </c>
      <c r="K192" s="10">
        <v>0</v>
      </c>
      <c r="L192" s="15">
        <v>0</v>
      </c>
      <c r="M192" s="10">
        <v>0</v>
      </c>
      <c r="N192" s="10">
        <v>0</v>
      </c>
      <c r="O192" s="10">
        <v>0</v>
      </c>
      <c r="P192" s="12" t="e">
        <f>L192-#REF!</f>
        <v>#REF!</v>
      </c>
      <c r="Q192" s="1" t="e">
        <f>P192-'ВЕРНАЯ на АВГУСТ'!P192</f>
        <v>#REF!</v>
      </c>
    </row>
    <row r="193" spans="1:17" ht="36" x14ac:dyDescent="0.25">
      <c r="A193" s="71"/>
      <c r="B193" s="71"/>
      <c r="C193" s="9" t="s">
        <v>10</v>
      </c>
      <c r="D193" s="10">
        <f t="shared" si="17"/>
        <v>0</v>
      </c>
      <c r="E193" s="10">
        <v>0</v>
      </c>
      <c r="F193" s="10">
        <v>0</v>
      </c>
      <c r="G193" s="10">
        <v>0</v>
      </c>
      <c r="H193" s="10">
        <v>0</v>
      </c>
      <c r="I193" s="10">
        <v>0</v>
      </c>
      <c r="J193" s="10">
        <v>0</v>
      </c>
      <c r="K193" s="10">
        <v>0</v>
      </c>
      <c r="L193" s="15">
        <v>0</v>
      </c>
      <c r="M193" s="10">
        <v>0</v>
      </c>
      <c r="N193" s="10">
        <v>0</v>
      </c>
      <c r="O193" s="10">
        <v>0</v>
      </c>
      <c r="P193" s="12" t="e">
        <f>L193-#REF!</f>
        <v>#REF!</v>
      </c>
      <c r="Q193" s="1" t="e">
        <f>P193-'ВЕРНАЯ на АВГУСТ'!P193</f>
        <v>#REF!</v>
      </c>
    </row>
    <row r="194" spans="1:17" x14ac:dyDescent="0.25">
      <c r="A194" s="9"/>
      <c r="B194" s="9"/>
      <c r="C194" s="9"/>
      <c r="D194" s="10">
        <f t="shared" si="17"/>
        <v>0</v>
      </c>
      <c r="E194" s="10"/>
      <c r="F194" s="10"/>
      <c r="G194" s="10"/>
      <c r="H194" s="10"/>
      <c r="I194" s="10"/>
      <c r="J194" s="10"/>
      <c r="K194" s="10"/>
      <c r="L194" s="15"/>
      <c r="M194" s="10"/>
      <c r="N194" s="10"/>
      <c r="O194" s="10"/>
      <c r="P194" s="12" t="e">
        <f>L194-#REF!</f>
        <v>#REF!</v>
      </c>
      <c r="Q194" s="1" t="e">
        <f>P194-'ВЕРНАЯ на АВГУСТ'!P194</f>
        <v>#REF!</v>
      </c>
    </row>
    <row r="195" spans="1:17" x14ac:dyDescent="0.25">
      <c r="A195" s="71" t="s">
        <v>44</v>
      </c>
      <c r="B195" s="71" t="s">
        <v>13</v>
      </c>
      <c r="C195" s="9" t="s">
        <v>6</v>
      </c>
      <c r="D195" s="20">
        <f t="shared" si="17"/>
        <v>2199.1999999999998</v>
      </c>
      <c r="E195" s="10">
        <v>900</v>
      </c>
      <c r="F195" s="10">
        <v>50</v>
      </c>
      <c r="G195" s="10">
        <v>0</v>
      </c>
      <c r="H195" s="10">
        <v>86.2</v>
      </c>
      <c r="I195" s="10">
        <v>148</v>
      </c>
      <c r="J195" s="10">
        <v>185</v>
      </c>
      <c r="K195" s="10">
        <f>K196+K197+K198+K199+K200</f>
        <v>90</v>
      </c>
      <c r="L195" s="20">
        <f>L196+L197+L198+L199+L200</f>
        <v>185</v>
      </c>
      <c r="M195" s="10">
        <f>M196+M197+M198+M199+M200</f>
        <v>185</v>
      </c>
      <c r="N195" s="10">
        <f>N196+N197+N198+N199+N200</f>
        <v>185</v>
      </c>
      <c r="O195" s="10">
        <f>O196+O197+O198+O199+O200</f>
        <v>185</v>
      </c>
      <c r="P195" s="24" t="e">
        <f>L195-#REF!</f>
        <v>#REF!</v>
      </c>
      <c r="Q195" s="1" t="e">
        <f>P195-'ВЕРНАЯ на АВГУСТ'!P195</f>
        <v>#REF!</v>
      </c>
    </row>
    <row r="196" spans="1:17" x14ac:dyDescent="0.25">
      <c r="A196" s="71"/>
      <c r="B196" s="71"/>
      <c r="C196" s="9" t="s">
        <v>7</v>
      </c>
      <c r="D196" s="20">
        <f t="shared" si="17"/>
        <v>2199.1999999999998</v>
      </c>
      <c r="E196" s="10">
        <v>900</v>
      </c>
      <c r="F196" s="10">
        <v>50</v>
      </c>
      <c r="G196" s="10">
        <v>0</v>
      </c>
      <c r="H196" s="10">
        <v>86.2</v>
      </c>
      <c r="I196" s="10">
        <v>148</v>
      </c>
      <c r="J196" s="10">
        <v>185</v>
      </c>
      <c r="K196" s="10">
        <v>90</v>
      </c>
      <c r="L196" s="20">
        <f>185</f>
        <v>185</v>
      </c>
      <c r="M196" s="10">
        <v>185</v>
      </c>
      <c r="N196" s="10">
        <v>185</v>
      </c>
      <c r="O196" s="10">
        <v>185</v>
      </c>
      <c r="P196" s="24" t="e">
        <f>L196-#REF!</f>
        <v>#REF!</v>
      </c>
      <c r="Q196" s="1" t="e">
        <f>P196-'ВЕРНАЯ на АВГУСТ'!P196</f>
        <v>#REF!</v>
      </c>
    </row>
    <row r="197" spans="1:17" ht="24" x14ac:dyDescent="0.25">
      <c r="A197" s="71"/>
      <c r="B197" s="71"/>
      <c r="C197" s="9" t="s">
        <v>8</v>
      </c>
      <c r="D197" s="10">
        <f t="shared" si="17"/>
        <v>0</v>
      </c>
      <c r="E197" s="10">
        <v>0</v>
      </c>
      <c r="F197" s="10">
        <v>0</v>
      </c>
      <c r="G197" s="10">
        <v>0</v>
      </c>
      <c r="H197" s="10">
        <v>0</v>
      </c>
      <c r="I197" s="10">
        <v>0</v>
      </c>
      <c r="J197" s="10">
        <v>0</v>
      </c>
      <c r="K197" s="10">
        <v>0</v>
      </c>
      <c r="L197" s="15">
        <v>0</v>
      </c>
      <c r="M197" s="10">
        <v>0</v>
      </c>
      <c r="N197" s="10">
        <v>0</v>
      </c>
      <c r="O197" s="10">
        <v>0</v>
      </c>
      <c r="P197" s="12" t="e">
        <f>L197-#REF!</f>
        <v>#REF!</v>
      </c>
      <c r="Q197" s="1" t="e">
        <f>P197-'ВЕРНАЯ на АВГУСТ'!P197</f>
        <v>#REF!</v>
      </c>
    </row>
    <row r="198" spans="1:17" ht="24" x14ac:dyDescent="0.25">
      <c r="A198" s="71"/>
      <c r="B198" s="71"/>
      <c r="C198" s="9" t="s">
        <v>9</v>
      </c>
      <c r="D198" s="10">
        <f t="shared" si="17"/>
        <v>0</v>
      </c>
      <c r="E198" s="10">
        <v>0</v>
      </c>
      <c r="F198" s="10">
        <v>0</v>
      </c>
      <c r="G198" s="10">
        <v>0</v>
      </c>
      <c r="H198" s="10">
        <v>0</v>
      </c>
      <c r="I198" s="10">
        <v>0</v>
      </c>
      <c r="J198" s="10">
        <v>0</v>
      </c>
      <c r="K198" s="10">
        <v>0</v>
      </c>
      <c r="L198" s="15">
        <v>0</v>
      </c>
      <c r="M198" s="10">
        <v>0</v>
      </c>
      <c r="N198" s="10">
        <v>0</v>
      </c>
      <c r="O198" s="10">
        <v>0</v>
      </c>
      <c r="P198" s="12" t="e">
        <f>L198-#REF!</f>
        <v>#REF!</v>
      </c>
      <c r="Q198" s="1" t="e">
        <f>P198-'ВЕРНАЯ на АВГУСТ'!P198</f>
        <v>#REF!</v>
      </c>
    </row>
    <row r="199" spans="1:17" ht="36" x14ac:dyDescent="0.25">
      <c r="A199" s="71"/>
      <c r="B199" s="71"/>
      <c r="C199" s="9" t="s">
        <v>10</v>
      </c>
      <c r="D199" s="10">
        <f t="shared" si="17"/>
        <v>0</v>
      </c>
      <c r="E199" s="10">
        <v>0</v>
      </c>
      <c r="F199" s="10">
        <v>0</v>
      </c>
      <c r="G199" s="10">
        <v>0</v>
      </c>
      <c r="H199" s="10">
        <v>0</v>
      </c>
      <c r="I199" s="10">
        <v>0</v>
      </c>
      <c r="J199" s="10">
        <v>0</v>
      </c>
      <c r="K199" s="10">
        <v>0</v>
      </c>
      <c r="L199" s="15">
        <v>0</v>
      </c>
      <c r="M199" s="10">
        <v>0</v>
      </c>
      <c r="N199" s="10">
        <v>0</v>
      </c>
      <c r="O199" s="10">
        <v>0</v>
      </c>
      <c r="P199" s="12" t="e">
        <f>L199-#REF!</f>
        <v>#REF!</v>
      </c>
      <c r="Q199" s="1" t="e">
        <f>P199-'ВЕРНАЯ на АВГУСТ'!P199</f>
        <v>#REF!</v>
      </c>
    </row>
    <row r="200" spans="1:17" x14ac:dyDescent="0.25">
      <c r="A200" s="9"/>
      <c r="B200" s="9"/>
      <c r="C200" s="9"/>
      <c r="D200" s="10">
        <f t="shared" si="17"/>
        <v>0</v>
      </c>
      <c r="E200" s="10"/>
      <c r="F200" s="10"/>
      <c r="G200" s="10"/>
      <c r="H200" s="10"/>
      <c r="I200" s="10"/>
      <c r="J200" s="10"/>
      <c r="K200" s="10"/>
      <c r="L200" s="15"/>
      <c r="M200" s="10"/>
      <c r="N200" s="10"/>
      <c r="O200" s="10"/>
      <c r="P200" s="12" t="e">
        <f>L200-#REF!</f>
        <v>#REF!</v>
      </c>
      <c r="Q200" s="1" t="e">
        <f>P200-'ВЕРНАЯ на АВГУСТ'!P200</f>
        <v>#REF!</v>
      </c>
    </row>
    <row r="201" spans="1:17" x14ac:dyDescent="0.25">
      <c r="A201" s="71" t="s">
        <v>45</v>
      </c>
      <c r="B201" s="71" t="s">
        <v>13</v>
      </c>
      <c r="C201" s="9" t="s">
        <v>6</v>
      </c>
      <c r="D201" s="10">
        <f t="shared" si="17"/>
        <v>28036.9</v>
      </c>
      <c r="E201" s="10">
        <v>3349.8</v>
      </c>
      <c r="F201" s="10">
        <v>2710.4</v>
      </c>
      <c r="G201" s="10">
        <v>2475</v>
      </c>
      <c r="H201" s="10">
        <v>3755.4</v>
      </c>
      <c r="I201" s="10">
        <v>4483</v>
      </c>
      <c r="J201" s="10">
        <v>4766.3999999999996</v>
      </c>
      <c r="K201" s="10">
        <f>K202+K203+K204+K205+K206</f>
        <v>6496.9</v>
      </c>
      <c r="L201" s="15">
        <f>L202+L203+L204+L205+L206</f>
        <v>0</v>
      </c>
      <c r="M201" s="10">
        <f>M202+M203+M204+M205+M206</f>
        <v>0</v>
      </c>
      <c r="N201" s="10">
        <f>N202+N203+N204+N205+N206</f>
        <v>0</v>
      </c>
      <c r="O201" s="10">
        <f>O202+O203+O204+O205+O206</f>
        <v>0</v>
      </c>
      <c r="P201" s="12" t="e">
        <f>L201-#REF!</f>
        <v>#REF!</v>
      </c>
      <c r="Q201" s="1" t="e">
        <f>P201-'ВЕРНАЯ на АВГУСТ'!P201</f>
        <v>#REF!</v>
      </c>
    </row>
    <row r="202" spans="1:17" x14ac:dyDescent="0.25">
      <c r="A202" s="71"/>
      <c r="B202" s="71"/>
      <c r="C202" s="9" t="s">
        <v>7</v>
      </c>
      <c r="D202" s="10">
        <f t="shared" si="17"/>
        <v>2128.1</v>
      </c>
      <c r="E202" s="9"/>
      <c r="F202" s="9"/>
      <c r="G202" s="9"/>
      <c r="H202" s="10">
        <v>0</v>
      </c>
      <c r="I202" s="10">
        <v>493.1</v>
      </c>
      <c r="J202" s="10">
        <v>524.29999999999995</v>
      </c>
      <c r="K202" s="10">
        <v>1110.7</v>
      </c>
      <c r="L202" s="15">
        <v>0</v>
      </c>
      <c r="M202" s="10">
        <v>0</v>
      </c>
      <c r="N202" s="10">
        <v>0</v>
      </c>
      <c r="O202" s="10">
        <v>0</v>
      </c>
      <c r="P202" s="12" t="e">
        <f>L202-#REF!</f>
        <v>#REF!</v>
      </c>
      <c r="Q202" s="1" t="e">
        <f>P202-'ВЕРНАЯ на АВГУСТ'!P202</f>
        <v>#REF!</v>
      </c>
    </row>
    <row r="203" spans="1:17" ht="24" x14ac:dyDescent="0.25">
      <c r="A203" s="71"/>
      <c r="B203" s="71"/>
      <c r="C203" s="9" t="s">
        <v>8</v>
      </c>
      <c r="D203" s="10">
        <f t="shared" si="17"/>
        <v>25908.799999999999</v>
      </c>
      <c r="E203" s="10">
        <v>3349.8</v>
      </c>
      <c r="F203" s="10">
        <v>2710.4</v>
      </c>
      <c r="G203" s="10">
        <v>2475</v>
      </c>
      <c r="H203" s="10">
        <v>3755.4</v>
      </c>
      <c r="I203" s="10">
        <v>3989.9</v>
      </c>
      <c r="J203" s="10">
        <v>4242.1000000000004</v>
      </c>
      <c r="K203" s="10">
        <v>5386.2</v>
      </c>
      <c r="L203" s="15">
        <v>0</v>
      </c>
      <c r="M203" s="10">
        <v>0</v>
      </c>
      <c r="N203" s="10">
        <v>0</v>
      </c>
      <c r="O203" s="10">
        <v>0</v>
      </c>
      <c r="P203" s="12" t="e">
        <f>L203-#REF!</f>
        <v>#REF!</v>
      </c>
      <c r="Q203" s="1" t="e">
        <f>P203-'ВЕРНАЯ на АВГУСТ'!P203</f>
        <v>#REF!</v>
      </c>
    </row>
    <row r="204" spans="1:17" ht="24" x14ac:dyDescent="0.25">
      <c r="A204" s="71"/>
      <c r="B204" s="71"/>
      <c r="C204" s="9" t="s">
        <v>9</v>
      </c>
      <c r="D204" s="10">
        <f t="shared" si="17"/>
        <v>0</v>
      </c>
      <c r="E204" s="10">
        <v>0</v>
      </c>
      <c r="F204" s="10">
        <v>0</v>
      </c>
      <c r="G204" s="10">
        <v>0</v>
      </c>
      <c r="H204" s="10">
        <v>0</v>
      </c>
      <c r="I204" s="10">
        <v>0</v>
      </c>
      <c r="J204" s="10">
        <v>0</v>
      </c>
      <c r="K204" s="10">
        <v>0</v>
      </c>
      <c r="L204" s="15">
        <v>0</v>
      </c>
      <c r="M204" s="10">
        <v>0</v>
      </c>
      <c r="N204" s="10">
        <v>0</v>
      </c>
      <c r="O204" s="10">
        <v>0</v>
      </c>
      <c r="P204" s="12" t="e">
        <f>L204-#REF!</f>
        <v>#REF!</v>
      </c>
      <c r="Q204" s="1" t="e">
        <f>P204-'ВЕРНАЯ на АВГУСТ'!P204</f>
        <v>#REF!</v>
      </c>
    </row>
    <row r="205" spans="1:17" ht="36" x14ac:dyDescent="0.25">
      <c r="A205" s="71"/>
      <c r="B205" s="71"/>
      <c r="C205" s="9" t="s">
        <v>10</v>
      </c>
      <c r="D205" s="10">
        <f t="shared" si="17"/>
        <v>0</v>
      </c>
      <c r="E205" s="10">
        <v>0</v>
      </c>
      <c r="F205" s="10">
        <v>0</v>
      </c>
      <c r="G205" s="10">
        <v>0</v>
      </c>
      <c r="H205" s="10">
        <v>0</v>
      </c>
      <c r="I205" s="10">
        <v>0</v>
      </c>
      <c r="J205" s="10">
        <v>0</v>
      </c>
      <c r="K205" s="10">
        <v>0</v>
      </c>
      <c r="L205" s="15">
        <v>0</v>
      </c>
      <c r="M205" s="10">
        <v>0</v>
      </c>
      <c r="N205" s="10">
        <v>0</v>
      </c>
      <c r="O205" s="10">
        <v>0</v>
      </c>
      <c r="P205" s="12" t="e">
        <f>L205-#REF!</f>
        <v>#REF!</v>
      </c>
      <c r="Q205" s="1" t="e">
        <f>P205-'ВЕРНАЯ на АВГУСТ'!P205</f>
        <v>#REF!</v>
      </c>
    </row>
    <row r="206" spans="1:17" x14ac:dyDescent="0.25">
      <c r="A206" s="9"/>
      <c r="B206" s="9"/>
      <c r="C206" s="9"/>
      <c r="D206" s="10">
        <f t="shared" ref="D206:D269" si="19">SUM(E206:O206)</f>
        <v>0</v>
      </c>
      <c r="E206" s="10"/>
      <c r="F206" s="10"/>
      <c r="G206" s="10"/>
      <c r="H206" s="10"/>
      <c r="I206" s="10"/>
      <c r="J206" s="10"/>
      <c r="K206" s="10"/>
      <c r="L206" s="15"/>
      <c r="M206" s="10"/>
      <c r="N206" s="10"/>
      <c r="O206" s="10"/>
      <c r="P206" s="12" t="e">
        <f>L206-#REF!</f>
        <v>#REF!</v>
      </c>
      <c r="Q206" s="1" t="e">
        <f>P206-'ВЕРНАЯ на АВГУСТ'!P206</f>
        <v>#REF!</v>
      </c>
    </row>
    <row r="207" spans="1:17" x14ac:dyDescent="0.25">
      <c r="A207" s="73" t="s">
        <v>46</v>
      </c>
      <c r="B207" s="71"/>
      <c r="C207" s="9" t="s">
        <v>6</v>
      </c>
      <c r="D207" s="10">
        <f t="shared" si="19"/>
        <v>13019926</v>
      </c>
      <c r="E207" s="10">
        <f t="shared" ref="E207:O212" si="20">E213+E219+E225+E231+E237</f>
        <v>955782.9</v>
      </c>
      <c r="F207" s="10">
        <f t="shared" si="20"/>
        <v>428365.8</v>
      </c>
      <c r="G207" s="10">
        <f t="shared" si="20"/>
        <v>467737.9</v>
      </c>
      <c r="H207" s="10">
        <f t="shared" si="20"/>
        <v>574993</v>
      </c>
      <c r="I207" s="10">
        <f t="shared" si="20"/>
        <v>1224764.2</v>
      </c>
      <c r="J207" s="10">
        <f t="shared" si="20"/>
        <v>1346216.6</v>
      </c>
      <c r="K207" s="10">
        <f t="shared" si="20"/>
        <v>1431019.7</v>
      </c>
      <c r="L207" s="15">
        <f t="shared" si="20"/>
        <v>1665368.4</v>
      </c>
      <c r="M207" s="10">
        <f t="shared" si="20"/>
        <v>1644927.2999999998</v>
      </c>
      <c r="N207" s="10">
        <f t="shared" si="20"/>
        <v>1652950</v>
      </c>
      <c r="O207" s="10">
        <f t="shared" si="20"/>
        <v>1627800.2</v>
      </c>
      <c r="P207" s="12" t="e">
        <f>L207-#REF!</f>
        <v>#REF!</v>
      </c>
      <c r="Q207" s="1" t="e">
        <f>P207-'ВЕРНАЯ на АВГУСТ'!P207</f>
        <v>#REF!</v>
      </c>
    </row>
    <row r="208" spans="1:17" x14ac:dyDescent="0.25">
      <c r="A208" s="73"/>
      <c r="B208" s="71"/>
      <c r="C208" s="9" t="s">
        <v>7</v>
      </c>
      <c r="D208" s="10">
        <f t="shared" si="19"/>
        <v>5199469.4000000004</v>
      </c>
      <c r="E208" s="10">
        <f t="shared" si="20"/>
        <v>295707.5</v>
      </c>
      <c r="F208" s="10">
        <f t="shared" si="20"/>
        <v>292345.3</v>
      </c>
      <c r="G208" s="10">
        <f t="shared" si="20"/>
        <v>280742.60000000003</v>
      </c>
      <c r="H208" s="10">
        <f t="shared" si="20"/>
        <v>283733.59999999998</v>
      </c>
      <c r="I208" s="10">
        <f t="shared" si="20"/>
        <v>295585.90000000002</v>
      </c>
      <c r="J208" s="10">
        <f t="shared" si="20"/>
        <v>335018.09999999998</v>
      </c>
      <c r="K208" s="10">
        <f t="shared" si="20"/>
        <v>480964.1</v>
      </c>
      <c r="L208" s="15">
        <f t="shared" si="20"/>
        <v>734590.5</v>
      </c>
      <c r="M208" s="10">
        <f t="shared" si="20"/>
        <v>733471</v>
      </c>
      <c r="N208" s="10">
        <f t="shared" si="20"/>
        <v>733655.4</v>
      </c>
      <c r="O208" s="10">
        <f t="shared" si="20"/>
        <v>733655.4</v>
      </c>
      <c r="P208" s="12" t="e">
        <f>L208-#REF!</f>
        <v>#REF!</v>
      </c>
      <c r="Q208" s="1" t="e">
        <f>P208-'ВЕРНАЯ на АВГУСТ'!P208</f>
        <v>#REF!</v>
      </c>
    </row>
    <row r="209" spans="1:17" ht="24" x14ac:dyDescent="0.25">
      <c r="A209" s="73"/>
      <c r="B209" s="71"/>
      <c r="C209" s="9" t="s">
        <v>8</v>
      </c>
      <c r="D209" s="10">
        <f t="shared" si="19"/>
        <v>0</v>
      </c>
      <c r="E209" s="10">
        <f t="shared" si="20"/>
        <v>0</v>
      </c>
      <c r="F209" s="10">
        <f t="shared" si="20"/>
        <v>0</v>
      </c>
      <c r="G209" s="10">
        <f t="shared" si="20"/>
        <v>0</v>
      </c>
      <c r="H209" s="10">
        <f t="shared" si="20"/>
        <v>0</v>
      </c>
      <c r="I209" s="10">
        <f t="shared" si="20"/>
        <v>0</v>
      </c>
      <c r="J209" s="10">
        <f t="shared" si="20"/>
        <v>0</v>
      </c>
      <c r="K209" s="10">
        <f t="shared" si="20"/>
        <v>0</v>
      </c>
      <c r="L209" s="15">
        <f t="shared" si="20"/>
        <v>0</v>
      </c>
      <c r="M209" s="10">
        <f t="shared" si="20"/>
        <v>0</v>
      </c>
      <c r="N209" s="10">
        <f t="shared" si="20"/>
        <v>0</v>
      </c>
      <c r="O209" s="10">
        <f t="shared" si="20"/>
        <v>0</v>
      </c>
      <c r="P209" s="12" t="e">
        <f>L209-#REF!</f>
        <v>#REF!</v>
      </c>
      <c r="Q209" s="1" t="e">
        <f>P209-'ВЕРНАЯ на АВГУСТ'!P209</f>
        <v>#REF!</v>
      </c>
    </row>
    <row r="210" spans="1:17" ht="24" x14ac:dyDescent="0.25">
      <c r="A210" s="73"/>
      <c r="B210" s="71"/>
      <c r="C210" s="9" t="s">
        <v>9</v>
      </c>
      <c r="D210" s="10">
        <f t="shared" si="19"/>
        <v>7641115.4000000004</v>
      </c>
      <c r="E210" s="10">
        <f t="shared" si="20"/>
        <v>654160.4</v>
      </c>
      <c r="F210" s="10">
        <f t="shared" si="20"/>
        <v>129839.3</v>
      </c>
      <c r="G210" s="10">
        <f t="shared" si="20"/>
        <v>176745.3</v>
      </c>
      <c r="H210" s="10">
        <f t="shared" si="20"/>
        <v>278101.59999999998</v>
      </c>
      <c r="I210" s="10">
        <f t="shared" si="20"/>
        <v>913841.4</v>
      </c>
      <c r="J210" s="10">
        <f t="shared" si="20"/>
        <v>990756.1</v>
      </c>
      <c r="K210" s="10">
        <f t="shared" si="20"/>
        <v>930106.9</v>
      </c>
      <c r="L210" s="15">
        <f t="shared" si="20"/>
        <v>910335.5</v>
      </c>
      <c r="M210" s="10">
        <f t="shared" si="20"/>
        <v>889991.8</v>
      </c>
      <c r="N210" s="10">
        <f t="shared" si="20"/>
        <v>896756.9</v>
      </c>
      <c r="O210" s="10">
        <f t="shared" si="20"/>
        <v>870480.2</v>
      </c>
      <c r="P210" s="12" t="e">
        <f>L210-#REF!</f>
        <v>#REF!</v>
      </c>
      <c r="Q210" s="1" t="e">
        <f>P210-'ВЕРНАЯ на АВГУСТ'!P210</f>
        <v>#REF!</v>
      </c>
    </row>
    <row r="211" spans="1:17" ht="36" x14ac:dyDescent="0.25">
      <c r="A211" s="73"/>
      <c r="B211" s="71"/>
      <c r="C211" s="9" t="s">
        <v>10</v>
      </c>
      <c r="D211" s="10">
        <f t="shared" si="19"/>
        <v>179341.2</v>
      </c>
      <c r="E211" s="10">
        <f t="shared" si="20"/>
        <v>5915</v>
      </c>
      <c r="F211" s="10">
        <f t="shared" si="20"/>
        <v>6181.2</v>
      </c>
      <c r="G211" s="10">
        <f t="shared" si="20"/>
        <v>10250</v>
      </c>
      <c r="H211" s="10">
        <f t="shared" si="20"/>
        <v>13157.8</v>
      </c>
      <c r="I211" s="10">
        <f t="shared" si="20"/>
        <v>15336.9</v>
      </c>
      <c r="J211" s="10">
        <f t="shared" si="20"/>
        <v>20442.400000000001</v>
      </c>
      <c r="K211" s="10">
        <f t="shared" si="20"/>
        <v>19948.7</v>
      </c>
      <c r="L211" s="15">
        <f t="shared" si="20"/>
        <v>20442.400000000001</v>
      </c>
      <c r="M211" s="10">
        <f t="shared" si="20"/>
        <v>21464.5</v>
      </c>
      <c r="N211" s="10">
        <f t="shared" si="20"/>
        <v>22537.7</v>
      </c>
      <c r="O211" s="10">
        <f t="shared" si="20"/>
        <v>23664.6</v>
      </c>
      <c r="P211" s="12" t="e">
        <f>L211-#REF!</f>
        <v>#REF!</v>
      </c>
      <c r="Q211" s="1" t="e">
        <f>P211-'ВЕРНАЯ на АВГУСТ'!P211</f>
        <v>#REF!</v>
      </c>
    </row>
    <row r="212" spans="1:17" x14ac:dyDescent="0.25">
      <c r="A212" s="11"/>
      <c r="B212" s="9"/>
      <c r="C212" s="9"/>
      <c r="D212" s="10">
        <f t="shared" si="19"/>
        <v>0</v>
      </c>
      <c r="E212" s="10">
        <f t="shared" si="20"/>
        <v>0</v>
      </c>
      <c r="F212" s="10">
        <f t="shared" si="20"/>
        <v>0</v>
      </c>
      <c r="G212" s="10">
        <f t="shared" si="20"/>
        <v>0</v>
      </c>
      <c r="H212" s="10">
        <f t="shared" si="20"/>
        <v>0</v>
      </c>
      <c r="I212" s="10">
        <f t="shared" si="20"/>
        <v>0</v>
      </c>
      <c r="J212" s="10">
        <f t="shared" si="20"/>
        <v>0</v>
      </c>
      <c r="K212" s="10">
        <f t="shared" si="20"/>
        <v>0</v>
      </c>
      <c r="L212" s="15">
        <f t="shared" si="20"/>
        <v>0</v>
      </c>
      <c r="M212" s="10">
        <f t="shared" si="20"/>
        <v>0</v>
      </c>
      <c r="N212" s="10">
        <f t="shared" si="20"/>
        <v>0</v>
      </c>
      <c r="O212" s="10">
        <f t="shared" si="20"/>
        <v>0</v>
      </c>
      <c r="P212" s="12" t="e">
        <f>L212-#REF!</f>
        <v>#REF!</v>
      </c>
      <c r="Q212" s="1" t="e">
        <f>P212-'ВЕРНАЯ на АВГУСТ'!P212</f>
        <v>#REF!</v>
      </c>
    </row>
    <row r="213" spans="1:17" x14ac:dyDescent="0.25">
      <c r="A213" s="71" t="s">
        <v>47</v>
      </c>
      <c r="B213" s="71" t="s">
        <v>21</v>
      </c>
      <c r="C213" s="9" t="s">
        <v>6</v>
      </c>
      <c r="D213" s="20">
        <f t="shared" si="19"/>
        <v>12846812.4</v>
      </c>
      <c r="E213" s="10">
        <v>942052.4</v>
      </c>
      <c r="F213" s="10">
        <v>415325.8</v>
      </c>
      <c r="G213" s="10">
        <v>454148.2</v>
      </c>
      <c r="H213" s="10">
        <v>559776.19999999995</v>
      </c>
      <c r="I213" s="10">
        <v>1210001.2</v>
      </c>
      <c r="J213" s="10">
        <v>1330838.3</v>
      </c>
      <c r="K213" s="10">
        <f>K214+K215+K216+K217+K218</f>
        <v>1412903.4</v>
      </c>
      <c r="L213" s="20">
        <f>L214+L215+L216+L217+L218</f>
        <v>1647933.4</v>
      </c>
      <c r="M213" s="10">
        <f>M214+M215+M216+M217+M218</f>
        <v>1627768.9</v>
      </c>
      <c r="N213" s="10">
        <f>N214+N215+N216+N217+N218</f>
        <v>1635607.2</v>
      </c>
      <c r="O213" s="10">
        <f>O214+O215+O216+O217+O218</f>
        <v>1610457.4</v>
      </c>
      <c r="P213" s="24" t="e">
        <f>L213-#REF!</f>
        <v>#REF!</v>
      </c>
      <c r="Q213" s="1" t="e">
        <f>P213-'ВЕРНАЯ на АВГУСТ'!P213</f>
        <v>#REF!</v>
      </c>
    </row>
    <row r="214" spans="1:17" x14ac:dyDescent="0.25">
      <c r="A214" s="71"/>
      <c r="B214" s="71"/>
      <c r="C214" s="9" t="s">
        <v>7</v>
      </c>
      <c r="D214" s="20">
        <f t="shared" si="19"/>
        <v>5026355.8</v>
      </c>
      <c r="E214" s="10">
        <v>281977</v>
      </c>
      <c r="F214" s="10">
        <v>279305.3</v>
      </c>
      <c r="G214" s="10">
        <v>267152.90000000002</v>
      </c>
      <c r="H214" s="10">
        <v>268516.8</v>
      </c>
      <c r="I214" s="10">
        <v>280822.90000000002</v>
      </c>
      <c r="J214" s="10">
        <v>319639.8</v>
      </c>
      <c r="K214" s="10">
        <v>462847.8</v>
      </c>
      <c r="L214" s="20">
        <f>716312.6+842.9</f>
        <v>717155.5</v>
      </c>
      <c r="M214" s="10">
        <v>716312.6</v>
      </c>
      <c r="N214" s="10">
        <v>716312.6</v>
      </c>
      <c r="O214" s="10">
        <v>716312.6</v>
      </c>
      <c r="P214" s="24" t="e">
        <f>L214-#REF!</f>
        <v>#REF!</v>
      </c>
      <c r="Q214" s="1" t="e">
        <f>P214-'ВЕРНАЯ на АВГУСТ'!P214</f>
        <v>#REF!</v>
      </c>
    </row>
    <row r="215" spans="1:17" ht="24" x14ac:dyDescent="0.25">
      <c r="A215" s="71"/>
      <c r="B215" s="71"/>
      <c r="C215" s="9" t="s">
        <v>8</v>
      </c>
      <c r="D215" s="10">
        <f t="shared" si="19"/>
        <v>0</v>
      </c>
      <c r="E215" s="10">
        <v>0</v>
      </c>
      <c r="F215" s="10">
        <v>0</v>
      </c>
      <c r="G215" s="10">
        <v>0</v>
      </c>
      <c r="H215" s="10">
        <v>0</v>
      </c>
      <c r="I215" s="10">
        <v>0</v>
      </c>
      <c r="J215" s="10">
        <v>0</v>
      </c>
      <c r="K215" s="10">
        <v>0</v>
      </c>
      <c r="L215" s="15">
        <v>0</v>
      </c>
      <c r="M215" s="10">
        <v>0</v>
      </c>
      <c r="N215" s="10">
        <v>0</v>
      </c>
      <c r="O215" s="10">
        <v>0</v>
      </c>
      <c r="P215" s="12" t="e">
        <f>L215-#REF!</f>
        <v>#REF!</v>
      </c>
      <c r="Q215" s="1" t="e">
        <f>P215-'ВЕРНАЯ на АВГУСТ'!P215</f>
        <v>#REF!</v>
      </c>
    </row>
    <row r="216" spans="1:17" ht="24" x14ac:dyDescent="0.25">
      <c r="A216" s="71"/>
      <c r="B216" s="71"/>
      <c r="C216" s="9" t="s">
        <v>9</v>
      </c>
      <c r="D216" s="10">
        <f t="shared" si="19"/>
        <v>7641115.4000000004</v>
      </c>
      <c r="E216" s="10">
        <v>654160.4</v>
      </c>
      <c r="F216" s="10">
        <v>129839.3</v>
      </c>
      <c r="G216" s="10">
        <v>176745.3</v>
      </c>
      <c r="H216" s="10">
        <v>278101.59999999998</v>
      </c>
      <c r="I216" s="10">
        <v>913841.4</v>
      </c>
      <c r="J216" s="10">
        <v>990756.1</v>
      </c>
      <c r="K216" s="10">
        <v>930106.9</v>
      </c>
      <c r="L216" s="15">
        <v>910335.5</v>
      </c>
      <c r="M216" s="10">
        <v>889991.8</v>
      </c>
      <c r="N216" s="10">
        <v>896756.9</v>
      </c>
      <c r="O216" s="10">
        <v>870480.2</v>
      </c>
      <c r="P216" s="12" t="e">
        <f>L216-#REF!</f>
        <v>#REF!</v>
      </c>
      <c r="Q216" s="1" t="e">
        <f>P216-'ВЕРНАЯ на АВГУСТ'!P216</f>
        <v>#REF!</v>
      </c>
    </row>
    <row r="217" spans="1:17" ht="36" x14ac:dyDescent="0.25">
      <c r="A217" s="71"/>
      <c r="B217" s="71"/>
      <c r="C217" s="9" t="s">
        <v>10</v>
      </c>
      <c r="D217" s="10">
        <f t="shared" si="19"/>
        <v>179341.2</v>
      </c>
      <c r="E217" s="10">
        <v>5915</v>
      </c>
      <c r="F217" s="10">
        <v>6181.2</v>
      </c>
      <c r="G217" s="10">
        <v>10250</v>
      </c>
      <c r="H217" s="10">
        <v>13157.8</v>
      </c>
      <c r="I217" s="10">
        <v>15336.9</v>
      </c>
      <c r="J217" s="10">
        <v>20442.400000000001</v>
      </c>
      <c r="K217" s="10">
        <v>19948.7</v>
      </c>
      <c r="L217" s="15">
        <v>20442.400000000001</v>
      </c>
      <c r="M217" s="10">
        <v>21464.5</v>
      </c>
      <c r="N217" s="10">
        <v>22537.7</v>
      </c>
      <c r="O217" s="10">
        <v>23664.6</v>
      </c>
      <c r="P217" s="12" t="e">
        <f>L217-#REF!</f>
        <v>#REF!</v>
      </c>
      <c r="Q217" s="1" t="e">
        <f>P217-'ВЕРНАЯ на АВГУСТ'!P217</f>
        <v>#REF!</v>
      </c>
    </row>
    <row r="218" spans="1:17" x14ac:dyDescent="0.25">
      <c r="A218" s="9"/>
      <c r="B218" s="9"/>
      <c r="C218" s="9"/>
      <c r="D218" s="10">
        <f t="shared" si="19"/>
        <v>0</v>
      </c>
      <c r="E218" s="10"/>
      <c r="F218" s="10"/>
      <c r="G218" s="10"/>
      <c r="H218" s="10"/>
      <c r="I218" s="10"/>
      <c r="J218" s="10"/>
      <c r="K218" s="10"/>
      <c r="L218" s="15"/>
      <c r="M218" s="10"/>
      <c r="N218" s="10"/>
      <c r="O218" s="10"/>
      <c r="P218" s="12" t="e">
        <f>L218-#REF!</f>
        <v>#REF!</v>
      </c>
      <c r="Q218" s="1" t="e">
        <f>P218-'ВЕРНАЯ на АВГУСТ'!P218</f>
        <v>#REF!</v>
      </c>
    </row>
    <row r="219" spans="1:17" x14ac:dyDescent="0.25">
      <c r="A219" s="71" t="s">
        <v>48</v>
      </c>
      <c r="B219" s="71" t="s">
        <v>13</v>
      </c>
      <c r="C219" s="9" t="s">
        <v>6</v>
      </c>
      <c r="D219" s="10">
        <f t="shared" si="19"/>
        <v>100</v>
      </c>
      <c r="E219" s="10">
        <v>100</v>
      </c>
      <c r="F219" s="10">
        <v>0</v>
      </c>
      <c r="G219" s="10">
        <v>0</v>
      </c>
      <c r="H219" s="10">
        <v>0</v>
      </c>
      <c r="I219" s="10">
        <v>0</v>
      </c>
      <c r="J219" s="10">
        <v>0</v>
      </c>
      <c r="K219" s="10">
        <f>K220+K221+K222+K223+K224</f>
        <v>0</v>
      </c>
      <c r="L219" s="15">
        <f>L220+L221+L222+L223+L224</f>
        <v>0</v>
      </c>
      <c r="M219" s="10">
        <f>M220+M221+M222+M223+M224</f>
        <v>0</v>
      </c>
      <c r="N219" s="10">
        <f>N220+N221+N222+N223+N224</f>
        <v>0</v>
      </c>
      <c r="O219" s="10">
        <f>O220+O221+O222+O223+O224</f>
        <v>0</v>
      </c>
      <c r="P219" s="12" t="e">
        <f>L219-#REF!</f>
        <v>#REF!</v>
      </c>
      <c r="Q219" s="1" t="e">
        <f>P219-'ВЕРНАЯ на АВГУСТ'!P219</f>
        <v>#REF!</v>
      </c>
    </row>
    <row r="220" spans="1:17" x14ac:dyDescent="0.25">
      <c r="A220" s="71"/>
      <c r="B220" s="71"/>
      <c r="C220" s="9" t="s">
        <v>7</v>
      </c>
      <c r="D220" s="10">
        <f t="shared" si="19"/>
        <v>100</v>
      </c>
      <c r="E220" s="10">
        <v>100</v>
      </c>
      <c r="F220" s="10">
        <v>0</v>
      </c>
      <c r="G220" s="10">
        <v>0</v>
      </c>
      <c r="H220" s="10">
        <v>0</v>
      </c>
      <c r="I220" s="10">
        <v>0</v>
      </c>
      <c r="J220" s="10">
        <v>0</v>
      </c>
      <c r="K220" s="10">
        <v>0</v>
      </c>
      <c r="L220" s="15">
        <v>0</v>
      </c>
      <c r="M220" s="10">
        <v>0</v>
      </c>
      <c r="N220" s="10">
        <v>0</v>
      </c>
      <c r="O220" s="10">
        <v>0</v>
      </c>
      <c r="P220" s="12" t="e">
        <f>L220-#REF!</f>
        <v>#REF!</v>
      </c>
      <c r="Q220" s="1" t="e">
        <f>P220-'ВЕРНАЯ на АВГУСТ'!P220</f>
        <v>#REF!</v>
      </c>
    </row>
    <row r="221" spans="1:17" ht="24" x14ac:dyDescent="0.25">
      <c r="A221" s="71"/>
      <c r="B221" s="71"/>
      <c r="C221" s="9" t="s">
        <v>8</v>
      </c>
      <c r="D221" s="10">
        <f t="shared" si="19"/>
        <v>0</v>
      </c>
      <c r="E221" s="10">
        <v>0</v>
      </c>
      <c r="F221" s="10">
        <v>0</v>
      </c>
      <c r="G221" s="10">
        <v>0</v>
      </c>
      <c r="H221" s="10">
        <v>0</v>
      </c>
      <c r="I221" s="10">
        <v>0</v>
      </c>
      <c r="J221" s="10">
        <v>0</v>
      </c>
      <c r="K221" s="10">
        <v>0</v>
      </c>
      <c r="L221" s="15">
        <v>0</v>
      </c>
      <c r="M221" s="10">
        <v>0</v>
      </c>
      <c r="N221" s="10">
        <v>0</v>
      </c>
      <c r="O221" s="10">
        <v>0</v>
      </c>
      <c r="P221" s="12" t="e">
        <f>L221-#REF!</f>
        <v>#REF!</v>
      </c>
      <c r="Q221" s="1" t="e">
        <f>P221-'ВЕРНАЯ на АВГУСТ'!P221</f>
        <v>#REF!</v>
      </c>
    </row>
    <row r="222" spans="1:17" ht="24" x14ac:dyDescent="0.25">
      <c r="A222" s="71"/>
      <c r="B222" s="71"/>
      <c r="C222" s="9" t="s">
        <v>9</v>
      </c>
      <c r="D222" s="10">
        <f t="shared" si="19"/>
        <v>0</v>
      </c>
      <c r="E222" s="10">
        <v>0</v>
      </c>
      <c r="F222" s="10">
        <v>0</v>
      </c>
      <c r="G222" s="10">
        <v>0</v>
      </c>
      <c r="H222" s="10">
        <v>0</v>
      </c>
      <c r="I222" s="10">
        <v>0</v>
      </c>
      <c r="J222" s="10">
        <v>0</v>
      </c>
      <c r="K222" s="10">
        <v>0</v>
      </c>
      <c r="L222" s="15">
        <v>0</v>
      </c>
      <c r="M222" s="10">
        <v>0</v>
      </c>
      <c r="N222" s="10">
        <v>0</v>
      </c>
      <c r="O222" s="10">
        <v>0</v>
      </c>
      <c r="P222" s="12" t="e">
        <f>L222-#REF!</f>
        <v>#REF!</v>
      </c>
      <c r="Q222" s="1" t="e">
        <f>P222-'ВЕРНАЯ на АВГУСТ'!P222</f>
        <v>#REF!</v>
      </c>
    </row>
    <row r="223" spans="1:17" ht="36" x14ac:dyDescent="0.25">
      <c r="A223" s="71"/>
      <c r="B223" s="71"/>
      <c r="C223" s="9" t="s">
        <v>10</v>
      </c>
      <c r="D223" s="10">
        <f t="shared" si="19"/>
        <v>0</v>
      </c>
      <c r="E223" s="10">
        <v>0</v>
      </c>
      <c r="F223" s="10">
        <v>0</v>
      </c>
      <c r="G223" s="10">
        <v>0</v>
      </c>
      <c r="H223" s="10">
        <v>0</v>
      </c>
      <c r="I223" s="10">
        <v>0</v>
      </c>
      <c r="J223" s="10">
        <v>0</v>
      </c>
      <c r="K223" s="10">
        <v>0</v>
      </c>
      <c r="L223" s="15">
        <v>0</v>
      </c>
      <c r="M223" s="10">
        <v>0</v>
      </c>
      <c r="N223" s="10">
        <v>0</v>
      </c>
      <c r="O223" s="10">
        <v>0</v>
      </c>
      <c r="P223" s="12" t="e">
        <f>L223-#REF!</f>
        <v>#REF!</v>
      </c>
      <c r="Q223" s="1" t="e">
        <f>P223-'ВЕРНАЯ на АВГУСТ'!P223</f>
        <v>#REF!</v>
      </c>
    </row>
    <row r="224" spans="1:17" x14ac:dyDescent="0.25">
      <c r="A224" s="9"/>
      <c r="B224" s="9"/>
      <c r="C224" s="9"/>
      <c r="D224" s="10">
        <f t="shared" si="19"/>
        <v>0</v>
      </c>
      <c r="E224" s="10"/>
      <c r="F224" s="10"/>
      <c r="G224" s="10"/>
      <c r="H224" s="10"/>
      <c r="I224" s="10"/>
      <c r="J224" s="10"/>
      <c r="K224" s="10"/>
      <c r="L224" s="15"/>
      <c r="M224" s="10"/>
      <c r="N224" s="10"/>
      <c r="O224" s="10"/>
      <c r="P224" s="12" t="e">
        <f>L224-#REF!</f>
        <v>#REF!</v>
      </c>
      <c r="Q224" s="1" t="e">
        <f>P224-'ВЕРНАЯ на АВГУСТ'!P224</f>
        <v>#REF!</v>
      </c>
    </row>
    <row r="225" spans="1:17" x14ac:dyDescent="0.25">
      <c r="A225" s="71" t="s">
        <v>49</v>
      </c>
      <c r="B225" s="71" t="s">
        <v>13</v>
      </c>
      <c r="C225" s="9" t="s">
        <v>6</v>
      </c>
      <c r="D225" s="10">
        <f t="shared" si="19"/>
        <v>700</v>
      </c>
      <c r="E225" s="10">
        <v>700</v>
      </c>
      <c r="F225" s="10">
        <v>0</v>
      </c>
      <c r="G225" s="10">
        <v>0</v>
      </c>
      <c r="H225" s="10">
        <v>0</v>
      </c>
      <c r="I225" s="10">
        <v>0</v>
      </c>
      <c r="J225" s="10">
        <v>0</v>
      </c>
      <c r="K225" s="10">
        <f>K226+K227+K228+K229+K230</f>
        <v>0</v>
      </c>
      <c r="L225" s="15">
        <f>L226+L227+L228+L229+L230</f>
        <v>0</v>
      </c>
      <c r="M225" s="10">
        <f>M226+M227+M228+M229+M230</f>
        <v>0</v>
      </c>
      <c r="N225" s="10">
        <f>N226+N227+N228+N229+N230</f>
        <v>0</v>
      </c>
      <c r="O225" s="10">
        <f>O226+O227+O228+O229+O230</f>
        <v>0</v>
      </c>
      <c r="P225" s="12" t="e">
        <f>L225-#REF!</f>
        <v>#REF!</v>
      </c>
      <c r="Q225" s="1" t="e">
        <f>P225-'ВЕРНАЯ на АВГУСТ'!P225</f>
        <v>#REF!</v>
      </c>
    </row>
    <row r="226" spans="1:17" x14ac:dyDescent="0.25">
      <c r="A226" s="71"/>
      <c r="B226" s="71"/>
      <c r="C226" s="9" t="s">
        <v>7</v>
      </c>
      <c r="D226" s="10">
        <f t="shared" si="19"/>
        <v>700</v>
      </c>
      <c r="E226" s="10">
        <v>700</v>
      </c>
      <c r="F226" s="10">
        <v>0</v>
      </c>
      <c r="G226" s="10">
        <v>0</v>
      </c>
      <c r="H226" s="10">
        <v>0</v>
      </c>
      <c r="I226" s="10">
        <v>0</v>
      </c>
      <c r="J226" s="10">
        <v>0</v>
      </c>
      <c r="K226" s="10">
        <v>0</v>
      </c>
      <c r="L226" s="15">
        <v>0</v>
      </c>
      <c r="M226" s="10">
        <v>0</v>
      </c>
      <c r="N226" s="10">
        <v>0</v>
      </c>
      <c r="O226" s="10">
        <v>0</v>
      </c>
      <c r="P226" s="12" t="e">
        <f>L226-#REF!</f>
        <v>#REF!</v>
      </c>
      <c r="Q226" s="1" t="e">
        <f>P226-'ВЕРНАЯ на АВГУСТ'!P226</f>
        <v>#REF!</v>
      </c>
    </row>
    <row r="227" spans="1:17" ht="24" x14ac:dyDescent="0.25">
      <c r="A227" s="71"/>
      <c r="B227" s="71"/>
      <c r="C227" s="9" t="s">
        <v>8</v>
      </c>
      <c r="D227" s="10">
        <f t="shared" si="19"/>
        <v>0</v>
      </c>
      <c r="E227" s="10">
        <v>0</v>
      </c>
      <c r="F227" s="10">
        <v>0</v>
      </c>
      <c r="G227" s="10">
        <v>0</v>
      </c>
      <c r="H227" s="10">
        <v>0</v>
      </c>
      <c r="I227" s="10">
        <v>0</v>
      </c>
      <c r="J227" s="10">
        <v>0</v>
      </c>
      <c r="K227" s="10">
        <v>0</v>
      </c>
      <c r="L227" s="15">
        <v>0</v>
      </c>
      <c r="M227" s="10">
        <v>0</v>
      </c>
      <c r="N227" s="10">
        <v>0</v>
      </c>
      <c r="O227" s="10">
        <v>0</v>
      </c>
      <c r="P227" s="12" t="e">
        <f>L227-#REF!</f>
        <v>#REF!</v>
      </c>
      <c r="Q227" s="1" t="e">
        <f>P227-'ВЕРНАЯ на АВГУСТ'!P227</f>
        <v>#REF!</v>
      </c>
    </row>
    <row r="228" spans="1:17" ht="24" x14ac:dyDescent="0.25">
      <c r="A228" s="71"/>
      <c r="B228" s="71"/>
      <c r="C228" s="9" t="s">
        <v>9</v>
      </c>
      <c r="D228" s="10">
        <f t="shared" si="19"/>
        <v>0</v>
      </c>
      <c r="E228" s="10">
        <v>0</v>
      </c>
      <c r="F228" s="10">
        <v>0</v>
      </c>
      <c r="G228" s="10">
        <v>0</v>
      </c>
      <c r="H228" s="10">
        <v>0</v>
      </c>
      <c r="I228" s="10">
        <v>0</v>
      </c>
      <c r="J228" s="10">
        <v>0</v>
      </c>
      <c r="K228" s="10">
        <v>0</v>
      </c>
      <c r="L228" s="15">
        <v>0</v>
      </c>
      <c r="M228" s="10">
        <v>0</v>
      </c>
      <c r="N228" s="10">
        <v>0</v>
      </c>
      <c r="O228" s="10">
        <v>0</v>
      </c>
      <c r="P228" s="12" t="e">
        <f>L228-#REF!</f>
        <v>#REF!</v>
      </c>
      <c r="Q228" s="1" t="e">
        <f>P228-'ВЕРНАЯ на АВГУСТ'!P228</f>
        <v>#REF!</v>
      </c>
    </row>
    <row r="229" spans="1:17" ht="36" x14ac:dyDescent="0.25">
      <c r="A229" s="71"/>
      <c r="B229" s="71"/>
      <c r="C229" s="9" t="s">
        <v>10</v>
      </c>
      <c r="D229" s="10">
        <f t="shared" si="19"/>
        <v>0</v>
      </c>
      <c r="E229" s="10">
        <v>0</v>
      </c>
      <c r="F229" s="10">
        <v>0</v>
      </c>
      <c r="G229" s="10">
        <v>0</v>
      </c>
      <c r="H229" s="10">
        <v>0</v>
      </c>
      <c r="I229" s="10">
        <v>0</v>
      </c>
      <c r="J229" s="10">
        <v>0</v>
      </c>
      <c r="K229" s="10">
        <v>0</v>
      </c>
      <c r="L229" s="15">
        <v>0</v>
      </c>
      <c r="M229" s="10">
        <v>0</v>
      </c>
      <c r="N229" s="10">
        <v>0</v>
      </c>
      <c r="O229" s="10">
        <v>0</v>
      </c>
      <c r="P229" s="12" t="e">
        <f>L229-#REF!</f>
        <v>#REF!</v>
      </c>
      <c r="Q229" s="1" t="e">
        <f>P229-'ВЕРНАЯ на АВГУСТ'!P229</f>
        <v>#REF!</v>
      </c>
    </row>
    <row r="230" spans="1:17" x14ac:dyDescent="0.25">
      <c r="A230" s="9"/>
      <c r="B230" s="9"/>
      <c r="C230" s="9"/>
      <c r="D230" s="10">
        <f t="shared" si="19"/>
        <v>0</v>
      </c>
      <c r="E230" s="10"/>
      <c r="F230" s="10"/>
      <c r="G230" s="10"/>
      <c r="H230" s="10"/>
      <c r="I230" s="10"/>
      <c r="J230" s="10"/>
      <c r="K230" s="10"/>
      <c r="L230" s="15"/>
      <c r="M230" s="10"/>
      <c r="N230" s="10"/>
      <c r="O230" s="10"/>
      <c r="P230" s="12" t="e">
        <f>L230-#REF!</f>
        <v>#REF!</v>
      </c>
      <c r="Q230" s="1" t="e">
        <f>P230-'ВЕРНАЯ на АВГУСТ'!P230</f>
        <v>#REF!</v>
      </c>
    </row>
    <row r="231" spans="1:17" x14ac:dyDescent="0.25">
      <c r="A231" s="71" t="s">
        <v>50</v>
      </c>
      <c r="B231" s="71" t="s">
        <v>13</v>
      </c>
      <c r="C231" s="9" t="s">
        <v>6</v>
      </c>
      <c r="D231" s="10">
        <f t="shared" si="19"/>
        <v>400</v>
      </c>
      <c r="E231" s="10">
        <v>400</v>
      </c>
      <c r="F231" s="10">
        <v>0</v>
      </c>
      <c r="G231" s="10">
        <v>0</v>
      </c>
      <c r="H231" s="10">
        <v>0</v>
      </c>
      <c r="I231" s="10">
        <v>0</v>
      </c>
      <c r="J231" s="10">
        <v>0</v>
      </c>
      <c r="K231" s="10">
        <f>K232+K233+K234+K235+K236</f>
        <v>0</v>
      </c>
      <c r="L231" s="15">
        <f>L232+L233+L234+L235+L236</f>
        <v>0</v>
      </c>
      <c r="M231" s="10">
        <f>M232+M233+M234+M235+M236</f>
        <v>0</v>
      </c>
      <c r="N231" s="10">
        <f>N232+N233+N234+N235+N236</f>
        <v>0</v>
      </c>
      <c r="O231" s="10">
        <f>O232+O233+O234+O235+O236</f>
        <v>0</v>
      </c>
      <c r="P231" s="12" t="e">
        <f>L231-#REF!</f>
        <v>#REF!</v>
      </c>
      <c r="Q231" s="1" t="e">
        <f>P231-'ВЕРНАЯ на АВГУСТ'!P231</f>
        <v>#REF!</v>
      </c>
    </row>
    <row r="232" spans="1:17" x14ac:dyDescent="0.25">
      <c r="A232" s="71"/>
      <c r="B232" s="71"/>
      <c r="C232" s="9" t="s">
        <v>7</v>
      </c>
      <c r="D232" s="10">
        <f t="shared" si="19"/>
        <v>400</v>
      </c>
      <c r="E232" s="10">
        <v>400</v>
      </c>
      <c r="F232" s="10">
        <v>0</v>
      </c>
      <c r="G232" s="10">
        <v>0</v>
      </c>
      <c r="H232" s="10">
        <v>0</v>
      </c>
      <c r="I232" s="10">
        <v>0</v>
      </c>
      <c r="J232" s="10">
        <v>0</v>
      </c>
      <c r="K232" s="10">
        <v>0</v>
      </c>
      <c r="L232" s="15">
        <v>0</v>
      </c>
      <c r="M232" s="10">
        <v>0</v>
      </c>
      <c r="N232" s="10">
        <v>0</v>
      </c>
      <c r="O232" s="10">
        <v>0</v>
      </c>
      <c r="P232" s="12" t="e">
        <f>L232-#REF!</f>
        <v>#REF!</v>
      </c>
      <c r="Q232" s="1" t="e">
        <f>P232-'ВЕРНАЯ на АВГУСТ'!P232</f>
        <v>#REF!</v>
      </c>
    </row>
    <row r="233" spans="1:17" ht="24" x14ac:dyDescent="0.25">
      <c r="A233" s="71"/>
      <c r="B233" s="71"/>
      <c r="C233" s="9" t="s">
        <v>8</v>
      </c>
      <c r="D233" s="10">
        <f t="shared" si="19"/>
        <v>0</v>
      </c>
      <c r="E233" s="10">
        <v>0</v>
      </c>
      <c r="F233" s="10">
        <v>0</v>
      </c>
      <c r="G233" s="10">
        <v>0</v>
      </c>
      <c r="H233" s="10">
        <v>0</v>
      </c>
      <c r="I233" s="10">
        <v>0</v>
      </c>
      <c r="J233" s="10">
        <v>0</v>
      </c>
      <c r="K233" s="10">
        <v>0</v>
      </c>
      <c r="L233" s="15">
        <v>0</v>
      </c>
      <c r="M233" s="10">
        <v>0</v>
      </c>
      <c r="N233" s="10">
        <v>0</v>
      </c>
      <c r="O233" s="10">
        <v>0</v>
      </c>
      <c r="P233" s="12" t="e">
        <f>L233-#REF!</f>
        <v>#REF!</v>
      </c>
      <c r="Q233" s="1" t="e">
        <f>P233-'ВЕРНАЯ на АВГУСТ'!P233</f>
        <v>#REF!</v>
      </c>
    </row>
    <row r="234" spans="1:17" ht="24" x14ac:dyDescent="0.25">
      <c r="A234" s="71"/>
      <c r="B234" s="71"/>
      <c r="C234" s="9" t="s">
        <v>9</v>
      </c>
      <c r="D234" s="10">
        <f t="shared" si="19"/>
        <v>0</v>
      </c>
      <c r="E234" s="10">
        <v>0</v>
      </c>
      <c r="F234" s="10">
        <v>0</v>
      </c>
      <c r="G234" s="10">
        <v>0</v>
      </c>
      <c r="H234" s="10">
        <v>0</v>
      </c>
      <c r="I234" s="10">
        <v>0</v>
      </c>
      <c r="J234" s="10">
        <v>0</v>
      </c>
      <c r="K234" s="10">
        <v>0</v>
      </c>
      <c r="L234" s="15">
        <v>0</v>
      </c>
      <c r="M234" s="10">
        <v>0</v>
      </c>
      <c r="N234" s="10">
        <v>0</v>
      </c>
      <c r="O234" s="10">
        <v>0</v>
      </c>
      <c r="P234" s="12" t="e">
        <f>L234-#REF!</f>
        <v>#REF!</v>
      </c>
      <c r="Q234" s="1" t="e">
        <f>P234-'ВЕРНАЯ на АВГУСТ'!P234</f>
        <v>#REF!</v>
      </c>
    </row>
    <row r="235" spans="1:17" ht="36" x14ac:dyDescent="0.25">
      <c r="A235" s="71"/>
      <c r="B235" s="71"/>
      <c r="C235" s="9" t="s">
        <v>10</v>
      </c>
      <c r="D235" s="10">
        <f t="shared" si="19"/>
        <v>0</v>
      </c>
      <c r="E235" s="10">
        <v>0</v>
      </c>
      <c r="F235" s="10">
        <v>0</v>
      </c>
      <c r="G235" s="10">
        <v>0</v>
      </c>
      <c r="H235" s="10">
        <v>0</v>
      </c>
      <c r="I235" s="10">
        <v>0</v>
      </c>
      <c r="J235" s="10">
        <v>0</v>
      </c>
      <c r="K235" s="10">
        <v>0</v>
      </c>
      <c r="L235" s="15">
        <v>0</v>
      </c>
      <c r="M235" s="10">
        <v>0</v>
      </c>
      <c r="N235" s="10">
        <v>0</v>
      </c>
      <c r="O235" s="10">
        <v>0</v>
      </c>
      <c r="P235" s="12" t="e">
        <f>L235-#REF!</f>
        <v>#REF!</v>
      </c>
      <c r="Q235" s="1" t="e">
        <f>P235-'ВЕРНАЯ на АВГУСТ'!P235</f>
        <v>#REF!</v>
      </c>
    </row>
    <row r="236" spans="1:17" x14ac:dyDescent="0.25">
      <c r="A236" s="9"/>
      <c r="B236" s="9"/>
      <c r="C236" s="9"/>
      <c r="D236" s="10">
        <f t="shared" si="19"/>
        <v>0</v>
      </c>
      <c r="E236" s="10"/>
      <c r="F236" s="10"/>
      <c r="G236" s="10"/>
      <c r="H236" s="10"/>
      <c r="I236" s="10"/>
      <c r="J236" s="10"/>
      <c r="K236" s="10"/>
      <c r="L236" s="15"/>
      <c r="M236" s="10"/>
      <c r="N236" s="10"/>
      <c r="O236" s="10"/>
      <c r="P236" s="12" t="e">
        <f>L236-#REF!</f>
        <v>#REF!</v>
      </c>
      <c r="Q236" s="1" t="e">
        <f>P236-'ВЕРНАЯ на АВГУСТ'!P236</f>
        <v>#REF!</v>
      </c>
    </row>
    <row r="237" spans="1:17" x14ac:dyDescent="0.25">
      <c r="A237" s="71" t="s">
        <v>51</v>
      </c>
      <c r="B237" s="71" t="s">
        <v>13</v>
      </c>
      <c r="C237" s="9" t="s">
        <v>6</v>
      </c>
      <c r="D237" s="10">
        <f t="shared" si="19"/>
        <v>171913.59999999998</v>
      </c>
      <c r="E237" s="10">
        <v>12530.5</v>
      </c>
      <c r="F237" s="10">
        <v>13040</v>
      </c>
      <c r="G237" s="10">
        <v>13589.7</v>
      </c>
      <c r="H237" s="10">
        <v>15216.8</v>
      </c>
      <c r="I237" s="10">
        <v>14763</v>
      </c>
      <c r="J237" s="10">
        <v>15378.3</v>
      </c>
      <c r="K237" s="10">
        <f>K238+K239+K240+K241+K242</f>
        <v>18116.3</v>
      </c>
      <c r="L237" s="15">
        <f>L238+L239+L240+L241+L242</f>
        <v>17435</v>
      </c>
      <c r="M237" s="10">
        <f>M238+M239+M240+M241+M242</f>
        <v>17158.400000000001</v>
      </c>
      <c r="N237" s="10">
        <f>N238+N239+N240+N241+N242</f>
        <v>17342.8</v>
      </c>
      <c r="O237" s="10">
        <f>O238+O239+O240+O241+O242</f>
        <v>17342.8</v>
      </c>
      <c r="P237" s="12" t="e">
        <f>L237-#REF!</f>
        <v>#REF!</v>
      </c>
      <c r="Q237" s="1" t="e">
        <f>P237-'ВЕРНАЯ на АВГУСТ'!P237</f>
        <v>#REF!</v>
      </c>
    </row>
    <row r="238" spans="1:17" x14ac:dyDescent="0.25">
      <c r="A238" s="71"/>
      <c r="B238" s="71"/>
      <c r="C238" s="9" t="s">
        <v>7</v>
      </c>
      <c r="D238" s="10">
        <f t="shared" si="19"/>
        <v>171913.59999999998</v>
      </c>
      <c r="E238" s="10">
        <v>12530.5</v>
      </c>
      <c r="F238" s="10">
        <v>13040</v>
      </c>
      <c r="G238" s="10">
        <v>13589.7</v>
      </c>
      <c r="H238" s="10">
        <v>15216.8</v>
      </c>
      <c r="I238" s="10">
        <v>14763</v>
      </c>
      <c r="J238" s="10">
        <v>15378.3</v>
      </c>
      <c r="K238" s="10">
        <v>18116.3</v>
      </c>
      <c r="L238" s="15">
        <v>17435</v>
      </c>
      <c r="M238" s="10">
        <v>17158.400000000001</v>
      </c>
      <c r="N238" s="10">
        <v>17342.8</v>
      </c>
      <c r="O238" s="10">
        <v>17342.8</v>
      </c>
      <c r="P238" s="12" t="e">
        <f>L238-#REF!</f>
        <v>#REF!</v>
      </c>
      <c r="Q238" s="1" t="e">
        <f>P238-'ВЕРНАЯ на АВГУСТ'!P238</f>
        <v>#REF!</v>
      </c>
    </row>
    <row r="239" spans="1:17" ht="24" x14ac:dyDescent="0.25">
      <c r="A239" s="71"/>
      <c r="B239" s="71"/>
      <c r="C239" s="9" t="s">
        <v>8</v>
      </c>
      <c r="D239" s="10">
        <f t="shared" si="19"/>
        <v>0</v>
      </c>
      <c r="E239" s="10">
        <v>0</v>
      </c>
      <c r="F239" s="10">
        <v>0</v>
      </c>
      <c r="G239" s="10">
        <v>0</v>
      </c>
      <c r="H239" s="10">
        <v>0</v>
      </c>
      <c r="I239" s="10">
        <v>0</v>
      </c>
      <c r="J239" s="10">
        <v>0</v>
      </c>
      <c r="K239" s="10">
        <v>0</v>
      </c>
      <c r="L239" s="15">
        <v>0</v>
      </c>
      <c r="M239" s="10">
        <v>0</v>
      </c>
      <c r="N239" s="10">
        <v>0</v>
      </c>
      <c r="O239" s="10">
        <v>0</v>
      </c>
      <c r="P239" s="12" t="e">
        <f>L239-#REF!</f>
        <v>#REF!</v>
      </c>
      <c r="Q239" s="1" t="e">
        <f>P239-'ВЕРНАЯ на АВГУСТ'!P239</f>
        <v>#REF!</v>
      </c>
    </row>
    <row r="240" spans="1:17" ht="24" x14ac:dyDescent="0.25">
      <c r="A240" s="71"/>
      <c r="B240" s="71"/>
      <c r="C240" s="9" t="s">
        <v>9</v>
      </c>
      <c r="D240" s="10">
        <f t="shared" si="19"/>
        <v>0</v>
      </c>
      <c r="E240" s="10">
        <v>0</v>
      </c>
      <c r="F240" s="10">
        <v>0</v>
      </c>
      <c r="G240" s="10">
        <v>0</v>
      </c>
      <c r="H240" s="10">
        <v>0</v>
      </c>
      <c r="I240" s="10">
        <v>0</v>
      </c>
      <c r="J240" s="10">
        <v>0</v>
      </c>
      <c r="K240" s="10">
        <v>0</v>
      </c>
      <c r="L240" s="15">
        <v>0</v>
      </c>
      <c r="M240" s="10">
        <v>0</v>
      </c>
      <c r="N240" s="10">
        <v>0</v>
      </c>
      <c r="O240" s="10">
        <v>0</v>
      </c>
      <c r="P240" s="12" t="e">
        <f>L240-#REF!</f>
        <v>#REF!</v>
      </c>
      <c r="Q240" s="1" t="e">
        <f>P240-'ВЕРНАЯ на АВГУСТ'!P240</f>
        <v>#REF!</v>
      </c>
    </row>
    <row r="241" spans="1:19" ht="36" x14ac:dyDescent="0.25">
      <c r="A241" s="71"/>
      <c r="B241" s="71"/>
      <c r="C241" s="9" t="s">
        <v>10</v>
      </c>
      <c r="D241" s="10">
        <f t="shared" si="19"/>
        <v>0</v>
      </c>
      <c r="E241" s="10">
        <v>0</v>
      </c>
      <c r="F241" s="10">
        <v>0</v>
      </c>
      <c r="G241" s="10">
        <v>0</v>
      </c>
      <c r="H241" s="10">
        <v>0</v>
      </c>
      <c r="I241" s="10">
        <v>0</v>
      </c>
      <c r="J241" s="10">
        <v>0</v>
      </c>
      <c r="K241" s="10">
        <v>0</v>
      </c>
      <c r="L241" s="15">
        <v>0</v>
      </c>
      <c r="M241" s="10">
        <v>0</v>
      </c>
      <c r="N241" s="10">
        <v>0</v>
      </c>
      <c r="O241" s="10">
        <v>0</v>
      </c>
      <c r="P241" s="12" t="e">
        <f>L241-#REF!</f>
        <v>#REF!</v>
      </c>
      <c r="Q241" s="1" t="e">
        <f>P241-'ВЕРНАЯ на АВГУСТ'!P241</f>
        <v>#REF!</v>
      </c>
    </row>
    <row r="242" spans="1:19" x14ac:dyDescent="0.25">
      <c r="A242" s="9"/>
      <c r="B242" s="9"/>
      <c r="C242" s="9"/>
      <c r="D242" s="10">
        <f t="shared" si="19"/>
        <v>0</v>
      </c>
      <c r="E242" s="10"/>
      <c r="F242" s="10"/>
      <c r="G242" s="10"/>
      <c r="H242" s="10"/>
      <c r="I242" s="10"/>
      <c r="J242" s="10"/>
      <c r="K242" s="10"/>
      <c r="L242" s="15"/>
      <c r="M242" s="10"/>
      <c r="N242" s="10"/>
      <c r="O242" s="10"/>
      <c r="P242" s="12" t="e">
        <f>L242-#REF!</f>
        <v>#REF!</v>
      </c>
      <c r="Q242" s="1" t="e">
        <f>P242-'ВЕРНАЯ на АВГУСТ'!P242</f>
        <v>#REF!</v>
      </c>
    </row>
    <row r="243" spans="1:19" x14ac:dyDescent="0.25">
      <c r="A243" s="73" t="s">
        <v>52</v>
      </c>
      <c r="B243" s="71"/>
      <c r="C243" s="9" t="s">
        <v>6</v>
      </c>
      <c r="D243" s="20">
        <f t="shared" si="19"/>
        <v>11756201.399999999</v>
      </c>
      <c r="E243" s="10">
        <f t="shared" ref="E243:O248" si="21">E249+E255+E261+E267+E273+E279</f>
        <v>579415.00000000012</v>
      </c>
      <c r="F243" s="10">
        <f t="shared" si="21"/>
        <v>319489.09999999998</v>
      </c>
      <c r="G243" s="10">
        <f t="shared" si="21"/>
        <v>382147.3</v>
      </c>
      <c r="H243" s="10">
        <f t="shared" si="21"/>
        <v>664880.1</v>
      </c>
      <c r="I243" s="10">
        <f t="shared" si="21"/>
        <v>1129022</v>
      </c>
      <c r="J243" s="10">
        <f t="shared" si="21"/>
        <v>1288558.5</v>
      </c>
      <c r="K243" s="10">
        <f t="shared" si="21"/>
        <v>1286301.9999999998</v>
      </c>
      <c r="L243" s="20">
        <f t="shared" si="21"/>
        <v>1598302</v>
      </c>
      <c r="M243" s="10">
        <f t="shared" si="21"/>
        <v>1517332.7</v>
      </c>
      <c r="N243" s="10">
        <f t="shared" si="21"/>
        <v>1518369</v>
      </c>
      <c r="O243" s="10">
        <f t="shared" si="21"/>
        <v>1472383.7</v>
      </c>
      <c r="P243" s="12" t="e">
        <f>L243-#REF!</f>
        <v>#REF!</v>
      </c>
      <c r="Q243" s="1" t="e">
        <f>P243-'ВЕРНАЯ на АВГУСТ'!P243</f>
        <v>#REF!</v>
      </c>
    </row>
    <row r="244" spans="1:19" x14ac:dyDescent="0.25">
      <c r="A244" s="73"/>
      <c r="B244" s="71"/>
      <c r="C244" s="9" t="s">
        <v>7</v>
      </c>
      <c r="D244" s="20">
        <f t="shared" si="19"/>
        <v>1410797.9999999998</v>
      </c>
      <c r="E244" s="10">
        <f t="shared" si="21"/>
        <v>105670.3</v>
      </c>
      <c r="F244" s="10">
        <f t="shared" si="21"/>
        <v>102525.3</v>
      </c>
      <c r="G244" s="10">
        <f t="shared" si="21"/>
        <v>106425.4</v>
      </c>
      <c r="H244" s="10">
        <f t="shared" si="21"/>
        <v>106146.2</v>
      </c>
      <c r="I244" s="10">
        <f t="shared" si="21"/>
        <v>106350.5</v>
      </c>
      <c r="J244" s="10">
        <f t="shared" si="21"/>
        <v>128522.09999999999</v>
      </c>
      <c r="K244" s="10">
        <f t="shared" si="21"/>
        <v>133296.19999999998</v>
      </c>
      <c r="L244" s="20">
        <f t="shared" si="21"/>
        <v>154960.9</v>
      </c>
      <c r="M244" s="10">
        <f t="shared" si="21"/>
        <v>155633.70000000001</v>
      </c>
      <c r="N244" s="10">
        <f t="shared" si="21"/>
        <v>155633.70000000001</v>
      </c>
      <c r="O244" s="10">
        <f t="shared" si="21"/>
        <v>155633.70000000001</v>
      </c>
      <c r="P244" s="12" t="e">
        <f>L244-#REF!</f>
        <v>#REF!</v>
      </c>
      <c r="Q244" s="1" t="e">
        <f>P244-'ВЕРНАЯ на АВГУСТ'!P244</f>
        <v>#REF!</v>
      </c>
      <c r="S244" s="1">
        <v>11756201.4</v>
      </c>
    </row>
    <row r="245" spans="1:19" ht="24" x14ac:dyDescent="0.25">
      <c r="A245" s="73"/>
      <c r="B245" s="71"/>
      <c r="C245" s="9" t="s">
        <v>8</v>
      </c>
      <c r="D245" s="10">
        <f t="shared" si="19"/>
        <v>0</v>
      </c>
      <c r="E245" s="10">
        <f t="shared" si="21"/>
        <v>0</v>
      </c>
      <c r="F245" s="10">
        <f t="shared" si="21"/>
        <v>0</v>
      </c>
      <c r="G245" s="10">
        <f t="shared" si="21"/>
        <v>0</v>
      </c>
      <c r="H245" s="10">
        <f t="shared" si="21"/>
        <v>0</v>
      </c>
      <c r="I245" s="10">
        <f t="shared" si="21"/>
        <v>0</v>
      </c>
      <c r="J245" s="10">
        <f t="shared" si="21"/>
        <v>0</v>
      </c>
      <c r="K245" s="10">
        <f t="shared" si="21"/>
        <v>0</v>
      </c>
      <c r="L245" s="15">
        <f t="shared" si="21"/>
        <v>0</v>
      </c>
      <c r="M245" s="10">
        <f t="shared" si="21"/>
        <v>0</v>
      </c>
      <c r="N245" s="10">
        <f t="shared" si="21"/>
        <v>0</v>
      </c>
      <c r="O245" s="10">
        <f t="shared" si="21"/>
        <v>0</v>
      </c>
      <c r="P245" s="12" t="e">
        <f>L245-#REF!</f>
        <v>#REF!</v>
      </c>
      <c r="Q245" s="1" t="e">
        <f>P245-'ВЕРНАЯ на АВГУСТ'!P245</f>
        <v>#REF!</v>
      </c>
    </row>
    <row r="246" spans="1:19" ht="24" x14ac:dyDescent="0.25">
      <c r="A246" s="73"/>
      <c r="B246" s="71"/>
      <c r="C246" s="9" t="s">
        <v>9</v>
      </c>
      <c r="D246" s="10">
        <f t="shared" si="19"/>
        <v>10027589</v>
      </c>
      <c r="E246" s="10">
        <f t="shared" si="21"/>
        <v>455216.7</v>
      </c>
      <c r="F246" s="10">
        <f t="shared" si="21"/>
        <v>197602</v>
      </c>
      <c r="G246" s="10">
        <f t="shared" si="21"/>
        <v>249116.9</v>
      </c>
      <c r="H246" s="10">
        <f t="shared" si="21"/>
        <v>531427</v>
      </c>
      <c r="I246" s="10">
        <f t="shared" si="21"/>
        <v>991095.5</v>
      </c>
      <c r="J246" s="10">
        <f t="shared" si="21"/>
        <v>1127228.8999999999</v>
      </c>
      <c r="K246" s="10">
        <f t="shared" si="21"/>
        <v>1132780.8999999999</v>
      </c>
      <c r="L246" s="15">
        <f t="shared" si="21"/>
        <v>1410533.6</v>
      </c>
      <c r="M246" s="10">
        <f t="shared" si="21"/>
        <v>1327251.2</v>
      </c>
      <c r="N246" s="10">
        <f t="shared" si="21"/>
        <v>1326565</v>
      </c>
      <c r="O246" s="10">
        <f t="shared" si="21"/>
        <v>1278771.3</v>
      </c>
      <c r="P246" s="12" t="e">
        <f>L246-#REF!</f>
        <v>#REF!</v>
      </c>
      <c r="Q246" s="1" t="e">
        <f>P246-'ВЕРНАЯ на АВГУСТ'!P246</f>
        <v>#REF!</v>
      </c>
    </row>
    <row r="247" spans="1:19" ht="36" x14ac:dyDescent="0.25">
      <c r="A247" s="73"/>
      <c r="B247" s="71"/>
      <c r="C247" s="9" t="s">
        <v>10</v>
      </c>
      <c r="D247" s="10">
        <f t="shared" si="19"/>
        <v>317814.40000000002</v>
      </c>
      <c r="E247" s="10">
        <f t="shared" si="21"/>
        <v>18528</v>
      </c>
      <c r="F247" s="10">
        <f t="shared" si="21"/>
        <v>19361.8</v>
      </c>
      <c r="G247" s="10">
        <f t="shared" si="21"/>
        <v>26605</v>
      </c>
      <c r="H247" s="10">
        <f t="shared" si="21"/>
        <v>27306.9</v>
      </c>
      <c r="I247" s="10">
        <f t="shared" si="21"/>
        <v>31576</v>
      </c>
      <c r="J247" s="10">
        <f t="shared" si="21"/>
        <v>32807.5</v>
      </c>
      <c r="K247" s="10">
        <f t="shared" si="21"/>
        <v>20224.900000000001</v>
      </c>
      <c r="L247" s="15">
        <f t="shared" si="21"/>
        <v>32807.5</v>
      </c>
      <c r="M247" s="10">
        <f t="shared" si="21"/>
        <v>34447.800000000003</v>
      </c>
      <c r="N247" s="10">
        <f t="shared" si="21"/>
        <v>36170.300000000003</v>
      </c>
      <c r="O247" s="10">
        <f t="shared" si="21"/>
        <v>37978.699999999997</v>
      </c>
      <c r="P247" s="12" t="e">
        <f>L247-#REF!</f>
        <v>#REF!</v>
      </c>
      <c r="Q247" s="1" t="e">
        <f>P247-'ВЕРНАЯ на АВГУСТ'!P247</f>
        <v>#REF!</v>
      </c>
    </row>
    <row r="248" spans="1:19" x14ac:dyDescent="0.25">
      <c r="A248" s="11"/>
      <c r="B248" s="9"/>
      <c r="C248" s="9"/>
      <c r="D248" s="10">
        <f t="shared" si="19"/>
        <v>0</v>
      </c>
      <c r="E248" s="10">
        <f t="shared" si="21"/>
        <v>0</v>
      </c>
      <c r="F248" s="10">
        <f t="shared" si="21"/>
        <v>0</v>
      </c>
      <c r="G248" s="10">
        <f t="shared" si="21"/>
        <v>0</v>
      </c>
      <c r="H248" s="10">
        <f t="shared" si="21"/>
        <v>0</v>
      </c>
      <c r="I248" s="10">
        <f t="shared" si="21"/>
        <v>0</v>
      </c>
      <c r="J248" s="10">
        <f t="shared" si="21"/>
        <v>0</v>
      </c>
      <c r="K248" s="10">
        <f t="shared" si="21"/>
        <v>0</v>
      </c>
      <c r="L248" s="15">
        <f t="shared" si="21"/>
        <v>0</v>
      </c>
      <c r="M248" s="10">
        <f t="shared" si="21"/>
        <v>0</v>
      </c>
      <c r="N248" s="10">
        <f t="shared" si="21"/>
        <v>0</v>
      </c>
      <c r="O248" s="10">
        <f t="shared" si="21"/>
        <v>0</v>
      </c>
      <c r="P248" s="12" t="e">
        <f>L248-#REF!</f>
        <v>#REF!</v>
      </c>
      <c r="Q248" s="1" t="e">
        <f>P248-'ВЕРНАЯ на АВГУСТ'!P248</f>
        <v>#REF!</v>
      </c>
    </row>
    <row r="249" spans="1:19" x14ac:dyDescent="0.25">
      <c r="A249" s="71" t="s">
        <v>53</v>
      </c>
      <c r="B249" s="71" t="s">
        <v>21</v>
      </c>
      <c r="C249" s="9" t="s">
        <v>6</v>
      </c>
      <c r="D249" s="20">
        <f t="shared" si="19"/>
        <v>11683115.799999999</v>
      </c>
      <c r="E249" s="10">
        <v>574379.30000000005</v>
      </c>
      <c r="F249" s="10">
        <v>315610.59999999998</v>
      </c>
      <c r="G249" s="10">
        <v>377518.1</v>
      </c>
      <c r="H249" s="10">
        <v>660236.1</v>
      </c>
      <c r="I249" s="10">
        <v>1124742</v>
      </c>
      <c r="J249" s="10">
        <v>1280636.1000000001</v>
      </c>
      <c r="K249" s="10">
        <f>K250+K251+K252+K253+K254</f>
        <v>1282006.1999999997</v>
      </c>
      <c r="L249" s="20">
        <f>L250+L251+L252+L253+L254</f>
        <v>1588702</v>
      </c>
      <c r="M249" s="10">
        <f>M250+M251+M252+M253+M254</f>
        <v>1507732.7</v>
      </c>
      <c r="N249" s="10">
        <f>N250+N251+N252+N253+N254</f>
        <v>1508769</v>
      </c>
      <c r="O249" s="10">
        <f>O250+O251+O252+O253+O254</f>
        <v>1462783.7</v>
      </c>
      <c r="P249" s="24" t="e">
        <f>L249-#REF!</f>
        <v>#REF!</v>
      </c>
      <c r="Q249" s="1" t="e">
        <f>P249-'ВЕРНАЯ на АВГУСТ'!P249</f>
        <v>#REF!</v>
      </c>
    </row>
    <row r="250" spans="1:19" x14ac:dyDescent="0.25">
      <c r="A250" s="71"/>
      <c r="B250" s="71"/>
      <c r="C250" s="9" t="s">
        <v>7</v>
      </c>
      <c r="D250" s="20">
        <f t="shared" si="19"/>
        <v>1337712.3999999999</v>
      </c>
      <c r="E250" s="10">
        <v>100634.6</v>
      </c>
      <c r="F250" s="10">
        <v>98646.8</v>
      </c>
      <c r="G250" s="10">
        <v>101796.2</v>
      </c>
      <c r="H250" s="10">
        <v>101502.2</v>
      </c>
      <c r="I250" s="10">
        <v>102070.5</v>
      </c>
      <c r="J250" s="10">
        <v>120599.7</v>
      </c>
      <c r="K250" s="10">
        <v>129000.4</v>
      </c>
      <c r="L250" s="20">
        <f>145360.9</f>
        <v>145360.9</v>
      </c>
      <c r="M250" s="10">
        <v>146033.70000000001</v>
      </c>
      <c r="N250" s="10">
        <v>146033.70000000001</v>
      </c>
      <c r="O250" s="10">
        <v>146033.70000000001</v>
      </c>
      <c r="P250" s="24" t="e">
        <f>L250-#REF!</f>
        <v>#REF!</v>
      </c>
      <c r="Q250" s="1" t="e">
        <f>P250-'ВЕРНАЯ на АВГУСТ'!P250</f>
        <v>#REF!</v>
      </c>
    </row>
    <row r="251" spans="1:19" ht="24" x14ac:dyDescent="0.25">
      <c r="A251" s="71"/>
      <c r="B251" s="71"/>
      <c r="C251" s="9" t="s">
        <v>8</v>
      </c>
      <c r="D251" s="10">
        <f t="shared" si="19"/>
        <v>0</v>
      </c>
      <c r="E251" s="10">
        <v>0</v>
      </c>
      <c r="F251" s="10">
        <v>0</v>
      </c>
      <c r="G251" s="10">
        <v>0</v>
      </c>
      <c r="H251" s="10">
        <v>0</v>
      </c>
      <c r="I251" s="10">
        <v>0</v>
      </c>
      <c r="J251" s="10">
        <v>0</v>
      </c>
      <c r="K251" s="10">
        <v>0</v>
      </c>
      <c r="L251" s="15">
        <v>0</v>
      </c>
      <c r="M251" s="10">
        <v>0</v>
      </c>
      <c r="N251" s="10">
        <v>0</v>
      </c>
      <c r="O251" s="10">
        <v>0</v>
      </c>
      <c r="P251" s="12" t="e">
        <f>L251-#REF!</f>
        <v>#REF!</v>
      </c>
      <c r="Q251" s="1" t="e">
        <f>P251-'ВЕРНАЯ на АВГУСТ'!P251</f>
        <v>#REF!</v>
      </c>
    </row>
    <row r="252" spans="1:19" ht="24" x14ac:dyDescent="0.25">
      <c r="A252" s="71"/>
      <c r="B252" s="71"/>
      <c r="C252" s="9" t="s">
        <v>9</v>
      </c>
      <c r="D252" s="10">
        <f t="shared" si="19"/>
        <v>10027589</v>
      </c>
      <c r="E252" s="10">
        <v>455216.7</v>
      </c>
      <c r="F252" s="10">
        <v>197602</v>
      </c>
      <c r="G252" s="10">
        <v>249116.9</v>
      </c>
      <c r="H252" s="10">
        <v>531427</v>
      </c>
      <c r="I252" s="10">
        <v>991095.5</v>
      </c>
      <c r="J252" s="10">
        <v>1127228.8999999999</v>
      </c>
      <c r="K252" s="10">
        <v>1132780.8999999999</v>
      </c>
      <c r="L252" s="15">
        <v>1410533.6</v>
      </c>
      <c r="M252" s="10">
        <v>1327251.2</v>
      </c>
      <c r="N252" s="10">
        <v>1326565</v>
      </c>
      <c r="O252" s="10">
        <v>1278771.3</v>
      </c>
      <c r="P252" s="12" t="e">
        <f>L252-#REF!</f>
        <v>#REF!</v>
      </c>
      <c r="Q252" s="1" t="e">
        <f>P252-'ВЕРНАЯ на АВГУСТ'!P252</f>
        <v>#REF!</v>
      </c>
    </row>
    <row r="253" spans="1:19" ht="36" x14ac:dyDescent="0.25">
      <c r="A253" s="71"/>
      <c r="B253" s="71"/>
      <c r="C253" s="9" t="s">
        <v>10</v>
      </c>
      <c r="D253" s="10">
        <f t="shared" si="19"/>
        <v>317814.40000000002</v>
      </c>
      <c r="E253" s="10">
        <v>18528</v>
      </c>
      <c r="F253" s="10">
        <v>19361.8</v>
      </c>
      <c r="G253" s="10">
        <v>26605</v>
      </c>
      <c r="H253" s="10">
        <v>27306.9</v>
      </c>
      <c r="I253" s="10">
        <v>31576</v>
      </c>
      <c r="J253" s="10">
        <v>32807.5</v>
      </c>
      <c r="K253" s="10">
        <v>20224.900000000001</v>
      </c>
      <c r="L253" s="15">
        <v>32807.5</v>
      </c>
      <c r="M253" s="10">
        <v>34447.800000000003</v>
      </c>
      <c r="N253" s="10">
        <v>36170.300000000003</v>
      </c>
      <c r="O253" s="10">
        <v>37978.699999999997</v>
      </c>
      <c r="P253" s="12" t="e">
        <f>L253-#REF!</f>
        <v>#REF!</v>
      </c>
      <c r="Q253" s="1" t="e">
        <f>P253-'ВЕРНАЯ на АВГУСТ'!P253</f>
        <v>#REF!</v>
      </c>
    </row>
    <row r="254" spans="1:19" x14ac:dyDescent="0.25">
      <c r="A254" s="9"/>
      <c r="B254" s="9"/>
      <c r="C254" s="9"/>
      <c r="D254" s="10">
        <f t="shared" si="19"/>
        <v>0</v>
      </c>
      <c r="E254" s="10"/>
      <c r="F254" s="10"/>
      <c r="G254" s="10"/>
      <c r="H254" s="10"/>
      <c r="I254" s="10"/>
      <c r="J254" s="10"/>
      <c r="K254" s="10"/>
      <c r="L254" s="15"/>
      <c r="M254" s="10"/>
      <c r="N254" s="10"/>
      <c r="O254" s="10"/>
      <c r="P254" s="12" t="e">
        <f>L254-#REF!</f>
        <v>#REF!</v>
      </c>
      <c r="Q254" s="1" t="e">
        <f>P254-'ВЕРНАЯ на АВГУСТ'!P254</f>
        <v>#REF!</v>
      </c>
    </row>
    <row r="255" spans="1:19" x14ac:dyDescent="0.25">
      <c r="A255" s="71" t="s">
        <v>54</v>
      </c>
      <c r="B255" s="71" t="s">
        <v>13</v>
      </c>
      <c r="C255" s="9" t="s">
        <v>6</v>
      </c>
      <c r="D255" s="20">
        <f t="shared" si="19"/>
        <v>44458.5</v>
      </c>
      <c r="E255" s="10">
        <v>2348.8000000000002</v>
      </c>
      <c r="F255" s="10">
        <v>1963.5</v>
      </c>
      <c r="G255" s="10">
        <v>1970.8</v>
      </c>
      <c r="H255" s="10">
        <v>2765</v>
      </c>
      <c r="I255" s="10">
        <v>2160</v>
      </c>
      <c r="J255" s="10">
        <v>4922.3999999999996</v>
      </c>
      <c r="K255" s="10">
        <f>K256+K257+K258+K259+K260</f>
        <v>2328</v>
      </c>
      <c r="L255" s="20">
        <f>L256+L257+L258+L259+L260</f>
        <v>6500</v>
      </c>
      <c r="M255" s="10">
        <f>M256+M257+M258+M259+M260</f>
        <v>6500</v>
      </c>
      <c r="N255" s="10">
        <f>N256+N257+N258+N259+N260</f>
        <v>6500</v>
      </c>
      <c r="O255" s="10">
        <f>O256+O257+O258+O259+O260</f>
        <v>6500</v>
      </c>
      <c r="P255" s="24" t="e">
        <f>L255-#REF!</f>
        <v>#REF!</v>
      </c>
      <c r="Q255" s="1" t="e">
        <f>P255-'ВЕРНАЯ на АВГУСТ'!P255</f>
        <v>#REF!</v>
      </c>
    </row>
    <row r="256" spans="1:19" x14ac:dyDescent="0.25">
      <c r="A256" s="71"/>
      <c r="B256" s="71"/>
      <c r="C256" s="9" t="s">
        <v>7</v>
      </c>
      <c r="D256" s="20">
        <f t="shared" si="19"/>
        <v>44458.5</v>
      </c>
      <c r="E256" s="10">
        <v>2348.8000000000002</v>
      </c>
      <c r="F256" s="10">
        <v>1963.5</v>
      </c>
      <c r="G256" s="10">
        <v>1970.8</v>
      </c>
      <c r="H256" s="10">
        <v>2765</v>
      </c>
      <c r="I256" s="10">
        <v>2160</v>
      </c>
      <c r="J256" s="10">
        <v>4922.3999999999996</v>
      </c>
      <c r="K256" s="10">
        <v>2328</v>
      </c>
      <c r="L256" s="20">
        <f>6500</f>
        <v>6500</v>
      </c>
      <c r="M256" s="10">
        <v>6500</v>
      </c>
      <c r="N256" s="10">
        <v>6500</v>
      </c>
      <c r="O256" s="10">
        <v>6500</v>
      </c>
      <c r="P256" s="24" t="e">
        <f>L256-#REF!</f>
        <v>#REF!</v>
      </c>
      <c r="Q256" s="1" t="e">
        <f>P256-'ВЕРНАЯ на АВГУСТ'!P256</f>
        <v>#REF!</v>
      </c>
    </row>
    <row r="257" spans="1:17" ht="24" x14ac:dyDescent="0.25">
      <c r="A257" s="71"/>
      <c r="B257" s="71"/>
      <c r="C257" s="9" t="s">
        <v>8</v>
      </c>
      <c r="D257" s="10">
        <f t="shared" si="19"/>
        <v>0</v>
      </c>
      <c r="E257" s="10">
        <v>0</v>
      </c>
      <c r="F257" s="10">
        <v>0</v>
      </c>
      <c r="G257" s="10">
        <v>0</v>
      </c>
      <c r="H257" s="10">
        <v>0</v>
      </c>
      <c r="I257" s="10">
        <v>0</v>
      </c>
      <c r="J257" s="10">
        <v>0</v>
      </c>
      <c r="K257" s="10">
        <v>0</v>
      </c>
      <c r="L257" s="15">
        <v>0</v>
      </c>
      <c r="M257" s="10">
        <v>0</v>
      </c>
      <c r="N257" s="10">
        <v>0</v>
      </c>
      <c r="O257" s="10">
        <v>0</v>
      </c>
      <c r="P257" s="12" t="e">
        <f>L257-#REF!</f>
        <v>#REF!</v>
      </c>
      <c r="Q257" s="1" t="e">
        <f>P257-'ВЕРНАЯ на АВГУСТ'!P257</f>
        <v>#REF!</v>
      </c>
    </row>
    <row r="258" spans="1:17" ht="24" x14ac:dyDescent="0.25">
      <c r="A258" s="71"/>
      <c r="B258" s="71"/>
      <c r="C258" s="9" t="s">
        <v>9</v>
      </c>
      <c r="D258" s="10">
        <f t="shared" si="19"/>
        <v>0</v>
      </c>
      <c r="E258" s="10">
        <v>0</v>
      </c>
      <c r="F258" s="10">
        <v>0</v>
      </c>
      <c r="G258" s="10">
        <v>0</v>
      </c>
      <c r="H258" s="10">
        <v>0</v>
      </c>
      <c r="I258" s="10">
        <v>0</v>
      </c>
      <c r="J258" s="10">
        <v>0</v>
      </c>
      <c r="K258" s="10">
        <v>0</v>
      </c>
      <c r="L258" s="15">
        <v>0</v>
      </c>
      <c r="M258" s="10">
        <v>0</v>
      </c>
      <c r="N258" s="10">
        <v>0</v>
      </c>
      <c r="O258" s="10">
        <v>0</v>
      </c>
      <c r="P258" s="12" t="e">
        <f>L258-#REF!</f>
        <v>#REF!</v>
      </c>
      <c r="Q258" s="1" t="e">
        <f>P258-'ВЕРНАЯ на АВГУСТ'!P258</f>
        <v>#REF!</v>
      </c>
    </row>
    <row r="259" spans="1:17" ht="36" x14ac:dyDescent="0.25">
      <c r="A259" s="71"/>
      <c r="B259" s="71"/>
      <c r="C259" s="9" t="s">
        <v>10</v>
      </c>
      <c r="D259" s="10">
        <f t="shared" si="19"/>
        <v>0</v>
      </c>
      <c r="E259" s="10">
        <v>0</v>
      </c>
      <c r="F259" s="10">
        <v>0</v>
      </c>
      <c r="G259" s="10">
        <v>0</v>
      </c>
      <c r="H259" s="10">
        <v>0</v>
      </c>
      <c r="I259" s="10">
        <v>0</v>
      </c>
      <c r="J259" s="10">
        <v>0</v>
      </c>
      <c r="K259" s="10">
        <v>0</v>
      </c>
      <c r="L259" s="15">
        <v>0</v>
      </c>
      <c r="M259" s="10">
        <v>0</v>
      </c>
      <c r="N259" s="10">
        <v>0</v>
      </c>
      <c r="O259" s="10">
        <v>0</v>
      </c>
      <c r="P259" s="12" t="e">
        <f>L259-#REF!</f>
        <v>#REF!</v>
      </c>
      <c r="Q259" s="1" t="e">
        <f>P259-'ВЕРНАЯ на АВГУСТ'!P259</f>
        <v>#REF!</v>
      </c>
    </row>
    <row r="260" spans="1:17" x14ac:dyDescent="0.25">
      <c r="A260" s="9"/>
      <c r="B260" s="9"/>
      <c r="C260" s="9"/>
      <c r="D260" s="10">
        <f t="shared" si="19"/>
        <v>0</v>
      </c>
      <c r="E260" s="10"/>
      <c r="F260" s="10"/>
      <c r="G260" s="10"/>
      <c r="H260" s="10"/>
      <c r="I260" s="10"/>
      <c r="J260" s="10"/>
      <c r="K260" s="10"/>
      <c r="L260" s="15"/>
      <c r="M260" s="10"/>
      <c r="N260" s="10"/>
      <c r="O260" s="10"/>
      <c r="P260" s="12" t="e">
        <f>L260-#REF!</f>
        <v>#REF!</v>
      </c>
      <c r="Q260" s="1" t="e">
        <f>P260-'ВЕРНАЯ на АВГУСТ'!P260</f>
        <v>#REF!</v>
      </c>
    </row>
    <row r="261" spans="1:17" x14ac:dyDescent="0.25">
      <c r="A261" s="71" t="s">
        <v>55</v>
      </c>
      <c r="B261" s="71" t="s">
        <v>13</v>
      </c>
      <c r="C261" s="9" t="s">
        <v>6</v>
      </c>
      <c r="D261" s="20">
        <f t="shared" si="19"/>
        <v>2589.1999999999998</v>
      </c>
      <c r="E261" s="10">
        <v>775.5</v>
      </c>
      <c r="F261" s="10">
        <v>333.9</v>
      </c>
      <c r="G261" s="10">
        <v>233</v>
      </c>
      <c r="H261" s="10">
        <v>14</v>
      </c>
      <c r="I261" s="10">
        <v>80</v>
      </c>
      <c r="J261" s="10">
        <v>200</v>
      </c>
      <c r="K261" s="10">
        <f>K262+K263+K264+K265+K266</f>
        <v>152.80000000000001</v>
      </c>
      <c r="L261" s="20">
        <f>L262+L263+L264+L265+L266</f>
        <v>200</v>
      </c>
      <c r="M261" s="10">
        <f>M262+M263+M264+M265+M266</f>
        <v>200</v>
      </c>
      <c r="N261" s="10">
        <f>N262+N263+N264+N265+N266</f>
        <v>200</v>
      </c>
      <c r="O261" s="10">
        <f>O262+O263+O264+O265+O266</f>
        <v>200</v>
      </c>
      <c r="P261" s="24" t="e">
        <f>L261-#REF!</f>
        <v>#REF!</v>
      </c>
      <c r="Q261" s="1" t="e">
        <f>P261-'ВЕРНАЯ на АВГУСТ'!P261</f>
        <v>#REF!</v>
      </c>
    </row>
    <row r="262" spans="1:17" x14ac:dyDescent="0.25">
      <c r="A262" s="71"/>
      <c r="B262" s="71"/>
      <c r="C262" s="9" t="s">
        <v>7</v>
      </c>
      <c r="D262" s="20">
        <f t="shared" si="19"/>
        <v>2589.1999999999998</v>
      </c>
      <c r="E262" s="10">
        <v>775.5</v>
      </c>
      <c r="F262" s="10">
        <v>333.9</v>
      </c>
      <c r="G262" s="10">
        <v>233</v>
      </c>
      <c r="H262" s="10">
        <v>14</v>
      </c>
      <c r="I262" s="10">
        <v>80</v>
      </c>
      <c r="J262" s="10">
        <v>200</v>
      </c>
      <c r="K262" s="10">
        <v>152.80000000000001</v>
      </c>
      <c r="L262" s="20">
        <f>200</f>
        <v>200</v>
      </c>
      <c r="M262" s="10">
        <v>200</v>
      </c>
      <c r="N262" s="10">
        <v>200</v>
      </c>
      <c r="O262" s="10">
        <v>200</v>
      </c>
      <c r="P262" s="24" t="e">
        <f>L262-#REF!</f>
        <v>#REF!</v>
      </c>
      <c r="Q262" s="1" t="e">
        <f>P262-'ВЕРНАЯ на АВГУСТ'!P262</f>
        <v>#REF!</v>
      </c>
    </row>
    <row r="263" spans="1:17" ht="24" x14ac:dyDescent="0.25">
      <c r="A263" s="71"/>
      <c r="B263" s="71"/>
      <c r="C263" s="9" t="s">
        <v>8</v>
      </c>
      <c r="D263" s="10">
        <f t="shared" si="19"/>
        <v>0</v>
      </c>
      <c r="E263" s="10">
        <v>0</v>
      </c>
      <c r="F263" s="10">
        <v>0</v>
      </c>
      <c r="G263" s="10">
        <v>0</v>
      </c>
      <c r="H263" s="10">
        <v>0</v>
      </c>
      <c r="I263" s="10">
        <v>0</v>
      </c>
      <c r="J263" s="10">
        <v>0</v>
      </c>
      <c r="K263" s="10">
        <v>0</v>
      </c>
      <c r="L263" s="15">
        <v>0</v>
      </c>
      <c r="M263" s="10">
        <v>0</v>
      </c>
      <c r="N263" s="10">
        <v>0</v>
      </c>
      <c r="O263" s="10">
        <v>0</v>
      </c>
      <c r="P263" s="12" t="e">
        <f>L263-#REF!</f>
        <v>#REF!</v>
      </c>
      <c r="Q263" s="1" t="e">
        <f>P263-'ВЕРНАЯ на АВГУСТ'!P263</f>
        <v>#REF!</v>
      </c>
    </row>
    <row r="264" spans="1:17" ht="24" x14ac:dyDescent="0.25">
      <c r="A264" s="71"/>
      <c r="B264" s="71"/>
      <c r="C264" s="9" t="s">
        <v>9</v>
      </c>
      <c r="D264" s="10">
        <f t="shared" si="19"/>
        <v>0</v>
      </c>
      <c r="E264" s="10">
        <v>0</v>
      </c>
      <c r="F264" s="10">
        <v>0</v>
      </c>
      <c r="G264" s="10">
        <v>0</v>
      </c>
      <c r="H264" s="10">
        <v>0</v>
      </c>
      <c r="I264" s="10">
        <v>0</v>
      </c>
      <c r="J264" s="10">
        <v>0</v>
      </c>
      <c r="K264" s="10">
        <v>0</v>
      </c>
      <c r="L264" s="15">
        <v>0</v>
      </c>
      <c r="M264" s="10">
        <v>0</v>
      </c>
      <c r="N264" s="10">
        <v>0</v>
      </c>
      <c r="O264" s="10">
        <v>0</v>
      </c>
      <c r="P264" s="12" t="e">
        <f>L264-#REF!</f>
        <v>#REF!</v>
      </c>
      <c r="Q264" s="1" t="e">
        <f>P264-'ВЕРНАЯ на АВГУСТ'!P264</f>
        <v>#REF!</v>
      </c>
    </row>
    <row r="265" spans="1:17" ht="36" x14ac:dyDescent="0.25">
      <c r="A265" s="71"/>
      <c r="B265" s="71"/>
      <c r="C265" s="9" t="s">
        <v>10</v>
      </c>
      <c r="D265" s="10">
        <f t="shared" si="19"/>
        <v>0</v>
      </c>
      <c r="E265" s="10">
        <v>0</v>
      </c>
      <c r="F265" s="10">
        <v>0</v>
      </c>
      <c r="G265" s="10">
        <v>0</v>
      </c>
      <c r="H265" s="10">
        <v>0</v>
      </c>
      <c r="I265" s="10">
        <v>0</v>
      </c>
      <c r="J265" s="10">
        <v>0</v>
      </c>
      <c r="K265" s="10">
        <v>0</v>
      </c>
      <c r="L265" s="15">
        <v>0</v>
      </c>
      <c r="M265" s="10">
        <v>0</v>
      </c>
      <c r="N265" s="10">
        <v>0</v>
      </c>
      <c r="O265" s="10">
        <v>0</v>
      </c>
      <c r="P265" s="12" t="e">
        <f>L265-#REF!</f>
        <v>#REF!</v>
      </c>
      <c r="Q265" s="1" t="e">
        <f>P265-'ВЕРНАЯ на АВГУСТ'!P265</f>
        <v>#REF!</v>
      </c>
    </row>
    <row r="266" spans="1:17" x14ac:dyDescent="0.25">
      <c r="A266" s="9"/>
      <c r="B266" s="9"/>
      <c r="C266" s="9"/>
      <c r="D266" s="10">
        <f t="shared" si="19"/>
        <v>0</v>
      </c>
      <c r="E266" s="10"/>
      <c r="F266" s="10"/>
      <c r="G266" s="10"/>
      <c r="H266" s="10"/>
      <c r="I266" s="10"/>
      <c r="J266" s="10"/>
      <c r="K266" s="10"/>
      <c r="L266" s="15"/>
      <c r="M266" s="10"/>
      <c r="N266" s="10"/>
      <c r="O266" s="10"/>
      <c r="P266" s="12" t="e">
        <f>L266-#REF!</f>
        <v>#REF!</v>
      </c>
      <c r="Q266" s="1" t="e">
        <f>P266-'ВЕРНАЯ на АВГУСТ'!P266</f>
        <v>#REF!</v>
      </c>
    </row>
    <row r="267" spans="1:17" x14ac:dyDescent="0.25">
      <c r="A267" s="71" t="s">
        <v>56</v>
      </c>
      <c r="B267" s="71" t="s">
        <v>13</v>
      </c>
      <c r="C267" s="9" t="s">
        <v>6</v>
      </c>
      <c r="D267" s="10">
        <f t="shared" si="19"/>
        <v>1055</v>
      </c>
      <c r="E267" s="10">
        <v>400</v>
      </c>
      <c r="F267" s="10">
        <v>35</v>
      </c>
      <c r="G267" s="10">
        <v>220</v>
      </c>
      <c r="H267" s="10">
        <v>40</v>
      </c>
      <c r="I267" s="10">
        <v>160</v>
      </c>
      <c r="J267" s="10">
        <v>200</v>
      </c>
      <c r="K267" s="10">
        <f>K268+K269+K270+K271+K272</f>
        <v>0</v>
      </c>
      <c r="L267" s="15">
        <f>L268+L269+L270+L271+L272</f>
        <v>0</v>
      </c>
      <c r="M267" s="10">
        <f>M268+M269+M270+M271+M272</f>
        <v>0</v>
      </c>
      <c r="N267" s="10">
        <f>N268+N269+N270+N271+N272</f>
        <v>0</v>
      </c>
      <c r="O267" s="10">
        <f>O268+O269+O270+O271+O272</f>
        <v>0</v>
      </c>
      <c r="P267" s="12" t="e">
        <f>L267-#REF!</f>
        <v>#REF!</v>
      </c>
      <c r="Q267" s="1" t="e">
        <f>P267-'ВЕРНАЯ на АВГУСТ'!P267</f>
        <v>#REF!</v>
      </c>
    </row>
    <row r="268" spans="1:17" x14ac:dyDescent="0.25">
      <c r="A268" s="71"/>
      <c r="B268" s="71"/>
      <c r="C268" s="9" t="s">
        <v>7</v>
      </c>
      <c r="D268" s="10">
        <f t="shared" si="19"/>
        <v>1055</v>
      </c>
      <c r="E268" s="10">
        <v>400</v>
      </c>
      <c r="F268" s="10">
        <v>35</v>
      </c>
      <c r="G268" s="10">
        <v>220</v>
      </c>
      <c r="H268" s="10">
        <v>40</v>
      </c>
      <c r="I268" s="10">
        <v>160</v>
      </c>
      <c r="J268" s="10">
        <v>200</v>
      </c>
      <c r="K268" s="10">
        <v>0</v>
      </c>
      <c r="L268" s="15">
        <v>0</v>
      </c>
      <c r="M268" s="10">
        <v>0</v>
      </c>
      <c r="N268" s="10">
        <v>0</v>
      </c>
      <c r="O268" s="10">
        <v>0</v>
      </c>
      <c r="P268" s="12" t="e">
        <f>L268-#REF!</f>
        <v>#REF!</v>
      </c>
      <c r="Q268" s="1" t="e">
        <f>P268-'ВЕРНАЯ на АВГУСТ'!P268</f>
        <v>#REF!</v>
      </c>
    </row>
    <row r="269" spans="1:17" ht="24" x14ac:dyDescent="0.25">
      <c r="A269" s="71"/>
      <c r="B269" s="71"/>
      <c r="C269" s="9" t="s">
        <v>8</v>
      </c>
      <c r="D269" s="10">
        <f t="shared" si="19"/>
        <v>0</v>
      </c>
      <c r="E269" s="10">
        <v>0</v>
      </c>
      <c r="F269" s="10">
        <v>0</v>
      </c>
      <c r="G269" s="10">
        <v>0</v>
      </c>
      <c r="H269" s="10">
        <v>0</v>
      </c>
      <c r="I269" s="10">
        <v>0</v>
      </c>
      <c r="J269" s="10">
        <v>0</v>
      </c>
      <c r="K269" s="10">
        <v>0</v>
      </c>
      <c r="L269" s="15">
        <v>0</v>
      </c>
      <c r="M269" s="10">
        <v>0</v>
      </c>
      <c r="N269" s="10">
        <v>0</v>
      </c>
      <c r="O269" s="10">
        <v>0</v>
      </c>
      <c r="P269" s="12" t="e">
        <f>L269-#REF!</f>
        <v>#REF!</v>
      </c>
      <c r="Q269" s="1" t="e">
        <f>P269-'ВЕРНАЯ на АВГУСТ'!P269</f>
        <v>#REF!</v>
      </c>
    </row>
    <row r="270" spans="1:17" ht="24" x14ac:dyDescent="0.25">
      <c r="A270" s="71"/>
      <c r="B270" s="71"/>
      <c r="C270" s="9" t="s">
        <v>9</v>
      </c>
      <c r="D270" s="10">
        <f t="shared" ref="D270:D290" si="22">SUM(E270:O270)</f>
        <v>0</v>
      </c>
      <c r="E270" s="10">
        <v>0</v>
      </c>
      <c r="F270" s="10">
        <v>0</v>
      </c>
      <c r="G270" s="10">
        <v>0</v>
      </c>
      <c r="H270" s="10">
        <v>0</v>
      </c>
      <c r="I270" s="10">
        <v>0</v>
      </c>
      <c r="J270" s="10">
        <v>0</v>
      </c>
      <c r="K270" s="10">
        <v>0</v>
      </c>
      <c r="L270" s="15">
        <v>0</v>
      </c>
      <c r="M270" s="10">
        <v>0</v>
      </c>
      <c r="N270" s="10">
        <v>0</v>
      </c>
      <c r="O270" s="10">
        <v>0</v>
      </c>
      <c r="P270" s="12" t="e">
        <f>L270-#REF!</f>
        <v>#REF!</v>
      </c>
      <c r="Q270" s="1" t="e">
        <f>P270-'ВЕРНАЯ на АВГУСТ'!P270</f>
        <v>#REF!</v>
      </c>
    </row>
    <row r="271" spans="1:17" ht="36" x14ac:dyDescent="0.25">
      <c r="A271" s="71"/>
      <c r="B271" s="71"/>
      <c r="C271" s="9" t="s">
        <v>10</v>
      </c>
      <c r="D271" s="10">
        <f t="shared" si="22"/>
        <v>0</v>
      </c>
      <c r="E271" s="10">
        <v>0</v>
      </c>
      <c r="F271" s="10">
        <v>0</v>
      </c>
      <c r="G271" s="10">
        <v>0</v>
      </c>
      <c r="H271" s="10">
        <v>0</v>
      </c>
      <c r="I271" s="10">
        <v>0</v>
      </c>
      <c r="J271" s="10">
        <v>0</v>
      </c>
      <c r="K271" s="10">
        <v>0</v>
      </c>
      <c r="L271" s="15">
        <v>0</v>
      </c>
      <c r="M271" s="10">
        <v>0</v>
      </c>
      <c r="N271" s="10">
        <v>0</v>
      </c>
      <c r="O271" s="10">
        <v>0</v>
      </c>
      <c r="P271" s="12" t="e">
        <f>L271-#REF!</f>
        <v>#REF!</v>
      </c>
      <c r="Q271" s="1" t="e">
        <f>P271-'ВЕРНАЯ на АВГУСТ'!P271</f>
        <v>#REF!</v>
      </c>
    </row>
    <row r="272" spans="1:17" x14ac:dyDescent="0.25">
      <c r="A272" s="9"/>
      <c r="B272" s="9"/>
      <c r="C272" s="9"/>
      <c r="D272" s="10">
        <f t="shared" si="22"/>
        <v>0</v>
      </c>
      <c r="E272" s="10"/>
      <c r="F272" s="10"/>
      <c r="G272" s="10"/>
      <c r="H272" s="10"/>
      <c r="I272" s="10"/>
      <c r="J272" s="10"/>
      <c r="K272" s="10"/>
      <c r="L272" s="15"/>
      <c r="M272" s="10"/>
      <c r="N272" s="10"/>
      <c r="O272" s="10"/>
      <c r="P272" s="12" t="e">
        <f>L272-#REF!</f>
        <v>#REF!</v>
      </c>
      <c r="Q272" s="1" t="e">
        <f>P272-'ВЕРНАЯ на АВГУСТ'!P272</f>
        <v>#REF!</v>
      </c>
    </row>
    <row r="273" spans="1:19" x14ac:dyDescent="0.25">
      <c r="A273" s="71" t="s">
        <v>57</v>
      </c>
      <c r="B273" s="71" t="s">
        <v>13</v>
      </c>
      <c r="C273" s="9" t="s">
        <v>6</v>
      </c>
      <c r="D273" s="20">
        <f t="shared" si="22"/>
        <v>14386.9</v>
      </c>
      <c r="E273" s="10">
        <v>1009</v>
      </c>
      <c r="F273" s="10">
        <v>650</v>
      </c>
      <c r="G273" s="10">
        <v>1432.4</v>
      </c>
      <c r="H273" s="10">
        <v>1100</v>
      </c>
      <c r="I273" s="10">
        <v>1080</v>
      </c>
      <c r="J273" s="10">
        <v>1200</v>
      </c>
      <c r="K273" s="10">
        <f>K274+K275+K276+K277+K278</f>
        <v>1115.5</v>
      </c>
      <c r="L273" s="20">
        <f>L274+L275+L276+L277+L278</f>
        <v>1700</v>
      </c>
      <c r="M273" s="10">
        <f>M274+M275+M276+M277+M278</f>
        <v>1700</v>
      </c>
      <c r="N273" s="10">
        <f>N274+N275+N276+N277+N278</f>
        <v>1700</v>
      </c>
      <c r="O273" s="10">
        <f>O274+O275+O276+O277+O278</f>
        <v>1700</v>
      </c>
      <c r="P273" s="24" t="e">
        <f>L273-#REF!</f>
        <v>#REF!</v>
      </c>
      <c r="Q273" s="1" t="e">
        <f>P273-'ВЕРНАЯ на АВГУСТ'!P273</f>
        <v>#REF!</v>
      </c>
    </row>
    <row r="274" spans="1:19" x14ac:dyDescent="0.25">
      <c r="A274" s="71"/>
      <c r="B274" s="71"/>
      <c r="C274" s="9" t="s">
        <v>7</v>
      </c>
      <c r="D274" s="20">
        <f t="shared" si="22"/>
        <v>14386.9</v>
      </c>
      <c r="E274" s="10">
        <v>1009</v>
      </c>
      <c r="F274" s="10">
        <v>650</v>
      </c>
      <c r="G274" s="10">
        <v>1432.4</v>
      </c>
      <c r="H274" s="10">
        <v>1100</v>
      </c>
      <c r="I274" s="10">
        <v>1080</v>
      </c>
      <c r="J274" s="10">
        <v>1200</v>
      </c>
      <c r="K274" s="10">
        <v>1115.5</v>
      </c>
      <c r="L274" s="20">
        <f>1700</f>
        <v>1700</v>
      </c>
      <c r="M274" s="10">
        <v>1700</v>
      </c>
      <c r="N274" s="10">
        <v>1700</v>
      </c>
      <c r="O274" s="10">
        <v>1700</v>
      </c>
      <c r="P274" s="24" t="e">
        <f>L274-#REF!</f>
        <v>#REF!</v>
      </c>
      <c r="Q274" s="1" t="e">
        <f>P274-'ВЕРНАЯ на АВГУСТ'!P274</f>
        <v>#REF!</v>
      </c>
    </row>
    <row r="275" spans="1:19" ht="24" x14ac:dyDescent="0.25">
      <c r="A275" s="71"/>
      <c r="B275" s="71"/>
      <c r="C275" s="9" t="s">
        <v>8</v>
      </c>
      <c r="D275" s="10">
        <f t="shared" si="22"/>
        <v>0</v>
      </c>
      <c r="E275" s="10">
        <v>0</v>
      </c>
      <c r="F275" s="10">
        <v>0</v>
      </c>
      <c r="G275" s="10">
        <v>0</v>
      </c>
      <c r="H275" s="10">
        <v>0</v>
      </c>
      <c r="I275" s="10">
        <v>0</v>
      </c>
      <c r="J275" s="10">
        <v>0</v>
      </c>
      <c r="K275" s="10">
        <v>0</v>
      </c>
      <c r="L275" s="15">
        <v>0</v>
      </c>
      <c r="M275" s="10">
        <v>0</v>
      </c>
      <c r="N275" s="10">
        <v>0</v>
      </c>
      <c r="O275" s="10">
        <v>0</v>
      </c>
      <c r="P275" s="12" t="e">
        <f>L275-#REF!</f>
        <v>#REF!</v>
      </c>
      <c r="Q275" s="1" t="e">
        <f>P275-'ВЕРНАЯ на АВГУСТ'!P275</f>
        <v>#REF!</v>
      </c>
    </row>
    <row r="276" spans="1:19" ht="24" x14ac:dyDescent="0.25">
      <c r="A276" s="71"/>
      <c r="B276" s="71"/>
      <c r="C276" s="9" t="s">
        <v>9</v>
      </c>
      <c r="D276" s="10">
        <f t="shared" si="22"/>
        <v>0</v>
      </c>
      <c r="E276" s="10">
        <v>0</v>
      </c>
      <c r="F276" s="10">
        <v>0</v>
      </c>
      <c r="G276" s="10">
        <v>0</v>
      </c>
      <c r="H276" s="10">
        <v>0</v>
      </c>
      <c r="I276" s="10">
        <v>0</v>
      </c>
      <c r="J276" s="10">
        <v>0</v>
      </c>
      <c r="K276" s="10">
        <v>0</v>
      </c>
      <c r="L276" s="15">
        <v>0</v>
      </c>
      <c r="M276" s="10">
        <v>0</v>
      </c>
      <c r="N276" s="10">
        <v>0</v>
      </c>
      <c r="O276" s="10">
        <v>0</v>
      </c>
      <c r="P276" s="12" t="e">
        <f>L276-#REF!</f>
        <v>#REF!</v>
      </c>
      <c r="Q276" s="1" t="e">
        <f>P276-'ВЕРНАЯ на АВГУСТ'!P276</f>
        <v>#REF!</v>
      </c>
    </row>
    <row r="277" spans="1:19" ht="36" x14ac:dyDescent="0.25">
      <c r="A277" s="71"/>
      <c r="B277" s="71"/>
      <c r="C277" s="9" t="s">
        <v>10</v>
      </c>
      <c r="D277" s="10">
        <f t="shared" si="22"/>
        <v>0</v>
      </c>
      <c r="E277" s="10">
        <v>0</v>
      </c>
      <c r="F277" s="10">
        <v>0</v>
      </c>
      <c r="G277" s="10">
        <v>0</v>
      </c>
      <c r="H277" s="10">
        <v>0</v>
      </c>
      <c r="I277" s="10">
        <v>0</v>
      </c>
      <c r="J277" s="10">
        <v>0</v>
      </c>
      <c r="K277" s="10">
        <v>0</v>
      </c>
      <c r="L277" s="15">
        <v>0</v>
      </c>
      <c r="M277" s="10">
        <v>0</v>
      </c>
      <c r="N277" s="10">
        <v>0</v>
      </c>
      <c r="O277" s="10">
        <v>0</v>
      </c>
      <c r="P277" s="12" t="e">
        <f>L277-#REF!</f>
        <v>#REF!</v>
      </c>
      <c r="Q277" s="1" t="e">
        <f>P277-'ВЕРНАЯ на АВГУСТ'!P277</f>
        <v>#REF!</v>
      </c>
    </row>
    <row r="278" spans="1:19" x14ac:dyDescent="0.25">
      <c r="A278" s="9"/>
      <c r="B278" s="9"/>
      <c r="C278" s="9"/>
      <c r="D278" s="10">
        <f t="shared" si="22"/>
        <v>0</v>
      </c>
      <c r="E278" s="10"/>
      <c r="F278" s="10"/>
      <c r="G278" s="10"/>
      <c r="H278" s="10"/>
      <c r="I278" s="10"/>
      <c r="J278" s="10"/>
      <c r="K278" s="10"/>
      <c r="L278" s="15"/>
      <c r="M278" s="10"/>
      <c r="N278" s="10"/>
      <c r="O278" s="10"/>
      <c r="P278" s="12" t="e">
        <f>L278-#REF!</f>
        <v>#REF!</v>
      </c>
      <c r="Q278" s="1" t="e">
        <f>P278-'ВЕРНАЯ на АВГУСТ'!P278</f>
        <v>#REF!</v>
      </c>
    </row>
    <row r="279" spans="1:19" x14ac:dyDescent="0.25">
      <c r="A279" s="71" t="s">
        <v>58</v>
      </c>
      <c r="B279" s="71" t="s">
        <v>13</v>
      </c>
      <c r="C279" s="9" t="s">
        <v>6</v>
      </c>
      <c r="D279" s="20">
        <f t="shared" si="22"/>
        <v>10596</v>
      </c>
      <c r="E279" s="10">
        <v>502.4</v>
      </c>
      <c r="F279" s="10">
        <v>896.1</v>
      </c>
      <c r="G279" s="10">
        <v>773</v>
      </c>
      <c r="H279" s="10">
        <v>725</v>
      </c>
      <c r="I279" s="10">
        <v>800</v>
      </c>
      <c r="J279" s="10">
        <v>1400</v>
      </c>
      <c r="K279" s="10">
        <f>K280+K281+K282+K283+K284</f>
        <v>699.5</v>
      </c>
      <c r="L279" s="20">
        <f>L280+L281+L282+L283+L284</f>
        <v>1200</v>
      </c>
      <c r="M279" s="10">
        <f>M280+M281+M282+M283+M284</f>
        <v>1200</v>
      </c>
      <c r="N279" s="10">
        <f>N280+N281+N282+N283+N284</f>
        <v>1200</v>
      </c>
      <c r="O279" s="10">
        <f>O280+O281+O282+O283+O284</f>
        <v>1200</v>
      </c>
      <c r="P279" s="24" t="e">
        <f>L279-#REF!</f>
        <v>#REF!</v>
      </c>
      <c r="Q279" s="1" t="e">
        <f>P279-'ВЕРНАЯ на АВГУСТ'!P279</f>
        <v>#REF!</v>
      </c>
    </row>
    <row r="280" spans="1:19" x14ac:dyDescent="0.25">
      <c r="A280" s="71"/>
      <c r="B280" s="71"/>
      <c r="C280" s="9" t="s">
        <v>7</v>
      </c>
      <c r="D280" s="20">
        <f t="shared" si="22"/>
        <v>10596</v>
      </c>
      <c r="E280" s="10">
        <v>502.4</v>
      </c>
      <c r="F280" s="10">
        <v>896.1</v>
      </c>
      <c r="G280" s="10">
        <v>773</v>
      </c>
      <c r="H280" s="10">
        <v>725</v>
      </c>
      <c r="I280" s="10">
        <v>800</v>
      </c>
      <c r="J280" s="10">
        <v>1400</v>
      </c>
      <c r="K280" s="10">
        <v>699.5</v>
      </c>
      <c r="L280" s="20">
        <f>1200</f>
        <v>1200</v>
      </c>
      <c r="M280" s="10">
        <v>1200</v>
      </c>
      <c r="N280" s="10">
        <v>1200</v>
      </c>
      <c r="O280" s="10">
        <v>1200</v>
      </c>
      <c r="P280" s="24" t="e">
        <f>L280-#REF!</f>
        <v>#REF!</v>
      </c>
      <c r="Q280" s="1" t="e">
        <f>P280-'ВЕРНАЯ на АВГУСТ'!P280</f>
        <v>#REF!</v>
      </c>
    </row>
    <row r="281" spans="1:19" ht="24" x14ac:dyDescent="0.25">
      <c r="A281" s="71"/>
      <c r="B281" s="71"/>
      <c r="C281" s="9" t="s">
        <v>8</v>
      </c>
      <c r="D281" s="10">
        <f t="shared" si="22"/>
        <v>0</v>
      </c>
      <c r="E281" s="10">
        <v>0</v>
      </c>
      <c r="F281" s="10">
        <v>0</v>
      </c>
      <c r="G281" s="10">
        <v>0</v>
      </c>
      <c r="H281" s="10">
        <v>0</v>
      </c>
      <c r="I281" s="10">
        <v>0</v>
      </c>
      <c r="J281" s="10">
        <v>0</v>
      </c>
      <c r="K281" s="10">
        <v>0</v>
      </c>
      <c r="L281" s="15">
        <v>0</v>
      </c>
      <c r="M281" s="10">
        <v>0</v>
      </c>
      <c r="N281" s="10">
        <v>0</v>
      </c>
      <c r="O281" s="10">
        <v>0</v>
      </c>
      <c r="P281" s="12" t="e">
        <f>L281-#REF!</f>
        <v>#REF!</v>
      </c>
      <c r="Q281" s="1" t="e">
        <f>P281-'ВЕРНАЯ на АВГУСТ'!P281</f>
        <v>#REF!</v>
      </c>
    </row>
    <row r="282" spans="1:19" ht="24" x14ac:dyDescent="0.25">
      <c r="A282" s="71"/>
      <c r="B282" s="71"/>
      <c r="C282" s="9" t="s">
        <v>9</v>
      </c>
      <c r="D282" s="10">
        <f t="shared" si="22"/>
        <v>0</v>
      </c>
      <c r="E282" s="10">
        <v>0</v>
      </c>
      <c r="F282" s="10">
        <v>0</v>
      </c>
      <c r="G282" s="10">
        <v>0</v>
      </c>
      <c r="H282" s="10">
        <v>0</v>
      </c>
      <c r="I282" s="10">
        <v>0</v>
      </c>
      <c r="J282" s="10">
        <v>0</v>
      </c>
      <c r="K282" s="10">
        <v>0</v>
      </c>
      <c r="L282" s="15">
        <v>0</v>
      </c>
      <c r="M282" s="10">
        <v>0</v>
      </c>
      <c r="N282" s="10">
        <v>0</v>
      </c>
      <c r="O282" s="10">
        <v>0</v>
      </c>
      <c r="P282" s="12" t="e">
        <f>L282-#REF!</f>
        <v>#REF!</v>
      </c>
      <c r="Q282" s="1" t="e">
        <f>P282-'ВЕРНАЯ на АВГУСТ'!P282</f>
        <v>#REF!</v>
      </c>
    </row>
    <row r="283" spans="1:19" ht="36" x14ac:dyDescent="0.25">
      <c r="A283" s="71"/>
      <c r="B283" s="71"/>
      <c r="C283" s="9" t="s">
        <v>10</v>
      </c>
      <c r="D283" s="10">
        <f t="shared" si="22"/>
        <v>0</v>
      </c>
      <c r="E283" s="10">
        <v>0</v>
      </c>
      <c r="F283" s="10">
        <v>0</v>
      </c>
      <c r="G283" s="10">
        <v>0</v>
      </c>
      <c r="H283" s="10">
        <v>0</v>
      </c>
      <c r="I283" s="10">
        <v>0</v>
      </c>
      <c r="J283" s="10">
        <v>0</v>
      </c>
      <c r="K283" s="10">
        <v>0</v>
      </c>
      <c r="L283" s="15">
        <v>0</v>
      </c>
      <c r="M283" s="10">
        <v>0</v>
      </c>
      <c r="N283" s="10">
        <v>0</v>
      </c>
      <c r="O283" s="10">
        <v>0</v>
      </c>
      <c r="P283" s="12" t="e">
        <f>L283-#REF!</f>
        <v>#REF!</v>
      </c>
      <c r="Q283" s="1" t="e">
        <f>P283-'ВЕРНАЯ на АВГУСТ'!P283</f>
        <v>#REF!</v>
      </c>
    </row>
    <row r="284" spans="1:19" x14ac:dyDescent="0.25">
      <c r="A284" s="9"/>
      <c r="B284" s="9"/>
      <c r="C284" s="9"/>
      <c r="D284" s="10">
        <f t="shared" si="22"/>
        <v>0</v>
      </c>
      <c r="E284" s="10"/>
      <c r="F284" s="10"/>
      <c r="G284" s="10"/>
      <c r="H284" s="10"/>
      <c r="I284" s="10"/>
      <c r="J284" s="10"/>
      <c r="K284" s="10"/>
      <c r="L284" s="15"/>
      <c r="M284" s="10"/>
      <c r="N284" s="10"/>
      <c r="O284" s="10"/>
      <c r="P284" s="12" t="e">
        <f>L284-#REF!</f>
        <v>#REF!</v>
      </c>
      <c r="Q284" s="1" t="e">
        <f>P284-'ВЕРНАЯ на АВГУСТ'!P284</f>
        <v>#REF!</v>
      </c>
    </row>
    <row r="285" spans="1:19" x14ac:dyDescent="0.25">
      <c r="A285" s="73" t="s">
        <v>59</v>
      </c>
      <c r="B285" s="71"/>
      <c r="C285" s="9" t="s">
        <v>6</v>
      </c>
      <c r="D285" s="20">
        <f t="shared" si="22"/>
        <v>510082.00000000006</v>
      </c>
      <c r="E285" s="10">
        <f t="shared" ref="E285:O290" si="23">E292+E298+E304</f>
        <v>16461.900000000001</v>
      </c>
      <c r="F285" s="10">
        <f t="shared" si="23"/>
        <v>11591.7</v>
      </c>
      <c r="G285" s="10">
        <f t="shared" si="23"/>
        <v>13366.6</v>
      </c>
      <c r="H285" s="10">
        <f t="shared" si="23"/>
        <v>13625.7</v>
      </c>
      <c r="I285" s="10">
        <f t="shared" si="23"/>
        <v>20738.099999999999</v>
      </c>
      <c r="J285" s="10">
        <f t="shared" si="23"/>
        <v>38667.699999999997</v>
      </c>
      <c r="K285" s="10">
        <f t="shared" si="23"/>
        <v>31377.5</v>
      </c>
      <c r="L285" s="20">
        <f>L292+L298+L304</f>
        <v>229813.2</v>
      </c>
      <c r="M285" s="10">
        <f t="shared" si="23"/>
        <v>44813.2</v>
      </c>
      <c r="N285" s="10">
        <f t="shared" si="23"/>
        <v>44813.2</v>
      </c>
      <c r="O285" s="10">
        <f t="shared" si="23"/>
        <v>44813.2</v>
      </c>
      <c r="P285" s="12" t="e">
        <f>L285-#REF!</f>
        <v>#REF!</v>
      </c>
      <c r="Q285" s="1" t="e">
        <f>P285-'ВЕРНАЯ на АВГУСТ'!P285</f>
        <v>#REF!</v>
      </c>
    </row>
    <row r="286" spans="1:19" x14ac:dyDescent="0.25">
      <c r="A286" s="73"/>
      <c r="B286" s="71"/>
      <c r="C286" s="9" t="s">
        <v>7</v>
      </c>
      <c r="D286" s="20">
        <f t="shared" si="22"/>
        <v>431094.00000000006</v>
      </c>
      <c r="E286" s="10">
        <f t="shared" si="23"/>
        <v>8053.1</v>
      </c>
      <c r="F286" s="10">
        <f t="shared" si="23"/>
        <v>8008.1</v>
      </c>
      <c r="G286" s="10">
        <f t="shared" si="23"/>
        <v>7271</v>
      </c>
      <c r="H286" s="10">
        <f t="shared" si="23"/>
        <v>7525.7</v>
      </c>
      <c r="I286" s="10">
        <f t="shared" si="23"/>
        <v>14638.1</v>
      </c>
      <c r="J286" s="10">
        <f t="shared" si="23"/>
        <v>22567.7</v>
      </c>
      <c r="K286" s="10">
        <f t="shared" si="23"/>
        <v>23177.5</v>
      </c>
      <c r="L286" s="20">
        <f t="shared" si="23"/>
        <v>223713.2</v>
      </c>
      <c r="M286" s="10">
        <f t="shared" si="23"/>
        <v>38713.199999999997</v>
      </c>
      <c r="N286" s="10">
        <f t="shared" si="23"/>
        <v>38713.199999999997</v>
      </c>
      <c r="O286" s="10">
        <f t="shared" si="23"/>
        <v>38713.199999999997</v>
      </c>
      <c r="P286" s="12" t="e">
        <f>L286-#REF!</f>
        <v>#REF!</v>
      </c>
      <c r="Q286" s="1" t="e">
        <f>P286-'ВЕРНАЯ на АВГУСТ'!P286</f>
        <v>#REF!</v>
      </c>
      <c r="R286" s="1" t="e">
        <f>Q286-L286</f>
        <v>#REF!</v>
      </c>
      <c r="S286" s="1">
        <v>510082</v>
      </c>
    </row>
    <row r="287" spans="1:19" ht="24" x14ac:dyDescent="0.25">
      <c r="A287" s="73"/>
      <c r="B287" s="71"/>
      <c r="C287" s="9" t="s">
        <v>8</v>
      </c>
      <c r="D287" s="10">
        <f t="shared" si="22"/>
        <v>1151.8</v>
      </c>
      <c r="E287" s="10">
        <f t="shared" si="23"/>
        <v>1151.8</v>
      </c>
      <c r="F287" s="10">
        <f t="shared" si="23"/>
        <v>0</v>
      </c>
      <c r="G287" s="10">
        <f t="shared" si="23"/>
        <v>0</v>
      </c>
      <c r="H287" s="10">
        <f t="shared" si="23"/>
        <v>0</v>
      </c>
      <c r="I287" s="10">
        <f t="shared" si="23"/>
        <v>0</v>
      </c>
      <c r="J287" s="10">
        <f t="shared" si="23"/>
        <v>0</v>
      </c>
      <c r="K287" s="10">
        <f t="shared" si="23"/>
        <v>0</v>
      </c>
      <c r="L287" s="15">
        <f t="shared" si="23"/>
        <v>0</v>
      </c>
      <c r="M287" s="10">
        <f t="shared" si="23"/>
        <v>0</v>
      </c>
      <c r="N287" s="10">
        <f t="shared" si="23"/>
        <v>0</v>
      </c>
      <c r="O287" s="10">
        <f t="shared" si="23"/>
        <v>0</v>
      </c>
      <c r="P287" s="12" t="e">
        <f>L287-#REF!</f>
        <v>#REF!</v>
      </c>
      <c r="Q287" s="1" t="e">
        <f>P287-'ВЕРНАЯ на АВГУСТ'!P287</f>
        <v>#REF!</v>
      </c>
    </row>
    <row r="288" spans="1:19" ht="24" x14ac:dyDescent="0.25">
      <c r="A288" s="73"/>
      <c r="B288" s="71"/>
      <c r="C288" s="9" t="s">
        <v>9</v>
      </c>
      <c r="D288" s="10">
        <f t="shared" si="22"/>
        <v>0</v>
      </c>
      <c r="E288" s="10">
        <f t="shared" si="23"/>
        <v>0</v>
      </c>
      <c r="F288" s="10">
        <f t="shared" si="23"/>
        <v>0</v>
      </c>
      <c r="G288" s="10">
        <f t="shared" si="23"/>
        <v>0</v>
      </c>
      <c r="H288" s="10">
        <f t="shared" si="23"/>
        <v>0</v>
      </c>
      <c r="I288" s="10">
        <f t="shared" si="23"/>
        <v>0</v>
      </c>
      <c r="J288" s="10">
        <f t="shared" si="23"/>
        <v>0</v>
      </c>
      <c r="K288" s="10">
        <f t="shared" si="23"/>
        <v>0</v>
      </c>
      <c r="L288" s="15">
        <f t="shared" si="23"/>
        <v>0</v>
      </c>
      <c r="M288" s="10">
        <f t="shared" si="23"/>
        <v>0</v>
      </c>
      <c r="N288" s="10">
        <f t="shared" si="23"/>
        <v>0</v>
      </c>
      <c r="O288" s="10">
        <f t="shared" si="23"/>
        <v>0</v>
      </c>
      <c r="P288" s="12" t="e">
        <f>L288-#REF!</f>
        <v>#REF!</v>
      </c>
      <c r="Q288" s="1" t="e">
        <f>P288-'ВЕРНАЯ на АВГУСТ'!P288</f>
        <v>#REF!</v>
      </c>
    </row>
    <row r="289" spans="1:17" ht="36" x14ac:dyDescent="0.25">
      <c r="A289" s="73"/>
      <c r="B289" s="71"/>
      <c r="C289" s="9" t="s">
        <v>10</v>
      </c>
      <c r="D289" s="10">
        <f t="shared" si="22"/>
        <v>67836.2</v>
      </c>
      <c r="E289" s="10">
        <f t="shared" si="23"/>
        <v>7257</v>
      </c>
      <c r="F289" s="10">
        <f t="shared" si="23"/>
        <v>3583.6</v>
      </c>
      <c r="G289" s="10">
        <f t="shared" si="23"/>
        <v>6095.6</v>
      </c>
      <c r="H289" s="10">
        <f t="shared" si="23"/>
        <v>6100</v>
      </c>
      <c r="I289" s="10">
        <f t="shared" si="23"/>
        <v>6100</v>
      </c>
      <c r="J289" s="10">
        <f t="shared" si="23"/>
        <v>6100</v>
      </c>
      <c r="K289" s="10">
        <f t="shared" si="23"/>
        <v>8200</v>
      </c>
      <c r="L289" s="15">
        <f t="shared" si="23"/>
        <v>6100</v>
      </c>
      <c r="M289" s="10">
        <f t="shared" si="23"/>
        <v>6100</v>
      </c>
      <c r="N289" s="10">
        <f t="shared" si="23"/>
        <v>6100</v>
      </c>
      <c r="O289" s="10">
        <f t="shared" si="23"/>
        <v>6100</v>
      </c>
      <c r="P289" s="12" t="e">
        <f>L289-#REF!</f>
        <v>#REF!</v>
      </c>
      <c r="Q289" s="1" t="e">
        <f>P289-'ВЕРНАЯ на АВГУСТ'!P289</f>
        <v>#REF!</v>
      </c>
    </row>
    <row r="290" spans="1:17" ht="72" x14ac:dyDescent="0.25">
      <c r="A290" s="73"/>
      <c r="B290" s="71"/>
      <c r="C290" s="9" t="s">
        <v>11</v>
      </c>
      <c r="D290" s="10">
        <f t="shared" si="22"/>
        <v>10000</v>
      </c>
      <c r="E290" s="10">
        <f t="shared" si="23"/>
        <v>0</v>
      </c>
      <c r="F290" s="10">
        <f t="shared" si="23"/>
        <v>0</v>
      </c>
      <c r="G290" s="10">
        <f t="shared" si="23"/>
        <v>0</v>
      </c>
      <c r="H290" s="10">
        <f t="shared" si="23"/>
        <v>0</v>
      </c>
      <c r="I290" s="10">
        <f t="shared" si="23"/>
        <v>0</v>
      </c>
      <c r="J290" s="10">
        <f t="shared" si="23"/>
        <v>10000</v>
      </c>
      <c r="K290" s="10">
        <f t="shared" si="23"/>
        <v>0</v>
      </c>
      <c r="L290" s="15">
        <f t="shared" si="23"/>
        <v>0</v>
      </c>
      <c r="M290" s="10">
        <f t="shared" si="23"/>
        <v>0</v>
      </c>
      <c r="N290" s="10">
        <f t="shared" si="23"/>
        <v>0</v>
      </c>
      <c r="O290" s="10">
        <f t="shared" si="23"/>
        <v>0</v>
      </c>
      <c r="P290" s="12" t="e">
        <f>L290-#REF!</f>
        <v>#REF!</v>
      </c>
      <c r="Q290" s="1" t="e">
        <f>P290-'ВЕРНАЯ на АВГУСТ'!P290</f>
        <v>#REF!</v>
      </c>
    </row>
    <row r="291" spans="1:17" x14ac:dyDescent="0.25">
      <c r="A291" s="73"/>
      <c r="B291" s="71" t="s">
        <v>12</v>
      </c>
      <c r="C291" s="71"/>
      <c r="D291" s="71"/>
      <c r="E291" s="71"/>
      <c r="F291" s="71"/>
      <c r="G291" s="71"/>
      <c r="H291" s="71"/>
      <c r="I291" s="71"/>
      <c r="J291" s="71"/>
      <c r="K291" s="71"/>
      <c r="L291" s="17"/>
      <c r="M291" s="9"/>
      <c r="N291" s="9"/>
      <c r="O291" s="9"/>
      <c r="P291" s="12" t="e">
        <f>L291-#REF!</f>
        <v>#REF!</v>
      </c>
      <c r="Q291" s="1" t="e">
        <f>P291-'ВЕРНАЯ на АВГУСТ'!P291</f>
        <v>#REF!</v>
      </c>
    </row>
    <row r="292" spans="1:17" x14ac:dyDescent="0.25">
      <c r="A292" s="73"/>
      <c r="B292" s="71" t="s">
        <v>13</v>
      </c>
      <c r="C292" s="9" t="s">
        <v>6</v>
      </c>
      <c r="D292" s="10">
        <f t="shared" ref="D292:D315" si="24">SUM(E292:O292)</f>
        <v>24517.800000000003</v>
      </c>
      <c r="E292" s="10">
        <f>SUM(E293:E297)</f>
        <v>16461.900000000001</v>
      </c>
      <c r="F292" s="10">
        <f t="shared" ref="F292:O292" si="25">SUM(F293:F297)</f>
        <v>8055.9</v>
      </c>
      <c r="G292" s="10">
        <f t="shared" si="25"/>
        <v>0</v>
      </c>
      <c r="H292" s="10">
        <f t="shared" si="25"/>
        <v>0</v>
      </c>
      <c r="I292" s="10">
        <f t="shared" si="25"/>
        <v>0</v>
      </c>
      <c r="J292" s="10">
        <f t="shared" si="25"/>
        <v>0</v>
      </c>
      <c r="K292" s="10">
        <f t="shared" si="25"/>
        <v>0</v>
      </c>
      <c r="L292" s="15">
        <f t="shared" si="25"/>
        <v>0</v>
      </c>
      <c r="M292" s="10">
        <f t="shared" si="25"/>
        <v>0</v>
      </c>
      <c r="N292" s="10">
        <f t="shared" si="25"/>
        <v>0</v>
      </c>
      <c r="O292" s="10">
        <f t="shared" si="25"/>
        <v>0</v>
      </c>
      <c r="P292" s="12" t="e">
        <f>L292-#REF!</f>
        <v>#REF!</v>
      </c>
      <c r="Q292" s="1" t="e">
        <f>P292-'ВЕРНАЯ на АВГУСТ'!P292</f>
        <v>#REF!</v>
      </c>
    </row>
    <row r="293" spans="1:17" x14ac:dyDescent="0.25">
      <c r="A293" s="73"/>
      <c r="B293" s="71"/>
      <c r="C293" s="9" t="s">
        <v>7</v>
      </c>
      <c r="D293" s="10">
        <f t="shared" si="24"/>
        <v>13707.3</v>
      </c>
      <c r="E293" s="10">
        <v>8053.1</v>
      </c>
      <c r="F293" s="10">
        <v>5654.2</v>
      </c>
      <c r="G293" s="10">
        <v>0</v>
      </c>
      <c r="H293" s="10">
        <v>0</v>
      </c>
      <c r="I293" s="10">
        <v>0</v>
      </c>
      <c r="J293" s="10">
        <v>0</v>
      </c>
      <c r="K293" s="10">
        <v>0</v>
      </c>
      <c r="L293" s="15">
        <v>0</v>
      </c>
      <c r="M293" s="10">
        <v>0</v>
      </c>
      <c r="N293" s="10">
        <v>0</v>
      </c>
      <c r="O293" s="10">
        <v>0</v>
      </c>
      <c r="P293" s="12" t="e">
        <f>L293-#REF!</f>
        <v>#REF!</v>
      </c>
      <c r="Q293" s="1" t="e">
        <f>P293-'ВЕРНАЯ на АВГУСТ'!P293</f>
        <v>#REF!</v>
      </c>
    </row>
    <row r="294" spans="1:17" ht="24" x14ac:dyDescent="0.25">
      <c r="A294" s="73"/>
      <c r="B294" s="71"/>
      <c r="C294" s="9" t="s">
        <v>8</v>
      </c>
      <c r="D294" s="10">
        <f t="shared" si="24"/>
        <v>1151.8</v>
      </c>
      <c r="E294" s="10">
        <v>1151.8</v>
      </c>
      <c r="F294" s="10">
        <v>0</v>
      </c>
      <c r="G294" s="10">
        <v>0</v>
      </c>
      <c r="H294" s="10">
        <v>0</v>
      </c>
      <c r="I294" s="10">
        <v>0</v>
      </c>
      <c r="J294" s="10">
        <v>0</v>
      </c>
      <c r="K294" s="10">
        <v>0</v>
      </c>
      <c r="L294" s="15">
        <v>0</v>
      </c>
      <c r="M294" s="10">
        <v>0</v>
      </c>
      <c r="N294" s="10">
        <v>0</v>
      </c>
      <c r="O294" s="10">
        <v>0</v>
      </c>
      <c r="P294" s="12" t="e">
        <f>L294-#REF!</f>
        <v>#REF!</v>
      </c>
      <c r="Q294" s="1" t="e">
        <f>P294-'ВЕРНАЯ на АВГУСТ'!P294</f>
        <v>#REF!</v>
      </c>
    </row>
    <row r="295" spans="1:17" ht="24" x14ac:dyDescent="0.25">
      <c r="A295" s="73"/>
      <c r="B295" s="71"/>
      <c r="C295" s="9" t="s">
        <v>9</v>
      </c>
      <c r="D295" s="10">
        <f t="shared" si="24"/>
        <v>0</v>
      </c>
      <c r="E295" s="10">
        <v>0</v>
      </c>
      <c r="F295" s="10">
        <v>0</v>
      </c>
      <c r="G295" s="10">
        <v>0</v>
      </c>
      <c r="H295" s="10">
        <v>0</v>
      </c>
      <c r="I295" s="10">
        <v>0</v>
      </c>
      <c r="J295" s="10">
        <v>0</v>
      </c>
      <c r="K295" s="10">
        <v>0</v>
      </c>
      <c r="L295" s="15">
        <v>0</v>
      </c>
      <c r="M295" s="10">
        <v>0</v>
      </c>
      <c r="N295" s="10">
        <v>0</v>
      </c>
      <c r="O295" s="10">
        <v>0</v>
      </c>
      <c r="P295" s="12" t="e">
        <f>L295-#REF!</f>
        <v>#REF!</v>
      </c>
      <c r="Q295" s="1" t="e">
        <f>P295-'ВЕРНАЯ на АВГУСТ'!P295</f>
        <v>#REF!</v>
      </c>
    </row>
    <row r="296" spans="1:17" ht="36" x14ac:dyDescent="0.25">
      <c r="A296" s="73"/>
      <c r="B296" s="71"/>
      <c r="C296" s="9" t="s">
        <v>10</v>
      </c>
      <c r="D296" s="10">
        <f t="shared" si="24"/>
        <v>9658.7000000000007</v>
      </c>
      <c r="E296" s="10">
        <v>7257</v>
      </c>
      <c r="F296" s="10">
        <v>2401.6999999999998</v>
      </c>
      <c r="G296" s="10">
        <v>0</v>
      </c>
      <c r="H296" s="10">
        <v>0</v>
      </c>
      <c r="I296" s="10">
        <v>0</v>
      </c>
      <c r="J296" s="10">
        <v>0</v>
      </c>
      <c r="K296" s="10">
        <v>0</v>
      </c>
      <c r="L296" s="15">
        <v>0</v>
      </c>
      <c r="M296" s="10">
        <v>0</v>
      </c>
      <c r="N296" s="10">
        <v>0</v>
      </c>
      <c r="O296" s="10">
        <v>0</v>
      </c>
      <c r="P296" s="12" t="e">
        <f>L296-#REF!</f>
        <v>#REF!</v>
      </c>
      <c r="Q296" s="1" t="e">
        <f>P296-'ВЕРНАЯ на АВГУСТ'!P296</f>
        <v>#REF!</v>
      </c>
    </row>
    <row r="297" spans="1:17" x14ac:dyDescent="0.25">
      <c r="A297" s="73"/>
      <c r="B297" s="9"/>
      <c r="C297" s="9"/>
      <c r="D297" s="10">
        <f t="shared" si="24"/>
        <v>0</v>
      </c>
      <c r="E297" s="10"/>
      <c r="F297" s="10"/>
      <c r="G297" s="10"/>
      <c r="H297" s="10"/>
      <c r="I297" s="10"/>
      <c r="J297" s="10"/>
      <c r="K297" s="10"/>
      <c r="L297" s="15"/>
      <c r="M297" s="10"/>
      <c r="N297" s="10"/>
      <c r="O297" s="10"/>
      <c r="P297" s="12" t="e">
        <f>L297-#REF!</f>
        <v>#REF!</v>
      </c>
      <c r="Q297" s="1" t="e">
        <f>P297-'ВЕРНАЯ на АВГУСТ'!P297</f>
        <v>#REF!</v>
      </c>
    </row>
    <row r="298" spans="1:17" x14ac:dyDescent="0.25">
      <c r="A298" s="73"/>
      <c r="B298" s="71" t="s">
        <v>16</v>
      </c>
      <c r="C298" s="9" t="s">
        <v>6</v>
      </c>
      <c r="D298" s="10">
        <f t="shared" si="24"/>
        <v>320564.2</v>
      </c>
      <c r="E298" s="10">
        <f>SUM(E299:E303)</f>
        <v>0</v>
      </c>
      <c r="F298" s="10">
        <f t="shared" ref="F298:O298" si="26">SUM(F299:F303)</f>
        <v>3535.8</v>
      </c>
      <c r="G298" s="10">
        <f t="shared" si="26"/>
        <v>13366.6</v>
      </c>
      <c r="H298" s="10">
        <f t="shared" si="26"/>
        <v>13625.7</v>
      </c>
      <c r="I298" s="10">
        <f t="shared" si="26"/>
        <v>20738.099999999999</v>
      </c>
      <c r="J298" s="10">
        <f t="shared" si="26"/>
        <v>38667.699999999997</v>
      </c>
      <c r="K298" s="10">
        <f t="shared" si="26"/>
        <v>31377.5</v>
      </c>
      <c r="L298" s="15">
        <f>SUM(L299:L303)</f>
        <v>64813.2</v>
      </c>
      <c r="M298" s="10">
        <f t="shared" si="26"/>
        <v>44813.2</v>
      </c>
      <c r="N298" s="10">
        <f t="shared" si="26"/>
        <v>44813.2</v>
      </c>
      <c r="O298" s="10">
        <f t="shared" si="26"/>
        <v>44813.2</v>
      </c>
      <c r="P298" s="12" t="e">
        <f>L298-#REF!</f>
        <v>#REF!</v>
      </c>
      <c r="Q298" s="1" t="e">
        <f>P298-'ВЕРНАЯ на АВГУСТ'!P298</f>
        <v>#REF!</v>
      </c>
    </row>
    <row r="299" spans="1:17" x14ac:dyDescent="0.25">
      <c r="A299" s="73"/>
      <c r="B299" s="71"/>
      <c r="C299" s="9" t="s">
        <v>7</v>
      </c>
      <c r="D299" s="10">
        <f t="shared" si="24"/>
        <v>252386.7</v>
      </c>
      <c r="E299" s="10">
        <v>0</v>
      </c>
      <c r="F299" s="10">
        <v>2353.9</v>
      </c>
      <c r="G299" s="10">
        <v>7271</v>
      </c>
      <c r="H299" s="10">
        <v>7525.7</v>
      </c>
      <c r="I299" s="10">
        <v>14638.1</v>
      </c>
      <c r="J299" s="10">
        <v>22567.7</v>
      </c>
      <c r="K299" s="10">
        <v>23177.5</v>
      </c>
      <c r="L299" s="15">
        <f>L311+L343</f>
        <v>58713.2</v>
      </c>
      <c r="M299" s="10">
        <v>38713.199999999997</v>
      </c>
      <c r="N299" s="10">
        <v>38713.199999999997</v>
      </c>
      <c r="O299" s="10">
        <v>38713.199999999997</v>
      </c>
      <c r="P299" s="12" t="e">
        <f>L299-#REF!</f>
        <v>#REF!</v>
      </c>
      <c r="Q299" s="1" t="e">
        <f>P299-'ВЕРНАЯ на АВГУСТ'!P299</f>
        <v>#REF!</v>
      </c>
    </row>
    <row r="300" spans="1:17" ht="24" x14ac:dyDescent="0.25">
      <c r="A300" s="73"/>
      <c r="B300" s="71"/>
      <c r="C300" s="9" t="s">
        <v>8</v>
      </c>
      <c r="D300" s="10">
        <f t="shared" si="24"/>
        <v>0</v>
      </c>
      <c r="E300" s="10">
        <v>0</v>
      </c>
      <c r="F300" s="10">
        <v>0</v>
      </c>
      <c r="G300" s="10">
        <v>0</v>
      </c>
      <c r="H300" s="10">
        <v>0</v>
      </c>
      <c r="I300" s="10">
        <v>0</v>
      </c>
      <c r="J300" s="10">
        <v>0</v>
      </c>
      <c r="K300" s="10">
        <v>0</v>
      </c>
      <c r="L300" s="15">
        <v>0</v>
      </c>
      <c r="M300" s="10">
        <v>0</v>
      </c>
      <c r="N300" s="10">
        <v>0</v>
      </c>
      <c r="O300" s="10">
        <v>0</v>
      </c>
      <c r="P300" s="12" t="e">
        <f>L300-#REF!</f>
        <v>#REF!</v>
      </c>
      <c r="Q300" s="1" t="e">
        <f>P300-'ВЕРНАЯ на АВГУСТ'!P300</f>
        <v>#REF!</v>
      </c>
    </row>
    <row r="301" spans="1:17" ht="24" x14ac:dyDescent="0.25">
      <c r="A301" s="73"/>
      <c r="B301" s="71"/>
      <c r="C301" s="9" t="s">
        <v>9</v>
      </c>
      <c r="D301" s="10">
        <f t="shared" si="24"/>
        <v>0</v>
      </c>
      <c r="E301" s="10">
        <v>0</v>
      </c>
      <c r="F301" s="10">
        <v>0</v>
      </c>
      <c r="G301" s="10">
        <v>0</v>
      </c>
      <c r="H301" s="10">
        <v>0</v>
      </c>
      <c r="I301" s="10">
        <v>0</v>
      </c>
      <c r="J301" s="10">
        <v>0</v>
      </c>
      <c r="K301" s="10">
        <v>0</v>
      </c>
      <c r="L301" s="15">
        <v>0</v>
      </c>
      <c r="M301" s="10">
        <v>0</v>
      </c>
      <c r="N301" s="10">
        <v>0</v>
      </c>
      <c r="O301" s="10">
        <v>0</v>
      </c>
      <c r="P301" s="12" t="e">
        <f>L301-#REF!</f>
        <v>#REF!</v>
      </c>
      <c r="Q301" s="1" t="e">
        <f>P301-'ВЕРНАЯ на АВГУСТ'!P301</f>
        <v>#REF!</v>
      </c>
    </row>
    <row r="302" spans="1:17" ht="36" x14ac:dyDescent="0.25">
      <c r="A302" s="73"/>
      <c r="B302" s="71"/>
      <c r="C302" s="9" t="s">
        <v>10</v>
      </c>
      <c r="D302" s="10">
        <f t="shared" si="24"/>
        <v>58177.5</v>
      </c>
      <c r="E302" s="10">
        <v>0</v>
      </c>
      <c r="F302" s="10">
        <v>1181.9000000000001</v>
      </c>
      <c r="G302" s="10">
        <v>6095.6</v>
      </c>
      <c r="H302" s="10">
        <v>6100</v>
      </c>
      <c r="I302" s="10">
        <v>6100</v>
      </c>
      <c r="J302" s="10">
        <v>6100</v>
      </c>
      <c r="K302" s="10">
        <v>8200</v>
      </c>
      <c r="L302" s="15">
        <v>6100</v>
      </c>
      <c r="M302" s="10">
        <v>6100</v>
      </c>
      <c r="N302" s="10">
        <v>6100</v>
      </c>
      <c r="O302" s="10">
        <v>6100</v>
      </c>
      <c r="P302" s="12" t="e">
        <f>L302-#REF!</f>
        <v>#REF!</v>
      </c>
      <c r="Q302" s="1" t="e">
        <f>P302-'ВЕРНАЯ на АВГУСТ'!P302</f>
        <v>#REF!</v>
      </c>
    </row>
    <row r="303" spans="1:17" ht="72" x14ac:dyDescent="0.25">
      <c r="A303" s="73"/>
      <c r="B303" s="71"/>
      <c r="C303" s="9" t="s">
        <v>11</v>
      </c>
      <c r="D303" s="10">
        <f t="shared" si="24"/>
        <v>10000</v>
      </c>
      <c r="E303" s="10">
        <v>0</v>
      </c>
      <c r="F303" s="10">
        <v>0</v>
      </c>
      <c r="G303" s="10">
        <v>0</v>
      </c>
      <c r="H303" s="10">
        <v>0</v>
      </c>
      <c r="I303" s="10">
        <v>0</v>
      </c>
      <c r="J303" s="10">
        <v>10000</v>
      </c>
      <c r="K303" s="10">
        <v>0</v>
      </c>
      <c r="L303" s="15">
        <v>0</v>
      </c>
      <c r="M303" s="10">
        <v>0</v>
      </c>
      <c r="N303" s="10">
        <v>0</v>
      </c>
      <c r="O303" s="10">
        <v>0</v>
      </c>
      <c r="P303" s="12" t="e">
        <f>L303-#REF!</f>
        <v>#REF!</v>
      </c>
      <c r="Q303" s="1" t="e">
        <f>P303-'ВЕРНАЯ на АВГУСТ'!P303</f>
        <v>#REF!</v>
      </c>
    </row>
    <row r="304" spans="1:17" x14ac:dyDescent="0.25">
      <c r="A304" s="73"/>
      <c r="B304" s="71" t="s">
        <v>165</v>
      </c>
      <c r="C304" s="9" t="s">
        <v>6</v>
      </c>
      <c r="D304" s="20">
        <f t="shared" si="24"/>
        <v>165000</v>
      </c>
      <c r="E304" s="10">
        <f>SUM(E305:E309)</f>
        <v>0</v>
      </c>
      <c r="F304" s="10">
        <f t="shared" ref="F304:K304" si="27">SUM(F305:F309)</f>
        <v>0</v>
      </c>
      <c r="G304" s="10">
        <f t="shared" si="27"/>
        <v>0</v>
      </c>
      <c r="H304" s="10">
        <f t="shared" si="27"/>
        <v>0</v>
      </c>
      <c r="I304" s="10">
        <f t="shared" si="27"/>
        <v>0</v>
      </c>
      <c r="J304" s="10">
        <f t="shared" si="27"/>
        <v>0</v>
      </c>
      <c r="K304" s="10">
        <f t="shared" si="27"/>
        <v>0</v>
      </c>
      <c r="L304" s="20">
        <f>L431</f>
        <v>165000</v>
      </c>
      <c r="M304" s="10">
        <f t="shared" ref="M304:O304" si="28">M431</f>
        <v>0</v>
      </c>
      <c r="N304" s="10">
        <f t="shared" si="28"/>
        <v>0</v>
      </c>
      <c r="O304" s="10">
        <f t="shared" si="28"/>
        <v>0</v>
      </c>
      <c r="P304" s="12" t="e">
        <f>L304-#REF!</f>
        <v>#REF!</v>
      </c>
      <c r="Q304" s="1" t="e">
        <f>P304-'ВЕРНАЯ на АВГУСТ'!P304</f>
        <v>#REF!</v>
      </c>
    </row>
    <row r="305" spans="1:17" x14ac:dyDescent="0.25">
      <c r="A305" s="73"/>
      <c r="B305" s="71"/>
      <c r="C305" s="9" t="s">
        <v>7</v>
      </c>
      <c r="D305" s="20">
        <f t="shared" si="24"/>
        <v>165000</v>
      </c>
      <c r="E305" s="10">
        <v>0</v>
      </c>
      <c r="F305" s="10">
        <v>0</v>
      </c>
      <c r="G305" s="10">
        <v>0</v>
      </c>
      <c r="H305" s="10">
        <v>0</v>
      </c>
      <c r="I305" s="10">
        <v>0</v>
      </c>
      <c r="J305" s="10">
        <v>0</v>
      </c>
      <c r="K305" s="10">
        <v>0</v>
      </c>
      <c r="L305" s="20">
        <f t="shared" ref="L305:O308" si="29">L432</f>
        <v>165000</v>
      </c>
      <c r="M305" s="10">
        <f t="shared" si="29"/>
        <v>0</v>
      </c>
      <c r="N305" s="10">
        <f t="shared" si="29"/>
        <v>0</v>
      </c>
      <c r="O305" s="10">
        <f t="shared" si="29"/>
        <v>0</v>
      </c>
      <c r="P305" s="12" t="e">
        <f>L305-#REF!</f>
        <v>#REF!</v>
      </c>
      <c r="Q305" s="1" t="e">
        <f>P305-'ВЕРНАЯ на АВГУСТ'!P305</f>
        <v>#REF!</v>
      </c>
    </row>
    <row r="306" spans="1:17" ht="24" x14ac:dyDescent="0.25">
      <c r="A306" s="73"/>
      <c r="B306" s="71"/>
      <c r="C306" s="9" t="s">
        <v>8</v>
      </c>
      <c r="D306" s="10">
        <f t="shared" si="24"/>
        <v>0</v>
      </c>
      <c r="E306" s="10">
        <v>0</v>
      </c>
      <c r="F306" s="10">
        <v>0</v>
      </c>
      <c r="G306" s="10">
        <v>0</v>
      </c>
      <c r="H306" s="10">
        <v>0</v>
      </c>
      <c r="I306" s="10">
        <v>0</v>
      </c>
      <c r="J306" s="10">
        <v>0</v>
      </c>
      <c r="K306" s="10">
        <v>0</v>
      </c>
      <c r="L306" s="15">
        <f t="shared" si="29"/>
        <v>0</v>
      </c>
      <c r="M306" s="10">
        <f t="shared" si="29"/>
        <v>0</v>
      </c>
      <c r="N306" s="10">
        <f t="shared" si="29"/>
        <v>0</v>
      </c>
      <c r="O306" s="10">
        <f t="shared" si="29"/>
        <v>0</v>
      </c>
      <c r="P306" s="12" t="e">
        <f>L306-#REF!</f>
        <v>#REF!</v>
      </c>
      <c r="Q306" s="1" t="e">
        <f>P306-'ВЕРНАЯ на АВГУСТ'!P306</f>
        <v>#REF!</v>
      </c>
    </row>
    <row r="307" spans="1:17" ht="24" x14ac:dyDescent="0.25">
      <c r="A307" s="73"/>
      <c r="B307" s="71"/>
      <c r="C307" s="9" t="s">
        <v>9</v>
      </c>
      <c r="D307" s="10">
        <f t="shared" si="24"/>
        <v>0</v>
      </c>
      <c r="E307" s="10">
        <v>0</v>
      </c>
      <c r="F307" s="10">
        <v>0</v>
      </c>
      <c r="G307" s="10">
        <v>0</v>
      </c>
      <c r="H307" s="10">
        <v>0</v>
      </c>
      <c r="I307" s="10">
        <v>0</v>
      </c>
      <c r="J307" s="10">
        <v>0</v>
      </c>
      <c r="K307" s="10">
        <v>0</v>
      </c>
      <c r="L307" s="15">
        <f t="shared" si="29"/>
        <v>0</v>
      </c>
      <c r="M307" s="10">
        <f t="shared" si="29"/>
        <v>0</v>
      </c>
      <c r="N307" s="10">
        <f t="shared" si="29"/>
        <v>0</v>
      </c>
      <c r="O307" s="10">
        <f t="shared" si="29"/>
        <v>0</v>
      </c>
      <c r="P307" s="12" t="e">
        <f>L307-#REF!</f>
        <v>#REF!</v>
      </c>
      <c r="Q307" s="1" t="e">
        <f>P307-'ВЕРНАЯ на АВГУСТ'!P307</f>
        <v>#REF!</v>
      </c>
    </row>
    <row r="308" spans="1:17" ht="36" x14ac:dyDescent="0.25">
      <c r="A308" s="73"/>
      <c r="B308" s="71"/>
      <c r="C308" s="9" t="s">
        <v>10</v>
      </c>
      <c r="D308" s="10">
        <f t="shared" si="24"/>
        <v>0</v>
      </c>
      <c r="E308" s="10">
        <v>0</v>
      </c>
      <c r="F308" s="10">
        <v>0</v>
      </c>
      <c r="G308" s="10">
        <v>0</v>
      </c>
      <c r="H308" s="10">
        <v>0</v>
      </c>
      <c r="I308" s="10">
        <v>0</v>
      </c>
      <c r="J308" s="10">
        <v>0</v>
      </c>
      <c r="K308" s="10">
        <v>0</v>
      </c>
      <c r="L308" s="15">
        <f t="shared" si="29"/>
        <v>0</v>
      </c>
      <c r="M308" s="10">
        <f t="shared" si="29"/>
        <v>0</v>
      </c>
      <c r="N308" s="10">
        <f t="shared" si="29"/>
        <v>0</v>
      </c>
      <c r="O308" s="10">
        <f t="shared" si="29"/>
        <v>0</v>
      </c>
      <c r="P308" s="12" t="e">
        <f>L308-#REF!</f>
        <v>#REF!</v>
      </c>
      <c r="Q308" s="1" t="e">
        <f>P308-'ВЕРНАЯ на АВГУСТ'!P308</f>
        <v>#REF!</v>
      </c>
    </row>
    <row r="309" spans="1:17" x14ac:dyDescent="0.25">
      <c r="A309" s="11"/>
      <c r="B309" s="9"/>
      <c r="C309" s="9"/>
      <c r="D309" s="10">
        <f t="shared" si="24"/>
        <v>0</v>
      </c>
      <c r="E309" s="10"/>
      <c r="F309" s="10"/>
      <c r="G309" s="10"/>
      <c r="H309" s="10"/>
      <c r="I309" s="10"/>
      <c r="J309" s="10"/>
      <c r="K309" s="10"/>
      <c r="L309" s="15"/>
      <c r="M309" s="10"/>
      <c r="N309" s="10"/>
      <c r="O309" s="10"/>
      <c r="P309" s="12" t="e">
        <f>L309-#REF!</f>
        <v>#REF!</v>
      </c>
      <c r="Q309" s="1" t="e">
        <f>P309-'ВЕРНАЯ на АВГУСТ'!P309</f>
        <v>#REF!</v>
      </c>
    </row>
    <row r="310" spans="1:17" x14ac:dyDescent="0.25">
      <c r="A310" s="71" t="s">
        <v>61</v>
      </c>
      <c r="B310" s="71"/>
      <c r="C310" s="9" t="s">
        <v>6</v>
      </c>
      <c r="D310" s="10">
        <f t="shared" si="24"/>
        <v>312148.40000000002</v>
      </c>
      <c r="E310" s="10">
        <f t="shared" ref="E310:O315" si="30">E317+E323</f>
        <v>15111.900000000001</v>
      </c>
      <c r="F310" s="10">
        <f t="shared" si="30"/>
        <v>11591.7</v>
      </c>
      <c r="G310" s="10">
        <f t="shared" si="30"/>
        <v>13366.6</v>
      </c>
      <c r="H310" s="10">
        <f t="shared" si="30"/>
        <v>13625.7</v>
      </c>
      <c r="I310" s="10">
        <f t="shared" si="30"/>
        <v>20654.5</v>
      </c>
      <c r="J310" s="10">
        <f t="shared" si="30"/>
        <v>27167.7</v>
      </c>
      <c r="K310" s="10">
        <f t="shared" si="30"/>
        <v>31377.5</v>
      </c>
      <c r="L310" s="15">
        <f>L317+L323</f>
        <v>44813.2</v>
      </c>
      <c r="M310" s="10">
        <f t="shared" si="30"/>
        <v>44813.2</v>
      </c>
      <c r="N310" s="10">
        <f t="shared" si="30"/>
        <v>44813.2</v>
      </c>
      <c r="O310" s="10">
        <f t="shared" si="30"/>
        <v>44813.2</v>
      </c>
      <c r="P310" s="12" t="e">
        <f>L310-#REF!</f>
        <v>#REF!</v>
      </c>
      <c r="Q310" s="1" t="e">
        <f>P310-'ВЕРНАЯ на АВГУСТ'!P310</f>
        <v>#REF!</v>
      </c>
    </row>
    <row r="311" spans="1:17" x14ac:dyDescent="0.25">
      <c r="A311" s="71"/>
      <c r="B311" s="71"/>
      <c r="C311" s="9" t="s">
        <v>7</v>
      </c>
      <c r="D311" s="10">
        <f t="shared" si="24"/>
        <v>243160.40000000002</v>
      </c>
      <c r="E311" s="10">
        <f t="shared" si="30"/>
        <v>6703.1</v>
      </c>
      <c r="F311" s="10">
        <f t="shared" si="30"/>
        <v>8008.1</v>
      </c>
      <c r="G311" s="10">
        <f t="shared" si="30"/>
        <v>7271</v>
      </c>
      <c r="H311" s="10">
        <f t="shared" si="30"/>
        <v>7525.7</v>
      </c>
      <c r="I311" s="10">
        <f t="shared" si="30"/>
        <v>14554.5</v>
      </c>
      <c r="J311" s="10">
        <f t="shared" si="30"/>
        <v>21067.7</v>
      </c>
      <c r="K311" s="10">
        <f t="shared" si="30"/>
        <v>23177.5</v>
      </c>
      <c r="L311" s="15">
        <f t="shared" si="30"/>
        <v>38713.199999999997</v>
      </c>
      <c r="M311" s="10">
        <f t="shared" si="30"/>
        <v>38713.199999999997</v>
      </c>
      <c r="N311" s="10">
        <f t="shared" si="30"/>
        <v>38713.199999999997</v>
      </c>
      <c r="O311" s="10">
        <f t="shared" si="30"/>
        <v>38713.199999999997</v>
      </c>
      <c r="P311" s="12" t="e">
        <f>L311-#REF!</f>
        <v>#REF!</v>
      </c>
      <c r="Q311" s="1" t="e">
        <f>P311-'ВЕРНАЯ на АВГУСТ'!P311</f>
        <v>#REF!</v>
      </c>
    </row>
    <row r="312" spans="1:17" ht="24" x14ac:dyDescent="0.25">
      <c r="A312" s="71"/>
      <c r="B312" s="71"/>
      <c r="C312" s="9" t="s">
        <v>8</v>
      </c>
      <c r="D312" s="10">
        <f t="shared" si="24"/>
        <v>1151.8</v>
      </c>
      <c r="E312" s="10">
        <f t="shared" si="30"/>
        <v>1151.8</v>
      </c>
      <c r="F312" s="10">
        <f t="shared" si="30"/>
        <v>0</v>
      </c>
      <c r="G312" s="10">
        <f t="shared" si="30"/>
        <v>0</v>
      </c>
      <c r="H312" s="10">
        <f t="shared" si="30"/>
        <v>0</v>
      </c>
      <c r="I312" s="10">
        <f t="shared" si="30"/>
        <v>0</v>
      </c>
      <c r="J312" s="10">
        <f t="shared" si="30"/>
        <v>0</v>
      </c>
      <c r="K312" s="10">
        <f t="shared" si="30"/>
        <v>0</v>
      </c>
      <c r="L312" s="15">
        <f t="shared" si="30"/>
        <v>0</v>
      </c>
      <c r="M312" s="10">
        <f t="shared" si="30"/>
        <v>0</v>
      </c>
      <c r="N312" s="10">
        <f t="shared" si="30"/>
        <v>0</v>
      </c>
      <c r="O312" s="10">
        <f t="shared" si="30"/>
        <v>0</v>
      </c>
      <c r="P312" s="12" t="e">
        <f>L312-#REF!</f>
        <v>#REF!</v>
      </c>
      <c r="Q312" s="1" t="e">
        <f>P312-'ВЕРНАЯ на АВГУСТ'!P312</f>
        <v>#REF!</v>
      </c>
    </row>
    <row r="313" spans="1:17" ht="24" x14ac:dyDescent="0.25">
      <c r="A313" s="71"/>
      <c r="B313" s="71"/>
      <c r="C313" s="9" t="s">
        <v>9</v>
      </c>
      <c r="D313" s="10">
        <f t="shared" si="24"/>
        <v>0</v>
      </c>
      <c r="E313" s="10">
        <f t="shared" si="30"/>
        <v>0</v>
      </c>
      <c r="F313" s="10">
        <f t="shared" si="30"/>
        <v>0</v>
      </c>
      <c r="G313" s="10">
        <f t="shared" si="30"/>
        <v>0</v>
      </c>
      <c r="H313" s="10">
        <f t="shared" si="30"/>
        <v>0</v>
      </c>
      <c r="I313" s="10">
        <f t="shared" si="30"/>
        <v>0</v>
      </c>
      <c r="J313" s="10">
        <f t="shared" si="30"/>
        <v>0</v>
      </c>
      <c r="K313" s="10">
        <f t="shared" si="30"/>
        <v>0</v>
      </c>
      <c r="L313" s="15">
        <f t="shared" si="30"/>
        <v>0</v>
      </c>
      <c r="M313" s="10">
        <f t="shared" si="30"/>
        <v>0</v>
      </c>
      <c r="N313" s="10">
        <f t="shared" si="30"/>
        <v>0</v>
      </c>
      <c r="O313" s="10">
        <f t="shared" si="30"/>
        <v>0</v>
      </c>
      <c r="P313" s="12" t="e">
        <f>L313-#REF!</f>
        <v>#REF!</v>
      </c>
      <c r="Q313" s="1" t="e">
        <f>P313-'ВЕРНАЯ на АВГУСТ'!P313</f>
        <v>#REF!</v>
      </c>
    </row>
    <row r="314" spans="1:17" ht="36" x14ac:dyDescent="0.25">
      <c r="A314" s="71"/>
      <c r="B314" s="71"/>
      <c r="C314" s="9" t="s">
        <v>10</v>
      </c>
      <c r="D314" s="10">
        <f t="shared" si="24"/>
        <v>67836.2</v>
      </c>
      <c r="E314" s="10">
        <f t="shared" si="30"/>
        <v>7257</v>
      </c>
      <c r="F314" s="10">
        <f t="shared" si="30"/>
        <v>3583.6</v>
      </c>
      <c r="G314" s="10">
        <f t="shared" si="30"/>
        <v>6095.6</v>
      </c>
      <c r="H314" s="10">
        <f t="shared" si="30"/>
        <v>6100</v>
      </c>
      <c r="I314" s="10">
        <f t="shared" si="30"/>
        <v>6100</v>
      </c>
      <c r="J314" s="10">
        <f t="shared" si="30"/>
        <v>6100</v>
      </c>
      <c r="K314" s="10">
        <f t="shared" si="30"/>
        <v>8200</v>
      </c>
      <c r="L314" s="15">
        <f t="shared" si="30"/>
        <v>6100</v>
      </c>
      <c r="M314" s="10">
        <f t="shared" si="30"/>
        <v>6100</v>
      </c>
      <c r="N314" s="10">
        <f t="shared" si="30"/>
        <v>6100</v>
      </c>
      <c r="O314" s="10">
        <f t="shared" si="30"/>
        <v>6100</v>
      </c>
      <c r="P314" s="12" t="e">
        <f>L314-#REF!</f>
        <v>#REF!</v>
      </c>
      <c r="Q314" s="1" t="e">
        <f>P314-'ВЕРНАЯ на АВГУСТ'!P314</f>
        <v>#REF!</v>
      </c>
    </row>
    <row r="315" spans="1:17" x14ac:dyDescent="0.25">
      <c r="A315" s="71"/>
      <c r="B315" s="9"/>
      <c r="C315" s="9"/>
      <c r="D315" s="10">
        <f t="shared" si="24"/>
        <v>0</v>
      </c>
      <c r="E315" s="10">
        <f t="shared" si="30"/>
        <v>0</v>
      </c>
      <c r="F315" s="10">
        <f t="shared" si="30"/>
        <v>0</v>
      </c>
      <c r="G315" s="10">
        <f t="shared" si="30"/>
        <v>0</v>
      </c>
      <c r="H315" s="10">
        <f t="shared" si="30"/>
        <v>0</v>
      </c>
      <c r="I315" s="10">
        <f t="shared" si="30"/>
        <v>0</v>
      </c>
      <c r="J315" s="10">
        <f t="shared" si="30"/>
        <v>0</v>
      </c>
      <c r="K315" s="10">
        <f t="shared" si="30"/>
        <v>0</v>
      </c>
      <c r="L315" s="15">
        <f t="shared" si="30"/>
        <v>0</v>
      </c>
      <c r="M315" s="10">
        <f t="shared" si="30"/>
        <v>0</v>
      </c>
      <c r="N315" s="10">
        <f t="shared" si="30"/>
        <v>0</v>
      </c>
      <c r="O315" s="10">
        <f t="shared" si="30"/>
        <v>0</v>
      </c>
      <c r="P315" s="12" t="e">
        <f>L315-#REF!</f>
        <v>#REF!</v>
      </c>
      <c r="Q315" s="1" t="e">
        <f>P315-'ВЕРНАЯ на АВГУСТ'!P315</f>
        <v>#REF!</v>
      </c>
    </row>
    <row r="316" spans="1:17" x14ac:dyDescent="0.25">
      <c r="A316" s="71"/>
      <c r="B316" s="71" t="s">
        <v>12</v>
      </c>
      <c r="C316" s="71"/>
      <c r="D316" s="71"/>
      <c r="E316" s="71"/>
      <c r="F316" s="71"/>
      <c r="G316" s="71"/>
      <c r="H316" s="71"/>
      <c r="I316" s="71"/>
      <c r="J316" s="71"/>
      <c r="K316" s="71"/>
      <c r="L316" s="17"/>
      <c r="M316" s="9"/>
      <c r="N316" s="9"/>
      <c r="O316" s="9"/>
      <c r="P316" s="12" t="e">
        <f>L316-#REF!</f>
        <v>#REF!</v>
      </c>
      <c r="Q316" s="1" t="e">
        <f>P316-'ВЕРНАЯ на АВГУСТ'!P316</f>
        <v>#REF!</v>
      </c>
    </row>
    <row r="317" spans="1:17" x14ac:dyDescent="0.25">
      <c r="A317" s="71"/>
      <c r="B317" s="71" t="s">
        <v>13</v>
      </c>
      <c r="C317" s="9" t="s">
        <v>6</v>
      </c>
      <c r="D317" s="10">
        <f t="shared" ref="D317:D334" si="31">SUM(E317:O317)</f>
        <v>23167.800000000003</v>
      </c>
      <c r="E317" s="10">
        <f>SUM(E318:E322)</f>
        <v>15111.900000000001</v>
      </c>
      <c r="F317" s="10">
        <f t="shared" ref="F317:O317" si="32">SUM(F318:F322)</f>
        <v>8055.9</v>
      </c>
      <c r="G317" s="10">
        <f t="shared" si="32"/>
        <v>0</v>
      </c>
      <c r="H317" s="10">
        <f t="shared" si="32"/>
        <v>0</v>
      </c>
      <c r="I317" s="10">
        <f t="shared" si="32"/>
        <v>0</v>
      </c>
      <c r="J317" s="10">
        <f t="shared" si="32"/>
        <v>0</v>
      </c>
      <c r="K317" s="10">
        <f t="shared" si="32"/>
        <v>0</v>
      </c>
      <c r="L317" s="15">
        <f t="shared" si="32"/>
        <v>0</v>
      </c>
      <c r="M317" s="10">
        <f t="shared" si="32"/>
        <v>0</v>
      </c>
      <c r="N317" s="10">
        <f t="shared" si="32"/>
        <v>0</v>
      </c>
      <c r="O317" s="10">
        <f t="shared" si="32"/>
        <v>0</v>
      </c>
      <c r="P317" s="12" t="e">
        <f>L317-#REF!</f>
        <v>#REF!</v>
      </c>
      <c r="Q317" s="1" t="e">
        <f>P317-'ВЕРНАЯ на АВГУСТ'!P317</f>
        <v>#REF!</v>
      </c>
    </row>
    <row r="318" spans="1:17" x14ac:dyDescent="0.25">
      <c r="A318" s="71"/>
      <c r="B318" s="71"/>
      <c r="C318" s="9" t="s">
        <v>7</v>
      </c>
      <c r="D318" s="10">
        <f t="shared" si="31"/>
        <v>12357.3</v>
      </c>
      <c r="E318" s="10">
        <v>6703.1</v>
      </c>
      <c r="F318" s="10">
        <v>5654.2</v>
      </c>
      <c r="G318" s="10">
        <v>0</v>
      </c>
      <c r="H318" s="10">
        <v>0</v>
      </c>
      <c r="I318" s="10">
        <v>0</v>
      </c>
      <c r="J318" s="10">
        <v>0</v>
      </c>
      <c r="K318" s="10">
        <v>0</v>
      </c>
      <c r="L318" s="15">
        <v>0</v>
      </c>
      <c r="M318" s="10">
        <v>0</v>
      </c>
      <c r="N318" s="10">
        <v>0</v>
      </c>
      <c r="O318" s="10">
        <v>0</v>
      </c>
      <c r="P318" s="12" t="e">
        <f>L318-#REF!</f>
        <v>#REF!</v>
      </c>
      <c r="Q318" s="1" t="e">
        <f>P318-'ВЕРНАЯ на АВГУСТ'!P318</f>
        <v>#REF!</v>
      </c>
    </row>
    <row r="319" spans="1:17" ht="24" x14ac:dyDescent="0.25">
      <c r="A319" s="71"/>
      <c r="B319" s="71"/>
      <c r="C319" s="9" t="s">
        <v>8</v>
      </c>
      <c r="D319" s="10">
        <f t="shared" si="31"/>
        <v>1151.8</v>
      </c>
      <c r="E319" s="10">
        <v>1151.8</v>
      </c>
      <c r="F319" s="10">
        <v>0</v>
      </c>
      <c r="G319" s="10">
        <v>0</v>
      </c>
      <c r="H319" s="10">
        <v>0</v>
      </c>
      <c r="I319" s="10">
        <v>0</v>
      </c>
      <c r="J319" s="10">
        <v>0</v>
      </c>
      <c r="K319" s="10">
        <v>0</v>
      </c>
      <c r="L319" s="15">
        <v>0</v>
      </c>
      <c r="M319" s="10">
        <v>0</v>
      </c>
      <c r="N319" s="10">
        <v>0</v>
      </c>
      <c r="O319" s="10">
        <v>0</v>
      </c>
      <c r="P319" s="12" t="e">
        <f>L319-#REF!</f>
        <v>#REF!</v>
      </c>
      <c r="Q319" s="1" t="e">
        <f>P319-'ВЕРНАЯ на АВГУСТ'!P319</f>
        <v>#REF!</v>
      </c>
    </row>
    <row r="320" spans="1:17" ht="24" x14ac:dyDescent="0.25">
      <c r="A320" s="71"/>
      <c r="B320" s="71"/>
      <c r="C320" s="9" t="s">
        <v>9</v>
      </c>
      <c r="D320" s="10">
        <f t="shared" si="31"/>
        <v>0</v>
      </c>
      <c r="E320" s="10">
        <v>0</v>
      </c>
      <c r="F320" s="10">
        <v>0</v>
      </c>
      <c r="G320" s="10">
        <v>0</v>
      </c>
      <c r="H320" s="10">
        <v>0</v>
      </c>
      <c r="I320" s="10">
        <v>0</v>
      </c>
      <c r="J320" s="10">
        <v>0</v>
      </c>
      <c r="K320" s="10">
        <v>0</v>
      </c>
      <c r="L320" s="15">
        <v>0</v>
      </c>
      <c r="M320" s="10">
        <v>0</v>
      </c>
      <c r="N320" s="10">
        <v>0</v>
      </c>
      <c r="O320" s="10">
        <v>0</v>
      </c>
      <c r="P320" s="12" t="e">
        <f>L320-#REF!</f>
        <v>#REF!</v>
      </c>
      <c r="Q320" s="1" t="e">
        <f>P320-'ВЕРНАЯ на АВГУСТ'!P320</f>
        <v>#REF!</v>
      </c>
    </row>
    <row r="321" spans="1:17" ht="36" x14ac:dyDescent="0.25">
      <c r="A321" s="71"/>
      <c r="B321" s="71"/>
      <c r="C321" s="9" t="s">
        <v>10</v>
      </c>
      <c r="D321" s="10">
        <f t="shared" si="31"/>
        <v>9658.7000000000007</v>
      </c>
      <c r="E321" s="10">
        <v>7257</v>
      </c>
      <c r="F321" s="10">
        <v>2401.6999999999998</v>
      </c>
      <c r="G321" s="10">
        <v>0</v>
      </c>
      <c r="H321" s="10">
        <v>0</v>
      </c>
      <c r="I321" s="10">
        <v>0</v>
      </c>
      <c r="J321" s="10">
        <v>0</v>
      </c>
      <c r="K321" s="10">
        <v>0</v>
      </c>
      <c r="L321" s="15">
        <v>0</v>
      </c>
      <c r="M321" s="10">
        <v>0</v>
      </c>
      <c r="N321" s="10">
        <v>0</v>
      </c>
      <c r="O321" s="10">
        <v>0</v>
      </c>
      <c r="P321" s="12" t="e">
        <f>L321-#REF!</f>
        <v>#REF!</v>
      </c>
      <c r="Q321" s="1" t="e">
        <f>P321-'ВЕРНАЯ на АВГУСТ'!P321</f>
        <v>#REF!</v>
      </c>
    </row>
    <row r="322" spans="1:17" x14ac:dyDescent="0.25">
      <c r="A322" s="71"/>
      <c r="B322" s="9"/>
      <c r="C322" s="9"/>
      <c r="D322" s="10">
        <f t="shared" si="31"/>
        <v>0</v>
      </c>
      <c r="E322" s="10"/>
      <c r="F322" s="10"/>
      <c r="G322" s="10"/>
      <c r="H322" s="10"/>
      <c r="I322" s="10"/>
      <c r="J322" s="10"/>
      <c r="K322" s="10"/>
      <c r="L322" s="15"/>
      <c r="M322" s="10"/>
      <c r="N322" s="10"/>
      <c r="O322" s="10"/>
      <c r="P322" s="12" t="e">
        <f>L322-#REF!</f>
        <v>#REF!</v>
      </c>
      <c r="Q322" s="1" t="e">
        <f>P322-'ВЕРНАЯ на АВГУСТ'!P322</f>
        <v>#REF!</v>
      </c>
    </row>
    <row r="323" spans="1:17" x14ac:dyDescent="0.25">
      <c r="A323" s="71"/>
      <c r="B323" s="71" t="s">
        <v>16</v>
      </c>
      <c r="C323" s="9" t="s">
        <v>6</v>
      </c>
      <c r="D323" s="10">
        <f t="shared" si="31"/>
        <v>288980.60000000003</v>
      </c>
      <c r="E323" s="10">
        <f>SUM(E324:E328)</f>
        <v>0</v>
      </c>
      <c r="F323" s="10">
        <f t="shared" ref="F323:O323" si="33">SUM(F324:F328)</f>
        <v>3535.8</v>
      </c>
      <c r="G323" s="10">
        <f t="shared" si="33"/>
        <v>13366.6</v>
      </c>
      <c r="H323" s="10">
        <f t="shared" si="33"/>
        <v>13625.7</v>
      </c>
      <c r="I323" s="10">
        <f t="shared" si="33"/>
        <v>20654.5</v>
      </c>
      <c r="J323" s="10">
        <f t="shared" si="33"/>
        <v>27167.7</v>
      </c>
      <c r="K323" s="10">
        <f t="shared" si="33"/>
        <v>31377.5</v>
      </c>
      <c r="L323" s="15">
        <f t="shared" si="33"/>
        <v>44813.2</v>
      </c>
      <c r="M323" s="10">
        <f t="shared" si="33"/>
        <v>44813.2</v>
      </c>
      <c r="N323" s="10">
        <f t="shared" si="33"/>
        <v>44813.2</v>
      </c>
      <c r="O323" s="10">
        <f t="shared" si="33"/>
        <v>44813.2</v>
      </c>
      <c r="P323" s="12" t="e">
        <f>L323-#REF!</f>
        <v>#REF!</v>
      </c>
      <c r="Q323" s="1" t="e">
        <f>P323-'ВЕРНАЯ на АВГУСТ'!P323</f>
        <v>#REF!</v>
      </c>
    </row>
    <row r="324" spans="1:17" x14ac:dyDescent="0.25">
      <c r="A324" s="71"/>
      <c r="B324" s="71"/>
      <c r="C324" s="9" t="s">
        <v>7</v>
      </c>
      <c r="D324" s="10">
        <f t="shared" si="31"/>
        <v>230803.10000000003</v>
      </c>
      <c r="E324" s="10">
        <v>0</v>
      </c>
      <c r="F324" s="10">
        <v>2353.9</v>
      </c>
      <c r="G324" s="10">
        <v>7271</v>
      </c>
      <c r="H324" s="10">
        <v>7525.7</v>
      </c>
      <c r="I324" s="10">
        <v>14554.5</v>
      </c>
      <c r="J324" s="10">
        <v>21067.7</v>
      </c>
      <c r="K324" s="10">
        <v>23177.5</v>
      </c>
      <c r="L324" s="15">
        <v>38713.199999999997</v>
      </c>
      <c r="M324" s="10">
        <v>38713.199999999997</v>
      </c>
      <c r="N324" s="10">
        <v>38713.199999999997</v>
      </c>
      <c r="O324" s="10">
        <v>38713.199999999997</v>
      </c>
      <c r="P324" s="12" t="e">
        <f>L324-#REF!</f>
        <v>#REF!</v>
      </c>
      <c r="Q324" s="1" t="e">
        <f>P324-'ВЕРНАЯ на АВГУСТ'!P324</f>
        <v>#REF!</v>
      </c>
    </row>
    <row r="325" spans="1:17" ht="24" x14ac:dyDescent="0.25">
      <c r="A325" s="71"/>
      <c r="B325" s="71"/>
      <c r="C325" s="9" t="s">
        <v>8</v>
      </c>
      <c r="D325" s="10">
        <f t="shared" si="31"/>
        <v>0</v>
      </c>
      <c r="E325" s="10">
        <v>0</v>
      </c>
      <c r="F325" s="10">
        <v>0</v>
      </c>
      <c r="G325" s="10">
        <v>0</v>
      </c>
      <c r="H325" s="10">
        <v>0</v>
      </c>
      <c r="I325" s="10">
        <v>0</v>
      </c>
      <c r="J325" s="10">
        <v>0</v>
      </c>
      <c r="K325" s="10">
        <v>0</v>
      </c>
      <c r="L325" s="15">
        <v>0</v>
      </c>
      <c r="M325" s="10">
        <v>0</v>
      </c>
      <c r="N325" s="10">
        <v>0</v>
      </c>
      <c r="O325" s="10">
        <v>0</v>
      </c>
      <c r="P325" s="12" t="e">
        <f>L325-#REF!</f>
        <v>#REF!</v>
      </c>
      <c r="Q325" s="1" t="e">
        <f>P325-'ВЕРНАЯ на АВГУСТ'!P325</f>
        <v>#REF!</v>
      </c>
    </row>
    <row r="326" spans="1:17" ht="24" x14ac:dyDescent="0.25">
      <c r="A326" s="71"/>
      <c r="B326" s="71"/>
      <c r="C326" s="9" t="s">
        <v>9</v>
      </c>
      <c r="D326" s="10">
        <f t="shared" si="31"/>
        <v>0</v>
      </c>
      <c r="E326" s="10">
        <v>0</v>
      </c>
      <c r="F326" s="10">
        <v>0</v>
      </c>
      <c r="G326" s="10">
        <v>0</v>
      </c>
      <c r="H326" s="10">
        <v>0</v>
      </c>
      <c r="I326" s="10">
        <v>0</v>
      </c>
      <c r="J326" s="10">
        <v>0</v>
      </c>
      <c r="K326" s="10">
        <v>0</v>
      </c>
      <c r="L326" s="15">
        <v>0</v>
      </c>
      <c r="M326" s="10">
        <v>0</v>
      </c>
      <c r="N326" s="10">
        <v>0</v>
      </c>
      <c r="O326" s="10">
        <v>0</v>
      </c>
      <c r="P326" s="12" t="e">
        <f>L326-#REF!</f>
        <v>#REF!</v>
      </c>
      <c r="Q326" s="1" t="e">
        <f>P326-'ВЕРНАЯ на АВГУСТ'!P326</f>
        <v>#REF!</v>
      </c>
    </row>
    <row r="327" spans="1:17" ht="36" x14ac:dyDescent="0.25">
      <c r="A327" s="71"/>
      <c r="B327" s="71"/>
      <c r="C327" s="9" t="s">
        <v>10</v>
      </c>
      <c r="D327" s="10">
        <f t="shared" si="31"/>
        <v>58177.5</v>
      </c>
      <c r="E327" s="10">
        <v>0</v>
      </c>
      <c r="F327" s="10">
        <v>1181.9000000000001</v>
      </c>
      <c r="G327" s="10">
        <v>6095.6</v>
      </c>
      <c r="H327" s="10">
        <v>6100</v>
      </c>
      <c r="I327" s="10">
        <v>6100</v>
      </c>
      <c r="J327" s="10">
        <v>6100</v>
      </c>
      <c r="K327" s="10">
        <v>8200</v>
      </c>
      <c r="L327" s="15">
        <v>6100</v>
      </c>
      <c r="M327" s="10">
        <v>6100</v>
      </c>
      <c r="N327" s="10">
        <v>6100</v>
      </c>
      <c r="O327" s="10">
        <v>6100</v>
      </c>
      <c r="P327" s="12" t="e">
        <f>L327-#REF!</f>
        <v>#REF!</v>
      </c>
      <c r="Q327" s="1" t="e">
        <f>P327-'ВЕРНАЯ на АВГУСТ'!P327</f>
        <v>#REF!</v>
      </c>
    </row>
    <row r="328" spans="1:17" x14ac:dyDescent="0.25">
      <c r="A328" s="9"/>
      <c r="B328" s="9"/>
      <c r="C328" s="9"/>
      <c r="D328" s="10">
        <f t="shared" si="31"/>
        <v>0</v>
      </c>
      <c r="E328" s="10"/>
      <c r="F328" s="10"/>
      <c r="G328" s="10"/>
      <c r="H328" s="10"/>
      <c r="I328" s="10"/>
      <c r="J328" s="10"/>
      <c r="K328" s="10"/>
      <c r="L328" s="15"/>
      <c r="M328" s="10"/>
      <c r="N328" s="10"/>
      <c r="O328" s="10"/>
      <c r="P328" s="12" t="e">
        <f>L328-#REF!</f>
        <v>#REF!</v>
      </c>
      <c r="Q328" s="1" t="e">
        <f>P328-'ВЕРНАЯ на АВГУСТ'!P328</f>
        <v>#REF!</v>
      </c>
    </row>
    <row r="329" spans="1:17" x14ac:dyDescent="0.25">
      <c r="A329" s="71" t="s">
        <v>62</v>
      </c>
      <c r="B329" s="71"/>
      <c r="C329" s="9" t="s">
        <v>6</v>
      </c>
      <c r="D329" s="10">
        <f>SUM(E329:O329)</f>
        <v>21820</v>
      </c>
      <c r="E329" s="10">
        <f t="shared" ref="E329:O334" si="34">E336+E342+E348</f>
        <v>320</v>
      </c>
      <c r="F329" s="10">
        <f t="shared" si="34"/>
        <v>0</v>
      </c>
      <c r="G329" s="10">
        <f t="shared" si="34"/>
        <v>0</v>
      </c>
      <c r="H329" s="10">
        <f t="shared" si="34"/>
        <v>0</v>
      </c>
      <c r="I329" s="10">
        <f t="shared" si="34"/>
        <v>0</v>
      </c>
      <c r="J329" s="10">
        <f t="shared" si="34"/>
        <v>1500</v>
      </c>
      <c r="K329" s="10">
        <f t="shared" si="34"/>
        <v>0</v>
      </c>
      <c r="L329" s="15">
        <f>L330+L331+L332+L333</f>
        <v>20000</v>
      </c>
      <c r="M329" s="10">
        <f t="shared" si="34"/>
        <v>0</v>
      </c>
      <c r="N329" s="10">
        <f t="shared" si="34"/>
        <v>0</v>
      </c>
      <c r="O329" s="10">
        <f t="shared" si="34"/>
        <v>0</v>
      </c>
      <c r="P329" s="12" t="e">
        <f>L329-#REF!</f>
        <v>#REF!</v>
      </c>
      <c r="Q329" s="1" t="e">
        <f>P329-'ВЕРНАЯ на АВГУСТ'!P329</f>
        <v>#REF!</v>
      </c>
    </row>
    <row r="330" spans="1:17" x14ac:dyDescent="0.25">
      <c r="A330" s="71"/>
      <c r="B330" s="71"/>
      <c r="C330" s="9" t="s">
        <v>7</v>
      </c>
      <c r="D330" s="10">
        <f t="shared" si="31"/>
        <v>21820</v>
      </c>
      <c r="E330" s="10">
        <f t="shared" si="34"/>
        <v>320</v>
      </c>
      <c r="F330" s="10">
        <f t="shared" si="34"/>
        <v>0</v>
      </c>
      <c r="G330" s="10">
        <f t="shared" si="34"/>
        <v>0</v>
      </c>
      <c r="H330" s="10">
        <f t="shared" si="34"/>
        <v>0</v>
      </c>
      <c r="I330" s="10">
        <f t="shared" si="34"/>
        <v>0</v>
      </c>
      <c r="J330" s="10">
        <f t="shared" si="34"/>
        <v>1500</v>
      </c>
      <c r="K330" s="10">
        <f t="shared" si="34"/>
        <v>0</v>
      </c>
      <c r="L330" s="15">
        <f>L337+L343+L349</f>
        <v>20000</v>
      </c>
      <c r="M330" s="10">
        <f t="shared" si="34"/>
        <v>0</v>
      </c>
      <c r="N330" s="10">
        <f t="shared" si="34"/>
        <v>0</v>
      </c>
      <c r="O330" s="10">
        <f t="shared" si="34"/>
        <v>0</v>
      </c>
      <c r="P330" s="12" t="e">
        <f>L330-#REF!</f>
        <v>#REF!</v>
      </c>
      <c r="Q330" s="1" t="e">
        <f>P330-'ВЕРНАЯ на АВГУСТ'!P330</f>
        <v>#REF!</v>
      </c>
    </row>
    <row r="331" spans="1:17" ht="24" x14ac:dyDescent="0.25">
      <c r="A331" s="71"/>
      <c r="B331" s="71"/>
      <c r="C331" s="9" t="s">
        <v>8</v>
      </c>
      <c r="D331" s="10">
        <f t="shared" si="31"/>
        <v>0</v>
      </c>
      <c r="E331" s="10">
        <f t="shared" si="34"/>
        <v>0</v>
      </c>
      <c r="F331" s="10">
        <f t="shared" si="34"/>
        <v>0</v>
      </c>
      <c r="G331" s="10">
        <f t="shared" si="34"/>
        <v>0</v>
      </c>
      <c r="H331" s="10">
        <f t="shared" si="34"/>
        <v>0</v>
      </c>
      <c r="I331" s="10">
        <f t="shared" si="34"/>
        <v>0</v>
      </c>
      <c r="J331" s="10">
        <f t="shared" si="34"/>
        <v>0</v>
      </c>
      <c r="K331" s="10">
        <f t="shared" si="34"/>
        <v>0</v>
      </c>
      <c r="L331" s="15">
        <f t="shared" si="34"/>
        <v>0</v>
      </c>
      <c r="M331" s="10">
        <f t="shared" si="34"/>
        <v>0</v>
      </c>
      <c r="N331" s="10">
        <f t="shared" si="34"/>
        <v>0</v>
      </c>
      <c r="O331" s="10">
        <f t="shared" si="34"/>
        <v>0</v>
      </c>
      <c r="P331" s="12" t="e">
        <f>L331-#REF!</f>
        <v>#REF!</v>
      </c>
      <c r="Q331" s="1" t="e">
        <f>P331-'ВЕРНАЯ на АВГУСТ'!P331</f>
        <v>#REF!</v>
      </c>
    </row>
    <row r="332" spans="1:17" ht="24" x14ac:dyDescent="0.25">
      <c r="A332" s="71"/>
      <c r="B332" s="71"/>
      <c r="C332" s="9" t="s">
        <v>9</v>
      </c>
      <c r="D332" s="10">
        <f t="shared" si="31"/>
        <v>0</v>
      </c>
      <c r="E332" s="10">
        <f t="shared" si="34"/>
        <v>0</v>
      </c>
      <c r="F332" s="10">
        <f t="shared" si="34"/>
        <v>0</v>
      </c>
      <c r="G332" s="10">
        <f t="shared" si="34"/>
        <v>0</v>
      </c>
      <c r="H332" s="10">
        <f t="shared" si="34"/>
        <v>0</v>
      </c>
      <c r="I332" s="10">
        <f t="shared" si="34"/>
        <v>0</v>
      </c>
      <c r="J332" s="10">
        <f t="shared" si="34"/>
        <v>0</v>
      </c>
      <c r="K332" s="10">
        <f t="shared" si="34"/>
        <v>0</v>
      </c>
      <c r="L332" s="15">
        <f t="shared" si="34"/>
        <v>0</v>
      </c>
      <c r="M332" s="10">
        <f t="shared" si="34"/>
        <v>0</v>
      </c>
      <c r="N332" s="10">
        <f t="shared" si="34"/>
        <v>0</v>
      </c>
      <c r="O332" s="10">
        <f t="shared" si="34"/>
        <v>0</v>
      </c>
      <c r="P332" s="12" t="e">
        <f>L332-#REF!</f>
        <v>#REF!</v>
      </c>
      <c r="Q332" s="1" t="e">
        <f>P332-'ВЕРНАЯ на АВГУСТ'!P332</f>
        <v>#REF!</v>
      </c>
    </row>
    <row r="333" spans="1:17" ht="36" x14ac:dyDescent="0.25">
      <c r="A333" s="71"/>
      <c r="B333" s="71"/>
      <c r="C333" s="9" t="s">
        <v>10</v>
      </c>
      <c r="D333" s="10">
        <f t="shared" si="31"/>
        <v>0</v>
      </c>
      <c r="E333" s="10">
        <f t="shared" si="34"/>
        <v>0</v>
      </c>
      <c r="F333" s="10">
        <f t="shared" si="34"/>
        <v>0</v>
      </c>
      <c r="G333" s="10">
        <f t="shared" si="34"/>
        <v>0</v>
      </c>
      <c r="H333" s="10">
        <f t="shared" si="34"/>
        <v>0</v>
      </c>
      <c r="I333" s="10">
        <f t="shared" si="34"/>
        <v>0</v>
      </c>
      <c r="J333" s="10">
        <f t="shared" si="34"/>
        <v>0</v>
      </c>
      <c r="K333" s="10">
        <f t="shared" si="34"/>
        <v>0</v>
      </c>
      <c r="L333" s="15">
        <f t="shared" si="34"/>
        <v>0</v>
      </c>
      <c r="M333" s="10">
        <f t="shared" si="34"/>
        <v>0</v>
      </c>
      <c r="N333" s="10">
        <f t="shared" si="34"/>
        <v>0</v>
      </c>
      <c r="O333" s="10">
        <f t="shared" si="34"/>
        <v>0</v>
      </c>
      <c r="P333" s="12" t="e">
        <f>L333-#REF!</f>
        <v>#REF!</v>
      </c>
      <c r="Q333" s="1" t="e">
        <f>P333-'ВЕРНАЯ на АВГУСТ'!P333</f>
        <v>#REF!</v>
      </c>
    </row>
    <row r="334" spans="1:17" x14ac:dyDescent="0.25">
      <c r="A334" s="71"/>
      <c r="B334" s="9"/>
      <c r="C334" s="9"/>
      <c r="D334" s="10">
        <f t="shared" si="31"/>
        <v>0</v>
      </c>
      <c r="E334" s="10">
        <f t="shared" si="34"/>
        <v>0</v>
      </c>
      <c r="F334" s="10">
        <f t="shared" si="34"/>
        <v>0</v>
      </c>
      <c r="G334" s="10">
        <f t="shared" si="34"/>
        <v>0</v>
      </c>
      <c r="H334" s="10">
        <f t="shared" si="34"/>
        <v>0</v>
      </c>
      <c r="I334" s="10">
        <f t="shared" si="34"/>
        <v>0</v>
      </c>
      <c r="J334" s="10">
        <f t="shared" si="34"/>
        <v>0</v>
      </c>
      <c r="K334" s="10">
        <f t="shared" si="34"/>
        <v>0</v>
      </c>
      <c r="L334" s="15">
        <f t="shared" si="34"/>
        <v>0</v>
      </c>
      <c r="M334" s="10">
        <f t="shared" si="34"/>
        <v>0</v>
      </c>
      <c r="N334" s="10">
        <f t="shared" si="34"/>
        <v>0</v>
      </c>
      <c r="O334" s="10">
        <f t="shared" si="34"/>
        <v>0</v>
      </c>
      <c r="P334" s="12" t="e">
        <f>L334-#REF!</f>
        <v>#REF!</v>
      </c>
      <c r="Q334" s="1" t="e">
        <f>P334-'ВЕРНАЯ на АВГУСТ'!P334</f>
        <v>#REF!</v>
      </c>
    </row>
    <row r="335" spans="1:17" x14ac:dyDescent="0.25">
      <c r="A335" s="71"/>
      <c r="B335" s="71" t="s">
        <v>12</v>
      </c>
      <c r="C335" s="71"/>
      <c r="D335" s="71"/>
      <c r="E335" s="71"/>
      <c r="F335" s="71"/>
      <c r="G335" s="71"/>
      <c r="H335" s="71"/>
      <c r="I335" s="71"/>
      <c r="J335" s="71"/>
      <c r="K335" s="71"/>
      <c r="L335" s="17"/>
      <c r="M335" s="9"/>
      <c r="N335" s="9"/>
      <c r="O335" s="9"/>
      <c r="P335" s="12" t="e">
        <f>L335-#REF!</f>
        <v>#REF!</v>
      </c>
      <c r="Q335" s="1" t="e">
        <f>P335-'ВЕРНАЯ на АВГУСТ'!P335</f>
        <v>#REF!</v>
      </c>
    </row>
    <row r="336" spans="1:17" x14ac:dyDescent="0.25">
      <c r="A336" s="71"/>
      <c r="B336" s="71" t="s">
        <v>13</v>
      </c>
      <c r="C336" s="9" t="s">
        <v>6</v>
      </c>
      <c r="D336" s="10">
        <f t="shared" ref="D336:D359" si="35">SUM(E336:O336)</f>
        <v>320</v>
      </c>
      <c r="E336" s="10">
        <f>SUM(E337:E341)</f>
        <v>320</v>
      </c>
      <c r="F336" s="10">
        <f t="shared" ref="F336:O336" si="36">SUM(F337:F341)</f>
        <v>0</v>
      </c>
      <c r="G336" s="10">
        <f t="shared" si="36"/>
        <v>0</v>
      </c>
      <c r="H336" s="10">
        <f t="shared" si="36"/>
        <v>0</v>
      </c>
      <c r="I336" s="10">
        <f t="shared" si="36"/>
        <v>0</v>
      </c>
      <c r="J336" s="10">
        <f t="shared" si="36"/>
        <v>0</v>
      </c>
      <c r="K336" s="10">
        <f t="shared" si="36"/>
        <v>0</v>
      </c>
      <c r="L336" s="15">
        <f t="shared" si="36"/>
        <v>0</v>
      </c>
      <c r="M336" s="10">
        <f t="shared" si="36"/>
        <v>0</v>
      </c>
      <c r="N336" s="10">
        <f t="shared" si="36"/>
        <v>0</v>
      </c>
      <c r="O336" s="10">
        <f t="shared" si="36"/>
        <v>0</v>
      </c>
      <c r="P336" s="12" t="e">
        <f>L336-#REF!</f>
        <v>#REF!</v>
      </c>
      <c r="Q336" s="1" t="e">
        <f>P336-'ВЕРНАЯ на АВГУСТ'!P336</f>
        <v>#REF!</v>
      </c>
    </row>
    <row r="337" spans="1:17" x14ac:dyDescent="0.25">
      <c r="A337" s="71"/>
      <c r="B337" s="71"/>
      <c r="C337" s="9" t="s">
        <v>7</v>
      </c>
      <c r="D337" s="10">
        <f t="shared" si="35"/>
        <v>320</v>
      </c>
      <c r="E337" s="10">
        <v>320</v>
      </c>
      <c r="F337" s="10">
        <v>0</v>
      </c>
      <c r="G337" s="10">
        <v>0</v>
      </c>
      <c r="H337" s="10">
        <v>0</v>
      </c>
      <c r="I337" s="10">
        <v>0</v>
      </c>
      <c r="J337" s="10">
        <v>0</v>
      </c>
      <c r="K337" s="10">
        <v>0</v>
      </c>
      <c r="L337" s="15">
        <v>0</v>
      </c>
      <c r="M337" s="10">
        <v>0</v>
      </c>
      <c r="N337" s="10">
        <v>0</v>
      </c>
      <c r="O337" s="10">
        <v>0</v>
      </c>
      <c r="P337" s="12" t="e">
        <f>L337-#REF!</f>
        <v>#REF!</v>
      </c>
      <c r="Q337" s="1" t="e">
        <f>P337-'ВЕРНАЯ на АВГУСТ'!P337</f>
        <v>#REF!</v>
      </c>
    </row>
    <row r="338" spans="1:17" ht="24" x14ac:dyDescent="0.25">
      <c r="A338" s="71"/>
      <c r="B338" s="71"/>
      <c r="C338" s="9" t="s">
        <v>8</v>
      </c>
      <c r="D338" s="10">
        <f t="shared" si="35"/>
        <v>0</v>
      </c>
      <c r="E338" s="10">
        <v>0</v>
      </c>
      <c r="F338" s="10">
        <v>0</v>
      </c>
      <c r="G338" s="10">
        <v>0</v>
      </c>
      <c r="H338" s="10">
        <v>0</v>
      </c>
      <c r="I338" s="10">
        <v>0</v>
      </c>
      <c r="J338" s="10">
        <v>0</v>
      </c>
      <c r="K338" s="10">
        <v>0</v>
      </c>
      <c r="L338" s="15">
        <v>0</v>
      </c>
      <c r="M338" s="10">
        <v>0</v>
      </c>
      <c r="N338" s="10">
        <v>0</v>
      </c>
      <c r="O338" s="10">
        <v>0</v>
      </c>
      <c r="P338" s="12" t="e">
        <f>L338-#REF!</f>
        <v>#REF!</v>
      </c>
      <c r="Q338" s="1" t="e">
        <f>P338-'ВЕРНАЯ на АВГУСТ'!P338</f>
        <v>#REF!</v>
      </c>
    </row>
    <row r="339" spans="1:17" ht="24" x14ac:dyDescent="0.25">
      <c r="A339" s="71"/>
      <c r="B339" s="71"/>
      <c r="C339" s="9" t="s">
        <v>9</v>
      </c>
      <c r="D339" s="10">
        <f t="shared" si="35"/>
        <v>0</v>
      </c>
      <c r="E339" s="10">
        <v>0</v>
      </c>
      <c r="F339" s="10">
        <v>0</v>
      </c>
      <c r="G339" s="10">
        <v>0</v>
      </c>
      <c r="H339" s="10">
        <v>0</v>
      </c>
      <c r="I339" s="10">
        <v>0</v>
      </c>
      <c r="J339" s="10">
        <v>0</v>
      </c>
      <c r="K339" s="10">
        <v>0</v>
      </c>
      <c r="L339" s="15">
        <v>0</v>
      </c>
      <c r="M339" s="10">
        <v>0</v>
      </c>
      <c r="N339" s="10">
        <v>0</v>
      </c>
      <c r="O339" s="10">
        <v>0</v>
      </c>
      <c r="P339" s="12" t="e">
        <f>L339-#REF!</f>
        <v>#REF!</v>
      </c>
      <c r="Q339" s="1" t="e">
        <f>P339-'ВЕРНАЯ на АВГУСТ'!P339</f>
        <v>#REF!</v>
      </c>
    </row>
    <row r="340" spans="1:17" ht="36" x14ac:dyDescent="0.25">
      <c r="A340" s="71"/>
      <c r="B340" s="71"/>
      <c r="C340" s="9" t="s">
        <v>10</v>
      </c>
      <c r="D340" s="10">
        <f t="shared" si="35"/>
        <v>0</v>
      </c>
      <c r="E340" s="10">
        <v>0</v>
      </c>
      <c r="F340" s="10">
        <v>0</v>
      </c>
      <c r="G340" s="10">
        <v>0</v>
      </c>
      <c r="H340" s="10">
        <v>0</v>
      </c>
      <c r="I340" s="10">
        <v>0</v>
      </c>
      <c r="J340" s="10">
        <v>0</v>
      </c>
      <c r="K340" s="10">
        <v>0</v>
      </c>
      <c r="L340" s="15">
        <v>0</v>
      </c>
      <c r="M340" s="10">
        <v>0</v>
      </c>
      <c r="N340" s="10">
        <v>0</v>
      </c>
      <c r="O340" s="10">
        <v>0</v>
      </c>
      <c r="P340" s="12" t="e">
        <f>L340-#REF!</f>
        <v>#REF!</v>
      </c>
      <c r="Q340" s="1" t="e">
        <f>P340-'ВЕРНАЯ на АВГУСТ'!P340</f>
        <v>#REF!</v>
      </c>
    </row>
    <row r="341" spans="1:17" x14ac:dyDescent="0.25">
      <c r="A341" s="71"/>
      <c r="B341" s="9"/>
      <c r="C341" s="9"/>
      <c r="D341" s="10">
        <f t="shared" si="35"/>
        <v>0</v>
      </c>
      <c r="E341" s="10"/>
      <c r="F341" s="10"/>
      <c r="G341" s="10"/>
      <c r="H341" s="10"/>
      <c r="I341" s="10"/>
      <c r="J341" s="10"/>
      <c r="K341" s="10"/>
      <c r="L341" s="15"/>
      <c r="M341" s="10"/>
      <c r="N341" s="10"/>
      <c r="O341" s="10"/>
      <c r="P341" s="12" t="e">
        <f>L341-#REF!</f>
        <v>#REF!</v>
      </c>
      <c r="Q341" s="1" t="e">
        <f>P341-'ВЕРНАЯ на АВГУСТ'!P341</f>
        <v>#REF!</v>
      </c>
    </row>
    <row r="342" spans="1:17" x14ac:dyDescent="0.25">
      <c r="A342" s="71"/>
      <c r="B342" s="71" t="s">
        <v>16</v>
      </c>
      <c r="C342" s="9" t="s">
        <v>6</v>
      </c>
      <c r="D342" s="10">
        <f t="shared" si="35"/>
        <v>21500</v>
      </c>
      <c r="E342" s="10">
        <f>SUM(E343:E347)</f>
        <v>0</v>
      </c>
      <c r="F342" s="10">
        <f t="shared" ref="F342:O342" si="37">SUM(F343:F347)</f>
        <v>0</v>
      </c>
      <c r="G342" s="10">
        <f t="shared" si="37"/>
        <v>0</v>
      </c>
      <c r="H342" s="10">
        <f t="shared" si="37"/>
        <v>0</v>
      </c>
      <c r="I342" s="10">
        <f t="shared" si="37"/>
        <v>0</v>
      </c>
      <c r="J342" s="10">
        <f t="shared" si="37"/>
        <v>1500</v>
      </c>
      <c r="K342" s="10">
        <f t="shared" si="37"/>
        <v>0</v>
      </c>
      <c r="L342" s="15">
        <f t="shared" si="37"/>
        <v>20000</v>
      </c>
      <c r="M342" s="10">
        <f t="shared" si="37"/>
        <v>0</v>
      </c>
      <c r="N342" s="10">
        <f t="shared" si="37"/>
        <v>0</v>
      </c>
      <c r="O342" s="10">
        <f t="shared" si="37"/>
        <v>0</v>
      </c>
      <c r="P342" s="12" t="e">
        <f>L342-#REF!</f>
        <v>#REF!</v>
      </c>
      <c r="Q342" s="1" t="e">
        <f>P342-'ВЕРНАЯ на АВГУСТ'!P342</f>
        <v>#REF!</v>
      </c>
    </row>
    <row r="343" spans="1:17" x14ac:dyDescent="0.25">
      <c r="A343" s="71"/>
      <c r="B343" s="71"/>
      <c r="C343" s="9" t="s">
        <v>7</v>
      </c>
      <c r="D343" s="10">
        <f t="shared" si="35"/>
        <v>21500</v>
      </c>
      <c r="E343" s="10">
        <v>0</v>
      </c>
      <c r="F343" s="10">
        <v>0</v>
      </c>
      <c r="G343" s="10">
        <v>0</v>
      </c>
      <c r="H343" s="10">
        <v>0</v>
      </c>
      <c r="I343" s="10">
        <v>0</v>
      </c>
      <c r="J343" s="10">
        <v>1500</v>
      </c>
      <c r="K343" s="10">
        <v>0</v>
      </c>
      <c r="L343" s="15">
        <v>20000</v>
      </c>
      <c r="M343" s="10">
        <v>0</v>
      </c>
      <c r="N343" s="10">
        <v>0</v>
      </c>
      <c r="O343" s="10">
        <v>0</v>
      </c>
      <c r="P343" s="12" t="e">
        <f>L343-#REF!</f>
        <v>#REF!</v>
      </c>
      <c r="Q343" s="1" t="e">
        <f>P343-'ВЕРНАЯ на АВГУСТ'!P343</f>
        <v>#REF!</v>
      </c>
    </row>
    <row r="344" spans="1:17" ht="24" x14ac:dyDescent="0.25">
      <c r="A344" s="71"/>
      <c r="B344" s="71"/>
      <c r="C344" s="9" t="s">
        <v>8</v>
      </c>
      <c r="D344" s="10">
        <f t="shared" si="35"/>
        <v>0</v>
      </c>
      <c r="E344" s="10">
        <v>0</v>
      </c>
      <c r="F344" s="10">
        <v>0</v>
      </c>
      <c r="G344" s="10">
        <v>0</v>
      </c>
      <c r="H344" s="10">
        <v>0</v>
      </c>
      <c r="I344" s="10">
        <v>0</v>
      </c>
      <c r="J344" s="10">
        <v>0</v>
      </c>
      <c r="K344" s="10">
        <v>0</v>
      </c>
      <c r="L344" s="15">
        <v>0</v>
      </c>
      <c r="M344" s="10">
        <v>0</v>
      </c>
      <c r="N344" s="10">
        <v>0</v>
      </c>
      <c r="O344" s="10">
        <v>0</v>
      </c>
      <c r="P344" s="12" t="e">
        <f>L344-#REF!</f>
        <v>#REF!</v>
      </c>
      <c r="Q344" s="1" t="e">
        <f>P344-'ВЕРНАЯ на АВГУСТ'!P344</f>
        <v>#REF!</v>
      </c>
    </row>
    <row r="345" spans="1:17" ht="24" x14ac:dyDescent="0.25">
      <c r="A345" s="71"/>
      <c r="B345" s="71"/>
      <c r="C345" s="9" t="s">
        <v>9</v>
      </c>
      <c r="D345" s="10">
        <f t="shared" si="35"/>
        <v>0</v>
      </c>
      <c r="E345" s="10">
        <v>0</v>
      </c>
      <c r="F345" s="10">
        <v>0</v>
      </c>
      <c r="G345" s="10">
        <v>0</v>
      </c>
      <c r="H345" s="10">
        <v>0</v>
      </c>
      <c r="I345" s="10">
        <v>0</v>
      </c>
      <c r="J345" s="10">
        <v>0</v>
      </c>
      <c r="K345" s="10">
        <v>0</v>
      </c>
      <c r="L345" s="15">
        <v>0</v>
      </c>
      <c r="M345" s="10">
        <v>0</v>
      </c>
      <c r="N345" s="10">
        <v>0</v>
      </c>
      <c r="O345" s="10">
        <v>0</v>
      </c>
      <c r="P345" s="12" t="e">
        <f>L345-#REF!</f>
        <v>#REF!</v>
      </c>
      <c r="Q345" s="1" t="e">
        <f>P345-'ВЕРНАЯ на АВГУСТ'!P345</f>
        <v>#REF!</v>
      </c>
    </row>
    <row r="346" spans="1:17" ht="36" x14ac:dyDescent="0.25">
      <c r="A346" s="71"/>
      <c r="B346" s="71"/>
      <c r="C346" s="9" t="s">
        <v>10</v>
      </c>
      <c r="D346" s="10">
        <f t="shared" si="35"/>
        <v>0</v>
      </c>
      <c r="E346" s="10">
        <v>0</v>
      </c>
      <c r="F346" s="10">
        <v>0</v>
      </c>
      <c r="G346" s="10">
        <v>0</v>
      </c>
      <c r="H346" s="10">
        <v>0</v>
      </c>
      <c r="I346" s="10">
        <v>0</v>
      </c>
      <c r="J346" s="10">
        <v>0</v>
      </c>
      <c r="K346" s="10">
        <v>0</v>
      </c>
      <c r="L346" s="15">
        <v>0</v>
      </c>
      <c r="M346" s="10">
        <v>0</v>
      </c>
      <c r="N346" s="10">
        <v>0</v>
      </c>
      <c r="O346" s="10">
        <v>0</v>
      </c>
      <c r="P346" s="12" t="e">
        <f>L346-#REF!</f>
        <v>#REF!</v>
      </c>
      <c r="Q346" s="1" t="e">
        <f>P346-'ВЕРНАЯ на АВГУСТ'!P346</f>
        <v>#REF!</v>
      </c>
    </row>
    <row r="347" spans="1:17" x14ac:dyDescent="0.25">
      <c r="A347" s="71"/>
      <c r="B347" s="9"/>
      <c r="C347" s="9"/>
      <c r="D347" s="10">
        <f t="shared" si="35"/>
        <v>0</v>
      </c>
      <c r="E347" s="10"/>
      <c r="F347" s="10"/>
      <c r="G347" s="10"/>
      <c r="H347" s="10"/>
      <c r="I347" s="10"/>
      <c r="J347" s="10"/>
      <c r="K347" s="10"/>
      <c r="L347" s="15"/>
      <c r="M347" s="10"/>
      <c r="N347" s="10"/>
      <c r="O347" s="10"/>
      <c r="P347" s="12" t="e">
        <f>L347-#REF!</f>
        <v>#REF!</v>
      </c>
      <c r="Q347" s="1" t="e">
        <f>P347-'ВЕРНАЯ на АВГУСТ'!P347</f>
        <v>#REF!</v>
      </c>
    </row>
    <row r="348" spans="1:17" x14ac:dyDescent="0.25">
      <c r="A348" s="71"/>
      <c r="B348" s="71" t="s">
        <v>60</v>
      </c>
      <c r="C348" s="9" t="s">
        <v>6</v>
      </c>
      <c r="D348" s="10">
        <f t="shared" si="35"/>
        <v>0</v>
      </c>
      <c r="E348" s="10">
        <f>SUM(E349:E353)</f>
        <v>0</v>
      </c>
      <c r="F348" s="10">
        <f t="shared" ref="F348:O348" si="38">SUM(F349:F353)</f>
        <v>0</v>
      </c>
      <c r="G348" s="10">
        <f t="shared" si="38"/>
        <v>0</v>
      </c>
      <c r="H348" s="10">
        <f t="shared" si="38"/>
        <v>0</v>
      </c>
      <c r="I348" s="10">
        <f t="shared" si="38"/>
        <v>0</v>
      </c>
      <c r="J348" s="10">
        <f t="shared" si="38"/>
        <v>0</v>
      </c>
      <c r="K348" s="10">
        <f t="shared" si="38"/>
        <v>0</v>
      </c>
      <c r="L348" s="15">
        <f t="shared" si="38"/>
        <v>0</v>
      </c>
      <c r="M348" s="10">
        <f t="shared" si="38"/>
        <v>0</v>
      </c>
      <c r="N348" s="10">
        <f t="shared" si="38"/>
        <v>0</v>
      </c>
      <c r="O348" s="10">
        <f t="shared" si="38"/>
        <v>0</v>
      </c>
      <c r="P348" s="12" t="e">
        <f>L348-#REF!</f>
        <v>#REF!</v>
      </c>
      <c r="Q348" s="1" t="e">
        <f>P348-'ВЕРНАЯ на АВГУСТ'!P348</f>
        <v>#REF!</v>
      </c>
    </row>
    <row r="349" spans="1:17" x14ac:dyDescent="0.25">
      <c r="A349" s="71"/>
      <c r="B349" s="71"/>
      <c r="C349" s="9" t="s">
        <v>7</v>
      </c>
      <c r="D349" s="10">
        <f t="shared" si="35"/>
        <v>0</v>
      </c>
      <c r="E349" s="10">
        <v>0</v>
      </c>
      <c r="F349" s="10">
        <v>0</v>
      </c>
      <c r="G349" s="10">
        <v>0</v>
      </c>
      <c r="H349" s="10">
        <v>0</v>
      </c>
      <c r="I349" s="10">
        <v>0</v>
      </c>
      <c r="J349" s="10">
        <v>0</v>
      </c>
      <c r="K349" s="10">
        <v>0</v>
      </c>
      <c r="L349" s="15">
        <v>0</v>
      </c>
      <c r="M349" s="10">
        <v>0</v>
      </c>
      <c r="N349" s="10">
        <v>0</v>
      </c>
      <c r="O349" s="10">
        <v>0</v>
      </c>
      <c r="P349" s="12" t="e">
        <f>L349-#REF!</f>
        <v>#REF!</v>
      </c>
      <c r="Q349" s="1" t="e">
        <f>P349-'ВЕРНАЯ на АВГУСТ'!P349</f>
        <v>#REF!</v>
      </c>
    </row>
    <row r="350" spans="1:17" ht="24" x14ac:dyDescent="0.25">
      <c r="A350" s="71"/>
      <c r="B350" s="71"/>
      <c r="C350" s="9" t="s">
        <v>8</v>
      </c>
      <c r="D350" s="10">
        <f t="shared" si="35"/>
        <v>0</v>
      </c>
      <c r="E350" s="10">
        <v>0</v>
      </c>
      <c r="F350" s="10">
        <v>0</v>
      </c>
      <c r="G350" s="10">
        <v>0</v>
      </c>
      <c r="H350" s="10">
        <v>0</v>
      </c>
      <c r="I350" s="10">
        <v>0</v>
      </c>
      <c r="J350" s="10">
        <v>0</v>
      </c>
      <c r="K350" s="10">
        <v>0</v>
      </c>
      <c r="L350" s="15">
        <v>0</v>
      </c>
      <c r="M350" s="10">
        <v>0</v>
      </c>
      <c r="N350" s="10">
        <v>0</v>
      </c>
      <c r="O350" s="10">
        <v>0</v>
      </c>
      <c r="P350" s="12" t="e">
        <f>L350-#REF!</f>
        <v>#REF!</v>
      </c>
      <c r="Q350" s="1" t="e">
        <f>P350-'ВЕРНАЯ на АВГУСТ'!P350</f>
        <v>#REF!</v>
      </c>
    </row>
    <row r="351" spans="1:17" ht="24" x14ac:dyDescent="0.25">
      <c r="A351" s="71"/>
      <c r="B351" s="71"/>
      <c r="C351" s="9" t="s">
        <v>9</v>
      </c>
      <c r="D351" s="10">
        <f t="shared" si="35"/>
        <v>0</v>
      </c>
      <c r="E351" s="10">
        <v>0</v>
      </c>
      <c r="F351" s="10">
        <v>0</v>
      </c>
      <c r="G351" s="10">
        <v>0</v>
      </c>
      <c r="H351" s="10">
        <v>0</v>
      </c>
      <c r="I351" s="10">
        <v>0</v>
      </c>
      <c r="J351" s="10">
        <v>0</v>
      </c>
      <c r="K351" s="10">
        <v>0</v>
      </c>
      <c r="L351" s="15">
        <v>0</v>
      </c>
      <c r="M351" s="10">
        <v>0</v>
      </c>
      <c r="N351" s="10">
        <v>0</v>
      </c>
      <c r="O351" s="10">
        <v>0</v>
      </c>
      <c r="P351" s="12" t="e">
        <f>L351-#REF!</f>
        <v>#REF!</v>
      </c>
      <c r="Q351" s="1" t="e">
        <f>P351-'ВЕРНАЯ на АВГУСТ'!P351</f>
        <v>#REF!</v>
      </c>
    </row>
    <row r="352" spans="1:17" ht="36" x14ac:dyDescent="0.25">
      <c r="A352" s="71"/>
      <c r="B352" s="71"/>
      <c r="C352" s="9" t="s">
        <v>10</v>
      </c>
      <c r="D352" s="10">
        <f t="shared" si="35"/>
        <v>0</v>
      </c>
      <c r="E352" s="10">
        <v>0</v>
      </c>
      <c r="F352" s="10">
        <v>0</v>
      </c>
      <c r="G352" s="10">
        <v>0</v>
      </c>
      <c r="H352" s="10">
        <v>0</v>
      </c>
      <c r="I352" s="10">
        <v>0</v>
      </c>
      <c r="J352" s="10">
        <v>0</v>
      </c>
      <c r="K352" s="10">
        <v>0</v>
      </c>
      <c r="L352" s="15">
        <v>0</v>
      </c>
      <c r="M352" s="10">
        <v>0</v>
      </c>
      <c r="N352" s="10">
        <v>0</v>
      </c>
      <c r="O352" s="10">
        <v>0</v>
      </c>
      <c r="P352" s="12" t="e">
        <f>L352-#REF!</f>
        <v>#REF!</v>
      </c>
      <c r="Q352" s="1" t="e">
        <f>P352-'ВЕРНАЯ на АВГУСТ'!P352</f>
        <v>#REF!</v>
      </c>
    </row>
    <row r="353" spans="1:17" x14ac:dyDescent="0.25">
      <c r="A353" s="9"/>
      <c r="B353" s="9"/>
      <c r="C353" s="9"/>
      <c r="D353" s="10">
        <f t="shared" si="35"/>
        <v>0</v>
      </c>
      <c r="E353" s="10"/>
      <c r="F353" s="10"/>
      <c r="G353" s="10"/>
      <c r="H353" s="10"/>
      <c r="I353" s="10"/>
      <c r="J353" s="10"/>
      <c r="K353" s="10"/>
      <c r="L353" s="15"/>
      <c r="M353" s="10"/>
      <c r="N353" s="10"/>
      <c r="O353" s="10"/>
      <c r="P353" s="12" t="e">
        <f>L353-#REF!</f>
        <v>#REF!</v>
      </c>
      <c r="Q353" s="1" t="e">
        <f>P353-'ВЕРНАЯ на АВГУСТ'!P353</f>
        <v>#REF!</v>
      </c>
    </row>
    <row r="354" spans="1:17" x14ac:dyDescent="0.25">
      <c r="A354" s="71" t="s">
        <v>63</v>
      </c>
      <c r="B354" s="71"/>
      <c r="C354" s="9" t="s">
        <v>6</v>
      </c>
      <c r="D354" s="10">
        <f t="shared" si="35"/>
        <v>220</v>
      </c>
      <c r="E354" s="10">
        <f t="shared" ref="E354:O359" si="39">E361+E367</f>
        <v>220</v>
      </c>
      <c r="F354" s="10">
        <f t="shared" si="39"/>
        <v>0</v>
      </c>
      <c r="G354" s="10">
        <f t="shared" si="39"/>
        <v>0</v>
      </c>
      <c r="H354" s="10">
        <f t="shared" si="39"/>
        <v>0</v>
      </c>
      <c r="I354" s="10">
        <f t="shared" si="39"/>
        <v>0</v>
      </c>
      <c r="J354" s="10">
        <f t="shared" si="39"/>
        <v>0</v>
      </c>
      <c r="K354" s="10">
        <f t="shared" si="39"/>
        <v>0</v>
      </c>
      <c r="L354" s="15">
        <f t="shared" si="39"/>
        <v>0</v>
      </c>
      <c r="M354" s="10">
        <f t="shared" si="39"/>
        <v>0</v>
      </c>
      <c r="N354" s="10">
        <f t="shared" si="39"/>
        <v>0</v>
      </c>
      <c r="O354" s="10">
        <f t="shared" si="39"/>
        <v>0</v>
      </c>
      <c r="P354" s="12" t="e">
        <f>L354-#REF!</f>
        <v>#REF!</v>
      </c>
      <c r="Q354" s="1" t="e">
        <f>P354-'ВЕРНАЯ на АВГУСТ'!P354</f>
        <v>#REF!</v>
      </c>
    </row>
    <row r="355" spans="1:17" x14ac:dyDescent="0.25">
      <c r="A355" s="71"/>
      <c r="B355" s="71"/>
      <c r="C355" s="9" t="s">
        <v>7</v>
      </c>
      <c r="D355" s="10">
        <f t="shared" si="35"/>
        <v>220</v>
      </c>
      <c r="E355" s="10">
        <f t="shared" si="39"/>
        <v>220</v>
      </c>
      <c r="F355" s="10">
        <f t="shared" si="39"/>
        <v>0</v>
      </c>
      <c r="G355" s="10">
        <f t="shared" si="39"/>
        <v>0</v>
      </c>
      <c r="H355" s="10">
        <f t="shared" si="39"/>
        <v>0</v>
      </c>
      <c r="I355" s="10">
        <f t="shared" si="39"/>
        <v>0</v>
      </c>
      <c r="J355" s="10">
        <f t="shared" si="39"/>
        <v>0</v>
      </c>
      <c r="K355" s="10">
        <f t="shared" si="39"/>
        <v>0</v>
      </c>
      <c r="L355" s="15">
        <f t="shared" si="39"/>
        <v>0</v>
      </c>
      <c r="M355" s="10">
        <f t="shared" si="39"/>
        <v>0</v>
      </c>
      <c r="N355" s="10">
        <f t="shared" si="39"/>
        <v>0</v>
      </c>
      <c r="O355" s="10">
        <f t="shared" si="39"/>
        <v>0</v>
      </c>
      <c r="P355" s="12" t="e">
        <f>L355-#REF!</f>
        <v>#REF!</v>
      </c>
      <c r="Q355" s="1" t="e">
        <f>P355-'ВЕРНАЯ на АВГУСТ'!P355</f>
        <v>#REF!</v>
      </c>
    </row>
    <row r="356" spans="1:17" ht="24" x14ac:dyDescent="0.25">
      <c r="A356" s="71"/>
      <c r="B356" s="71"/>
      <c r="C356" s="9" t="s">
        <v>8</v>
      </c>
      <c r="D356" s="10">
        <f t="shared" si="35"/>
        <v>0</v>
      </c>
      <c r="E356" s="10">
        <f t="shared" si="39"/>
        <v>0</v>
      </c>
      <c r="F356" s="10">
        <f t="shared" si="39"/>
        <v>0</v>
      </c>
      <c r="G356" s="10">
        <f t="shared" si="39"/>
        <v>0</v>
      </c>
      <c r="H356" s="10">
        <f t="shared" si="39"/>
        <v>0</v>
      </c>
      <c r="I356" s="10">
        <f t="shared" si="39"/>
        <v>0</v>
      </c>
      <c r="J356" s="10">
        <f t="shared" si="39"/>
        <v>0</v>
      </c>
      <c r="K356" s="10">
        <f t="shared" si="39"/>
        <v>0</v>
      </c>
      <c r="L356" s="15">
        <f t="shared" si="39"/>
        <v>0</v>
      </c>
      <c r="M356" s="10">
        <f t="shared" si="39"/>
        <v>0</v>
      </c>
      <c r="N356" s="10">
        <f t="shared" si="39"/>
        <v>0</v>
      </c>
      <c r="O356" s="10">
        <f t="shared" si="39"/>
        <v>0</v>
      </c>
      <c r="P356" s="12" t="e">
        <f>L356-#REF!</f>
        <v>#REF!</v>
      </c>
      <c r="Q356" s="1" t="e">
        <f>P356-'ВЕРНАЯ на АВГУСТ'!P356</f>
        <v>#REF!</v>
      </c>
    </row>
    <row r="357" spans="1:17" ht="24" x14ac:dyDescent="0.25">
      <c r="A357" s="71"/>
      <c r="B357" s="71"/>
      <c r="C357" s="9" t="s">
        <v>9</v>
      </c>
      <c r="D357" s="10">
        <f t="shared" si="35"/>
        <v>0</v>
      </c>
      <c r="E357" s="10">
        <f t="shared" si="39"/>
        <v>0</v>
      </c>
      <c r="F357" s="10">
        <f t="shared" si="39"/>
        <v>0</v>
      </c>
      <c r="G357" s="10">
        <f t="shared" si="39"/>
        <v>0</v>
      </c>
      <c r="H357" s="10">
        <f t="shared" si="39"/>
        <v>0</v>
      </c>
      <c r="I357" s="10">
        <f t="shared" si="39"/>
        <v>0</v>
      </c>
      <c r="J357" s="10">
        <f t="shared" si="39"/>
        <v>0</v>
      </c>
      <c r="K357" s="10">
        <f t="shared" si="39"/>
        <v>0</v>
      </c>
      <c r="L357" s="15">
        <f t="shared" si="39"/>
        <v>0</v>
      </c>
      <c r="M357" s="10">
        <f t="shared" si="39"/>
        <v>0</v>
      </c>
      <c r="N357" s="10">
        <f t="shared" si="39"/>
        <v>0</v>
      </c>
      <c r="O357" s="10">
        <f t="shared" si="39"/>
        <v>0</v>
      </c>
      <c r="P357" s="12" t="e">
        <f>L357-#REF!</f>
        <v>#REF!</v>
      </c>
      <c r="Q357" s="1" t="e">
        <f>P357-'ВЕРНАЯ на АВГУСТ'!P357</f>
        <v>#REF!</v>
      </c>
    </row>
    <row r="358" spans="1:17" ht="36" x14ac:dyDescent="0.25">
      <c r="A358" s="71"/>
      <c r="B358" s="71"/>
      <c r="C358" s="9" t="s">
        <v>10</v>
      </c>
      <c r="D358" s="10">
        <f t="shared" si="35"/>
        <v>0</v>
      </c>
      <c r="E358" s="10">
        <f t="shared" si="39"/>
        <v>0</v>
      </c>
      <c r="F358" s="10">
        <f t="shared" si="39"/>
        <v>0</v>
      </c>
      <c r="G358" s="10">
        <f t="shared" si="39"/>
        <v>0</v>
      </c>
      <c r="H358" s="10">
        <f t="shared" si="39"/>
        <v>0</v>
      </c>
      <c r="I358" s="10">
        <f t="shared" si="39"/>
        <v>0</v>
      </c>
      <c r="J358" s="10">
        <f t="shared" si="39"/>
        <v>0</v>
      </c>
      <c r="K358" s="10">
        <f t="shared" si="39"/>
        <v>0</v>
      </c>
      <c r="L358" s="15">
        <f t="shared" si="39"/>
        <v>0</v>
      </c>
      <c r="M358" s="10">
        <f t="shared" si="39"/>
        <v>0</v>
      </c>
      <c r="N358" s="10">
        <f t="shared" si="39"/>
        <v>0</v>
      </c>
      <c r="O358" s="10">
        <f t="shared" si="39"/>
        <v>0</v>
      </c>
      <c r="P358" s="12" t="e">
        <f>L358-#REF!</f>
        <v>#REF!</v>
      </c>
      <c r="Q358" s="1" t="e">
        <f>P358-'ВЕРНАЯ на АВГУСТ'!P358</f>
        <v>#REF!</v>
      </c>
    </row>
    <row r="359" spans="1:17" x14ac:dyDescent="0.25">
      <c r="A359" s="71"/>
      <c r="B359" s="9"/>
      <c r="C359" s="9"/>
      <c r="D359" s="10">
        <f t="shared" si="35"/>
        <v>0</v>
      </c>
      <c r="E359" s="10">
        <f t="shared" si="39"/>
        <v>0</v>
      </c>
      <c r="F359" s="10">
        <f t="shared" si="39"/>
        <v>0</v>
      </c>
      <c r="G359" s="10">
        <f t="shared" si="39"/>
        <v>0</v>
      </c>
      <c r="H359" s="10">
        <f t="shared" si="39"/>
        <v>0</v>
      </c>
      <c r="I359" s="10">
        <f t="shared" si="39"/>
        <v>0</v>
      </c>
      <c r="J359" s="10">
        <f t="shared" si="39"/>
        <v>0</v>
      </c>
      <c r="K359" s="10">
        <f t="shared" si="39"/>
        <v>0</v>
      </c>
      <c r="L359" s="15">
        <f t="shared" si="39"/>
        <v>0</v>
      </c>
      <c r="M359" s="10">
        <f t="shared" si="39"/>
        <v>0</v>
      </c>
      <c r="N359" s="10">
        <f t="shared" si="39"/>
        <v>0</v>
      </c>
      <c r="O359" s="10">
        <f t="shared" si="39"/>
        <v>0</v>
      </c>
      <c r="P359" s="12" t="e">
        <f>L359-#REF!</f>
        <v>#REF!</v>
      </c>
      <c r="Q359" s="1" t="e">
        <f>P359-'ВЕРНАЯ на АВГУСТ'!P359</f>
        <v>#REF!</v>
      </c>
    </row>
    <row r="360" spans="1:17" x14ac:dyDescent="0.25">
      <c r="A360" s="71"/>
      <c r="B360" s="71" t="s">
        <v>12</v>
      </c>
      <c r="C360" s="71"/>
      <c r="D360" s="71"/>
      <c r="E360" s="71"/>
      <c r="F360" s="71"/>
      <c r="G360" s="71"/>
      <c r="H360" s="71"/>
      <c r="I360" s="71"/>
      <c r="J360" s="71"/>
      <c r="K360" s="71"/>
      <c r="L360" s="17"/>
      <c r="M360" s="9"/>
      <c r="N360" s="9"/>
      <c r="O360" s="9"/>
      <c r="P360" s="12" t="e">
        <f>L360-#REF!</f>
        <v>#REF!</v>
      </c>
      <c r="Q360" s="1" t="e">
        <f>P360-'ВЕРНАЯ на АВГУСТ'!P360</f>
        <v>#REF!</v>
      </c>
    </row>
    <row r="361" spans="1:17" x14ac:dyDescent="0.25">
      <c r="A361" s="71"/>
      <c r="B361" s="71" t="s">
        <v>13</v>
      </c>
      <c r="C361" s="9" t="s">
        <v>6</v>
      </c>
      <c r="D361" s="10">
        <f t="shared" ref="D361:D378" si="40">SUM(E361:O361)</f>
        <v>220</v>
      </c>
      <c r="E361" s="10">
        <v>220</v>
      </c>
      <c r="F361" s="10">
        <v>0</v>
      </c>
      <c r="G361" s="10">
        <v>0</v>
      </c>
      <c r="H361" s="10">
        <v>0</v>
      </c>
      <c r="I361" s="10">
        <v>0</v>
      </c>
      <c r="J361" s="10">
        <v>0</v>
      </c>
      <c r="K361" s="10">
        <v>0</v>
      </c>
      <c r="L361" s="15">
        <v>0</v>
      </c>
      <c r="M361" s="10">
        <v>0</v>
      </c>
      <c r="N361" s="10">
        <v>0</v>
      </c>
      <c r="O361" s="10">
        <v>0</v>
      </c>
      <c r="P361" s="12" t="e">
        <f>L361-#REF!</f>
        <v>#REF!</v>
      </c>
      <c r="Q361" s="1" t="e">
        <f>P361-'ВЕРНАЯ на АВГУСТ'!P361</f>
        <v>#REF!</v>
      </c>
    </row>
    <row r="362" spans="1:17" x14ac:dyDescent="0.25">
      <c r="A362" s="71"/>
      <c r="B362" s="71"/>
      <c r="C362" s="9" t="s">
        <v>7</v>
      </c>
      <c r="D362" s="10">
        <f t="shared" si="40"/>
        <v>220</v>
      </c>
      <c r="E362" s="10">
        <v>220</v>
      </c>
      <c r="F362" s="10">
        <v>0</v>
      </c>
      <c r="G362" s="10">
        <v>0</v>
      </c>
      <c r="H362" s="10">
        <v>0</v>
      </c>
      <c r="I362" s="10">
        <v>0</v>
      </c>
      <c r="J362" s="10">
        <v>0</v>
      </c>
      <c r="K362" s="10">
        <v>0</v>
      </c>
      <c r="L362" s="15">
        <v>0</v>
      </c>
      <c r="M362" s="10">
        <v>0</v>
      </c>
      <c r="N362" s="10">
        <v>0</v>
      </c>
      <c r="O362" s="10">
        <v>0</v>
      </c>
      <c r="P362" s="12" t="e">
        <f>L362-#REF!</f>
        <v>#REF!</v>
      </c>
      <c r="Q362" s="1" t="e">
        <f>P362-'ВЕРНАЯ на АВГУСТ'!P362</f>
        <v>#REF!</v>
      </c>
    </row>
    <row r="363" spans="1:17" ht="24" x14ac:dyDescent="0.25">
      <c r="A363" s="71"/>
      <c r="B363" s="71"/>
      <c r="C363" s="9" t="s">
        <v>8</v>
      </c>
      <c r="D363" s="10">
        <f t="shared" si="40"/>
        <v>0</v>
      </c>
      <c r="E363" s="10">
        <v>0</v>
      </c>
      <c r="F363" s="10">
        <v>0</v>
      </c>
      <c r="G363" s="10">
        <v>0</v>
      </c>
      <c r="H363" s="10">
        <v>0</v>
      </c>
      <c r="I363" s="10">
        <v>0</v>
      </c>
      <c r="J363" s="10">
        <v>0</v>
      </c>
      <c r="K363" s="10">
        <v>0</v>
      </c>
      <c r="L363" s="15">
        <v>0</v>
      </c>
      <c r="M363" s="10">
        <v>0</v>
      </c>
      <c r="N363" s="10">
        <v>0</v>
      </c>
      <c r="O363" s="10">
        <v>0</v>
      </c>
      <c r="P363" s="12" t="e">
        <f>L363-#REF!</f>
        <v>#REF!</v>
      </c>
      <c r="Q363" s="1" t="e">
        <f>P363-'ВЕРНАЯ на АВГУСТ'!P363</f>
        <v>#REF!</v>
      </c>
    </row>
    <row r="364" spans="1:17" ht="24" x14ac:dyDescent="0.25">
      <c r="A364" s="71"/>
      <c r="B364" s="71"/>
      <c r="C364" s="9" t="s">
        <v>9</v>
      </c>
      <c r="D364" s="10">
        <f t="shared" si="40"/>
        <v>0</v>
      </c>
      <c r="E364" s="10">
        <v>0</v>
      </c>
      <c r="F364" s="10">
        <v>0</v>
      </c>
      <c r="G364" s="10">
        <v>0</v>
      </c>
      <c r="H364" s="10">
        <v>0</v>
      </c>
      <c r="I364" s="10">
        <v>0</v>
      </c>
      <c r="J364" s="10">
        <v>0</v>
      </c>
      <c r="K364" s="10">
        <v>0</v>
      </c>
      <c r="L364" s="15">
        <v>0</v>
      </c>
      <c r="M364" s="10">
        <v>0</v>
      </c>
      <c r="N364" s="10">
        <v>0</v>
      </c>
      <c r="O364" s="10">
        <v>0</v>
      </c>
      <c r="P364" s="12" t="e">
        <f>L364-#REF!</f>
        <v>#REF!</v>
      </c>
      <c r="Q364" s="1" t="e">
        <f>P364-'ВЕРНАЯ на АВГУСТ'!P364</f>
        <v>#REF!</v>
      </c>
    </row>
    <row r="365" spans="1:17" ht="36" x14ac:dyDescent="0.25">
      <c r="A365" s="71"/>
      <c r="B365" s="71"/>
      <c r="C365" s="9" t="s">
        <v>10</v>
      </c>
      <c r="D365" s="10">
        <f t="shared" si="40"/>
        <v>0</v>
      </c>
      <c r="E365" s="10">
        <v>0</v>
      </c>
      <c r="F365" s="10">
        <v>0</v>
      </c>
      <c r="G365" s="10">
        <v>0</v>
      </c>
      <c r="H365" s="10">
        <v>0</v>
      </c>
      <c r="I365" s="10">
        <v>0</v>
      </c>
      <c r="J365" s="10">
        <v>0</v>
      </c>
      <c r="K365" s="10">
        <v>0</v>
      </c>
      <c r="L365" s="15">
        <v>0</v>
      </c>
      <c r="M365" s="10">
        <v>0</v>
      </c>
      <c r="N365" s="10">
        <v>0</v>
      </c>
      <c r="O365" s="10">
        <v>0</v>
      </c>
      <c r="P365" s="12" t="e">
        <f>L365-#REF!</f>
        <v>#REF!</v>
      </c>
      <c r="Q365" s="1" t="e">
        <f>P365-'ВЕРНАЯ на АВГУСТ'!P365</f>
        <v>#REF!</v>
      </c>
    </row>
    <row r="366" spans="1:17" x14ac:dyDescent="0.25">
      <c r="A366" s="71"/>
      <c r="B366" s="9"/>
      <c r="C366" s="9"/>
      <c r="D366" s="10">
        <f t="shared" si="40"/>
        <v>0</v>
      </c>
      <c r="E366" s="10"/>
      <c r="F366" s="10"/>
      <c r="G366" s="10"/>
      <c r="H366" s="10"/>
      <c r="I366" s="10"/>
      <c r="J366" s="10"/>
      <c r="K366" s="10"/>
      <c r="L366" s="15"/>
      <c r="M366" s="10"/>
      <c r="N366" s="10"/>
      <c r="O366" s="10"/>
      <c r="P366" s="12" t="e">
        <f>L366-#REF!</f>
        <v>#REF!</v>
      </c>
      <c r="Q366" s="1" t="e">
        <f>P366-'ВЕРНАЯ на АВГУСТ'!P366</f>
        <v>#REF!</v>
      </c>
    </row>
    <row r="367" spans="1:17" x14ac:dyDescent="0.25">
      <c r="A367" s="71"/>
      <c r="B367" s="71" t="s">
        <v>16</v>
      </c>
      <c r="C367" s="9" t="s">
        <v>6</v>
      </c>
      <c r="D367" s="10">
        <f t="shared" si="40"/>
        <v>0</v>
      </c>
      <c r="E367" s="10">
        <v>0</v>
      </c>
      <c r="F367" s="10">
        <v>0</v>
      </c>
      <c r="G367" s="10">
        <v>0</v>
      </c>
      <c r="H367" s="10">
        <v>0</v>
      </c>
      <c r="I367" s="10">
        <v>0</v>
      </c>
      <c r="J367" s="10">
        <v>0</v>
      </c>
      <c r="K367" s="10">
        <v>0</v>
      </c>
      <c r="L367" s="15">
        <v>0</v>
      </c>
      <c r="M367" s="10">
        <v>0</v>
      </c>
      <c r="N367" s="10">
        <v>0</v>
      </c>
      <c r="O367" s="10">
        <v>0</v>
      </c>
      <c r="P367" s="12" t="e">
        <f>L367-#REF!</f>
        <v>#REF!</v>
      </c>
      <c r="Q367" s="1" t="e">
        <f>P367-'ВЕРНАЯ на АВГУСТ'!P367</f>
        <v>#REF!</v>
      </c>
    </row>
    <row r="368" spans="1:17" x14ac:dyDescent="0.25">
      <c r="A368" s="71"/>
      <c r="B368" s="71"/>
      <c r="C368" s="9" t="s">
        <v>7</v>
      </c>
      <c r="D368" s="10">
        <f t="shared" si="40"/>
        <v>0</v>
      </c>
      <c r="E368" s="10">
        <v>0</v>
      </c>
      <c r="F368" s="10">
        <v>0</v>
      </c>
      <c r="G368" s="10">
        <v>0</v>
      </c>
      <c r="H368" s="10">
        <v>0</v>
      </c>
      <c r="I368" s="10">
        <v>0</v>
      </c>
      <c r="J368" s="10">
        <v>0</v>
      </c>
      <c r="K368" s="10">
        <v>0</v>
      </c>
      <c r="L368" s="15">
        <v>0</v>
      </c>
      <c r="M368" s="10">
        <v>0</v>
      </c>
      <c r="N368" s="10">
        <v>0</v>
      </c>
      <c r="O368" s="10">
        <v>0</v>
      </c>
      <c r="P368" s="12" t="e">
        <f>L368-#REF!</f>
        <v>#REF!</v>
      </c>
      <c r="Q368" s="1" t="e">
        <f>P368-'ВЕРНАЯ на АВГУСТ'!P368</f>
        <v>#REF!</v>
      </c>
    </row>
    <row r="369" spans="1:17" ht="24" x14ac:dyDescent="0.25">
      <c r="A369" s="71"/>
      <c r="B369" s="71"/>
      <c r="C369" s="9" t="s">
        <v>8</v>
      </c>
      <c r="D369" s="10">
        <f t="shared" si="40"/>
        <v>0</v>
      </c>
      <c r="E369" s="10">
        <v>0</v>
      </c>
      <c r="F369" s="10">
        <v>0</v>
      </c>
      <c r="G369" s="10">
        <v>0</v>
      </c>
      <c r="H369" s="10">
        <v>0</v>
      </c>
      <c r="I369" s="10">
        <v>0</v>
      </c>
      <c r="J369" s="10">
        <v>0</v>
      </c>
      <c r="K369" s="10">
        <v>0</v>
      </c>
      <c r="L369" s="15">
        <v>0</v>
      </c>
      <c r="M369" s="10">
        <v>0</v>
      </c>
      <c r="N369" s="10">
        <v>0</v>
      </c>
      <c r="O369" s="10">
        <v>0</v>
      </c>
      <c r="P369" s="12" t="e">
        <f>L369-#REF!</f>
        <v>#REF!</v>
      </c>
      <c r="Q369" s="1" t="e">
        <f>P369-'ВЕРНАЯ на АВГУСТ'!P369</f>
        <v>#REF!</v>
      </c>
    </row>
    <row r="370" spans="1:17" ht="24" x14ac:dyDescent="0.25">
      <c r="A370" s="71"/>
      <c r="B370" s="71"/>
      <c r="C370" s="9" t="s">
        <v>9</v>
      </c>
      <c r="D370" s="10">
        <f t="shared" si="40"/>
        <v>0</v>
      </c>
      <c r="E370" s="10">
        <v>0</v>
      </c>
      <c r="F370" s="10">
        <v>0</v>
      </c>
      <c r="G370" s="10">
        <v>0</v>
      </c>
      <c r="H370" s="10">
        <v>0</v>
      </c>
      <c r="I370" s="10">
        <v>0</v>
      </c>
      <c r="J370" s="10">
        <v>0</v>
      </c>
      <c r="K370" s="10">
        <v>0</v>
      </c>
      <c r="L370" s="15">
        <v>0</v>
      </c>
      <c r="M370" s="10">
        <v>0</v>
      </c>
      <c r="N370" s="10">
        <v>0</v>
      </c>
      <c r="O370" s="10">
        <v>0</v>
      </c>
      <c r="P370" s="12" t="e">
        <f>L370-#REF!</f>
        <v>#REF!</v>
      </c>
      <c r="Q370" s="1" t="e">
        <f>P370-'ВЕРНАЯ на АВГУСТ'!P370</f>
        <v>#REF!</v>
      </c>
    </row>
    <row r="371" spans="1:17" ht="36" x14ac:dyDescent="0.25">
      <c r="A371" s="71"/>
      <c r="B371" s="71"/>
      <c r="C371" s="9" t="s">
        <v>10</v>
      </c>
      <c r="D371" s="10">
        <f t="shared" si="40"/>
        <v>0</v>
      </c>
      <c r="E371" s="10">
        <v>0</v>
      </c>
      <c r="F371" s="10">
        <v>0</v>
      </c>
      <c r="G371" s="10">
        <v>0</v>
      </c>
      <c r="H371" s="10">
        <v>0</v>
      </c>
      <c r="I371" s="10">
        <v>0</v>
      </c>
      <c r="J371" s="10">
        <v>0</v>
      </c>
      <c r="K371" s="10">
        <v>0</v>
      </c>
      <c r="L371" s="15">
        <v>0</v>
      </c>
      <c r="M371" s="10">
        <v>0</v>
      </c>
      <c r="N371" s="10">
        <v>0</v>
      </c>
      <c r="O371" s="10">
        <v>0</v>
      </c>
      <c r="P371" s="12" t="e">
        <f>L371-#REF!</f>
        <v>#REF!</v>
      </c>
      <c r="Q371" s="1" t="e">
        <f>P371-'ВЕРНАЯ на АВГУСТ'!P371</f>
        <v>#REF!</v>
      </c>
    </row>
    <row r="372" spans="1:17" x14ac:dyDescent="0.25">
      <c r="A372" s="9"/>
      <c r="B372" s="9"/>
      <c r="C372" s="9"/>
      <c r="D372" s="10">
        <f t="shared" si="40"/>
        <v>0</v>
      </c>
      <c r="E372" s="10"/>
      <c r="F372" s="10"/>
      <c r="G372" s="10"/>
      <c r="H372" s="10"/>
      <c r="I372" s="10"/>
      <c r="J372" s="10"/>
      <c r="K372" s="10"/>
      <c r="L372" s="15"/>
      <c r="M372" s="10"/>
      <c r="N372" s="10"/>
      <c r="O372" s="10"/>
      <c r="P372" s="12" t="e">
        <f>L372-#REF!</f>
        <v>#REF!</v>
      </c>
      <c r="Q372" s="1" t="e">
        <f>P372-'ВЕРНАЯ на АВГУСТ'!P372</f>
        <v>#REF!</v>
      </c>
    </row>
    <row r="373" spans="1:17" x14ac:dyDescent="0.25">
      <c r="A373" s="71" t="s">
        <v>64</v>
      </c>
      <c r="B373" s="71"/>
      <c r="C373" s="9" t="s">
        <v>6</v>
      </c>
      <c r="D373" s="10">
        <f t="shared" si="40"/>
        <v>353.6</v>
      </c>
      <c r="E373" s="10">
        <f t="shared" ref="E373:O378" si="41">E380+E386</f>
        <v>270</v>
      </c>
      <c r="F373" s="10">
        <f t="shared" si="41"/>
        <v>0</v>
      </c>
      <c r="G373" s="10">
        <f t="shared" si="41"/>
        <v>0</v>
      </c>
      <c r="H373" s="10">
        <f t="shared" si="41"/>
        <v>0</v>
      </c>
      <c r="I373" s="10">
        <f t="shared" si="41"/>
        <v>83.6</v>
      </c>
      <c r="J373" s="10">
        <f t="shared" si="41"/>
        <v>0</v>
      </c>
      <c r="K373" s="10">
        <f t="shared" si="41"/>
        <v>0</v>
      </c>
      <c r="L373" s="15">
        <f t="shared" si="41"/>
        <v>0</v>
      </c>
      <c r="M373" s="10">
        <f t="shared" si="41"/>
        <v>0</v>
      </c>
      <c r="N373" s="10">
        <f t="shared" si="41"/>
        <v>0</v>
      </c>
      <c r="O373" s="10">
        <f t="shared" si="41"/>
        <v>0</v>
      </c>
      <c r="P373" s="12" t="e">
        <f>L373-#REF!</f>
        <v>#REF!</v>
      </c>
      <c r="Q373" s="1" t="e">
        <f>P373-'ВЕРНАЯ на АВГУСТ'!P373</f>
        <v>#REF!</v>
      </c>
    </row>
    <row r="374" spans="1:17" x14ac:dyDescent="0.25">
      <c r="A374" s="71"/>
      <c r="B374" s="71"/>
      <c r="C374" s="9" t="s">
        <v>7</v>
      </c>
      <c r="D374" s="10">
        <f t="shared" si="40"/>
        <v>353.6</v>
      </c>
      <c r="E374" s="10">
        <f t="shared" si="41"/>
        <v>270</v>
      </c>
      <c r="F374" s="10">
        <f t="shared" si="41"/>
        <v>0</v>
      </c>
      <c r="G374" s="10">
        <f t="shared" si="41"/>
        <v>0</v>
      </c>
      <c r="H374" s="10">
        <f t="shared" si="41"/>
        <v>0</v>
      </c>
      <c r="I374" s="10">
        <f t="shared" si="41"/>
        <v>83.6</v>
      </c>
      <c r="J374" s="10">
        <f t="shared" si="41"/>
        <v>0</v>
      </c>
      <c r="K374" s="10">
        <f t="shared" si="41"/>
        <v>0</v>
      </c>
      <c r="L374" s="15">
        <f t="shared" si="41"/>
        <v>0</v>
      </c>
      <c r="M374" s="10">
        <f t="shared" si="41"/>
        <v>0</v>
      </c>
      <c r="N374" s="10">
        <f t="shared" si="41"/>
        <v>0</v>
      </c>
      <c r="O374" s="10">
        <f t="shared" si="41"/>
        <v>0</v>
      </c>
      <c r="P374" s="12" t="e">
        <f>L374-#REF!</f>
        <v>#REF!</v>
      </c>
      <c r="Q374" s="1" t="e">
        <f>P374-'ВЕРНАЯ на АВГУСТ'!P374</f>
        <v>#REF!</v>
      </c>
    </row>
    <row r="375" spans="1:17" ht="24" x14ac:dyDescent="0.25">
      <c r="A375" s="71"/>
      <c r="B375" s="71"/>
      <c r="C375" s="9" t="s">
        <v>8</v>
      </c>
      <c r="D375" s="10">
        <f t="shared" si="40"/>
        <v>0</v>
      </c>
      <c r="E375" s="10">
        <f t="shared" si="41"/>
        <v>0</v>
      </c>
      <c r="F375" s="10">
        <f t="shared" si="41"/>
        <v>0</v>
      </c>
      <c r="G375" s="10">
        <f t="shared" si="41"/>
        <v>0</v>
      </c>
      <c r="H375" s="10">
        <f t="shared" si="41"/>
        <v>0</v>
      </c>
      <c r="I375" s="10">
        <f t="shared" si="41"/>
        <v>0</v>
      </c>
      <c r="J375" s="10">
        <f t="shared" si="41"/>
        <v>0</v>
      </c>
      <c r="K375" s="10">
        <f t="shared" si="41"/>
        <v>0</v>
      </c>
      <c r="L375" s="15">
        <f t="shared" si="41"/>
        <v>0</v>
      </c>
      <c r="M375" s="10">
        <f t="shared" si="41"/>
        <v>0</v>
      </c>
      <c r="N375" s="10">
        <f t="shared" si="41"/>
        <v>0</v>
      </c>
      <c r="O375" s="10">
        <f t="shared" si="41"/>
        <v>0</v>
      </c>
      <c r="P375" s="12" t="e">
        <f>L375-#REF!</f>
        <v>#REF!</v>
      </c>
      <c r="Q375" s="1" t="e">
        <f>P375-'ВЕРНАЯ на АВГУСТ'!P375</f>
        <v>#REF!</v>
      </c>
    </row>
    <row r="376" spans="1:17" ht="24" x14ac:dyDescent="0.25">
      <c r="A376" s="71"/>
      <c r="B376" s="71"/>
      <c r="C376" s="9" t="s">
        <v>9</v>
      </c>
      <c r="D376" s="10">
        <f t="shared" si="40"/>
        <v>0</v>
      </c>
      <c r="E376" s="10">
        <f t="shared" si="41"/>
        <v>0</v>
      </c>
      <c r="F376" s="10">
        <f t="shared" si="41"/>
        <v>0</v>
      </c>
      <c r="G376" s="10">
        <f t="shared" si="41"/>
        <v>0</v>
      </c>
      <c r="H376" s="10">
        <f t="shared" si="41"/>
        <v>0</v>
      </c>
      <c r="I376" s="10">
        <f t="shared" si="41"/>
        <v>0</v>
      </c>
      <c r="J376" s="10">
        <f t="shared" si="41"/>
        <v>0</v>
      </c>
      <c r="K376" s="10">
        <f t="shared" si="41"/>
        <v>0</v>
      </c>
      <c r="L376" s="15">
        <f t="shared" si="41"/>
        <v>0</v>
      </c>
      <c r="M376" s="10">
        <f t="shared" si="41"/>
        <v>0</v>
      </c>
      <c r="N376" s="10">
        <f t="shared" si="41"/>
        <v>0</v>
      </c>
      <c r="O376" s="10">
        <f t="shared" si="41"/>
        <v>0</v>
      </c>
      <c r="P376" s="12" t="e">
        <f>L376-#REF!</f>
        <v>#REF!</v>
      </c>
      <c r="Q376" s="1" t="e">
        <f>P376-'ВЕРНАЯ на АВГУСТ'!P376</f>
        <v>#REF!</v>
      </c>
    </row>
    <row r="377" spans="1:17" ht="36" x14ac:dyDescent="0.25">
      <c r="A377" s="71"/>
      <c r="B377" s="71"/>
      <c r="C377" s="9" t="s">
        <v>10</v>
      </c>
      <c r="D377" s="10">
        <f t="shared" si="40"/>
        <v>0</v>
      </c>
      <c r="E377" s="10">
        <f t="shared" si="41"/>
        <v>0</v>
      </c>
      <c r="F377" s="10">
        <f t="shared" si="41"/>
        <v>0</v>
      </c>
      <c r="G377" s="10">
        <f t="shared" si="41"/>
        <v>0</v>
      </c>
      <c r="H377" s="10">
        <f t="shared" si="41"/>
        <v>0</v>
      </c>
      <c r="I377" s="10">
        <f t="shared" si="41"/>
        <v>0</v>
      </c>
      <c r="J377" s="10">
        <f t="shared" si="41"/>
        <v>0</v>
      </c>
      <c r="K377" s="10">
        <f t="shared" si="41"/>
        <v>0</v>
      </c>
      <c r="L377" s="15">
        <f t="shared" si="41"/>
        <v>0</v>
      </c>
      <c r="M377" s="10">
        <f t="shared" si="41"/>
        <v>0</v>
      </c>
      <c r="N377" s="10">
        <f t="shared" si="41"/>
        <v>0</v>
      </c>
      <c r="O377" s="10">
        <f t="shared" si="41"/>
        <v>0</v>
      </c>
      <c r="P377" s="12" t="e">
        <f>L377-#REF!</f>
        <v>#REF!</v>
      </c>
      <c r="Q377" s="1" t="e">
        <f>P377-'ВЕРНАЯ на АВГУСТ'!P377</f>
        <v>#REF!</v>
      </c>
    </row>
    <row r="378" spans="1:17" x14ac:dyDescent="0.25">
      <c r="A378" s="71"/>
      <c r="B378" s="9"/>
      <c r="C378" s="9"/>
      <c r="D378" s="10">
        <f t="shared" si="40"/>
        <v>0</v>
      </c>
      <c r="E378" s="10">
        <f t="shared" si="41"/>
        <v>0</v>
      </c>
      <c r="F378" s="10">
        <f t="shared" si="41"/>
        <v>0</v>
      </c>
      <c r="G378" s="10">
        <f t="shared" si="41"/>
        <v>0</v>
      </c>
      <c r="H378" s="10">
        <f t="shared" si="41"/>
        <v>0</v>
      </c>
      <c r="I378" s="10">
        <f t="shared" si="41"/>
        <v>0</v>
      </c>
      <c r="J378" s="10">
        <f t="shared" si="41"/>
        <v>0</v>
      </c>
      <c r="K378" s="10">
        <f t="shared" si="41"/>
        <v>0</v>
      </c>
      <c r="L378" s="15">
        <f t="shared" si="41"/>
        <v>0</v>
      </c>
      <c r="M378" s="10">
        <f t="shared" si="41"/>
        <v>0</v>
      </c>
      <c r="N378" s="10">
        <f t="shared" si="41"/>
        <v>0</v>
      </c>
      <c r="O378" s="10">
        <f t="shared" si="41"/>
        <v>0</v>
      </c>
      <c r="P378" s="12" t="e">
        <f>L378-#REF!</f>
        <v>#REF!</v>
      </c>
      <c r="Q378" s="1" t="e">
        <f>P378-'ВЕРНАЯ на АВГУСТ'!P378</f>
        <v>#REF!</v>
      </c>
    </row>
    <row r="379" spans="1:17" x14ac:dyDescent="0.25">
      <c r="A379" s="71"/>
      <c r="B379" s="71" t="s">
        <v>12</v>
      </c>
      <c r="C379" s="71"/>
      <c r="D379" s="71"/>
      <c r="E379" s="71"/>
      <c r="F379" s="71"/>
      <c r="G379" s="71"/>
      <c r="H379" s="71"/>
      <c r="I379" s="71"/>
      <c r="J379" s="71"/>
      <c r="K379" s="71"/>
      <c r="L379" s="17"/>
      <c r="M379" s="9"/>
      <c r="N379" s="9"/>
      <c r="O379" s="9"/>
      <c r="P379" s="12" t="e">
        <f>L379-#REF!</f>
        <v>#REF!</v>
      </c>
      <c r="Q379" s="1" t="e">
        <f>P379-'ВЕРНАЯ на АВГУСТ'!P379</f>
        <v>#REF!</v>
      </c>
    </row>
    <row r="380" spans="1:17" x14ac:dyDescent="0.25">
      <c r="A380" s="71"/>
      <c r="B380" s="71" t="s">
        <v>13</v>
      </c>
      <c r="C380" s="9" t="s">
        <v>6</v>
      </c>
      <c r="D380" s="10">
        <f t="shared" ref="D380:D397" si="42">SUM(E380:O380)</f>
        <v>270</v>
      </c>
      <c r="E380" s="10">
        <v>270</v>
      </c>
      <c r="F380" s="10">
        <v>0</v>
      </c>
      <c r="G380" s="10">
        <v>0</v>
      </c>
      <c r="H380" s="10">
        <v>0</v>
      </c>
      <c r="I380" s="10">
        <v>0</v>
      </c>
      <c r="J380" s="10">
        <v>0</v>
      </c>
      <c r="K380" s="10">
        <v>0</v>
      </c>
      <c r="L380" s="15">
        <v>0</v>
      </c>
      <c r="M380" s="10">
        <v>0</v>
      </c>
      <c r="N380" s="10">
        <v>0</v>
      </c>
      <c r="O380" s="10">
        <v>0</v>
      </c>
      <c r="P380" s="12" t="e">
        <f>L380-#REF!</f>
        <v>#REF!</v>
      </c>
      <c r="Q380" s="1" t="e">
        <f>P380-'ВЕРНАЯ на АВГУСТ'!P380</f>
        <v>#REF!</v>
      </c>
    </row>
    <row r="381" spans="1:17" x14ac:dyDescent="0.25">
      <c r="A381" s="71"/>
      <c r="B381" s="71"/>
      <c r="C381" s="9" t="s">
        <v>7</v>
      </c>
      <c r="D381" s="10">
        <f t="shared" si="42"/>
        <v>270</v>
      </c>
      <c r="E381" s="10">
        <v>270</v>
      </c>
      <c r="F381" s="10">
        <v>0</v>
      </c>
      <c r="G381" s="10">
        <v>0</v>
      </c>
      <c r="H381" s="10">
        <v>0</v>
      </c>
      <c r="I381" s="10">
        <v>0</v>
      </c>
      <c r="J381" s="10">
        <v>0</v>
      </c>
      <c r="K381" s="10">
        <v>0</v>
      </c>
      <c r="L381" s="15">
        <v>0</v>
      </c>
      <c r="M381" s="10">
        <v>0</v>
      </c>
      <c r="N381" s="10">
        <v>0</v>
      </c>
      <c r="O381" s="10">
        <v>0</v>
      </c>
      <c r="P381" s="12" t="e">
        <f>L381-#REF!</f>
        <v>#REF!</v>
      </c>
      <c r="Q381" s="1" t="e">
        <f>P381-'ВЕРНАЯ на АВГУСТ'!P381</f>
        <v>#REF!</v>
      </c>
    </row>
    <row r="382" spans="1:17" ht="24" x14ac:dyDescent="0.25">
      <c r="A382" s="71"/>
      <c r="B382" s="71"/>
      <c r="C382" s="9" t="s">
        <v>8</v>
      </c>
      <c r="D382" s="10">
        <f t="shared" si="42"/>
        <v>0</v>
      </c>
      <c r="E382" s="10">
        <v>0</v>
      </c>
      <c r="F382" s="10">
        <v>0</v>
      </c>
      <c r="G382" s="10">
        <v>0</v>
      </c>
      <c r="H382" s="10">
        <v>0</v>
      </c>
      <c r="I382" s="10">
        <v>0</v>
      </c>
      <c r="J382" s="10">
        <v>0</v>
      </c>
      <c r="K382" s="10">
        <v>0</v>
      </c>
      <c r="L382" s="15">
        <v>0</v>
      </c>
      <c r="M382" s="10">
        <v>0</v>
      </c>
      <c r="N382" s="10">
        <v>0</v>
      </c>
      <c r="O382" s="10">
        <v>0</v>
      </c>
      <c r="P382" s="12" t="e">
        <f>L382-#REF!</f>
        <v>#REF!</v>
      </c>
      <c r="Q382" s="1" t="e">
        <f>P382-'ВЕРНАЯ на АВГУСТ'!P382</f>
        <v>#REF!</v>
      </c>
    </row>
    <row r="383" spans="1:17" ht="24" x14ac:dyDescent="0.25">
      <c r="A383" s="71"/>
      <c r="B383" s="71"/>
      <c r="C383" s="9" t="s">
        <v>9</v>
      </c>
      <c r="D383" s="10">
        <f t="shared" si="42"/>
        <v>0</v>
      </c>
      <c r="E383" s="10">
        <v>0</v>
      </c>
      <c r="F383" s="10">
        <v>0</v>
      </c>
      <c r="G383" s="10">
        <v>0</v>
      </c>
      <c r="H383" s="10">
        <v>0</v>
      </c>
      <c r="I383" s="10">
        <v>0</v>
      </c>
      <c r="J383" s="10">
        <v>0</v>
      </c>
      <c r="K383" s="10">
        <v>0</v>
      </c>
      <c r="L383" s="15">
        <v>0</v>
      </c>
      <c r="M383" s="10">
        <v>0</v>
      </c>
      <c r="N383" s="10">
        <v>0</v>
      </c>
      <c r="O383" s="10">
        <v>0</v>
      </c>
      <c r="P383" s="12" t="e">
        <f>L383-#REF!</f>
        <v>#REF!</v>
      </c>
      <c r="Q383" s="1" t="e">
        <f>P383-'ВЕРНАЯ на АВГУСТ'!P383</f>
        <v>#REF!</v>
      </c>
    </row>
    <row r="384" spans="1:17" ht="36" x14ac:dyDescent="0.25">
      <c r="A384" s="71"/>
      <c r="B384" s="71"/>
      <c r="C384" s="9" t="s">
        <v>10</v>
      </c>
      <c r="D384" s="10">
        <f t="shared" si="42"/>
        <v>0</v>
      </c>
      <c r="E384" s="10">
        <v>0</v>
      </c>
      <c r="F384" s="10">
        <v>0</v>
      </c>
      <c r="G384" s="10">
        <v>0</v>
      </c>
      <c r="H384" s="10">
        <v>0</v>
      </c>
      <c r="I384" s="10">
        <v>0</v>
      </c>
      <c r="J384" s="10">
        <v>0</v>
      </c>
      <c r="K384" s="10">
        <v>0</v>
      </c>
      <c r="L384" s="15">
        <v>0</v>
      </c>
      <c r="M384" s="10">
        <v>0</v>
      </c>
      <c r="N384" s="10">
        <v>0</v>
      </c>
      <c r="O384" s="10">
        <v>0</v>
      </c>
      <c r="P384" s="12" t="e">
        <f>L384-#REF!</f>
        <v>#REF!</v>
      </c>
      <c r="Q384" s="1" t="e">
        <f>P384-'ВЕРНАЯ на АВГУСТ'!P384</f>
        <v>#REF!</v>
      </c>
    </row>
    <row r="385" spans="1:17" x14ac:dyDescent="0.25">
      <c r="A385" s="71"/>
      <c r="B385" s="9"/>
      <c r="C385" s="9"/>
      <c r="D385" s="10">
        <f t="shared" si="42"/>
        <v>0</v>
      </c>
      <c r="E385" s="10"/>
      <c r="F385" s="10"/>
      <c r="G385" s="10"/>
      <c r="H385" s="10"/>
      <c r="I385" s="10"/>
      <c r="J385" s="10"/>
      <c r="K385" s="10"/>
      <c r="L385" s="15"/>
      <c r="M385" s="10"/>
      <c r="N385" s="10"/>
      <c r="O385" s="10"/>
      <c r="P385" s="12" t="e">
        <f>L385-#REF!</f>
        <v>#REF!</v>
      </c>
      <c r="Q385" s="1" t="e">
        <f>P385-'ВЕРНАЯ на АВГУСТ'!P385</f>
        <v>#REF!</v>
      </c>
    </row>
    <row r="386" spans="1:17" x14ac:dyDescent="0.25">
      <c r="A386" s="71"/>
      <c r="B386" s="71" t="s">
        <v>16</v>
      </c>
      <c r="C386" s="9" t="s">
        <v>6</v>
      </c>
      <c r="D386" s="10">
        <f t="shared" si="42"/>
        <v>83.6</v>
      </c>
      <c r="E386" s="10">
        <v>0</v>
      </c>
      <c r="F386" s="10">
        <v>0</v>
      </c>
      <c r="G386" s="10">
        <v>0</v>
      </c>
      <c r="H386" s="10">
        <v>0</v>
      </c>
      <c r="I386" s="10">
        <v>83.6</v>
      </c>
      <c r="J386" s="10">
        <v>0</v>
      </c>
      <c r="K386" s="10">
        <v>0</v>
      </c>
      <c r="L386" s="15">
        <v>0</v>
      </c>
      <c r="M386" s="10">
        <v>0</v>
      </c>
      <c r="N386" s="10">
        <v>0</v>
      </c>
      <c r="O386" s="10">
        <v>0</v>
      </c>
      <c r="P386" s="12" t="e">
        <f>L386-#REF!</f>
        <v>#REF!</v>
      </c>
      <c r="Q386" s="1" t="e">
        <f>P386-'ВЕРНАЯ на АВГУСТ'!P386</f>
        <v>#REF!</v>
      </c>
    </row>
    <row r="387" spans="1:17" x14ac:dyDescent="0.25">
      <c r="A387" s="71"/>
      <c r="B387" s="71"/>
      <c r="C387" s="9" t="s">
        <v>7</v>
      </c>
      <c r="D387" s="10">
        <f t="shared" si="42"/>
        <v>83.6</v>
      </c>
      <c r="E387" s="10">
        <v>0</v>
      </c>
      <c r="F387" s="10">
        <v>0</v>
      </c>
      <c r="G387" s="10">
        <v>0</v>
      </c>
      <c r="H387" s="10">
        <v>0</v>
      </c>
      <c r="I387" s="10">
        <v>83.6</v>
      </c>
      <c r="J387" s="10">
        <v>0</v>
      </c>
      <c r="K387" s="10">
        <v>0</v>
      </c>
      <c r="L387" s="15">
        <v>0</v>
      </c>
      <c r="M387" s="10">
        <v>0</v>
      </c>
      <c r="N387" s="10">
        <v>0</v>
      </c>
      <c r="O387" s="10">
        <v>0</v>
      </c>
      <c r="P387" s="12" t="e">
        <f>L387-#REF!</f>
        <v>#REF!</v>
      </c>
      <c r="Q387" s="1" t="e">
        <f>P387-'ВЕРНАЯ на АВГУСТ'!P387</f>
        <v>#REF!</v>
      </c>
    </row>
    <row r="388" spans="1:17" ht="24" x14ac:dyDescent="0.25">
      <c r="A388" s="71"/>
      <c r="B388" s="71"/>
      <c r="C388" s="9" t="s">
        <v>8</v>
      </c>
      <c r="D388" s="10">
        <f t="shared" si="42"/>
        <v>0</v>
      </c>
      <c r="E388" s="10">
        <v>0</v>
      </c>
      <c r="F388" s="10">
        <v>0</v>
      </c>
      <c r="G388" s="10">
        <v>0</v>
      </c>
      <c r="H388" s="10">
        <v>0</v>
      </c>
      <c r="I388" s="10">
        <v>0</v>
      </c>
      <c r="J388" s="10">
        <v>0</v>
      </c>
      <c r="K388" s="10">
        <v>0</v>
      </c>
      <c r="L388" s="15">
        <v>0</v>
      </c>
      <c r="M388" s="10">
        <v>0</v>
      </c>
      <c r="N388" s="10">
        <v>0</v>
      </c>
      <c r="O388" s="10">
        <v>0</v>
      </c>
      <c r="P388" s="12" t="e">
        <f>L388-#REF!</f>
        <v>#REF!</v>
      </c>
      <c r="Q388" s="1" t="e">
        <f>P388-'ВЕРНАЯ на АВГУСТ'!P388</f>
        <v>#REF!</v>
      </c>
    </row>
    <row r="389" spans="1:17" ht="24" x14ac:dyDescent="0.25">
      <c r="A389" s="71"/>
      <c r="B389" s="71"/>
      <c r="C389" s="9" t="s">
        <v>9</v>
      </c>
      <c r="D389" s="10">
        <f t="shared" si="42"/>
        <v>0</v>
      </c>
      <c r="E389" s="10">
        <v>0</v>
      </c>
      <c r="F389" s="10">
        <v>0</v>
      </c>
      <c r="G389" s="10">
        <v>0</v>
      </c>
      <c r="H389" s="10">
        <v>0</v>
      </c>
      <c r="I389" s="10">
        <v>0</v>
      </c>
      <c r="J389" s="10">
        <v>0</v>
      </c>
      <c r="K389" s="10">
        <v>0</v>
      </c>
      <c r="L389" s="15">
        <v>0</v>
      </c>
      <c r="M389" s="10">
        <v>0</v>
      </c>
      <c r="N389" s="10">
        <v>0</v>
      </c>
      <c r="O389" s="10">
        <v>0</v>
      </c>
      <c r="P389" s="12" t="e">
        <f>L389-#REF!</f>
        <v>#REF!</v>
      </c>
      <c r="Q389" s="1" t="e">
        <f>P389-'ВЕРНАЯ на АВГУСТ'!P389</f>
        <v>#REF!</v>
      </c>
    </row>
    <row r="390" spans="1:17" ht="36" x14ac:dyDescent="0.25">
      <c r="A390" s="71"/>
      <c r="B390" s="71"/>
      <c r="C390" s="9" t="s">
        <v>10</v>
      </c>
      <c r="D390" s="10">
        <f t="shared" si="42"/>
        <v>0</v>
      </c>
      <c r="E390" s="10">
        <v>0</v>
      </c>
      <c r="F390" s="10">
        <v>0</v>
      </c>
      <c r="G390" s="10">
        <v>0</v>
      </c>
      <c r="H390" s="10">
        <v>0</v>
      </c>
      <c r="I390" s="10">
        <v>0</v>
      </c>
      <c r="J390" s="10">
        <v>0</v>
      </c>
      <c r="K390" s="10">
        <v>0</v>
      </c>
      <c r="L390" s="15">
        <v>0</v>
      </c>
      <c r="M390" s="10">
        <v>0</v>
      </c>
      <c r="N390" s="10">
        <v>0</v>
      </c>
      <c r="O390" s="10">
        <v>0</v>
      </c>
      <c r="P390" s="12" t="e">
        <f>L390-#REF!</f>
        <v>#REF!</v>
      </c>
      <c r="Q390" s="1" t="e">
        <f>P390-'ВЕРНАЯ на АВГУСТ'!P390</f>
        <v>#REF!</v>
      </c>
    </row>
    <row r="391" spans="1:17" x14ac:dyDescent="0.25">
      <c r="A391" s="9"/>
      <c r="B391" s="9"/>
      <c r="C391" s="9"/>
      <c r="D391" s="10">
        <f t="shared" si="42"/>
        <v>0</v>
      </c>
      <c r="E391" s="10"/>
      <c r="F391" s="10"/>
      <c r="G391" s="10"/>
      <c r="H391" s="10"/>
      <c r="I391" s="10"/>
      <c r="J391" s="10"/>
      <c r="K391" s="10"/>
      <c r="L391" s="15"/>
      <c r="M391" s="10"/>
      <c r="N391" s="10"/>
      <c r="O391" s="10"/>
      <c r="P391" s="12" t="e">
        <f>L391-#REF!</f>
        <v>#REF!</v>
      </c>
      <c r="Q391" s="1" t="e">
        <f>P391-'ВЕРНАЯ на АВГУСТ'!P391</f>
        <v>#REF!</v>
      </c>
    </row>
    <row r="392" spans="1:17" x14ac:dyDescent="0.25">
      <c r="A392" s="71" t="s">
        <v>65</v>
      </c>
      <c r="B392" s="71"/>
      <c r="C392" s="9" t="s">
        <v>6</v>
      </c>
      <c r="D392" s="10">
        <f t="shared" si="42"/>
        <v>10520</v>
      </c>
      <c r="E392" s="10">
        <f t="shared" ref="E392:O397" si="43">E399+E405</f>
        <v>520</v>
      </c>
      <c r="F392" s="10">
        <f t="shared" si="43"/>
        <v>0</v>
      </c>
      <c r="G392" s="10">
        <f t="shared" si="43"/>
        <v>0</v>
      </c>
      <c r="H392" s="10">
        <f t="shared" si="43"/>
        <v>0</v>
      </c>
      <c r="I392" s="10">
        <f t="shared" si="43"/>
        <v>0</v>
      </c>
      <c r="J392" s="10">
        <f t="shared" si="43"/>
        <v>10000</v>
      </c>
      <c r="K392" s="10">
        <f t="shared" si="43"/>
        <v>0</v>
      </c>
      <c r="L392" s="15">
        <f t="shared" si="43"/>
        <v>0</v>
      </c>
      <c r="M392" s="10">
        <f t="shared" si="43"/>
        <v>0</v>
      </c>
      <c r="N392" s="10">
        <f t="shared" si="43"/>
        <v>0</v>
      </c>
      <c r="O392" s="10">
        <f t="shared" si="43"/>
        <v>0</v>
      </c>
      <c r="P392" s="12" t="e">
        <f>L392-#REF!</f>
        <v>#REF!</v>
      </c>
      <c r="Q392" s="1" t="e">
        <f>P392-'ВЕРНАЯ на АВГУСТ'!P392</f>
        <v>#REF!</v>
      </c>
    </row>
    <row r="393" spans="1:17" x14ac:dyDescent="0.25">
      <c r="A393" s="71"/>
      <c r="B393" s="71"/>
      <c r="C393" s="9" t="s">
        <v>7</v>
      </c>
      <c r="D393" s="10">
        <f t="shared" si="42"/>
        <v>520</v>
      </c>
      <c r="E393" s="10">
        <f t="shared" si="43"/>
        <v>520</v>
      </c>
      <c r="F393" s="10">
        <f t="shared" si="43"/>
        <v>0</v>
      </c>
      <c r="G393" s="10">
        <f t="shared" si="43"/>
        <v>0</v>
      </c>
      <c r="H393" s="10">
        <f t="shared" si="43"/>
        <v>0</v>
      </c>
      <c r="I393" s="10">
        <f t="shared" si="43"/>
        <v>0</v>
      </c>
      <c r="J393" s="10">
        <f t="shared" si="43"/>
        <v>0</v>
      </c>
      <c r="K393" s="10">
        <f t="shared" si="43"/>
        <v>0</v>
      </c>
      <c r="L393" s="15">
        <f t="shared" si="43"/>
        <v>0</v>
      </c>
      <c r="M393" s="10">
        <f t="shared" si="43"/>
        <v>0</v>
      </c>
      <c r="N393" s="10">
        <f t="shared" si="43"/>
        <v>0</v>
      </c>
      <c r="O393" s="10">
        <f t="shared" si="43"/>
        <v>0</v>
      </c>
      <c r="P393" s="12" t="e">
        <f>L393-#REF!</f>
        <v>#REF!</v>
      </c>
      <c r="Q393" s="1" t="e">
        <f>P393-'ВЕРНАЯ на АВГУСТ'!P393</f>
        <v>#REF!</v>
      </c>
    </row>
    <row r="394" spans="1:17" ht="24" x14ac:dyDescent="0.25">
      <c r="A394" s="71"/>
      <c r="B394" s="71"/>
      <c r="C394" s="9" t="s">
        <v>8</v>
      </c>
      <c r="D394" s="10">
        <f t="shared" si="42"/>
        <v>0</v>
      </c>
      <c r="E394" s="10">
        <f t="shared" si="43"/>
        <v>0</v>
      </c>
      <c r="F394" s="10">
        <f t="shared" si="43"/>
        <v>0</v>
      </c>
      <c r="G394" s="10">
        <f t="shared" si="43"/>
        <v>0</v>
      </c>
      <c r="H394" s="10">
        <f t="shared" si="43"/>
        <v>0</v>
      </c>
      <c r="I394" s="10">
        <f t="shared" si="43"/>
        <v>0</v>
      </c>
      <c r="J394" s="10">
        <f t="shared" si="43"/>
        <v>0</v>
      </c>
      <c r="K394" s="10">
        <f t="shared" si="43"/>
        <v>0</v>
      </c>
      <c r="L394" s="15">
        <f t="shared" si="43"/>
        <v>0</v>
      </c>
      <c r="M394" s="10">
        <f t="shared" si="43"/>
        <v>0</v>
      </c>
      <c r="N394" s="10">
        <f t="shared" si="43"/>
        <v>0</v>
      </c>
      <c r="O394" s="10">
        <f t="shared" si="43"/>
        <v>0</v>
      </c>
      <c r="P394" s="12" t="e">
        <f>L394-#REF!</f>
        <v>#REF!</v>
      </c>
      <c r="Q394" s="1" t="e">
        <f>P394-'ВЕРНАЯ на АВГУСТ'!P394</f>
        <v>#REF!</v>
      </c>
    </row>
    <row r="395" spans="1:17" ht="24" x14ac:dyDescent="0.25">
      <c r="A395" s="71"/>
      <c r="B395" s="71"/>
      <c r="C395" s="9" t="s">
        <v>9</v>
      </c>
      <c r="D395" s="10">
        <f t="shared" si="42"/>
        <v>0</v>
      </c>
      <c r="E395" s="10">
        <f t="shared" si="43"/>
        <v>0</v>
      </c>
      <c r="F395" s="10">
        <f t="shared" si="43"/>
        <v>0</v>
      </c>
      <c r="G395" s="10">
        <f t="shared" si="43"/>
        <v>0</v>
      </c>
      <c r="H395" s="10">
        <f t="shared" si="43"/>
        <v>0</v>
      </c>
      <c r="I395" s="10">
        <f t="shared" si="43"/>
        <v>0</v>
      </c>
      <c r="J395" s="10">
        <f t="shared" si="43"/>
        <v>0</v>
      </c>
      <c r="K395" s="10">
        <f t="shared" si="43"/>
        <v>0</v>
      </c>
      <c r="L395" s="15">
        <f t="shared" si="43"/>
        <v>0</v>
      </c>
      <c r="M395" s="10">
        <f t="shared" si="43"/>
        <v>0</v>
      </c>
      <c r="N395" s="10">
        <f t="shared" si="43"/>
        <v>0</v>
      </c>
      <c r="O395" s="10">
        <f t="shared" si="43"/>
        <v>0</v>
      </c>
      <c r="P395" s="12" t="e">
        <f>L395-#REF!</f>
        <v>#REF!</v>
      </c>
      <c r="Q395" s="1" t="e">
        <f>P395-'ВЕРНАЯ на АВГУСТ'!P395</f>
        <v>#REF!</v>
      </c>
    </row>
    <row r="396" spans="1:17" ht="36" x14ac:dyDescent="0.25">
      <c r="A396" s="71"/>
      <c r="B396" s="71"/>
      <c r="C396" s="9" t="s">
        <v>10</v>
      </c>
      <c r="D396" s="10">
        <f t="shared" si="42"/>
        <v>0</v>
      </c>
      <c r="E396" s="10">
        <f t="shared" si="43"/>
        <v>0</v>
      </c>
      <c r="F396" s="10">
        <f t="shared" si="43"/>
        <v>0</v>
      </c>
      <c r="G396" s="10">
        <f t="shared" si="43"/>
        <v>0</v>
      </c>
      <c r="H396" s="10">
        <f t="shared" si="43"/>
        <v>0</v>
      </c>
      <c r="I396" s="10">
        <f t="shared" si="43"/>
        <v>0</v>
      </c>
      <c r="J396" s="10">
        <f t="shared" si="43"/>
        <v>0</v>
      </c>
      <c r="K396" s="10">
        <f t="shared" si="43"/>
        <v>0</v>
      </c>
      <c r="L396" s="15">
        <f t="shared" si="43"/>
        <v>0</v>
      </c>
      <c r="M396" s="10">
        <f t="shared" si="43"/>
        <v>0</v>
      </c>
      <c r="N396" s="10">
        <f t="shared" si="43"/>
        <v>0</v>
      </c>
      <c r="O396" s="10">
        <f t="shared" si="43"/>
        <v>0</v>
      </c>
      <c r="P396" s="12" t="e">
        <f>L396-#REF!</f>
        <v>#REF!</v>
      </c>
      <c r="Q396" s="1" t="e">
        <f>P396-'ВЕРНАЯ на АВГУСТ'!P396</f>
        <v>#REF!</v>
      </c>
    </row>
    <row r="397" spans="1:17" ht="72" x14ac:dyDescent="0.25">
      <c r="A397" s="71"/>
      <c r="B397" s="71"/>
      <c r="C397" s="9" t="s">
        <v>11</v>
      </c>
      <c r="D397" s="10">
        <f t="shared" si="42"/>
        <v>10000</v>
      </c>
      <c r="E397" s="10">
        <f t="shared" si="43"/>
        <v>0</v>
      </c>
      <c r="F397" s="10">
        <f t="shared" si="43"/>
        <v>0</v>
      </c>
      <c r="G397" s="10">
        <f t="shared" si="43"/>
        <v>0</v>
      </c>
      <c r="H397" s="10">
        <f t="shared" si="43"/>
        <v>0</v>
      </c>
      <c r="I397" s="10">
        <f t="shared" si="43"/>
        <v>0</v>
      </c>
      <c r="J397" s="10">
        <f t="shared" si="43"/>
        <v>10000</v>
      </c>
      <c r="K397" s="10">
        <f t="shared" si="43"/>
        <v>0</v>
      </c>
      <c r="L397" s="15">
        <f t="shared" si="43"/>
        <v>0</v>
      </c>
      <c r="M397" s="10">
        <f t="shared" si="43"/>
        <v>0</v>
      </c>
      <c r="N397" s="10">
        <f t="shared" si="43"/>
        <v>0</v>
      </c>
      <c r="O397" s="10">
        <f t="shared" si="43"/>
        <v>0</v>
      </c>
      <c r="P397" s="12" t="e">
        <f>L397-#REF!</f>
        <v>#REF!</v>
      </c>
      <c r="Q397" s="1" t="e">
        <f>P397-'ВЕРНАЯ на АВГУСТ'!P397</f>
        <v>#REF!</v>
      </c>
    </row>
    <row r="398" spans="1:17" x14ac:dyDescent="0.25">
      <c r="A398" s="71"/>
      <c r="B398" s="71" t="s">
        <v>12</v>
      </c>
      <c r="C398" s="71"/>
      <c r="D398" s="71"/>
      <c r="E398" s="71"/>
      <c r="F398" s="71"/>
      <c r="G398" s="71"/>
      <c r="H398" s="71"/>
      <c r="I398" s="71"/>
      <c r="J398" s="71"/>
      <c r="K398" s="71"/>
      <c r="L398" s="17"/>
      <c r="M398" s="9"/>
      <c r="N398" s="9"/>
      <c r="O398" s="9"/>
      <c r="P398" s="12" t="e">
        <f>L398-#REF!</f>
        <v>#REF!</v>
      </c>
      <c r="Q398" s="1" t="e">
        <f>P398-'ВЕРНАЯ на АВГУСТ'!P398</f>
        <v>#REF!</v>
      </c>
    </row>
    <row r="399" spans="1:17" x14ac:dyDescent="0.25">
      <c r="A399" s="71"/>
      <c r="B399" s="71" t="s">
        <v>13</v>
      </c>
      <c r="C399" s="9" t="s">
        <v>6</v>
      </c>
      <c r="D399" s="10">
        <f t="shared" ref="D399:D416" si="44">SUM(E399:O399)</f>
        <v>520</v>
      </c>
      <c r="E399" s="10">
        <v>520</v>
      </c>
      <c r="F399" s="10">
        <v>0</v>
      </c>
      <c r="G399" s="10">
        <v>0</v>
      </c>
      <c r="H399" s="10">
        <v>0</v>
      </c>
      <c r="I399" s="10">
        <v>0</v>
      </c>
      <c r="J399" s="10">
        <v>0</v>
      </c>
      <c r="K399" s="10">
        <v>0</v>
      </c>
      <c r="L399" s="15">
        <v>0</v>
      </c>
      <c r="M399" s="10">
        <v>0</v>
      </c>
      <c r="N399" s="10">
        <v>0</v>
      </c>
      <c r="O399" s="10">
        <v>0</v>
      </c>
      <c r="P399" s="12" t="e">
        <f>L399-#REF!</f>
        <v>#REF!</v>
      </c>
      <c r="Q399" s="1" t="e">
        <f>P399-'ВЕРНАЯ на АВГУСТ'!P399</f>
        <v>#REF!</v>
      </c>
    </row>
    <row r="400" spans="1:17" x14ac:dyDescent="0.25">
      <c r="A400" s="71"/>
      <c r="B400" s="71"/>
      <c r="C400" s="9" t="s">
        <v>7</v>
      </c>
      <c r="D400" s="10">
        <f t="shared" si="44"/>
        <v>520</v>
      </c>
      <c r="E400" s="10">
        <v>520</v>
      </c>
      <c r="F400" s="10">
        <v>0</v>
      </c>
      <c r="G400" s="10">
        <v>0</v>
      </c>
      <c r="H400" s="10">
        <v>0</v>
      </c>
      <c r="I400" s="10">
        <v>0</v>
      </c>
      <c r="J400" s="10">
        <v>0</v>
      </c>
      <c r="K400" s="10">
        <v>0</v>
      </c>
      <c r="L400" s="15">
        <v>0</v>
      </c>
      <c r="M400" s="10">
        <v>0</v>
      </c>
      <c r="N400" s="10">
        <v>0</v>
      </c>
      <c r="O400" s="10">
        <v>0</v>
      </c>
      <c r="P400" s="12" t="e">
        <f>L400-#REF!</f>
        <v>#REF!</v>
      </c>
      <c r="Q400" s="1" t="e">
        <f>P400-'ВЕРНАЯ на АВГУСТ'!P400</f>
        <v>#REF!</v>
      </c>
    </row>
    <row r="401" spans="1:17" ht="24" x14ac:dyDescent="0.25">
      <c r="A401" s="71"/>
      <c r="B401" s="71"/>
      <c r="C401" s="9" t="s">
        <v>8</v>
      </c>
      <c r="D401" s="10">
        <f t="shared" si="44"/>
        <v>0</v>
      </c>
      <c r="E401" s="10">
        <v>0</v>
      </c>
      <c r="F401" s="10">
        <v>0</v>
      </c>
      <c r="G401" s="10">
        <v>0</v>
      </c>
      <c r="H401" s="10">
        <v>0</v>
      </c>
      <c r="I401" s="10">
        <v>0</v>
      </c>
      <c r="J401" s="10">
        <v>0</v>
      </c>
      <c r="K401" s="10">
        <v>0</v>
      </c>
      <c r="L401" s="15">
        <v>0</v>
      </c>
      <c r="M401" s="10">
        <v>0</v>
      </c>
      <c r="N401" s="10">
        <v>0</v>
      </c>
      <c r="O401" s="10">
        <v>0</v>
      </c>
      <c r="P401" s="12" t="e">
        <f>L401-#REF!</f>
        <v>#REF!</v>
      </c>
      <c r="Q401" s="1" t="e">
        <f>P401-'ВЕРНАЯ на АВГУСТ'!P401</f>
        <v>#REF!</v>
      </c>
    </row>
    <row r="402" spans="1:17" ht="24" x14ac:dyDescent="0.25">
      <c r="A402" s="71"/>
      <c r="B402" s="71"/>
      <c r="C402" s="9" t="s">
        <v>9</v>
      </c>
      <c r="D402" s="10">
        <f t="shared" si="44"/>
        <v>0</v>
      </c>
      <c r="E402" s="10">
        <v>0</v>
      </c>
      <c r="F402" s="10">
        <v>0</v>
      </c>
      <c r="G402" s="10">
        <v>0</v>
      </c>
      <c r="H402" s="10">
        <v>0</v>
      </c>
      <c r="I402" s="10">
        <v>0</v>
      </c>
      <c r="J402" s="10">
        <v>0</v>
      </c>
      <c r="K402" s="10">
        <v>0</v>
      </c>
      <c r="L402" s="15">
        <v>0</v>
      </c>
      <c r="M402" s="10">
        <v>0</v>
      </c>
      <c r="N402" s="10">
        <v>0</v>
      </c>
      <c r="O402" s="10">
        <v>0</v>
      </c>
      <c r="P402" s="12" t="e">
        <f>L402-#REF!</f>
        <v>#REF!</v>
      </c>
      <c r="Q402" s="1" t="e">
        <f>P402-'ВЕРНАЯ на АВГУСТ'!P402</f>
        <v>#REF!</v>
      </c>
    </row>
    <row r="403" spans="1:17" ht="36" x14ac:dyDescent="0.25">
      <c r="A403" s="71"/>
      <c r="B403" s="71"/>
      <c r="C403" s="9" t="s">
        <v>10</v>
      </c>
      <c r="D403" s="10">
        <f t="shared" si="44"/>
        <v>0</v>
      </c>
      <c r="E403" s="10">
        <v>0</v>
      </c>
      <c r="F403" s="10">
        <v>0</v>
      </c>
      <c r="G403" s="10">
        <v>0</v>
      </c>
      <c r="H403" s="10">
        <v>0</v>
      </c>
      <c r="I403" s="10">
        <v>0</v>
      </c>
      <c r="J403" s="10">
        <v>0</v>
      </c>
      <c r="K403" s="10">
        <v>0</v>
      </c>
      <c r="L403" s="15">
        <v>0</v>
      </c>
      <c r="M403" s="10">
        <v>0</v>
      </c>
      <c r="N403" s="10">
        <v>0</v>
      </c>
      <c r="O403" s="10">
        <v>0</v>
      </c>
      <c r="P403" s="12" t="e">
        <f>L403-#REF!</f>
        <v>#REF!</v>
      </c>
      <c r="Q403" s="1" t="e">
        <f>P403-'ВЕРНАЯ на АВГУСТ'!P403</f>
        <v>#REF!</v>
      </c>
    </row>
    <row r="404" spans="1:17" x14ac:dyDescent="0.25">
      <c r="A404" s="71"/>
      <c r="B404" s="9"/>
      <c r="C404" s="9"/>
      <c r="D404" s="10">
        <f t="shared" si="44"/>
        <v>0</v>
      </c>
      <c r="E404" s="10"/>
      <c r="F404" s="10"/>
      <c r="G404" s="10"/>
      <c r="H404" s="10"/>
      <c r="I404" s="10"/>
      <c r="J404" s="10"/>
      <c r="K404" s="10"/>
      <c r="L404" s="15"/>
      <c r="M404" s="10"/>
      <c r="N404" s="10"/>
      <c r="O404" s="10"/>
      <c r="P404" s="12" t="e">
        <f>L404-#REF!</f>
        <v>#REF!</v>
      </c>
      <c r="Q404" s="1" t="e">
        <f>P404-'ВЕРНАЯ на АВГУСТ'!P404</f>
        <v>#REF!</v>
      </c>
    </row>
    <row r="405" spans="1:17" x14ac:dyDescent="0.25">
      <c r="A405" s="71"/>
      <c r="B405" s="71" t="s">
        <v>16</v>
      </c>
      <c r="C405" s="9" t="s">
        <v>6</v>
      </c>
      <c r="D405" s="10">
        <f t="shared" si="44"/>
        <v>10000</v>
      </c>
      <c r="E405" s="10">
        <v>0</v>
      </c>
      <c r="F405" s="10">
        <v>0</v>
      </c>
      <c r="G405" s="10">
        <v>0</v>
      </c>
      <c r="H405" s="10">
        <v>0</v>
      </c>
      <c r="I405" s="10">
        <v>0</v>
      </c>
      <c r="J405" s="10">
        <v>10000</v>
      </c>
      <c r="K405" s="10">
        <v>0</v>
      </c>
      <c r="L405" s="15">
        <v>0</v>
      </c>
      <c r="M405" s="10">
        <v>0</v>
      </c>
      <c r="N405" s="10">
        <v>0</v>
      </c>
      <c r="O405" s="10">
        <v>0</v>
      </c>
      <c r="P405" s="12" t="e">
        <f>L405-#REF!</f>
        <v>#REF!</v>
      </c>
      <c r="Q405" s="1" t="e">
        <f>P405-'ВЕРНАЯ на АВГУСТ'!P405</f>
        <v>#REF!</v>
      </c>
    </row>
    <row r="406" spans="1:17" x14ac:dyDescent="0.25">
      <c r="A406" s="71"/>
      <c r="B406" s="71"/>
      <c r="C406" s="9" t="s">
        <v>7</v>
      </c>
      <c r="D406" s="10">
        <f t="shared" si="44"/>
        <v>0</v>
      </c>
      <c r="E406" s="10">
        <v>0</v>
      </c>
      <c r="F406" s="10">
        <v>0</v>
      </c>
      <c r="G406" s="10">
        <v>0</v>
      </c>
      <c r="H406" s="10">
        <v>0</v>
      </c>
      <c r="I406" s="10">
        <v>0</v>
      </c>
      <c r="J406" s="10">
        <v>0</v>
      </c>
      <c r="K406" s="10">
        <v>0</v>
      </c>
      <c r="L406" s="15">
        <v>0</v>
      </c>
      <c r="M406" s="10">
        <v>0</v>
      </c>
      <c r="N406" s="10">
        <v>0</v>
      </c>
      <c r="O406" s="10">
        <v>0</v>
      </c>
      <c r="P406" s="12" t="e">
        <f>L406-#REF!</f>
        <v>#REF!</v>
      </c>
      <c r="Q406" s="1" t="e">
        <f>P406-'ВЕРНАЯ на АВГУСТ'!P406</f>
        <v>#REF!</v>
      </c>
    </row>
    <row r="407" spans="1:17" ht="24" x14ac:dyDescent="0.25">
      <c r="A407" s="71"/>
      <c r="B407" s="71"/>
      <c r="C407" s="9" t="s">
        <v>8</v>
      </c>
      <c r="D407" s="10">
        <f t="shared" si="44"/>
        <v>0</v>
      </c>
      <c r="E407" s="10">
        <v>0</v>
      </c>
      <c r="F407" s="10">
        <v>0</v>
      </c>
      <c r="G407" s="10">
        <v>0</v>
      </c>
      <c r="H407" s="10">
        <v>0</v>
      </c>
      <c r="I407" s="10">
        <v>0</v>
      </c>
      <c r="J407" s="10">
        <v>0</v>
      </c>
      <c r="K407" s="10">
        <v>0</v>
      </c>
      <c r="L407" s="15">
        <v>0</v>
      </c>
      <c r="M407" s="10">
        <v>0</v>
      </c>
      <c r="N407" s="10">
        <v>0</v>
      </c>
      <c r="O407" s="10">
        <v>0</v>
      </c>
      <c r="P407" s="12" t="e">
        <f>L407-#REF!</f>
        <v>#REF!</v>
      </c>
      <c r="Q407" s="1" t="e">
        <f>P407-'ВЕРНАЯ на АВГУСТ'!P407</f>
        <v>#REF!</v>
      </c>
    </row>
    <row r="408" spans="1:17" ht="24" x14ac:dyDescent="0.25">
      <c r="A408" s="71"/>
      <c r="B408" s="71"/>
      <c r="C408" s="9" t="s">
        <v>9</v>
      </c>
      <c r="D408" s="10">
        <f t="shared" si="44"/>
        <v>0</v>
      </c>
      <c r="E408" s="10">
        <v>0</v>
      </c>
      <c r="F408" s="10">
        <v>0</v>
      </c>
      <c r="G408" s="10">
        <v>0</v>
      </c>
      <c r="H408" s="10">
        <v>0</v>
      </c>
      <c r="I408" s="10">
        <v>0</v>
      </c>
      <c r="J408" s="10">
        <v>0</v>
      </c>
      <c r="K408" s="10">
        <v>0</v>
      </c>
      <c r="L408" s="15">
        <v>0</v>
      </c>
      <c r="M408" s="10">
        <v>0</v>
      </c>
      <c r="N408" s="10">
        <v>0</v>
      </c>
      <c r="O408" s="10">
        <v>0</v>
      </c>
      <c r="P408" s="12" t="e">
        <f>L408-#REF!</f>
        <v>#REF!</v>
      </c>
      <c r="Q408" s="1" t="e">
        <f>P408-'ВЕРНАЯ на АВГУСТ'!P408</f>
        <v>#REF!</v>
      </c>
    </row>
    <row r="409" spans="1:17" ht="36" x14ac:dyDescent="0.25">
      <c r="A409" s="71"/>
      <c r="B409" s="71"/>
      <c r="C409" s="9" t="s">
        <v>10</v>
      </c>
      <c r="D409" s="10">
        <f t="shared" si="44"/>
        <v>0</v>
      </c>
      <c r="E409" s="10">
        <v>0</v>
      </c>
      <c r="F409" s="10">
        <v>0</v>
      </c>
      <c r="G409" s="10">
        <v>0</v>
      </c>
      <c r="H409" s="10">
        <v>0</v>
      </c>
      <c r="I409" s="10">
        <v>0</v>
      </c>
      <c r="J409" s="10">
        <v>0</v>
      </c>
      <c r="K409" s="10">
        <v>0</v>
      </c>
      <c r="L409" s="15">
        <v>0</v>
      </c>
      <c r="M409" s="10">
        <v>0</v>
      </c>
      <c r="N409" s="10">
        <v>0</v>
      </c>
      <c r="O409" s="10">
        <v>0</v>
      </c>
      <c r="P409" s="12" t="e">
        <f>L409-#REF!</f>
        <v>#REF!</v>
      </c>
      <c r="Q409" s="1" t="e">
        <f>P409-'ВЕРНАЯ на АВГУСТ'!P409</f>
        <v>#REF!</v>
      </c>
    </row>
    <row r="410" spans="1:17" ht="72" x14ac:dyDescent="0.25">
      <c r="A410" s="71"/>
      <c r="B410" s="71"/>
      <c r="C410" s="9" t="s">
        <v>11</v>
      </c>
      <c r="D410" s="10">
        <f t="shared" si="44"/>
        <v>10000</v>
      </c>
      <c r="E410" s="10">
        <v>0</v>
      </c>
      <c r="F410" s="10">
        <v>0</v>
      </c>
      <c r="G410" s="10">
        <v>0</v>
      </c>
      <c r="H410" s="10">
        <v>0</v>
      </c>
      <c r="I410" s="10">
        <v>0</v>
      </c>
      <c r="J410" s="10">
        <v>10000</v>
      </c>
      <c r="K410" s="10">
        <v>0</v>
      </c>
      <c r="L410" s="15">
        <v>0</v>
      </c>
      <c r="M410" s="10">
        <v>0</v>
      </c>
      <c r="N410" s="10">
        <v>0</v>
      </c>
      <c r="O410" s="10">
        <v>0</v>
      </c>
      <c r="P410" s="12" t="e">
        <f>L410-#REF!</f>
        <v>#REF!</v>
      </c>
      <c r="Q410" s="1" t="e">
        <f>P410-'ВЕРНАЯ на АВГУСТ'!P410</f>
        <v>#REF!</v>
      </c>
    </row>
    <row r="411" spans="1:17" x14ac:dyDescent="0.25">
      <c r="A411" s="9"/>
      <c r="B411" s="9"/>
      <c r="C411" s="9"/>
      <c r="D411" s="10">
        <f t="shared" si="44"/>
        <v>0</v>
      </c>
      <c r="E411" s="10"/>
      <c r="F411" s="10"/>
      <c r="G411" s="10"/>
      <c r="H411" s="10"/>
      <c r="I411" s="10"/>
      <c r="J411" s="10"/>
      <c r="K411" s="10"/>
      <c r="L411" s="15"/>
      <c r="M411" s="10"/>
      <c r="N411" s="10"/>
      <c r="O411" s="10"/>
      <c r="P411" s="12" t="e">
        <f>L411-#REF!</f>
        <v>#REF!</v>
      </c>
      <c r="Q411" s="1" t="e">
        <f>P411-'ВЕРНАЯ на АВГУСТ'!P411</f>
        <v>#REF!</v>
      </c>
    </row>
    <row r="412" spans="1:17" x14ac:dyDescent="0.25">
      <c r="A412" s="71" t="s">
        <v>66</v>
      </c>
      <c r="B412" s="71"/>
      <c r="C412" s="9" t="s">
        <v>6</v>
      </c>
      <c r="D412" s="10">
        <f t="shared" si="44"/>
        <v>20</v>
      </c>
      <c r="E412" s="10">
        <f t="shared" ref="E412:O416" si="45">E419+E425</f>
        <v>20</v>
      </c>
      <c r="F412" s="10">
        <f t="shared" si="45"/>
        <v>0</v>
      </c>
      <c r="G412" s="10">
        <f t="shared" si="45"/>
        <v>0</v>
      </c>
      <c r="H412" s="10">
        <f t="shared" si="45"/>
        <v>0</v>
      </c>
      <c r="I412" s="10">
        <f t="shared" si="45"/>
        <v>0</v>
      </c>
      <c r="J412" s="10">
        <f t="shared" si="45"/>
        <v>0</v>
      </c>
      <c r="K412" s="10">
        <f t="shared" si="45"/>
        <v>0</v>
      </c>
      <c r="L412" s="15">
        <f t="shared" si="45"/>
        <v>0</v>
      </c>
      <c r="M412" s="10">
        <f t="shared" si="45"/>
        <v>0</v>
      </c>
      <c r="N412" s="10">
        <f t="shared" si="45"/>
        <v>0</v>
      </c>
      <c r="O412" s="10">
        <f t="shared" si="45"/>
        <v>0</v>
      </c>
      <c r="P412" s="12" t="e">
        <f>L412-#REF!</f>
        <v>#REF!</v>
      </c>
      <c r="Q412" s="1" t="e">
        <f>P412-'ВЕРНАЯ на АВГУСТ'!P412</f>
        <v>#REF!</v>
      </c>
    </row>
    <row r="413" spans="1:17" x14ac:dyDescent="0.25">
      <c r="A413" s="71"/>
      <c r="B413" s="71"/>
      <c r="C413" s="9" t="s">
        <v>7</v>
      </c>
      <c r="D413" s="10">
        <f t="shared" si="44"/>
        <v>20</v>
      </c>
      <c r="E413" s="10">
        <f t="shared" si="45"/>
        <v>20</v>
      </c>
      <c r="F413" s="10">
        <f t="shared" si="45"/>
        <v>0</v>
      </c>
      <c r="G413" s="10">
        <f t="shared" si="45"/>
        <v>0</v>
      </c>
      <c r="H413" s="10">
        <f t="shared" si="45"/>
        <v>0</v>
      </c>
      <c r="I413" s="10">
        <f t="shared" si="45"/>
        <v>0</v>
      </c>
      <c r="J413" s="10">
        <f t="shared" si="45"/>
        <v>0</v>
      </c>
      <c r="K413" s="10">
        <f t="shared" si="45"/>
        <v>0</v>
      </c>
      <c r="L413" s="15">
        <f t="shared" si="45"/>
        <v>0</v>
      </c>
      <c r="M413" s="10">
        <f t="shared" si="45"/>
        <v>0</v>
      </c>
      <c r="N413" s="10">
        <f t="shared" si="45"/>
        <v>0</v>
      </c>
      <c r="O413" s="10">
        <f t="shared" si="45"/>
        <v>0</v>
      </c>
      <c r="P413" s="12" t="e">
        <f>L413-#REF!</f>
        <v>#REF!</v>
      </c>
      <c r="Q413" s="1" t="e">
        <f>P413-'ВЕРНАЯ на АВГУСТ'!P413</f>
        <v>#REF!</v>
      </c>
    </row>
    <row r="414" spans="1:17" ht="24" x14ac:dyDescent="0.25">
      <c r="A414" s="71"/>
      <c r="B414" s="71"/>
      <c r="C414" s="9" t="s">
        <v>8</v>
      </c>
      <c r="D414" s="10">
        <f t="shared" si="44"/>
        <v>0</v>
      </c>
      <c r="E414" s="10">
        <f t="shared" si="45"/>
        <v>0</v>
      </c>
      <c r="F414" s="10">
        <f t="shared" si="45"/>
        <v>0</v>
      </c>
      <c r="G414" s="10">
        <f t="shared" si="45"/>
        <v>0</v>
      </c>
      <c r="H414" s="10">
        <f t="shared" si="45"/>
        <v>0</v>
      </c>
      <c r="I414" s="10">
        <f t="shared" si="45"/>
        <v>0</v>
      </c>
      <c r="J414" s="10">
        <f t="shared" si="45"/>
        <v>0</v>
      </c>
      <c r="K414" s="10">
        <f t="shared" si="45"/>
        <v>0</v>
      </c>
      <c r="L414" s="15">
        <f t="shared" si="45"/>
        <v>0</v>
      </c>
      <c r="M414" s="10">
        <f t="shared" si="45"/>
        <v>0</v>
      </c>
      <c r="N414" s="10">
        <f t="shared" si="45"/>
        <v>0</v>
      </c>
      <c r="O414" s="10">
        <f t="shared" si="45"/>
        <v>0</v>
      </c>
      <c r="P414" s="12" t="e">
        <f>L414-#REF!</f>
        <v>#REF!</v>
      </c>
      <c r="Q414" s="1" t="e">
        <f>P414-'ВЕРНАЯ на АВГУСТ'!P414</f>
        <v>#REF!</v>
      </c>
    </row>
    <row r="415" spans="1:17" ht="24" x14ac:dyDescent="0.25">
      <c r="A415" s="71"/>
      <c r="B415" s="71"/>
      <c r="C415" s="9" t="s">
        <v>9</v>
      </c>
      <c r="D415" s="10">
        <f t="shared" si="44"/>
        <v>0</v>
      </c>
      <c r="E415" s="10">
        <f t="shared" si="45"/>
        <v>0</v>
      </c>
      <c r="F415" s="10">
        <f t="shared" si="45"/>
        <v>0</v>
      </c>
      <c r="G415" s="10">
        <f t="shared" si="45"/>
        <v>0</v>
      </c>
      <c r="H415" s="10">
        <f t="shared" si="45"/>
        <v>0</v>
      </c>
      <c r="I415" s="10">
        <f t="shared" si="45"/>
        <v>0</v>
      </c>
      <c r="J415" s="10">
        <f t="shared" si="45"/>
        <v>0</v>
      </c>
      <c r="K415" s="10">
        <f t="shared" si="45"/>
        <v>0</v>
      </c>
      <c r="L415" s="15">
        <f t="shared" si="45"/>
        <v>0</v>
      </c>
      <c r="M415" s="10">
        <f t="shared" si="45"/>
        <v>0</v>
      </c>
      <c r="N415" s="10">
        <f t="shared" si="45"/>
        <v>0</v>
      </c>
      <c r="O415" s="10">
        <f t="shared" si="45"/>
        <v>0</v>
      </c>
      <c r="P415" s="12" t="e">
        <f>L415-#REF!</f>
        <v>#REF!</v>
      </c>
      <c r="Q415" s="1" t="e">
        <f>P415-'ВЕРНАЯ на АВГУСТ'!P415</f>
        <v>#REF!</v>
      </c>
    </row>
    <row r="416" spans="1:17" ht="36" x14ac:dyDescent="0.25">
      <c r="A416" s="71"/>
      <c r="B416" s="71"/>
      <c r="C416" s="9" t="s">
        <v>10</v>
      </c>
      <c r="D416" s="10">
        <f t="shared" si="44"/>
        <v>0</v>
      </c>
      <c r="E416" s="10">
        <f t="shared" si="45"/>
        <v>0</v>
      </c>
      <c r="F416" s="10">
        <f t="shared" si="45"/>
        <v>0</v>
      </c>
      <c r="G416" s="10">
        <f t="shared" si="45"/>
        <v>0</v>
      </c>
      <c r="H416" s="10">
        <f t="shared" si="45"/>
        <v>0</v>
      </c>
      <c r="I416" s="10">
        <f t="shared" si="45"/>
        <v>0</v>
      </c>
      <c r="J416" s="10">
        <f t="shared" si="45"/>
        <v>0</v>
      </c>
      <c r="K416" s="10">
        <f t="shared" si="45"/>
        <v>0</v>
      </c>
      <c r="L416" s="15">
        <f t="shared" si="45"/>
        <v>0</v>
      </c>
      <c r="M416" s="10">
        <f t="shared" si="45"/>
        <v>0</v>
      </c>
      <c r="N416" s="10">
        <f t="shared" si="45"/>
        <v>0</v>
      </c>
      <c r="O416" s="10">
        <f t="shared" si="45"/>
        <v>0</v>
      </c>
      <c r="P416" s="12" t="e">
        <f>L416-#REF!</f>
        <v>#REF!</v>
      </c>
      <c r="Q416" s="1" t="e">
        <f>P416-'ВЕРНАЯ на АВГУСТ'!P416</f>
        <v>#REF!</v>
      </c>
    </row>
    <row r="417" spans="1:17" x14ac:dyDescent="0.25">
      <c r="A417" s="71"/>
      <c r="B417" s="9"/>
      <c r="C417" s="9"/>
      <c r="D417" s="10"/>
      <c r="E417" s="10"/>
      <c r="F417" s="10"/>
      <c r="G417" s="10"/>
      <c r="H417" s="10"/>
      <c r="I417" s="10"/>
      <c r="J417" s="10"/>
      <c r="K417" s="10"/>
      <c r="L417" s="15"/>
      <c r="M417" s="10"/>
      <c r="N417" s="10"/>
      <c r="O417" s="10"/>
      <c r="P417" s="12" t="e">
        <f>L417-#REF!</f>
        <v>#REF!</v>
      </c>
      <c r="Q417" s="1" t="e">
        <f>P417-'ВЕРНАЯ на АВГУСТ'!P417</f>
        <v>#REF!</v>
      </c>
    </row>
    <row r="418" spans="1:17" x14ac:dyDescent="0.25">
      <c r="A418" s="71"/>
      <c r="B418" s="71" t="s">
        <v>12</v>
      </c>
      <c r="C418" s="71"/>
      <c r="D418" s="71"/>
      <c r="E418" s="71"/>
      <c r="F418" s="71"/>
      <c r="G418" s="71"/>
      <c r="H418" s="71"/>
      <c r="I418" s="71"/>
      <c r="J418" s="71"/>
      <c r="K418" s="71"/>
      <c r="L418" s="17"/>
      <c r="M418" s="9"/>
      <c r="N418" s="9"/>
      <c r="O418" s="9"/>
      <c r="P418" s="12" t="e">
        <f>L418-#REF!</f>
        <v>#REF!</v>
      </c>
      <c r="Q418" s="1" t="e">
        <f>P418-'ВЕРНАЯ на АВГУСТ'!P418</f>
        <v>#REF!</v>
      </c>
    </row>
    <row r="419" spans="1:17" x14ac:dyDescent="0.25">
      <c r="A419" s="71"/>
      <c r="B419" s="71" t="s">
        <v>13</v>
      </c>
      <c r="C419" s="9" t="s">
        <v>6</v>
      </c>
      <c r="D419" s="10">
        <f t="shared" ref="D419:D488" si="46">SUM(E419:O419)</f>
        <v>20</v>
      </c>
      <c r="E419" s="10">
        <v>20</v>
      </c>
      <c r="F419" s="10">
        <v>0</v>
      </c>
      <c r="G419" s="10">
        <v>0</v>
      </c>
      <c r="H419" s="10">
        <v>0</v>
      </c>
      <c r="I419" s="10">
        <v>0</v>
      </c>
      <c r="J419" s="10">
        <v>0</v>
      </c>
      <c r="K419" s="10">
        <v>0</v>
      </c>
      <c r="L419" s="15">
        <v>0</v>
      </c>
      <c r="M419" s="10">
        <v>0</v>
      </c>
      <c r="N419" s="10">
        <v>0</v>
      </c>
      <c r="O419" s="10">
        <v>0</v>
      </c>
      <c r="P419" s="12" t="e">
        <f>L419-#REF!</f>
        <v>#REF!</v>
      </c>
      <c r="Q419" s="1" t="e">
        <f>P419-'ВЕРНАЯ на АВГУСТ'!P419</f>
        <v>#REF!</v>
      </c>
    </row>
    <row r="420" spans="1:17" x14ac:dyDescent="0.25">
      <c r="A420" s="71"/>
      <c r="B420" s="71"/>
      <c r="C420" s="9" t="s">
        <v>7</v>
      </c>
      <c r="D420" s="10">
        <f t="shared" si="46"/>
        <v>20</v>
      </c>
      <c r="E420" s="10">
        <v>20</v>
      </c>
      <c r="F420" s="10">
        <v>0</v>
      </c>
      <c r="G420" s="10">
        <v>0</v>
      </c>
      <c r="H420" s="10">
        <v>0</v>
      </c>
      <c r="I420" s="10">
        <v>0</v>
      </c>
      <c r="J420" s="10">
        <v>0</v>
      </c>
      <c r="K420" s="10">
        <v>0</v>
      </c>
      <c r="L420" s="15">
        <v>0</v>
      </c>
      <c r="M420" s="10">
        <v>0</v>
      </c>
      <c r="N420" s="10">
        <v>0</v>
      </c>
      <c r="O420" s="10">
        <v>0</v>
      </c>
      <c r="P420" s="12" t="e">
        <f>L420-#REF!</f>
        <v>#REF!</v>
      </c>
      <c r="Q420" s="1" t="e">
        <f>P420-'ВЕРНАЯ на АВГУСТ'!P420</f>
        <v>#REF!</v>
      </c>
    </row>
    <row r="421" spans="1:17" ht="24" x14ac:dyDescent="0.25">
      <c r="A421" s="71"/>
      <c r="B421" s="71"/>
      <c r="C421" s="9" t="s">
        <v>8</v>
      </c>
      <c r="D421" s="10">
        <f t="shared" si="46"/>
        <v>0</v>
      </c>
      <c r="E421" s="10">
        <v>0</v>
      </c>
      <c r="F421" s="10">
        <v>0</v>
      </c>
      <c r="G421" s="10">
        <v>0</v>
      </c>
      <c r="H421" s="10">
        <v>0</v>
      </c>
      <c r="I421" s="10">
        <v>0</v>
      </c>
      <c r="J421" s="10">
        <v>0</v>
      </c>
      <c r="K421" s="10">
        <v>0</v>
      </c>
      <c r="L421" s="15">
        <v>0</v>
      </c>
      <c r="M421" s="10">
        <v>0</v>
      </c>
      <c r="N421" s="10">
        <v>0</v>
      </c>
      <c r="O421" s="10">
        <v>0</v>
      </c>
      <c r="P421" s="12" t="e">
        <f>L421-#REF!</f>
        <v>#REF!</v>
      </c>
      <c r="Q421" s="1" t="e">
        <f>P421-'ВЕРНАЯ на АВГУСТ'!P421</f>
        <v>#REF!</v>
      </c>
    </row>
    <row r="422" spans="1:17" ht="24" x14ac:dyDescent="0.25">
      <c r="A422" s="71"/>
      <c r="B422" s="71"/>
      <c r="C422" s="9" t="s">
        <v>9</v>
      </c>
      <c r="D422" s="10">
        <f t="shared" si="46"/>
        <v>0</v>
      </c>
      <c r="E422" s="10">
        <v>0</v>
      </c>
      <c r="F422" s="10">
        <v>0</v>
      </c>
      <c r="G422" s="10">
        <v>0</v>
      </c>
      <c r="H422" s="10">
        <v>0</v>
      </c>
      <c r="I422" s="10">
        <v>0</v>
      </c>
      <c r="J422" s="10">
        <v>0</v>
      </c>
      <c r="K422" s="10">
        <v>0</v>
      </c>
      <c r="L422" s="15">
        <v>0</v>
      </c>
      <c r="M422" s="10">
        <v>0</v>
      </c>
      <c r="N422" s="10">
        <v>0</v>
      </c>
      <c r="O422" s="10">
        <v>0</v>
      </c>
      <c r="P422" s="12" t="e">
        <f>L422-#REF!</f>
        <v>#REF!</v>
      </c>
      <c r="Q422" s="1" t="e">
        <f>P422-'ВЕРНАЯ на АВГУСТ'!P422</f>
        <v>#REF!</v>
      </c>
    </row>
    <row r="423" spans="1:17" ht="36" x14ac:dyDescent="0.25">
      <c r="A423" s="71"/>
      <c r="B423" s="71"/>
      <c r="C423" s="9" t="s">
        <v>10</v>
      </c>
      <c r="D423" s="10">
        <f t="shared" si="46"/>
        <v>0</v>
      </c>
      <c r="E423" s="10">
        <v>0</v>
      </c>
      <c r="F423" s="10">
        <v>0</v>
      </c>
      <c r="G423" s="10">
        <v>0</v>
      </c>
      <c r="H423" s="10">
        <v>0</v>
      </c>
      <c r="I423" s="10">
        <v>0</v>
      </c>
      <c r="J423" s="10">
        <v>0</v>
      </c>
      <c r="K423" s="10">
        <v>0</v>
      </c>
      <c r="L423" s="15">
        <v>0</v>
      </c>
      <c r="M423" s="10">
        <v>0</v>
      </c>
      <c r="N423" s="10">
        <v>0</v>
      </c>
      <c r="O423" s="10">
        <v>0</v>
      </c>
      <c r="P423" s="12" t="e">
        <f>L423-#REF!</f>
        <v>#REF!</v>
      </c>
      <c r="Q423" s="1" t="e">
        <f>P423-'ВЕРНАЯ на АВГУСТ'!P423</f>
        <v>#REF!</v>
      </c>
    </row>
    <row r="424" spans="1:17" x14ac:dyDescent="0.25">
      <c r="A424" s="71"/>
      <c r="B424" s="9"/>
      <c r="C424" s="9"/>
      <c r="D424" s="10">
        <f t="shared" si="46"/>
        <v>0</v>
      </c>
      <c r="E424" s="10"/>
      <c r="F424" s="10"/>
      <c r="G424" s="10"/>
      <c r="H424" s="10"/>
      <c r="I424" s="10"/>
      <c r="J424" s="10"/>
      <c r="K424" s="10"/>
      <c r="L424" s="15"/>
      <c r="M424" s="10"/>
      <c r="N424" s="10"/>
      <c r="O424" s="10"/>
      <c r="P424" s="12" t="e">
        <f>L424-#REF!</f>
        <v>#REF!</v>
      </c>
      <c r="Q424" s="1" t="e">
        <f>P424-'ВЕРНАЯ на АВГУСТ'!P424</f>
        <v>#REF!</v>
      </c>
    </row>
    <row r="425" spans="1:17" x14ac:dyDescent="0.25">
      <c r="A425" s="71"/>
      <c r="B425" s="71" t="s">
        <v>16</v>
      </c>
      <c r="C425" s="9" t="s">
        <v>6</v>
      </c>
      <c r="D425" s="10">
        <f t="shared" si="46"/>
        <v>0</v>
      </c>
      <c r="E425" s="10">
        <v>0</v>
      </c>
      <c r="F425" s="10">
        <v>0</v>
      </c>
      <c r="G425" s="10">
        <v>0</v>
      </c>
      <c r="H425" s="10">
        <v>0</v>
      </c>
      <c r="I425" s="10">
        <v>0</v>
      </c>
      <c r="J425" s="10">
        <v>0</v>
      </c>
      <c r="K425" s="10">
        <v>0</v>
      </c>
      <c r="L425" s="15">
        <v>0</v>
      </c>
      <c r="M425" s="10">
        <v>0</v>
      </c>
      <c r="N425" s="10">
        <v>0</v>
      </c>
      <c r="O425" s="10">
        <v>0</v>
      </c>
      <c r="P425" s="12" t="e">
        <f>L425-#REF!</f>
        <v>#REF!</v>
      </c>
      <c r="Q425" s="1" t="e">
        <f>P425-'ВЕРНАЯ на АВГУСТ'!P425</f>
        <v>#REF!</v>
      </c>
    </row>
    <row r="426" spans="1:17" x14ac:dyDescent="0.25">
      <c r="A426" s="71"/>
      <c r="B426" s="71"/>
      <c r="C426" s="9" t="s">
        <v>7</v>
      </c>
      <c r="D426" s="10">
        <f t="shared" si="46"/>
        <v>0</v>
      </c>
      <c r="E426" s="10">
        <v>0</v>
      </c>
      <c r="F426" s="10">
        <v>0</v>
      </c>
      <c r="G426" s="10">
        <v>0</v>
      </c>
      <c r="H426" s="10">
        <v>0</v>
      </c>
      <c r="I426" s="10">
        <v>0</v>
      </c>
      <c r="J426" s="10">
        <v>0</v>
      </c>
      <c r="K426" s="10">
        <v>0</v>
      </c>
      <c r="L426" s="15">
        <v>0</v>
      </c>
      <c r="M426" s="10">
        <v>0</v>
      </c>
      <c r="N426" s="10">
        <v>0</v>
      </c>
      <c r="O426" s="10">
        <v>0</v>
      </c>
      <c r="P426" s="12" t="e">
        <f>L426-#REF!</f>
        <v>#REF!</v>
      </c>
      <c r="Q426" s="1" t="e">
        <f>P426-'ВЕРНАЯ на АВГУСТ'!P426</f>
        <v>#REF!</v>
      </c>
    </row>
    <row r="427" spans="1:17" ht="24" x14ac:dyDescent="0.25">
      <c r="A427" s="71"/>
      <c r="B427" s="71"/>
      <c r="C427" s="9" t="s">
        <v>8</v>
      </c>
      <c r="D427" s="10">
        <f t="shared" si="46"/>
        <v>0</v>
      </c>
      <c r="E427" s="10">
        <v>0</v>
      </c>
      <c r="F427" s="10">
        <v>0</v>
      </c>
      <c r="G427" s="10">
        <v>0</v>
      </c>
      <c r="H427" s="10">
        <v>0</v>
      </c>
      <c r="I427" s="10">
        <v>0</v>
      </c>
      <c r="J427" s="10">
        <v>0</v>
      </c>
      <c r="K427" s="10">
        <v>0</v>
      </c>
      <c r="L427" s="15">
        <v>0</v>
      </c>
      <c r="M427" s="10">
        <v>0</v>
      </c>
      <c r="N427" s="10">
        <v>0</v>
      </c>
      <c r="O427" s="10">
        <v>0</v>
      </c>
      <c r="P427" s="12" t="e">
        <f>L427-#REF!</f>
        <v>#REF!</v>
      </c>
      <c r="Q427" s="1" t="e">
        <f>P427-'ВЕРНАЯ на АВГУСТ'!P427</f>
        <v>#REF!</v>
      </c>
    </row>
    <row r="428" spans="1:17" ht="24" x14ac:dyDescent="0.25">
      <c r="A428" s="71"/>
      <c r="B428" s="71"/>
      <c r="C428" s="9" t="s">
        <v>9</v>
      </c>
      <c r="D428" s="10">
        <f t="shared" si="46"/>
        <v>0</v>
      </c>
      <c r="E428" s="10">
        <v>0</v>
      </c>
      <c r="F428" s="10">
        <v>0</v>
      </c>
      <c r="G428" s="10">
        <v>0</v>
      </c>
      <c r="H428" s="10">
        <v>0</v>
      </c>
      <c r="I428" s="10">
        <v>0</v>
      </c>
      <c r="J428" s="10">
        <v>0</v>
      </c>
      <c r="K428" s="10">
        <v>0</v>
      </c>
      <c r="L428" s="15">
        <v>0</v>
      </c>
      <c r="M428" s="10">
        <v>0</v>
      </c>
      <c r="N428" s="10">
        <v>0</v>
      </c>
      <c r="O428" s="10">
        <v>0</v>
      </c>
      <c r="P428" s="12" t="e">
        <f>L428-#REF!</f>
        <v>#REF!</v>
      </c>
      <c r="Q428" s="1" t="e">
        <f>P428-'ВЕРНАЯ на АВГУСТ'!P428</f>
        <v>#REF!</v>
      </c>
    </row>
    <row r="429" spans="1:17" ht="36" x14ac:dyDescent="0.25">
      <c r="A429" s="71"/>
      <c r="B429" s="71"/>
      <c r="C429" s="9" t="s">
        <v>10</v>
      </c>
      <c r="D429" s="10">
        <f>SUM(E429:O429)</f>
        <v>0</v>
      </c>
      <c r="E429" s="10">
        <v>0</v>
      </c>
      <c r="F429" s="10">
        <v>0</v>
      </c>
      <c r="G429" s="10">
        <v>0</v>
      </c>
      <c r="H429" s="10">
        <v>0</v>
      </c>
      <c r="I429" s="10">
        <v>0</v>
      </c>
      <c r="J429" s="10">
        <v>0</v>
      </c>
      <c r="K429" s="10">
        <v>0</v>
      </c>
      <c r="L429" s="15">
        <v>0</v>
      </c>
      <c r="M429" s="10">
        <v>0</v>
      </c>
      <c r="N429" s="10">
        <v>0</v>
      </c>
      <c r="O429" s="10">
        <v>0</v>
      </c>
      <c r="P429" s="12" t="e">
        <f>L429-#REF!</f>
        <v>#REF!</v>
      </c>
      <c r="Q429" s="1" t="e">
        <f>P429-'ВЕРНАЯ на АВГУСТ'!P429</f>
        <v>#REF!</v>
      </c>
    </row>
    <row r="430" spans="1:17" x14ac:dyDescent="0.25">
      <c r="A430" s="9"/>
      <c r="B430" s="9"/>
      <c r="C430" s="9"/>
      <c r="D430" s="10"/>
      <c r="E430" s="10"/>
      <c r="F430" s="10"/>
      <c r="G430" s="10"/>
      <c r="H430" s="10"/>
      <c r="I430" s="10"/>
      <c r="J430" s="10"/>
      <c r="K430" s="10"/>
      <c r="L430" s="15"/>
      <c r="M430" s="10"/>
      <c r="N430" s="10"/>
      <c r="O430" s="10"/>
      <c r="P430" s="12" t="e">
        <f>L430-#REF!</f>
        <v>#REF!</v>
      </c>
      <c r="Q430" s="1" t="e">
        <f>P430-'ВЕРНАЯ на АВГУСТ'!P430</f>
        <v>#REF!</v>
      </c>
    </row>
    <row r="431" spans="1:17" ht="17.25" customHeight="1" x14ac:dyDescent="0.25">
      <c r="A431" s="74" t="s">
        <v>163</v>
      </c>
      <c r="B431" s="74" t="s">
        <v>164</v>
      </c>
      <c r="C431" s="21" t="s">
        <v>6</v>
      </c>
      <c r="D431" s="20">
        <f>SUM(E431:O431)</f>
        <v>165000</v>
      </c>
      <c r="E431" s="20">
        <v>0</v>
      </c>
      <c r="F431" s="20">
        <v>0</v>
      </c>
      <c r="G431" s="20">
        <v>0</v>
      </c>
      <c r="H431" s="20">
        <v>0</v>
      </c>
      <c r="I431" s="20">
        <v>0</v>
      </c>
      <c r="J431" s="20">
        <v>0</v>
      </c>
      <c r="K431" s="20">
        <v>0</v>
      </c>
      <c r="L431" s="20">
        <f>SUM(L433+L435+L434+L432)</f>
        <v>165000</v>
      </c>
      <c r="M431" s="20">
        <f t="shared" ref="M431:O431" si="47">SUM(M433+M435+M434+M432)</f>
        <v>0</v>
      </c>
      <c r="N431" s="20">
        <f t="shared" si="47"/>
        <v>0</v>
      </c>
      <c r="O431" s="20">
        <f t="shared" si="47"/>
        <v>0</v>
      </c>
      <c r="P431" s="12" t="e">
        <f>L431-#REF!</f>
        <v>#REF!</v>
      </c>
      <c r="Q431" s="1" t="e">
        <f>P431-'ВЕРНАЯ на АВГУСТ'!P431</f>
        <v>#REF!</v>
      </c>
    </row>
    <row r="432" spans="1:17" x14ac:dyDescent="0.25">
      <c r="A432" s="75"/>
      <c r="B432" s="75"/>
      <c r="C432" s="21" t="s">
        <v>7</v>
      </c>
      <c r="D432" s="20">
        <f t="shared" ref="D432:D435" si="48">SUM(E432:O432)</f>
        <v>165000</v>
      </c>
      <c r="E432" s="20">
        <v>0</v>
      </c>
      <c r="F432" s="20">
        <v>0</v>
      </c>
      <c r="G432" s="20">
        <v>0</v>
      </c>
      <c r="H432" s="20">
        <v>0</v>
      </c>
      <c r="I432" s="20">
        <v>0</v>
      </c>
      <c r="J432" s="20">
        <v>0</v>
      </c>
      <c r="K432" s="20">
        <v>0</v>
      </c>
      <c r="L432" s="20">
        <v>165000</v>
      </c>
      <c r="M432" s="20">
        <v>0</v>
      </c>
      <c r="N432" s="20">
        <v>0</v>
      </c>
      <c r="O432" s="20">
        <v>0</v>
      </c>
      <c r="P432" s="12" t="e">
        <f>L432-#REF!</f>
        <v>#REF!</v>
      </c>
      <c r="Q432" s="1" t="e">
        <f>P432-'ВЕРНАЯ на АВГУСТ'!P432</f>
        <v>#REF!</v>
      </c>
    </row>
    <row r="433" spans="1:17" ht="24" x14ac:dyDescent="0.25">
      <c r="A433" s="75"/>
      <c r="B433" s="75"/>
      <c r="C433" s="21" t="s">
        <v>8</v>
      </c>
      <c r="D433" s="20">
        <f t="shared" si="48"/>
        <v>0</v>
      </c>
      <c r="E433" s="20">
        <v>0</v>
      </c>
      <c r="F433" s="20">
        <v>0</v>
      </c>
      <c r="G433" s="20">
        <v>0</v>
      </c>
      <c r="H433" s="20">
        <v>0</v>
      </c>
      <c r="I433" s="20">
        <v>0</v>
      </c>
      <c r="J433" s="20">
        <v>0</v>
      </c>
      <c r="K433" s="20">
        <v>0</v>
      </c>
      <c r="L433" s="20">
        <v>0</v>
      </c>
      <c r="M433" s="20">
        <v>0</v>
      </c>
      <c r="N433" s="20">
        <v>0</v>
      </c>
      <c r="O433" s="20">
        <v>0</v>
      </c>
      <c r="P433" s="12" t="e">
        <f>L433-#REF!</f>
        <v>#REF!</v>
      </c>
      <c r="Q433" s="1" t="e">
        <f>P433-'ВЕРНАЯ на АВГУСТ'!P433</f>
        <v>#REF!</v>
      </c>
    </row>
    <row r="434" spans="1:17" ht="24" x14ac:dyDescent="0.25">
      <c r="A434" s="75"/>
      <c r="B434" s="75"/>
      <c r="C434" s="21" t="s">
        <v>9</v>
      </c>
      <c r="D434" s="20">
        <f t="shared" si="48"/>
        <v>0</v>
      </c>
      <c r="E434" s="20">
        <v>0</v>
      </c>
      <c r="F434" s="20">
        <v>0</v>
      </c>
      <c r="G434" s="20">
        <v>0</v>
      </c>
      <c r="H434" s="20">
        <v>0</v>
      </c>
      <c r="I434" s="20">
        <v>0</v>
      </c>
      <c r="J434" s="20">
        <v>0</v>
      </c>
      <c r="K434" s="20">
        <v>0</v>
      </c>
      <c r="L434" s="20">
        <v>0</v>
      </c>
      <c r="M434" s="20">
        <v>0</v>
      </c>
      <c r="N434" s="20">
        <v>0</v>
      </c>
      <c r="O434" s="20">
        <v>0</v>
      </c>
      <c r="P434" s="12" t="e">
        <f>L434-#REF!</f>
        <v>#REF!</v>
      </c>
      <c r="Q434" s="1" t="e">
        <f>P434-'ВЕРНАЯ на АВГУСТ'!P434</f>
        <v>#REF!</v>
      </c>
    </row>
    <row r="435" spans="1:17" ht="36" x14ac:dyDescent="0.25">
      <c r="A435" s="76"/>
      <c r="B435" s="76"/>
      <c r="C435" s="21" t="s">
        <v>10</v>
      </c>
      <c r="D435" s="20">
        <f t="shared" si="48"/>
        <v>0</v>
      </c>
      <c r="E435" s="20">
        <v>0</v>
      </c>
      <c r="F435" s="20">
        <v>0</v>
      </c>
      <c r="G435" s="20">
        <v>0</v>
      </c>
      <c r="H435" s="20">
        <v>0</v>
      </c>
      <c r="I435" s="20">
        <v>0</v>
      </c>
      <c r="J435" s="20">
        <v>0</v>
      </c>
      <c r="K435" s="20">
        <v>0</v>
      </c>
      <c r="L435" s="20">
        <v>0</v>
      </c>
      <c r="M435" s="20">
        <v>0</v>
      </c>
      <c r="N435" s="20">
        <v>0</v>
      </c>
      <c r="O435" s="20">
        <v>0</v>
      </c>
      <c r="P435" s="12" t="e">
        <f>L435-#REF!</f>
        <v>#REF!</v>
      </c>
      <c r="Q435" s="1" t="e">
        <f>P435-'ВЕРНАЯ на АВГУСТ'!P435</f>
        <v>#REF!</v>
      </c>
    </row>
    <row r="436" spans="1:17" x14ac:dyDescent="0.25">
      <c r="A436" s="9"/>
      <c r="B436" s="9"/>
      <c r="C436" s="9"/>
      <c r="D436" s="10"/>
      <c r="E436" s="10"/>
      <c r="F436" s="10"/>
      <c r="G436" s="10"/>
      <c r="H436" s="10"/>
      <c r="I436" s="10"/>
      <c r="J436" s="10"/>
      <c r="K436" s="10"/>
      <c r="L436" s="15"/>
      <c r="M436" s="10"/>
      <c r="N436" s="10"/>
      <c r="O436" s="10"/>
      <c r="P436" s="12" t="e">
        <f>L436-#REF!</f>
        <v>#REF!</v>
      </c>
      <c r="Q436" s="1" t="e">
        <f>P436-'ВЕРНАЯ на АВГУСТ'!P436</f>
        <v>#REF!</v>
      </c>
    </row>
    <row r="437" spans="1:17" x14ac:dyDescent="0.25">
      <c r="A437" s="73" t="s">
        <v>67</v>
      </c>
      <c r="B437" s="71"/>
      <c r="C437" s="9" t="s">
        <v>6</v>
      </c>
      <c r="D437" s="10">
        <f t="shared" si="46"/>
        <v>848205.20000000007</v>
      </c>
      <c r="E437" s="10">
        <f t="shared" ref="E437:O442" si="49">E443+E449+E455</f>
        <v>53175.6</v>
      </c>
      <c r="F437" s="10">
        <f t="shared" si="49"/>
        <v>48209.1</v>
      </c>
      <c r="G437" s="10">
        <f t="shared" si="49"/>
        <v>52359.8</v>
      </c>
      <c r="H437" s="10">
        <f t="shared" si="49"/>
        <v>52877.4</v>
      </c>
      <c r="I437" s="10">
        <f t="shared" si="49"/>
        <v>53525.2</v>
      </c>
      <c r="J437" s="10">
        <f t="shared" si="49"/>
        <v>76495.100000000006</v>
      </c>
      <c r="K437" s="10">
        <f t="shared" si="49"/>
        <v>97401.5</v>
      </c>
      <c r="L437" s="15">
        <f t="shared" si="49"/>
        <v>103376</v>
      </c>
      <c r="M437" s="10">
        <f t="shared" si="49"/>
        <v>103592.9</v>
      </c>
      <c r="N437" s="10">
        <f t="shared" si="49"/>
        <v>103596.3</v>
      </c>
      <c r="O437" s="10">
        <f t="shared" si="49"/>
        <v>103596.3</v>
      </c>
      <c r="P437" s="12" t="e">
        <f>L437-#REF!</f>
        <v>#REF!</v>
      </c>
      <c r="Q437" s="1" t="e">
        <f>P437-'ВЕРНАЯ на АВГУСТ'!P437</f>
        <v>#REF!</v>
      </c>
    </row>
    <row r="438" spans="1:17" x14ac:dyDescent="0.25">
      <c r="A438" s="73"/>
      <c r="B438" s="71"/>
      <c r="C438" s="9" t="s">
        <v>7</v>
      </c>
      <c r="D438" s="10">
        <f t="shared" si="46"/>
        <v>744337.29999999993</v>
      </c>
      <c r="E438" s="10">
        <f t="shared" si="49"/>
        <v>44150.3</v>
      </c>
      <c r="F438" s="10">
        <f t="shared" si="49"/>
        <v>42022</v>
      </c>
      <c r="G438" s="10">
        <f t="shared" si="49"/>
        <v>43393.5</v>
      </c>
      <c r="H438" s="10">
        <f t="shared" si="49"/>
        <v>43187.6</v>
      </c>
      <c r="I438" s="10">
        <f t="shared" si="49"/>
        <v>43859.7</v>
      </c>
      <c r="J438" s="10">
        <f t="shared" si="49"/>
        <v>68432.399999999994</v>
      </c>
      <c r="K438" s="10">
        <f t="shared" si="49"/>
        <v>85668.3</v>
      </c>
      <c r="L438" s="15">
        <f t="shared" si="49"/>
        <v>93408.3</v>
      </c>
      <c r="M438" s="10">
        <f t="shared" si="49"/>
        <v>93402.8</v>
      </c>
      <c r="N438" s="10">
        <f t="shared" si="49"/>
        <v>93406.2</v>
      </c>
      <c r="O438" s="10">
        <f t="shared" si="49"/>
        <v>93406.2</v>
      </c>
      <c r="P438" s="12" t="e">
        <f>L438-#REF!</f>
        <v>#REF!</v>
      </c>
      <c r="Q438" s="1" t="e">
        <f>P438-'ВЕРНАЯ на АВГУСТ'!P438</f>
        <v>#REF!</v>
      </c>
    </row>
    <row r="439" spans="1:17" ht="24" x14ac:dyDescent="0.25">
      <c r="A439" s="73"/>
      <c r="B439" s="71"/>
      <c r="C439" s="9" t="s">
        <v>8</v>
      </c>
      <c r="D439" s="10">
        <f t="shared" si="46"/>
        <v>0</v>
      </c>
      <c r="E439" s="10">
        <f t="shared" si="49"/>
        <v>0</v>
      </c>
      <c r="F439" s="10">
        <f t="shared" si="49"/>
        <v>0</v>
      </c>
      <c r="G439" s="10">
        <f t="shared" si="49"/>
        <v>0</v>
      </c>
      <c r="H439" s="10">
        <f t="shared" si="49"/>
        <v>0</v>
      </c>
      <c r="I439" s="10">
        <f t="shared" si="49"/>
        <v>0</v>
      </c>
      <c r="J439" s="10">
        <f t="shared" si="49"/>
        <v>0</v>
      </c>
      <c r="K439" s="10">
        <f t="shared" si="49"/>
        <v>0</v>
      </c>
      <c r="L439" s="15">
        <f t="shared" si="49"/>
        <v>0</v>
      </c>
      <c r="M439" s="10">
        <f t="shared" si="49"/>
        <v>0</v>
      </c>
      <c r="N439" s="10">
        <f t="shared" si="49"/>
        <v>0</v>
      </c>
      <c r="O439" s="10">
        <f t="shared" si="49"/>
        <v>0</v>
      </c>
      <c r="P439" s="12" t="e">
        <f>L439-#REF!</f>
        <v>#REF!</v>
      </c>
      <c r="Q439" s="1" t="e">
        <f>P439-'ВЕРНАЯ на АВГУСТ'!P439</f>
        <v>#REF!</v>
      </c>
    </row>
    <row r="440" spans="1:17" ht="24" x14ac:dyDescent="0.25">
      <c r="A440" s="73"/>
      <c r="B440" s="71"/>
      <c r="C440" s="9" t="s">
        <v>9</v>
      </c>
      <c r="D440" s="10">
        <f t="shared" si="46"/>
        <v>103867.90000000001</v>
      </c>
      <c r="E440" s="10">
        <f t="shared" si="49"/>
        <v>9025.2999999999993</v>
      </c>
      <c r="F440" s="10">
        <f t="shared" si="49"/>
        <v>6187.1</v>
      </c>
      <c r="G440" s="10">
        <f t="shared" si="49"/>
        <v>8966.2999999999993</v>
      </c>
      <c r="H440" s="10">
        <f t="shared" si="49"/>
        <v>9689.7999999999993</v>
      </c>
      <c r="I440" s="10">
        <f t="shared" si="49"/>
        <v>9665.5</v>
      </c>
      <c r="J440" s="10">
        <f t="shared" si="49"/>
        <v>8062.7</v>
      </c>
      <c r="K440" s="10">
        <f t="shared" si="49"/>
        <v>11733.2</v>
      </c>
      <c r="L440" s="15">
        <f t="shared" si="49"/>
        <v>9967.7000000000007</v>
      </c>
      <c r="M440" s="10">
        <f t="shared" si="49"/>
        <v>10190.1</v>
      </c>
      <c r="N440" s="10">
        <f t="shared" si="49"/>
        <v>10190.1</v>
      </c>
      <c r="O440" s="10">
        <f t="shared" si="49"/>
        <v>10190.1</v>
      </c>
      <c r="P440" s="12" t="e">
        <f>L440-#REF!</f>
        <v>#REF!</v>
      </c>
      <c r="Q440" s="1" t="e">
        <f>P440-'ВЕРНАЯ на АВГУСТ'!P440</f>
        <v>#REF!</v>
      </c>
    </row>
    <row r="441" spans="1:17" ht="36" x14ac:dyDescent="0.25">
      <c r="A441" s="73"/>
      <c r="B441" s="71"/>
      <c r="C441" s="9" t="s">
        <v>10</v>
      </c>
      <c r="D441" s="10">
        <f t="shared" si="46"/>
        <v>0</v>
      </c>
      <c r="E441" s="10">
        <f t="shared" si="49"/>
        <v>0</v>
      </c>
      <c r="F441" s="10">
        <f t="shared" si="49"/>
        <v>0</v>
      </c>
      <c r="G441" s="10">
        <f t="shared" si="49"/>
        <v>0</v>
      </c>
      <c r="H441" s="10">
        <f t="shared" si="49"/>
        <v>0</v>
      </c>
      <c r="I441" s="10">
        <f t="shared" si="49"/>
        <v>0</v>
      </c>
      <c r="J441" s="10">
        <f t="shared" si="49"/>
        <v>0</v>
      </c>
      <c r="K441" s="10">
        <f t="shared" si="49"/>
        <v>0</v>
      </c>
      <c r="L441" s="15">
        <f t="shared" si="49"/>
        <v>0</v>
      </c>
      <c r="M441" s="10">
        <f t="shared" si="49"/>
        <v>0</v>
      </c>
      <c r="N441" s="10">
        <f t="shared" si="49"/>
        <v>0</v>
      </c>
      <c r="O441" s="10">
        <f t="shared" si="49"/>
        <v>0</v>
      </c>
      <c r="P441" s="12" t="e">
        <f>L441-#REF!</f>
        <v>#REF!</v>
      </c>
      <c r="Q441" s="1" t="e">
        <f>P441-'ВЕРНАЯ на АВГУСТ'!P441</f>
        <v>#REF!</v>
      </c>
    </row>
    <row r="442" spans="1:17" x14ac:dyDescent="0.25">
      <c r="A442" s="11"/>
      <c r="B442" s="9"/>
      <c r="C442" s="9"/>
      <c r="D442" s="10">
        <f t="shared" si="46"/>
        <v>0</v>
      </c>
      <c r="E442" s="10">
        <f t="shared" si="49"/>
        <v>0</v>
      </c>
      <c r="F442" s="10">
        <f t="shared" si="49"/>
        <v>0</v>
      </c>
      <c r="G442" s="10">
        <f t="shared" si="49"/>
        <v>0</v>
      </c>
      <c r="H442" s="10">
        <f t="shared" si="49"/>
        <v>0</v>
      </c>
      <c r="I442" s="10">
        <f t="shared" si="49"/>
        <v>0</v>
      </c>
      <c r="J442" s="10">
        <f t="shared" si="49"/>
        <v>0</v>
      </c>
      <c r="K442" s="10">
        <f t="shared" si="49"/>
        <v>0</v>
      </c>
      <c r="L442" s="15">
        <f t="shared" si="49"/>
        <v>0</v>
      </c>
      <c r="M442" s="10">
        <f t="shared" si="49"/>
        <v>0</v>
      </c>
      <c r="N442" s="10">
        <f t="shared" si="49"/>
        <v>0</v>
      </c>
      <c r="O442" s="10">
        <f t="shared" si="49"/>
        <v>0</v>
      </c>
      <c r="P442" s="12" t="e">
        <f>L442-#REF!</f>
        <v>#REF!</v>
      </c>
      <c r="Q442" s="1" t="e">
        <f>P442-'ВЕРНАЯ на АВГУСТ'!P442</f>
        <v>#REF!</v>
      </c>
    </row>
    <row r="443" spans="1:17" x14ac:dyDescent="0.25">
      <c r="A443" s="71" t="s">
        <v>68</v>
      </c>
      <c r="B443" s="71" t="s">
        <v>69</v>
      </c>
      <c r="C443" s="9" t="s">
        <v>6</v>
      </c>
      <c r="D443" s="10">
        <f t="shared" si="46"/>
        <v>848205.20000000007</v>
      </c>
      <c r="E443" s="10">
        <v>53175.6</v>
      </c>
      <c r="F443" s="10">
        <v>48209.1</v>
      </c>
      <c r="G443" s="10">
        <v>52359.8</v>
      </c>
      <c r="H443" s="10">
        <v>52877.4</v>
      </c>
      <c r="I443" s="10">
        <v>53525.2</v>
      </c>
      <c r="J443" s="10">
        <v>76495.100000000006</v>
      </c>
      <c r="K443" s="10">
        <v>97401.5</v>
      </c>
      <c r="L443" s="15">
        <v>103376</v>
      </c>
      <c r="M443" s="10">
        <v>103592.9</v>
      </c>
      <c r="N443" s="10">
        <v>103596.3</v>
      </c>
      <c r="O443" s="10">
        <v>103596.3</v>
      </c>
      <c r="P443" s="12" t="e">
        <f>L443-#REF!</f>
        <v>#REF!</v>
      </c>
      <c r="Q443" s="1" t="e">
        <f>P443-'ВЕРНАЯ на АВГУСТ'!P443</f>
        <v>#REF!</v>
      </c>
    </row>
    <row r="444" spans="1:17" x14ac:dyDescent="0.25">
      <c r="A444" s="71"/>
      <c r="B444" s="71"/>
      <c r="C444" s="9" t="s">
        <v>7</v>
      </c>
      <c r="D444" s="10">
        <f t="shared" si="46"/>
        <v>744337.29999999993</v>
      </c>
      <c r="E444" s="10">
        <v>44150.3</v>
      </c>
      <c r="F444" s="10">
        <v>42022</v>
      </c>
      <c r="G444" s="10">
        <v>43393.5</v>
      </c>
      <c r="H444" s="10">
        <v>43187.6</v>
      </c>
      <c r="I444" s="10">
        <v>43859.7</v>
      </c>
      <c r="J444" s="10">
        <v>68432.399999999994</v>
      </c>
      <c r="K444" s="10">
        <v>85668.3</v>
      </c>
      <c r="L444" s="15">
        <v>93408.3</v>
      </c>
      <c r="M444" s="10">
        <v>93402.8</v>
      </c>
      <c r="N444" s="10">
        <v>93406.2</v>
      </c>
      <c r="O444" s="10">
        <v>93406.2</v>
      </c>
      <c r="P444" s="12" t="e">
        <f>L444-#REF!</f>
        <v>#REF!</v>
      </c>
      <c r="Q444" s="1" t="e">
        <f>P444-'ВЕРНАЯ на АВГУСТ'!P444</f>
        <v>#REF!</v>
      </c>
    </row>
    <row r="445" spans="1:17" ht="24" x14ac:dyDescent="0.25">
      <c r="A445" s="71"/>
      <c r="B445" s="71"/>
      <c r="C445" s="9" t="s">
        <v>8</v>
      </c>
      <c r="D445" s="10">
        <f t="shared" si="46"/>
        <v>0</v>
      </c>
      <c r="E445" s="10">
        <v>0</v>
      </c>
      <c r="F445" s="10">
        <v>0</v>
      </c>
      <c r="G445" s="10">
        <v>0</v>
      </c>
      <c r="H445" s="10">
        <v>0</v>
      </c>
      <c r="I445" s="10">
        <v>0</v>
      </c>
      <c r="J445" s="10">
        <v>0</v>
      </c>
      <c r="K445" s="10">
        <v>0</v>
      </c>
      <c r="L445" s="15">
        <v>0</v>
      </c>
      <c r="M445" s="10">
        <v>0</v>
      </c>
      <c r="N445" s="10">
        <v>0</v>
      </c>
      <c r="O445" s="10">
        <v>0</v>
      </c>
      <c r="P445" s="12" t="e">
        <f>L445-#REF!</f>
        <v>#REF!</v>
      </c>
      <c r="Q445" s="1" t="e">
        <f>P445-'ВЕРНАЯ на АВГУСТ'!P445</f>
        <v>#REF!</v>
      </c>
    </row>
    <row r="446" spans="1:17" ht="24" x14ac:dyDescent="0.25">
      <c r="A446" s="71"/>
      <c r="B446" s="71"/>
      <c r="C446" s="9" t="s">
        <v>9</v>
      </c>
      <c r="D446" s="10">
        <f t="shared" si="46"/>
        <v>103867.90000000001</v>
      </c>
      <c r="E446" s="10">
        <v>9025.2999999999993</v>
      </c>
      <c r="F446" s="10">
        <v>6187.1</v>
      </c>
      <c r="G446" s="10">
        <v>8966.2999999999993</v>
      </c>
      <c r="H446" s="10">
        <v>9689.7999999999993</v>
      </c>
      <c r="I446" s="10">
        <v>9665.5</v>
      </c>
      <c r="J446" s="10">
        <v>8062.7</v>
      </c>
      <c r="K446" s="10">
        <v>11733.2</v>
      </c>
      <c r="L446" s="15">
        <v>9967.7000000000007</v>
      </c>
      <c r="M446" s="10">
        <v>10190.1</v>
      </c>
      <c r="N446" s="10">
        <v>10190.1</v>
      </c>
      <c r="O446" s="10">
        <v>10190.1</v>
      </c>
      <c r="P446" s="12" t="e">
        <f>L446-#REF!</f>
        <v>#REF!</v>
      </c>
      <c r="Q446" s="1" t="e">
        <f>P446-'ВЕРНАЯ на АВГУСТ'!P446</f>
        <v>#REF!</v>
      </c>
    </row>
    <row r="447" spans="1:17" ht="36" x14ac:dyDescent="0.25">
      <c r="A447" s="71"/>
      <c r="B447" s="71"/>
      <c r="C447" s="9" t="s">
        <v>10</v>
      </c>
      <c r="D447" s="10">
        <f t="shared" si="46"/>
        <v>0</v>
      </c>
      <c r="E447" s="10">
        <v>0</v>
      </c>
      <c r="F447" s="10">
        <v>0</v>
      </c>
      <c r="G447" s="10">
        <v>0</v>
      </c>
      <c r="H447" s="10">
        <v>0</v>
      </c>
      <c r="I447" s="10">
        <v>0</v>
      </c>
      <c r="J447" s="10">
        <v>0</v>
      </c>
      <c r="K447" s="10">
        <v>0</v>
      </c>
      <c r="L447" s="15">
        <v>0</v>
      </c>
      <c r="M447" s="10">
        <v>0</v>
      </c>
      <c r="N447" s="10">
        <v>0</v>
      </c>
      <c r="O447" s="10">
        <v>0</v>
      </c>
      <c r="P447" s="12" t="e">
        <f>L447-#REF!</f>
        <v>#REF!</v>
      </c>
      <c r="Q447" s="1" t="e">
        <f>P447-'ВЕРНАЯ на АВГУСТ'!P447</f>
        <v>#REF!</v>
      </c>
    </row>
    <row r="448" spans="1:17" x14ac:dyDescent="0.25">
      <c r="A448" s="9"/>
      <c r="B448" s="9"/>
      <c r="C448" s="9"/>
      <c r="D448" s="10">
        <f t="shared" si="46"/>
        <v>0</v>
      </c>
      <c r="E448" s="10"/>
      <c r="F448" s="10"/>
      <c r="G448" s="10"/>
      <c r="H448" s="10"/>
      <c r="I448" s="10"/>
      <c r="J448" s="10"/>
      <c r="K448" s="10"/>
      <c r="L448" s="15"/>
      <c r="M448" s="10"/>
      <c r="N448" s="10"/>
      <c r="O448" s="10"/>
      <c r="P448" s="12" t="e">
        <f>L448-#REF!</f>
        <v>#REF!</v>
      </c>
      <c r="Q448" s="1" t="e">
        <f>P448-'ВЕРНАЯ на АВГУСТ'!P448</f>
        <v>#REF!</v>
      </c>
    </row>
    <row r="449" spans="1:17" x14ac:dyDescent="0.25">
      <c r="A449" s="71" t="s">
        <v>70</v>
      </c>
      <c r="B449" s="71" t="s">
        <v>14</v>
      </c>
      <c r="C449" s="9" t="s">
        <v>6</v>
      </c>
      <c r="D449" s="10">
        <f t="shared" si="46"/>
        <v>0</v>
      </c>
      <c r="E449" s="10">
        <v>0</v>
      </c>
      <c r="F449" s="10">
        <v>0</v>
      </c>
      <c r="G449" s="10">
        <v>0</v>
      </c>
      <c r="H449" s="10">
        <v>0</v>
      </c>
      <c r="I449" s="10">
        <v>0</v>
      </c>
      <c r="J449" s="10">
        <v>0</v>
      </c>
      <c r="K449" s="10">
        <v>0</v>
      </c>
      <c r="L449" s="15">
        <v>0</v>
      </c>
      <c r="M449" s="10">
        <v>0</v>
      </c>
      <c r="N449" s="10">
        <v>0</v>
      </c>
      <c r="O449" s="10">
        <v>0</v>
      </c>
      <c r="P449" s="12" t="e">
        <f>L449-#REF!</f>
        <v>#REF!</v>
      </c>
      <c r="Q449" s="1" t="e">
        <f>P449-'ВЕРНАЯ на АВГУСТ'!P449</f>
        <v>#REF!</v>
      </c>
    </row>
    <row r="450" spans="1:17" x14ac:dyDescent="0.25">
      <c r="A450" s="71"/>
      <c r="B450" s="71"/>
      <c r="C450" s="9" t="s">
        <v>7</v>
      </c>
      <c r="D450" s="10">
        <f t="shared" si="46"/>
        <v>0</v>
      </c>
      <c r="E450" s="10">
        <v>0</v>
      </c>
      <c r="F450" s="10">
        <v>0</v>
      </c>
      <c r="G450" s="10">
        <v>0</v>
      </c>
      <c r="H450" s="10">
        <v>0</v>
      </c>
      <c r="I450" s="10">
        <v>0</v>
      </c>
      <c r="J450" s="10">
        <v>0</v>
      </c>
      <c r="K450" s="10">
        <v>0</v>
      </c>
      <c r="L450" s="15">
        <v>0</v>
      </c>
      <c r="M450" s="10">
        <v>0</v>
      </c>
      <c r="N450" s="10">
        <v>0</v>
      </c>
      <c r="O450" s="10">
        <v>0</v>
      </c>
      <c r="P450" s="12" t="e">
        <f>L450-#REF!</f>
        <v>#REF!</v>
      </c>
      <c r="Q450" s="1" t="e">
        <f>P450-'ВЕРНАЯ на АВГУСТ'!P450</f>
        <v>#REF!</v>
      </c>
    </row>
    <row r="451" spans="1:17" ht="24" x14ac:dyDescent="0.25">
      <c r="A451" s="71"/>
      <c r="B451" s="71"/>
      <c r="C451" s="9" t="s">
        <v>8</v>
      </c>
      <c r="D451" s="10">
        <f t="shared" si="46"/>
        <v>0</v>
      </c>
      <c r="E451" s="10">
        <v>0</v>
      </c>
      <c r="F451" s="10">
        <v>0</v>
      </c>
      <c r="G451" s="10">
        <v>0</v>
      </c>
      <c r="H451" s="10">
        <v>0</v>
      </c>
      <c r="I451" s="10">
        <v>0</v>
      </c>
      <c r="J451" s="10">
        <v>0</v>
      </c>
      <c r="K451" s="10">
        <v>0</v>
      </c>
      <c r="L451" s="15">
        <v>0</v>
      </c>
      <c r="M451" s="10">
        <v>0</v>
      </c>
      <c r="N451" s="10">
        <v>0</v>
      </c>
      <c r="O451" s="10">
        <v>0</v>
      </c>
      <c r="P451" s="12" t="e">
        <f>L451-#REF!</f>
        <v>#REF!</v>
      </c>
      <c r="Q451" s="1" t="e">
        <f>P451-'ВЕРНАЯ на АВГУСТ'!P451</f>
        <v>#REF!</v>
      </c>
    </row>
    <row r="452" spans="1:17" ht="24" x14ac:dyDescent="0.25">
      <c r="A452" s="71"/>
      <c r="B452" s="71"/>
      <c r="C452" s="9" t="s">
        <v>9</v>
      </c>
      <c r="D452" s="10">
        <f t="shared" si="46"/>
        <v>0</v>
      </c>
      <c r="E452" s="10">
        <v>0</v>
      </c>
      <c r="F452" s="10">
        <v>0</v>
      </c>
      <c r="G452" s="10">
        <v>0</v>
      </c>
      <c r="H452" s="10">
        <v>0</v>
      </c>
      <c r="I452" s="10">
        <v>0</v>
      </c>
      <c r="J452" s="10">
        <v>0</v>
      </c>
      <c r="K452" s="10">
        <v>0</v>
      </c>
      <c r="L452" s="15">
        <v>0</v>
      </c>
      <c r="M452" s="10">
        <v>0</v>
      </c>
      <c r="N452" s="10">
        <v>0</v>
      </c>
      <c r="O452" s="10">
        <v>0</v>
      </c>
      <c r="P452" s="12" t="e">
        <f>L452-#REF!</f>
        <v>#REF!</v>
      </c>
      <c r="Q452" s="1" t="e">
        <f>P452-'ВЕРНАЯ на АВГУСТ'!P452</f>
        <v>#REF!</v>
      </c>
    </row>
    <row r="453" spans="1:17" ht="36" x14ac:dyDescent="0.25">
      <c r="A453" s="71"/>
      <c r="B453" s="71"/>
      <c r="C453" s="9" t="s">
        <v>10</v>
      </c>
      <c r="D453" s="10">
        <f t="shared" si="46"/>
        <v>0</v>
      </c>
      <c r="E453" s="10">
        <v>0</v>
      </c>
      <c r="F453" s="10">
        <v>0</v>
      </c>
      <c r="G453" s="10">
        <v>0</v>
      </c>
      <c r="H453" s="10">
        <v>0</v>
      </c>
      <c r="I453" s="10">
        <v>0</v>
      </c>
      <c r="J453" s="10">
        <v>0</v>
      </c>
      <c r="K453" s="10">
        <v>0</v>
      </c>
      <c r="L453" s="15">
        <v>0</v>
      </c>
      <c r="M453" s="10">
        <v>0</v>
      </c>
      <c r="N453" s="10">
        <v>0</v>
      </c>
      <c r="O453" s="10">
        <v>0</v>
      </c>
      <c r="P453" s="12" t="e">
        <f>L453-#REF!</f>
        <v>#REF!</v>
      </c>
      <c r="Q453" s="1" t="e">
        <f>P453-'ВЕРНАЯ на АВГУСТ'!P453</f>
        <v>#REF!</v>
      </c>
    </row>
    <row r="454" spans="1:17" x14ac:dyDescent="0.25">
      <c r="A454" s="9"/>
      <c r="B454" s="9"/>
      <c r="C454" s="9"/>
      <c r="D454" s="10">
        <f t="shared" si="46"/>
        <v>0</v>
      </c>
      <c r="E454" s="10"/>
      <c r="F454" s="10"/>
      <c r="G454" s="10"/>
      <c r="H454" s="10"/>
      <c r="I454" s="10"/>
      <c r="J454" s="10"/>
      <c r="K454" s="10"/>
      <c r="L454" s="15"/>
      <c r="M454" s="10"/>
      <c r="N454" s="10"/>
      <c r="O454" s="10"/>
      <c r="P454" s="12" t="e">
        <f>L454-#REF!</f>
        <v>#REF!</v>
      </c>
      <c r="Q454" s="1" t="e">
        <f>P454-'ВЕРНАЯ на АВГУСТ'!P454</f>
        <v>#REF!</v>
      </c>
    </row>
    <row r="455" spans="1:17" x14ac:dyDescent="0.25">
      <c r="A455" s="71" t="s">
        <v>71</v>
      </c>
      <c r="B455" s="71" t="s">
        <v>14</v>
      </c>
      <c r="C455" s="9" t="s">
        <v>6</v>
      </c>
      <c r="D455" s="10">
        <f t="shared" si="46"/>
        <v>0</v>
      </c>
      <c r="E455" s="10">
        <v>0</v>
      </c>
      <c r="F455" s="10">
        <v>0</v>
      </c>
      <c r="G455" s="10">
        <v>0</v>
      </c>
      <c r="H455" s="10">
        <v>0</v>
      </c>
      <c r="I455" s="10">
        <v>0</v>
      </c>
      <c r="J455" s="10">
        <v>0</v>
      </c>
      <c r="K455" s="10">
        <v>0</v>
      </c>
      <c r="L455" s="15">
        <v>0</v>
      </c>
      <c r="M455" s="10">
        <v>0</v>
      </c>
      <c r="N455" s="10">
        <v>0</v>
      </c>
      <c r="O455" s="10">
        <v>0</v>
      </c>
      <c r="P455" s="12" t="e">
        <f>L455-#REF!</f>
        <v>#REF!</v>
      </c>
      <c r="Q455" s="1" t="e">
        <f>P455-'ВЕРНАЯ на АВГУСТ'!P455</f>
        <v>#REF!</v>
      </c>
    </row>
    <row r="456" spans="1:17" x14ac:dyDescent="0.25">
      <c r="A456" s="71"/>
      <c r="B456" s="71"/>
      <c r="C456" s="9" t="s">
        <v>7</v>
      </c>
      <c r="D456" s="10">
        <f t="shared" si="46"/>
        <v>0</v>
      </c>
      <c r="E456" s="10">
        <v>0</v>
      </c>
      <c r="F456" s="10">
        <v>0</v>
      </c>
      <c r="G456" s="10">
        <v>0</v>
      </c>
      <c r="H456" s="10">
        <v>0</v>
      </c>
      <c r="I456" s="10">
        <v>0</v>
      </c>
      <c r="J456" s="10">
        <v>0</v>
      </c>
      <c r="K456" s="10">
        <v>0</v>
      </c>
      <c r="L456" s="15">
        <v>0</v>
      </c>
      <c r="M456" s="10">
        <v>0</v>
      </c>
      <c r="N456" s="10">
        <v>0</v>
      </c>
      <c r="O456" s="10">
        <v>0</v>
      </c>
      <c r="P456" s="12" t="e">
        <f>L456-#REF!</f>
        <v>#REF!</v>
      </c>
      <c r="Q456" s="1" t="e">
        <f>P456-'ВЕРНАЯ на АВГУСТ'!P456</f>
        <v>#REF!</v>
      </c>
    </row>
    <row r="457" spans="1:17" ht="24" x14ac:dyDescent="0.25">
      <c r="A457" s="71"/>
      <c r="B457" s="71"/>
      <c r="C457" s="9" t="s">
        <v>8</v>
      </c>
      <c r="D457" s="10">
        <f t="shared" si="46"/>
        <v>0</v>
      </c>
      <c r="E457" s="10">
        <v>0</v>
      </c>
      <c r="F457" s="10">
        <v>0</v>
      </c>
      <c r="G457" s="10">
        <v>0</v>
      </c>
      <c r="H457" s="10">
        <v>0</v>
      </c>
      <c r="I457" s="10">
        <v>0</v>
      </c>
      <c r="J457" s="10">
        <v>0</v>
      </c>
      <c r="K457" s="10">
        <v>0</v>
      </c>
      <c r="L457" s="15">
        <v>0</v>
      </c>
      <c r="M457" s="10">
        <v>0</v>
      </c>
      <c r="N457" s="10">
        <v>0</v>
      </c>
      <c r="O457" s="10">
        <v>0</v>
      </c>
      <c r="P457" s="12" t="e">
        <f>L457-#REF!</f>
        <v>#REF!</v>
      </c>
      <c r="Q457" s="1" t="e">
        <f>P457-'ВЕРНАЯ на АВГУСТ'!P457</f>
        <v>#REF!</v>
      </c>
    </row>
    <row r="458" spans="1:17" ht="24" x14ac:dyDescent="0.25">
      <c r="A458" s="71"/>
      <c r="B458" s="71"/>
      <c r="C458" s="9" t="s">
        <v>9</v>
      </c>
      <c r="D458" s="10">
        <f t="shared" si="46"/>
        <v>0</v>
      </c>
      <c r="E458" s="10">
        <v>0</v>
      </c>
      <c r="F458" s="10">
        <v>0</v>
      </c>
      <c r="G458" s="10">
        <v>0</v>
      </c>
      <c r="H458" s="10">
        <v>0</v>
      </c>
      <c r="I458" s="10">
        <v>0</v>
      </c>
      <c r="J458" s="10">
        <v>0</v>
      </c>
      <c r="K458" s="10">
        <v>0</v>
      </c>
      <c r="L458" s="15">
        <v>0</v>
      </c>
      <c r="M458" s="10">
        <v>0</v>
      </c>
      <c r="N458" s="10">
        <v>0</v>
      </c>
      <c r="O458" s="10">
        <v>0</v>
      </c>
      <c r="P458" s="12" t="e">
        <f>L458-#REF!</f>
        <v>#REF!</v>
      </c>
      <c r="Q458" s="1" t="e">
        <f>P458-'ВЕРНАЯ на АВГУСТ'!P458</f>
        <v>#REF!</v>
      </c>
    </row>
    <row r="459" spans="1:17" ht="36" x14ac:dyDescent="0.25">
      <c r="A459" s="71"/>
      <c r="B459" s="71"/>
      <c r="C459" s="9" t="s">
        <v>10</v>
      </c>
      <c r="D459" s="10">
        <f t="shared" si="46"/>
        <v>0</v>
      </c>
      <c r="E459" s="10">
        <v>0</v>
      </c>
      <c r="F459" s="10">
        <v>0</v>
      </c>
      <c r="G459" s="10">
        <v>0</v>
      </c>
      <c r="H459" s="10">
        <v>0</v>
      </c>
      <c r="I459" s="10">
        <v>0</v>
      </c>
      <c r="J459" s="10">
        <v>0</v>
      </c>
      <c r="K459" s="10">
        <v>0</v>
      </c>
      <c r="L459" s="15">
        <v>0</v>
      </c>
      <c r="M459" s="10">
        <v>0</v>
      </c>
      <c r="N459" s="10">
        <v>0</v>
      </c>
      <c r="O459" s="10">
        <v>0</v>
      </c>
      <c r="P459" s="12" t="e">
        <f>L459-#REF!</f>
        <v>#REF!</v>
      </c>
      <c r="Q459" s="1" t="e">
        <f>P459-'ВЕРНАЯ на АВГУСТ'!P459</f>
        <v>#REF!</v>
      </c>
    </row>
    <row r="460" spans="1:17" x14ac:dyDescent="0.25">
      <c r="A460" s="9"/>
      <c r="B460" s="9"/>
      <c r="C460" s="9"/>
      <c r="D460" s="10">
        <f t="shared" si="46"/>
        <v>0</v>
      </c>
      <c r="E460" s="10"/>
      <c r="F460" s="10"/>
      <c r="G460" s="10"/>
      <c r="H460" s="10"/>
      <c r="I460" s="10"/>
      <c r="J460" s="10"/>
      <c r="K460" s="10"/>
      <c r="L460" s="15"/>
      <c r="M460" s="10"/>
      <c r="N460" s="10"/>
      <c r="O460" s="10"/>
      <c r="P460" s="12" t="e">
        <f>L460-#REF!</f>
        <v>#REF!</v>
      </c>
      <c r="Q460" s="1" t="e">
        <f>P460-'ВЕРНАЯ на АВГУСТ'!P460</f>
        <v>#REF!</v>
      </c>
    </row>
    <row r="461" spans="1:17" x14ac:dyDescent="0.25">
      <c r="A461" s="73" t="s">
        <v>72</v>
      </c>
      <c r="B461" s="71" t="s">
        <v>13</v>
      </c>
      <c r="C461" s="9" t="s">
        <v>6</v>
      </c>
      <c r="D461" s="10">
        <f t="shared" si="46"/>
        <v>60093.8</v>
      </c>
      <c r="E461" s="10">
        <f t="shared" ref="E461:O466" si="50">E467+E473+E479+E485</f>
        <v>6693.9</v>
      </c>
      <c r="F461" s="10">
        <f t="shared" si="50"/>
        <v>4666.2</v>
      </c>
      <c r="G461" s="10">
        <f t="shared" si="50"/>
        <v>4420</v>
      </c>
      <c r="H461" s="10">
        <f t="shared" si="50"/>
        <v>5500</v>
      </c>
      <c r="I461" s="10">
        <f t="shared" si="50"/>
        <v>4735.2</v>
      </c>
      <c r="J461" s="10">
        <f t="shared" si="50"/>
        <v>5500</v>
      </c>
      <c r="K461" s="10">
        <f t="shared" si="50"/>
        <v>4638.5</v>
      </c>
      <c r="L461" s="15">
        <f t="shared" si="50"/>
        <v>6450</v>
      </c>
      <c r="M461" s="10">
        <f t="shared" si="50"/>
        <v>5550</v>
      </c>
      <c r="N461" s="10">
        <f t="shared" si="50"/>
        <v>5970</v>
      </c>
      <c r="O461" s="10">
        <f t="shared" si="50"/>
        <v>5970</v>
      </c>
      <c r="P461" s="12" t="e">
        <f>L461-#REF!</f>
        <v>#REF!</v>
      </c>
      <c r="Q461" s="1" t="e">
        <f>P461-'ВЕРНАЯ на АВГУСТ'!P461</f>
        <v>#REF!</v>
      </c>
    </row>
    <row r="462" spans="1:17" x14ac:dyDescent="0.25">
      <c r="A462" s="73"/>
      <c r="B462" s="71"/>
      <c r="C462" s="9" t="s">
        <v>7</v>
      </c>
      <c r="D462" s="10">
        <f t="shared" si="46"/>
        <v>60093.8</v>
      </c>
      <c r="E462" s="10">
        <f t="shared" si="50"/>
        <v>6693.9</v>
      </c>
      <c r="F462" s="10">
        <f t="shared" si="50"/>
        <v>4666.2</v>
      </c>
      <c r="G462" s="10">
        <f t="shared" si="50"/>
        <v>4420</v>
      </c>
      <c r="H462" s="10">
        <f t="shared" si="50"/>
        <v>5500</v>
      </c>
      <c r="I462" s="10">
        <f t="shared" si="50"/>
        <v>4735.2</v>
      </c>
      <c r="J462" s="10">
        <f t="shared" si="50"/>
        <v>5500</v>
      </c>
      <c r="K462" s="10">
        <f t="shared" si="50"/>
        <v>4638.5</v>
      </c>
      <c r="L462" s="15">
        <f t="shared" si="50"/>
        <v>6450</v>
      </c>
      <c r="M462" s="10">
        <f t="shared" si="50"/>
        <v>5550</v>
      </c>
      <c r="N462" s="10">
        <f t="shared" si="50"/>
        <v>5970</v>
      </c>
      <c r="O462" s="10">
        <f t="shared" si="50"/>
        <v>5970</v>
      </c>
      <c r="P462" s="12" t="e">
        <f>L462-#REF!</f>
        <v>#REF!</v>
      </c>
      <c r="Q462" s="1" t="e">
        <f>P462-'ВЕРНАЯ на АВГУСТ'!P462</f>
        <v>#REF!</v>
      </c>
    </row>
    <row r="463" spans="1:17" ht="24" x14ac:dyDescent="0.25">
      <c r="A463" s="73"/>
      <c r="B463" s="71"/>
      <c r="C463" s="9" t="s">
        <v>8</v>
      </c>
      <c r="D463" s="10">
        <f t="shared" si="46"/>
        <v>0</v>
      </c>
      <c r="E463" s="10">
        <f t="shared" si="50"/>
        <v>0</v>
      </c>
      <c r="F463" s="10">
        <f t="shared" si="50"/>
        <v>0</v>
      </c>
      <c r="G463" s="10">
        <f t="shared" si="50"/>
        <v>0</v>
      </c>
      <c r="H463" s="10">
        <f t="shared" si="50"/>
        <v>0</v>
      </c>
      <c r="I463" s="10">
        <f t="shared" si="50"/>
        <v>0</v>
      </c>
      <c r="J463" s="10">
        <f t="shared" si="50"/>
        <v>0</v>
      </c>
      <c r="K463" s="10">
        <f t="shared" si="50"/>
        <v>0</v>
      </c>
      <c r="L463" s="15">
        <f t="shared" si="50"/>
        <v>0</v>
      </c>
      <c r="M463" s="10">
        <f t="shared" si="50"/>
        <v>0</v>
      </c>
      <c r="N463" s="10">
        <f t="shared" si="50"/>
        <v>0</v>
      </c>
      <c r="O463" s="10">
        <f t="shared" si="50"/>
        <v>0</v>
      </c>
      <c r="P463" s="12" t="e">
        <f>L463-#REF!</f>
        <v>#REF!</v>
      </c>
      <c r="Q463" s="1" t="e">
        <f>P463-'ВЕРНАЯ на АВГУСТ'!P463</f>
        <v>#REF!</v>
      </c>
    </row>
    <row r="464" spans="1:17" ht="24" x14ac:dyDescent="0.25">
      <c r="A464" s="73"/>
      <c r="B464" s="71"/>
      <c r="C464" s="9" t="s">
        <v>9</v>
      </c>
      <c r="D464" s="10">
        <f t="shared" si="46"/>
        <v>0</v>
      </c>
      <c r="E464" s="10">
        <f t="shared" si="50"/>
        <v>0</v>
      </c>
      <c r="F464" s="10">
        <f t="shared" si="50"/>
        <v>0</v>
      </c>
      <c r="G464" s="10">
        <f t="shared" si="50"/>
        <v>0</v>
      </c>
      <c r="H464" s="10">
        <f t="shared" si="50"/>
        <v>0</v>
      </c>
      <c r="I464" s="10">
        <f t="shared" si="50"/>
        <v>0</v>
      </c>
      <c r="J464" s="10">
        <f t="shared" si="50"/>
        <v>0</v>
      </c>
      <c r="K464" s="10">
        <f t="shared" si="50"/>
        <v>0</v>
      </c>
      <c r="L464" s="15">
        <f t="shared" si="50"/>
        <v>0</v>
      </c>
      <c r="M464" s="10">
        <f t="shared" si="50"/>
        <v>0</v>
      </c>
      <c r="N464" s="10">
        <f t="shared" si="50"/>
        <v>0</v>
      </c>
      <c r="O464" s="10">
        <f t="shared" si="50"/>
        <v>0</v>
      </c>
      <c r="P464" s="12" t="e">
        <f>L464-#REF!</f>
        <v>#REF!</v>
      </c>
      <c r="Q464" s="1" t="e">
        <f>P464-'ВЕРНАЯ на АВГУСТ'!P464</f>
        <v>#REF!</v>
      </c>
    </row>
    <row r="465" spans="1:17" ht="36" x14ac:dyDescent="0.25">
      <c r="A465" s="73"/>
      <c r="B465" s="71"/>
      <c r="C465" s="9" t="s">
        <v>10</v>
      </c>
      <c r="D465" s="10">
        <f t="shared" si="46"/>
        <v>0</v>
      </c>
      <c r="E465" s="10">
        <f t="shared" si="50"/>
        <v>0</v>
      </c>
      <c r="F465" s="10">
        <f t="shared" si="50"/>
        <v>0</v>
      </c>
      <c r="G465" s="10">
        <f t="shared" si="50"/>
        <v>0</v>
      </c>
      <c r="H465" s="10">
        <f t="shared" si="50"/>
        <v>0</v>
      </c>
      <c r="I465" s="10">
        <f t="shared" si="50"/>
        <v>0</v>
      </c>
      <c r="J465" s="10">
        <f t="shared" si="50"/>
        <v>0</v>
      </c>
      <c r="K465" s="10">
        <f t="shared" si="50"/>
        <v>0</v>
      </c>
      <c r="L465" s="15">
        <f t="shared" si="50"/>
        <v>0</v>
      </c>
      <c r="M465" s="10">
        <f t="shared" si="50"/>
        <v>0</v>
      </c>
      <c r="N465" s="10">
        <f t="shared" si="50"/>
        <v>0</v>
      </c>
      <c r="O465" s="10">
        <f t="shared" si="50"/>
        <v>0</v>
      </c>
      <c r="P465" s="12" t="e">
        <f>L465-#REF!</f>
        <v>#REF!</v>
      </c>
      <c r="Q465" s="1" t="e">
        <f>P465-'ВЕРНАЯ на АВГУСТ'!P465</f>
        <v>#REF!</v>
      </c>
    </row>
    <row r="466" spans="1:17" x14ac:dyDescent="0.25">
      <c r="A466" s="11"/>
      <c r="B466" s="9"/>
      <c r="C466" s="9"/>
      <c r="D466" s="10">
        <f t="shared" si="46"/>
        <v>0</v>
      </c>
      <c r="E466" s="10">
        <f t="shared" si="50"/>
        <v>0</v>
      </c>
      <c r="F466" s="10">
        <f t="shared" si="50"/>
        <v>0</v>
      </c>
      <c r="G466" s="10">
        <f t="shared" si="50"/>
        <v>0</v>
      </c>
      <c r="H466" s="10">
        <f t="shared" si="50"/>
        <v>0</v>
      </c>
      <c r="I466" s="10">
        <f t="shared" si="50"/>
        <v>0</v>
      </c>
      <c r="J466" s="10">
        <f t="shared" si="50"/>
        <v>0</v>
      </c>
      <c r="K466" s="10">
        <f t="shared" si="50"/>
        <v>0</v>
      </c>
      <c r="L466" s="15">
        <f t="shared" si="50"/>
        <v>0</v>
      </c>
      <c r="M466" s="10">
        <f t="shared" si="50"/>
        <v>0</v>
      </c>
      <c r="N466" s="10">
        <f t="shared" si="50"/>
        <v>0</v>
      </c>
      <c r="O466" s="10">
        <f t="shared" si="50"/>
        <v>0</v>
      </c>
      <c r="P466" s="12" t="e">
        <f>L466-#REF!</f>
        <v>#REF!</v>
      </c>
      <c r="Q466" s="1" t="e">
        <f>P466-'ВЕРНАЯ на АВГУСТ'!P466</f>
        <v>#REF!</v>
      </c>
    </row>
    <row r="467" spans="1:17" x14ac:dyDescent="0.25">
      <c r="A467" s="71" t="s">
        <v>73</v>
      </c>
      <c r="B467" s="71" t="s">
        <v>13</v>
      </c>
      <c r="C467" s="9" t="s">
        <v>6</v>
      </c>
      <c r="D467" s="10">
        <f t="shared" si="46"/>
        <v>69.5</v>
      </c>
      <c r="E467" s="10">
        <v>49.5</v>
      </c>
      <c r="F467" s="10">
        <v>20</v>
      </c>
      <c r="G467" s="10">
        <v>0</v>
      </c>
      <c r="H467" s="10">
        <v>0</v>
      </c>
      <c r="I467" s="10">
        <v>0</v>
      </c>
      <c r="J467" s="10">
        <v>0</v>
      </c>
      <c r="K467" s="10">
        <v>0</v>
      </c>
      <c r="L467" s="15">
        <v>0</v>
      </c>
      <c r="M467" s="10">
        <v>0</v>
      </c>
      <c r="N467" s="10">
        <v>0</v>
      </c>
      <c r="O467" s="10">
        <v>0</v>
      </c>
      <c r="P467" s="12" t="e">
        <f>L467-#REF!</f>
        <v>#REF!</v>
      </c>
      <c r="Q467" s="1" t="e">
        <f>P467-'ВЕРНАЯ на АВГУСТ'!P467</f>
        <v>#REF!</v>
      </c>
    </row>
    <row r="468" spans="1:17" x14ac:dyDescent="0.25">
      <c r="A468" s="71"/>
      <c r="B468" s="71"/>
      <c r="C468" s="9" t="s">
        <v>7</v>
      </c>
      <c r="D468" s="10">
        <f t="shared" si="46"/>
        <v>69.5</v>
      </c>
      <c r="E468" s="10">
        <v>49.5</v>
      </c>
      <c r="F468" s="10">
        <v>20</v>
      </c>
      <c r="G468" s="10">
        <v>0</v>
      </c>
      <c r="H468" s="10">
        <v>0</v>
      </c>
      <c r="I468" s="10">
        <v>0</v>
      </c>
      <c r="J468" s="10">
        <v>0</v>
      </c>
      <c r="K468" s="10">
        <v>0</v>
      </c>
      <c r="L468" s="15">
        <v>0</v>
      </c>
      <c r="M468" s="10">
        <v>0</v>
      </c>
      <c r="N468" s="10">
        <v>0</v>
      </c>
      <c r="O468" s="10">
        <v>0</v>
      </c>
      <c r="P468" s="12" t="e">
        <f>L468-#REF!</f>
        <v>#REF!</v>
      </c>
      <c r="Q468" s="1" t="e">
        <f>P468-'ВЕРНАЯ на АВГУСТ'!P468</f>
        <v>#REF!</v>
      </c>
    </row>
    <row r="469" spans="1:17" ht="24" x14ac:dyDescent="0.25">
      <c r="A469" s="71"/>
      <c r="B469" s="71"/>
      <c r="C469" s="9" t="s">
        <v>8</v>
      </c>
      <c r="D469" s="10">
        <f t="shared" si="46"/>
        <v>0</v>
      </c>
      <c r="E469" s="10">
        <v>0</v>
      </c>
      <c r="F469" s="10">
        <v>0</v>
      </c>
      <c r="G469" s="10">
        <v>0</v>
      </c>
      <c r="H469" s="10">
        <v>0</v>
      </c>
      <c r="I469" s="10">
        <v>0</v>
      </c>
      <c r="J469" s="10">
        <v>0</v>
      </c>
      <c r="K469" s="10">
        <v>0</v>
      </c>
      <c r="L469" s="15">
        <v>0</v>
      </c>
      <c r="M469" s="10">
        <v>0</v>
      </c>
      <c r="N469" s="10">
        <v>0</v>
      </c>
      <c r="O469" s="10">
        <v>0</v>
      </c>
      <c r="P469" s="12" t="e">
        <f>L469-#REF!</f>
        <v>#REF!</v>
      </c>
      <c r="Q469" s="1" t="e">
        <f>P469-'ВЕРНАЯ на АВГУСТ'!P469</f>
        <v>#REF!</v>
      </c>
    </row>
    <row r="470" spans="1:17" ht="24" x14ac:dyDescent="0.25">
      <c r="A470" s="71"/>
      <c r="B470" s="71"/>
      <c r="C470" s="9" t="s">
        <v>9</v>
      </c>
      <c r="D470" s="10">
        <f t="shared" si="46"/>
        <v>0</v>
      </c>
      <c r="E470" s="10">
        <v>0</v>
      </c>
      <c r="F470" s="10">
        <v>0</v>
      </c>
      <c r="G470" s="10">
        <v>0</v>
      </c>
      <c r="H470" s="10">
        <v>0</v>
      </c>
      <c r="I470" s="10">
        <v>0</v>
      </c>
      <c r="J470" s="10">
        <v>0</v>
      </c>
      <c r="K470" s="10">
        <v>0</v>
      </c>
      <c r="L470" s="15">
        <v>0</v>
      </c>
      <c r="M470" s="10">
        <v>0</v>
      </c>
      <c r="N470" s="10">
        <v>0</v>
      </c>
      <c r="O470" s="10">
        <v>0</v>
      </c>
      <c r="P470" s="12" t="e">
        <f>L470-#REF!</f>
        <v>#REF!</v>
      </c>
      <c r="Q470" s="1" t="e">
        <f>P470-'ВЕРНАЯ на АВГУСТ'!P470</f>
        <v>#REF!</v>
      </c>
    </row>
    <row r="471" spans="1:17" ht="36" x14ac:dyDescent="0.25">
      <c r="A471" s="71"/>
      <c r="B471" s="71"/>
      <c r="C471" s="9" t="s">
        <v>10</v>
      </c>
      <c r="D471" s="10">
        <f t="shared" si="46"/>
        <v>0</v>
      </c>
      <c r="E471" s="10">
        <v>0</v>
      </c>
      <c r="F471" s="10">
        <v>0</v>
      </c>
      <c r="G471" s="10">
        <v>0</v>
      </c>
      <c r="H471" s="10">
        <v>0</v>
      </c>
      <c r="I471" s="10">
        <v>0</v>
      </c>
      <c r="J471" s="10">
        <v>0</v>
      </c>
      <c r="K471" s="10">
        <v>0</v>
      </c>
      <c r="L471" s="15">
        <v>0</v>
      </c>
      <c r="M471" s="10">
        <v>0</v>
      </c>
      <c r="N471" s="10">
        <v>0</v>
      </c>
      <c r="O471" s="10">
        <v>0</v>
      </c>
      <c r="P471" s="12" t="e">
        <f>L471-#REF!</f>
        <v>#REF!</v>
      </c>
      <c r="Q471" s="1" t="e">
        <f>P471-'ВЕРНАЯ на АВГУСТ'!P471</f>
        <v>#REF!</v>
      </c>
    </row>
    <row r="472" spans="1:17" x14ac:dyDescent="0.25">
      <c r="A472" s="9"/>
      <c r="B472" s="9"/>
      <c r="C472" s="9"/>
      <c r="D472" s="10">
        <f t="shared" si="46"/>
        <v>0</v>
      </c>
      <c r="E472" s="10"/>
      <c r="F472" s="10"/>
      <c r="G472" s="10"/>
      <c r="H472" s="10"/>
      <c r="I472" s="10"/>
      <c r="J472" s="10"/>
      <c r="K472" s="10"/>
      <c r="L472" s="15"/>
      <c r="M472" s="10"/>
      <c r="N472" s="10"/>
      <c r="O472" s="10"/>
      <c r="P472" s="12" t="e">
        <f>L472-#REF!</f>
        <v>#REF!</v>
      </c>
      <c r="Q472" s="1" t="e">
        <f>P472-'ВЕРНАЯ на АВГУСТ'!P472</f>
        <v>#REF!</v>
      </c>
    </row>
    <row r="473" spans="1:17" x14ac:dyDescent="0.25">
      <c r="A473" s="71" t="s">
        <v>74</v>
      </c>
      <c r="B473" s="71" t="s">
        <v>13</v>
      </c>
      <c r="C473" s="9" t="s">
        <v>6</v>
      </c>
      <c r="D473" s="20">
        <f t="shared" si="46"/>
        <v>17586.099999999999</v>
      </c>
      <c r="E473" s="10">
        <f>E474+E475+E476+E477</f>
        <v>2344.4</v>
      </c>
      <c r="F473" s="10">
        <f t="shared" ref="F473:O473" si="51">F474+F475+F476+F477</f>
        <v>746.2</v>
      </c>
      <c r="G473" s="10">
        <f t="shared" si="51"/>
        <v>904</v>
      </c>
      <c r="H473" s="10">
        <f t="shared" si="51"/>
        <v>1984</v>
      </c>
      <c r="I473" s="10">
        <f t="shared" si="51"/>
        <v>1484</v>
      </c>
      <c r="J473" s="10">
        <f t="shared" si="51"/>
        <v>1984</v>
      </c>
      <c r="K473" s="10">
        <f t="shared" si="51"/>
        <v>603.5</v>
      </c>
      <c r="L473" s="20">
        <f t="shared" si="51"/>
        <v>1884</v>
      </c>
      <c r="M473" s="10">
        <f t="shared" si="51"/>
        <v>1884</v>
      </c>
      <c r="N473" s="10">
        <f t="shared" si="51"/>
        <v>1884</v>
      </c>
      <c r="O473" s="10">
        <f t="shared" si="51"/>
        <v>1884</v>
      </c>
      <c r="P473" s="24" t="e">
        <f>L473-#REF!</f>
        <v>#REF!</v>
      </c>
      <c r="Q473" s="1" t="e">
        <f>P473-'ВЕРНАЯ на АВГУСТ'!P473</f>
        <v>#REF!</v>
      </c>
    </row>
    <row r="474" spans="1:17" x14ac:dyDescent="0.25">
      <c r="A474" s="71"/>
      <c r="B474" s="71"/>
      <c r="C474" s="9" t="s">
        <v>7</v>
      </c>
      <c r="D474" s="20">
        <f t="shared" si="46"/>
        <v>17586.099999999999</v>
      </c>
      <c r="E474" s="10">
        <v>2344.4</v>
      </c>
      <c r="F474" s="10">
        <v>746.2</v>
      </c>
      <c r="G474" s="10">
        <v>904</v>
      </c>
      <c r="H474" s="10">
        <v>1984</v>
      </c>
      <c r="I474" s="10">
        <v>1484</v>
      </c>
      <c r="J474" s="10">
        <v>1984</v>
      </c>
      <c r="K474" s="10">
        <v>603.5</v>
      </c>
      <c r="L474" s="20">
        <f>1884</f>
        <v>1884</v>
      </c>
      <c r="M474" s="10">
        <v>1884</v>
      </c>
      <c r="N474" s="10">
        <v>1884</v>
      </c>
      <c r="O474" s="10">
        <v>1884</v>
      </c>
      <c r="P474" s="24" t="e">
        <f>L474-#REF!</f>
        <v>#REF!</v>
      </c>
      <c r="Q474" s="1" t="e">
        <f>P474-'ВЕРНАЯ на АВГУСТ'!P474</f>
        <v>#REF!</v>
      </c>
    </row>
    <row r="475" spans="1:17" ht="24" x14ac:dyDescent="0.25">
      <c r="A475" s="71"/>
      <c r="B475" s="71"/>
      <c r="C475" s="9" t="s">
        <v>8</v>
      </c>
      <c r="D475" s="10">
        <f t="shared" si="46"/>
        <v>0</v>
      </c>
      <c r="E475" s="10">
        <v>0</v>
      </c>
      <c r="F475" s="10">
        <v>0</v>
      </c>
      <c r="G475" s="10">
        <v>0</v>
      </c>
      <c r="H475" s="10">
        <v>0</v>
      </c>
      <c r="I475" s="10">
        <v>0</v>
      </c>
      <c r="J475" s="10">
        <v>0</v>
      </c>
      <c r="K475" s="10">
        <v>0</v>
      </c>
      <c r="L475" s="15">
        <v>0</v>
      </c>
      <c r="M475" s="10">
        <v>0</v>
      </c>
      <c r="N475" s="10">
        <v>0</v>
      </c>
      <c r="O475" s="10">
        <v>0</v>
      </c>
      <c r="P475" s="12" t="e">
        <f>L475-#REF!</f>
        <v>#REF!</v>
      </c>
      <c r="Q475" s="1" t="e">
        <f>P475-'ВЕРНАЯ на АВГУСТ'!P475</f>
        <v>#REF!</v>
      </c>
    </row>
    <row r="476" spans="1:17" ht="24" x14ac:dyDescent="0.25">
      <c r="A476" s="71"/>
      <c r="B476" s="71"/>
      <c r="C476" s="9" t="s">
        <v>9</v>
      </c>
      <c r="D476" s="10">
        <f t="shared" si="46"/>
        <v>0</v>
      </c>
      <c r="E476" s="10">
        <v>0</v>
      </c>
      <c r="F476" s="10">
        <v>0</v>
      </c>
      <c r="G476" s="10">
        <v>0</v>
      </c>
      <c r="H476" s="10">
        <v>0</v>
      </c>
      <c r="I476" s="10">
        <v>0</v>
      </c>
      <c r="J476" s="10">
        <v>0</v>
      </c>
      <c r="K476" s="10">
        <v>0</v>
      </c>
      <c r="L476" s="15">
        <v>0</v>
      </c>
      <c r="M476" s="10">
        <v>0</v>
      </c>
      <c r="N476" s="10">
        <v>0</v>
      </c>
      <c r="O476" s="10">
        <v>0</v>
      </c>
      <c r="P476" s="12" t="e">
        <f>L476-#REF!</f>
        <v>#REF!</v>
      </c>
      <c r="Q476" s="1" t="e">
        <f>P476-'ВЕРНАЯ на АВГУСТ'!P476</f>
        <v>#REF!</v>
      </c>
    </row>
    <row r="477" spans="1:17" ht="36" x14ac:dyDescent="0.25">
      <c r="A477" s="71"/>
      <c r="B477" s="71"/>
      <c r="C477" s="9" t="s">
        <v>10</v>
      </c>
      <c r="D477" s="10">
        <f t="shared" si="46"/>
        <v>0</v>
      </c>
      <c r="E477" s="10">
        <v>0</v>
      </c>
      <c r="F477" s="10">
        <v>0</v>
      </c>
      <c r="G477" s="10">
        <v>0</v>
      </c>
      <c r="H477" s="10">
        <v>0</v>
      </c>
      <c r="I477" s="10">
        <v>0</v>
      </c>
      <c r="J477" s="10">
        <v>0</v>
      </c>
      <c r="K477" s="10">
        <v>0</v>
      </c>
      <c r="L477" s="15">
        <v>0</v>
      </c>
      <c r="M477" s="10">
        <v>0</v>
      </c>
      <c r="N477" s="10">
        <v>0</v>
      </c>
      <c r="O477" s="10">
        <v>0</v>
      </c>
      <c r="P477" s="12" t="e">
        <f>L477-#REF!</f>
        <v>#REF!</v>
      </c>
      <c r="Q477" s="1" t="e">
        <f>P477-'ВЕРНАЯ на АВГУСТ'!P477</f>
        <v>#REF!</v>
      </c>
    </row>
    <row r="478" spans="1:17" x14ac:dyDescent="0.25">
      <c r="A478" s="9"/>
      <c r="B478" s="9"/>
      <c r="C478" s="9"/>
      <c r="D478" s="10">
        <f t="shared" si="46"/>
        <v>0</v>
      </c>
      <c r="E478" s="10"/>
      <c r="F478" s="10"/>
      <c r="G478" s="10"/>
      <c r="H478" s="10"/>
      <c r="I478" s="10"/>
      <c r="J478" s="10"/>
      <c r="K478" s="10"/>
      <c r="L478" s="15"/>
      <c r="M478" s="10"/>
      <c r="N478" s="10"/>
      <c r="O478" s="10"/>
      <c r="P478" s="12" t="e">
        <f>L478-#REF!</f>
        <v>#REF!</v>
      </c>
      <c r="Q478" s="1" t="e">
        <f>P478-'ВЕРНАЯ на АВГУСТ'!P478</f>
        <v>#REF!</v>
      </c>
    </row>
    <row r="479" spans="1:17" x14ac:dyDescent="0.25">
      <c r="A479" s="71" t="s">
        <v>75</v>
      </c>
      <c r="B479" s="71" t="s">
        <v>13</v>
      </c>
      <c r="C479" s="9" t="s">
        <v>6</v>
      </c>
      <c r="D479" s="20">
        <f t="shared" si="46"/>
        <v>42038.2</v>
      </c>
      <c r="E479" s="10">
        <f>E480+E481+E482+E483</f>
        <v>3900</v>
      </c>
      <c r="F479" s="10">
        <f t="shared" ref="F479:O479" si="52">F480+F481+F482+F483</f>
        <v>3900</v>
      </c>
      <c r="G479" s="10">
        <f t="shared" si="52"/>
        <v>3516</v>
      </c>
      <c r="H479" s="10">
        <f t="shared" si="52"/>
        <v>3516</v>
      </c>
      <c r="I479" s="10">
        <f t="shared" si="52"/>
        <v>3251.2</v>
      </c>
      <c r="J479" s="10">
        <f t="shared" si="52"/>
        <v>3516</v>
      </c>
      <c r="K479" s="10">
        <f t="shared" si="52"/>
        <v>4035</v>
      </c>
      <c r="L479" s="20">
        <f t="shared" si="52"/>
        <v>4566</v>
      </c>
      <c r="M479" s="10">
        <f t="shared" si="52"/>
        <v>3666</v>
      </c>
      <c r="N479" s="10">
        <f t="shared" si="52"/>
        <v>4086</v>
      </c>
      <c r="O479" s="10">
        <f t="shared" si="52"/>
        <v>4086</v>
      </c>
      <c r="P479" s="24" t="e">
        <f>L479-#REF!</f>
        <v>#REF!</v>
      </c>
      <c r="Q479" s="1" t="e">
        <f>P479-'ВЕРНАЯ на АВГУСТ'!P479</f>
        <v>#REF!</v>
      </c>
    </row>
    <row r="480" spans="1:17" x14ac:dyDescent="0.25">
      <c r="A480" s="71"/>
      <c r="B480" s="71"/>
      <c r="C480" s="9" t="s">
        <v>7</v>
      </c>
      <c r="D480" s="20">
        <f t="shared" si="46"/>
        <v>42038.2</v>
      </c>
      <c r="E480" s="10">
        <v>3900</v>
      </c>
      <c r="F480" s="10">
        <v>3900</v>
      </c>
      <c r="G480" s="10">
        <v>3516</v>
      </c>
      <c r="H480" s="10">
        <v>3516</v>
      </c>
      <c r="I480" s="10">
        <v>3251.2</v>
      </c>
      <c r="J480" s="10">
        <v>3516</v>
      </c>
      <c r="K480" s="10">
        <v>4035</v>
      </c>
      <c r="L480" s="20">
        <f>4566</f>
        <v>4566</v>
      </c>
      <c r="M480" s="10">
        <v>3666</v>
      </c>
      <c r="N480" s="10">
        <v>4086</v>
      </c>
      <c r="O480" s="10">
        <v>4086</v>
      </c>
      <c r="P480" s="24" t="e">
        <f>L480-#REF!</f>
        <v>#REF!</v>
      </c>
      <c r="Q480" s="1" t="e">
        <f>P480-'ВЕРНАЯ на АВГУСТ'!P480</f>
        <v>#REF!</v>
      </c>
    </row>
    <row r="481" spans="1:17" ht="24" x14ac:dyDescent="0.25">
      <c r="A481" s="71"/>
      <c r="B481" s="71"/>
      <c r="C481" s="9" t="s">
        <v>8</v>
      </c>
      <c r="D481" s="10">
        <f t="shared" si="46"/>
        <v>0</v>
      </c>
      <c r="E481" s="10">
        <v>0</v>
      </c>
      <c r="F481" s="10">
        <v>0</v>
      </c>
      <c r="G481" s="10">
        <v>0</v>
      </c>
      <c r="H481" s="10">
        <v>0</v>
      </c>
      <c r="I481" s="10">
        <v>0</v>
      </c>
      <c r="J481" s="10">
        <v>0</v>
      </c>
      <c r="K481" s="10">
        <v>0</v>
      </c>
      <c r="L481" s="15">
        <v>0</v>
      </c>
      <c r="M481" s="10">
        <v>0</v>
      </c>
      <c r="N481" s="10">
        <v>0</v>
      </c>
      <c r="O481" s="10">
        <v>0</v>
      </c>
      <c r="P481" s="12" t="e">
        <f>L481-#REF!</f>
        <v>#REF!</v>
      </c>
      <c r="Q481" s="1" t="e">
        <f>P481-'ВЕРНАЯ на АВГУСТ'!P481</f>
        <v>#REF!</v>
      </c>
    </row>
    <row r="482" spans="1:17" ht="24" x14ac:dyDescent="0.25">
      <c r="A482" s="71"/>
      <c r="B482" s="71"/>
      <c r="C482" s="9" t="s">
        <v>9</v>
      </c>
      <c r="D482" s="10">
        <f t="shared" si="46"/>
        <v>0</v>
      </c>
      <c r="E482" s="10">
        <v>0</v>
      </c>
      <c r="F482" s="10">
        <v>0</v>
      </c>
      <c r="G482" s="10">
        <v>0</v>
      </c>
      <c r="H482" s="10">
        <v>0</v>
      </c>
      <c r="I482" s="10">
        <v>0</v>
      </c>
      <c r="J482" s="10">
        <v>0</v>
      </c>
      <c r="K482" s="10">
        <v>0</v>
      </c>
      <c r="L482" s="15">
        <v>0</v>
      </c>
      <c r="M482" s="10">
        <v>0</v>
      </c>
      <c r="N482" s="10">
        <v>0</v>
      </c>
      <c r="O482" s="10">
        <v>0</v>
      </c>
      <c r="P482" s="12" t="e">
        <f>L482-#REF!</f>
        <v>#REF!</v>
      </c>
      <c r="Q482" s="1" t="e">
        <f>P482-'ВЕРНАЯ на АВГУСТ'!P482</f>
        <v>#REF!</v>
      </c>
    </row>
    <row r="483" spans="1:17" ht="36" x14ac:dyDescent="0.25">
      <c r="A483" s="71"/>
      <c r="B483" s="71"/>
      <c r="C483" s="9" t="s">
        <v>10</v>
      </c>
      <c r="D483" s="10">
        <f t="shared" si="46"/>
        <v>0</v>
      </c>
      <c r="E483" s="10">
        <v>0</v>
      </c>
      <c r="F483" s="10">
        <v>0</v>
      </c>
      <c r="G483" s="10">
        <v>0</v>
      </c>
      <c r="H483" s="10">
        <v>0</v>
      </c>
      <c r="I483" s="10">
        <v>0</v>
      </c>
      <c r="J483" s="10">
        <v>0</v>
      </c>
      <c r="K483" s="10">
        <v>0</v>
      </c>
      <c r="L483" s="15">
        <v>0</v>
      </c>
      <c r="M483" s="10">
        <v>0</v>
      </c>
      <c r="N483" s="10">
        <v>0</v>
      </c>
      <c r="O483" s="10">
        <v>0</v>
      </c>
      <c r="P483" s="12" t="e">
        <f>L483-#REF!</f>
        <v>#REF!</v>
      </c>
      <c r="Q483" s="1" t="e">
        <f>P483-'ВЕРНАЯ на АВГУСТ'!P483</f>
        <v>#REF!</v>
      </c>
    </row>
    <row r="484" spans="1:17" x14ac:dyDescent="0.25">
      <c r="A484" s="9"/>
      <c r="B484" s="9"/>
      <c r="C484" s="9"/>
      <c r="D484" s="10">
        <f t="shared" si="46"/>
        <v>0</v>
      </c>
      <c r="E484" s="10"/>
      <c r="F484" s="10"/>
      <c r="G484" s="10"/>
      <c r="H484" s="10"/>
      <c r="I484" s="10"/>
      <c r="J484" s="10"/>
      <c r="K484" s="10"/>
      <c r="L484" s="15"/>
      <c r="M484" s="10"/>
      <c r="N484" s="10"/>
      <c r="O484" s="10"/>
      <c r="P484" s="12" t="e">
        <f>L484-#REF!</f>
        <v>#REF!</v>
      </c>
      <c r="Q484" s="1" t="e">
        <f>P484-'ВЕРНАЯ на АВГУСТ'!P484</f>
        <v>#REF!</v>
      </c>
    </row>
    <row r="485" spans="1:17" x14ac:dyDescent="0.25">
      <c r="A485" s="71" t="s">
        <v>76</v>
      </c>
      <c r="B485" s="71" t="s">
        <v>13</v>
      </c>
      <c r="C485" s="9" t="s">
        <v>6</v>
      </c>
      <c r="D485" s="10">
        <f t="shared" si="46"/>
        <v>400</v>
      </c>
      <c r="E485" s="10">
        <v>400</v>
      </c>
      <c r="F485" s="10">
        <v>0</v>
      </c>
      <c r="G485" s="10">
        <v>0</v>
      </c>
      <c r="H485" s="10">
        <v>0</v>
      </c>
      <c r="I485" s="10">
        <v>0</v>
      </c>
      <c r="J485" s="10">
        <v>0</v>
      </c>
      <c r="K485" s="10">
        <v>0</v>
      </c>
      <c r="L485" s="15">
        <v>0</v>
      </c>
      <c r="M485" s="10">
        <v>0</v>
      </c>
      <c r="N485" s="10">
        <v>0</v>
      </c>
      <c r="O485" s="10">
        <v>0</v>
      </c>
      <c r="P485" s="12" t="e">
        <f>L485-#REF!</f>
        <v>#REF!</v>
      </c>
      <c r="Q485" s="1" t="e">
        <f>P485-'ВЕРНАЯ на АВГУСТ'!P485</f>
        <v>#REF!</v>
      </c>
    </row>
    <row r="486" spans="1:17" x14ac:dyDescent="0.25">
      <c r="A486" s="71"/>
      <c r="B486" s="71"/>
      <c r="C486" s="9" t="s">
        <v>7</v>
      </c>
      <c r="D486" s="10">
        <f t="shared" si="46"/>
        <v>400</v>
      </c>
      <c r="E486" s="10">
        <v>400</v>
      </c>
      <c r="F486" s="10">
        <v>0</v>
      </c>
      <c r="G486" s="10">
        <v>0</v>
      </c>
      <c r="H486" s="10">
        <v>0</v>
      </c>
      <c r="I486" s="10">
        <v>0</v>
      </c>
      <c r="J486" s="10">
        <v>0</v>
      </c>
      <c r="K486" s="10">
        <v>0</v>
      </c>
      <c r="L486" s="15">
        <v>0</v>
      </c>
      <c r="M486" s="10">
        <v>0</v>
      </c>
      <c r="N486" s="10">
        <v>0</v>
      </c>
      <c r="O486" s="10">
        <v>0</v>
      </c>
      <c r="P486" s="12" t="e">
        <f>L486-#REF!</f>
        <v>#REF!</v>
      </c>
      <c r="Q486" s="1" t="e">
        <f>P486-'ВЕРНАЯ на АВГУСТ'!P486</f>
        <v>#REF!</v>
      </c>
    </row>
    <row r="487" spans="1:17" ht="24" x14ac:dyDescent="0.25">
      <c r="A487" s="71"/>
      <c r="B487" s="71"/>
      <c r="C487" s="9" t="s">
        <v>8</v>
      </c>
      <c r="D487" s="10">
        <f t="shared" si="46"/>
        <v>0</v>
      </c>
      <c r="E487" s="10">
        <v>0</v>
      </c>
      <c r="F487" s="10">
        <v>0</v>
      </c>
      <c r="G487" s="10">
        <v>0</v>
      </c>
      <c r="H487" s="10">
        <v>0</v>
      </c>
      <c r="I487" s="10">
        <v>0</v>
      </c>
      <c r="J487" s="10">
        <v>0</v>
      </c>
      <c r="K487" s="10">
        <v>0</v>
      </c>
      <c r="L487" s="15">
        <v>0</v>
      </c>
      <c r="M487" s="10">
        <v>0</v>
      </c>
      <c r="N487" s="10">
        <v>0</v>
      </c>
      <c r="O487" s="10">
        <v>0</v>
      </c>
      <c r="P487" s="12" t="e">
        <f>L487-#REF!</f>
        <v>#REF!</v>
      </c>
      <c r="Q487" s="1" t="e">
        <f>P487-'ВЕРНАЯ на АВГУСТ'!P487</f>
        <v>#REF!</v>
      </c>
    </row>
    <row r="488" spans="1:17" ht="24" x14ac:dyDescent="0.25">
      <c r="A488" s="71"/>
      <c r="B488" s="71"/>
      <c r="C488" s="9" t="s">
        <v>9</v>
      </c>
      <c r="D488" s="10">
        <f t="shared" si="46"/>
        <v>0</v>
      </c>
      <c r="E488" s="10">
        <v>0</v>
      </c>
      <c r="F488" s="10">
        <v>0</v>
      </c>
      <c r="G488" s="10">
        <v>0</v>
      </c>
      <c r="H488" s="10">
        <v>0</v>
      </c>
      <c r="I488" s="10">
        <v>0</v>
      </c>
      <c r="J488" s="10">
        <v>0</v>
      </c>
      <c r="K488" s="10">
        <v>0</v>
      </c>
      <c r="L488" s="15">
        <v>0</v>
      </c>
      <c r="M488" s="10">
        <v>0</v>
      </c>
      <c r="N488" s="10">
        <v>0</v>
      </c>
      <c r="O488" s="10">
        <v>0</v>
      </c>
      <c r="P488" s="12" t="e">
        <f>L488-#REF!</f>
        <v>#REF!</v>
      </c>
      <c r="Q488" s="1" t="e">
        <f>P488-'ВЕРНАЯ на АВГУСТ'!P488</f>
        <v>#REF!</v>
      </c>
    </row>
    <row r="489" spans="1:17" ht="36" x14ac:dyDescent="0.25">
      <c r="A489" s="71"/>
      <c r="B489" s="71"/>
      <c r="C489" s="9" t="s">
        <v>10</v>
      </c>
      <c r="D489" s="10">
        <f t="shared" ref="D489:D496" si="53">SUM(E489:O489)</f>
        <v>0</v>
      </c>
      <c r="E489" s="10">
        <v>0</v>
      </c>
      <c r="F489" s="10">
        <v>0</v>
      </c>
      <c r="G489" s="10">
        <v>0</v>
      </c>
      <c r="H489" s="10">
        <v>0</v>
      </c>
      <c r="I489" s="10">
        <v>0</v>
      </c>
      <c r="J489" s="10">
        <v>0</v>
      </c>
      <c r="K489" s="10">
        <v>0</v>
      </c>
      <c r="L489" s="15">
        <v>0</v>
      </c>
      <c r="M489" s="10">
        <v>0</v>
      </c>
      <c r="N489" s="10">
        <v>0</v>
      </c>
      <c r="O489" s="10">
        <v>0</v>
      </c>
      <c r="P489" s="12" t="e">
        <f>L489-#REF!</f>
        <v>#REF!</v>
      </c>
      <c r="Q489" s="1" t="e">
        <f>P489-'ВЕРНАЯ на АВГУСТ'!P489</f>
        <v>#REF!</v>
      </c>
    </row>
    <row r="490" spans="1:17" x14ac:dyDescent="0.25">
      <c r="A490" s="9"/>
      <c r="B490" s="9"/>
      <c r="C490" s="9"/>
      <c r="D490" s="10">
        <f t="shared" si="53"/>
        <v>0</v>
      </c>
      <c r="E490" s="10"/>
      <c r="F490" s="10"/>
      <c r="G490" s="10"/>
      <c r="H490" s="10"/>
      <c r="I490" s="10"/>
      <c r="J490" s="10"/>
      <c r="K490" s="10"/>
      <c r="L490" s="15"/>
      <c r="M490" s="10"/>
      <c r="N490" s="10"/>
      <c r="O490" s="10"/>
      <c r="P490" s="12" t="e">
        <f>L490-#REF!</f>
        <v>#REF!</v>
      </c>
      <c r="Q490" s="1" t="e">
        <f>P490-'ВЕРНАЯ на АВГУСТ'!P490</f>
        <v>#REF!</v>
      </c>
    </row>
    <row r="491" spans="1:17" x14ac:dyDescent="0.25">
      <c r="A491" s="73" t="s">
        <v>77</v>
      </c>
      <c r="B491" s="71"/>
      <c r="C491" s="9" t="s">
        <v>6</v>
      </c>
      <c r="D491" s="10">
        <f t="shared" si="53"/>
        <v>5631421.4999999991</v>
      </c>
      <c r="E491" s="10">
        <f t="shared" ref="E491:O496" si="54">E498+E504+E510+E517</f>
        <v>401454.5</v>
      </c>
      <c r="F491" s="10">
        <f t="shared" si="54"/>
        <v>324414.59999999998</v>
      </c>
      <c r="G491" s="10">
        <f t="shared" si="54"/>
        <v>14576</v>
      </c>
      <c r="H491" s="10">
        <f t="shared" si="54"/>
        <v>491108.30000000005</v>
      </c>
      <c r="I491" s="10">
        <f t="shared" si="54"/>
        <v>438026</v>
      </c>
      <c r="J491" s="10">
        <f t="shared" si="54"/>
        <v>693752.09999999986</v>
      </c>
      <c r="K491" s="10">
        <f t="shared" si="54"/>
        <v>621024.6</v>
      </c>
      <c r="L491" s="15">
        <f>L498+L504+L510+L517</f>
        <v>1158441.7000000002</v>
      </c>
      <c r="M491" s="10">
        <f t="shared" si="54"/>
        <v>1175036.2999999998</v>
      </c>
      <c r="N491" s="10">
        <f t="shared" si="54"/>
        <v>269742.09999999998</v>
      </c>
      <c r="O491" s="10">
        <f t="shared" si="54"/>
        <v>43845.3</v>
      </c>
      <c r="P491" s="12" t="e">
        <f>L491-#REF!</f>
        <v>#REF!</v>
      </c>
      <c r="Q491" s="1" t="e">
        <f>P491-'ВЕРНАЯ на АВГУСТ'!P491</f>
        <v>#REF!</v>
      </c>
    </row>
    <row r="492" spans="1:17" x14ac:dyDescent="0.25">
      <c r="A492" s="73"/>
      <c r="B492" s="71"/>
      <c r="C492" s="9" t="s">
        <v>7</v>
      </c>
      <c r="D492" s="10">
        <f t="shared" si="53"/>
        <v>1830486.5</v>
      </c>
      <c r="E492" s="10">
        <f t="shared" si="54"/>
        <v>83454.5</v>
      </c>
      <c r="F492" s="10">
        <f t="shared" si="54"/>
        <v>59731.5</v>
      </c>
      <c r="G492" s="10">
        <f t="shared" si="54"/>
        <v>14576</v>
      </c>
      <c r="H492" s="10">
        <f t="shared" si="54"/>
        <v>249913.40000000002</v>
      </c>
      <c r="I492" s="10">
        <f t="shared" si="54"/>
        <v>144527</v>
      </c>
      <c r="J492" s="10">
        <f t="shared" si="54"/>
        <v>381108.9</v>
      </c>
      <c r="K492" s="10">
        <f t="shared" si="54"/>
        <v>104914.69999999998</v>
      </c>
      <c r="L492" s="15">
        <f t="shared" si="54"/>
        <v>446018.5</v>
      </c>
      <c r="M492" s="10">
        <f t="shared" si="54"/>
        <v>233702.7</v>
      </c>
      <c r="N492" s="10">
        <f t="shared" si="54"/>
        <v>68694</v>
      </c>
      <c r="O492" s="10">
        <f t="shared" si="54"/>
        <v>43845.3</v>
      </c>
      <c r="P492" s="12" t="e">
        <f>L492-#REF!</f>
        <v>#REF!</v>
      </c>
      <c r="Q492" s="1" t="e">
        <f>P492-'ВЕРНАЯ на АВГУСТ'!P492</f>
        <v>#REF!</v>
      </c>
    </row>
    <row r="493" spans="1:17" ht="24" x14ac:dyDescent="0.25">
      <c r="A493" s="73"/>
      <c r="B493" s="71"/>
      <c r="C493" s="9" t="s">
        <v>8</v>
      </c>
      <c r="D493" s="10">
        <f t="shared" si="53"/>
        <v>3420027.4000000004</v>
      </c>
      <c r="E493" s="10">
        <f t="shared" si="54"/>
        <v>318000</v>
      </c>
      <c r="F493" s="10">
        <f t="shared" si="54"/>
        <v>264683.09999999998</v>
      </c>
      <c r="G493" s="10">
        <f t="shared" si="54"/>
        <v>0</v>
      </c>
      <c r="H493" s="10">
        <f t="shared" si="54"/>
        <v>41194.9</v>
      </c>
      <c r="I493" s="10">
        <f t="shared" si="54"/>
        <v>175118.7</v>
      </c>
      <c r="J493" s="10">
        <f t="shared" si="54"/>
        <v>250115.9</v>
      </c>
      <c r="K493" s="10">
        <f t="shared" si="54"/>
        <v>516109.9</v>
      </c>
      <c r="L493" s="15">
        <f t="shared" si="54"/>
        <v>712423.2</v>
      </c>
      <c r="M493" s="10">
        <f t="shared" si="54"/>
        <v>941333.6</v>
      </c>
      <c r="N493" s="10">
        <f t="shared" si="54"/>
        <v>201048.09999999998</v>
      </c>
      <c r="O493" s="10">
        <f t="shared" si="54"/>
        <v>0</v>
      </c>
      <c r="P493" s="12" t="e">
        <f>L493-#REF!</f>
        <v>#REF!</v>
      </c>
      <c r="Q493" s="1" t="e">
        <f>P493-'ВЕРНАЯ на АВГУСТ'!P493</f>
        <v>#REF!</v>
      </c>
    </row>
    <row r="494" spans="1:17" ht="24" x14ac:dyDescent="0.25">
      <c r="A494" s="73"/>
      <c r="B494" s="71"/>
      <c r="C494" s="9" t="s">
        <v>9</v>
      </c>
      <c r="D494" s="10">
        <f t="shared" si="53"/>
        <v>0</v>
      </c>
      <c r="E494" s="10">
        <f t="shared" si="54"/>
        <v>0</v>
      </c>
      <c r="F494" s="10">
        <f t="shared" si="54"/>
        <v>0</v>
      </c>
      <c r="G494" s="10">
        <f t="shared" si="54"/>
        <v>0</v>
      </c>
      <c r="H494" s="10">
        <f t="shared" si="54"/>
        <v>0</v>
      </c>
      <c r="I494" s="10">
        <f t="shared" si="54"/>
        <v>0</v>
      </c>
      <c r="J494" s="10">
        <f t="shared" si="54"/>
        <v>0</v>
      </c>
      <c r="K494" s="10">
        <f t="shared" si="54"/>
        <v>0</v>
      </c>
      <c r="L494" s="15">
        <f t="shared" si="54"/>
        <v>0</v>
      </c>
      <c r="M494" s="10">
        <f t="shared" si="54"/>
        <v>0</v>
      </c>
      <c r="N494" s="10">
        <f t="shared" si="54"/>
        <v>0</v>
      </c>
      <c r="O494" s="10">
        <f t="shared" si="54"/>
        <v>0</v>
      </c>
      <c r="P494" s="12" t="e">
        <f>L494-#REF!</f>
        <v>#REF!</v>
      </c>
      <c r="Q494" s="1" t="e">
        <f>P494-'ВЕРНАЯ на АВГУСТ'!P494</f>
        <v>#REF!</v>
      </c>
    </row>
    <row r="495" spans="1:17" ht="36" x14ac:dyDescent="0.25">
      <c r="A495" s="73"/>
      <c r="B495" s="71"/>
      <c r="C495" s="9" t="s">
        <v>10</v>
      </c>
      <c r="D495" s="10">
        <f t="shared" si="53"/>
        <v>118380.3</v>
      </c>
      <c r="E495" s="10">
        <f t="shared" si="54"/>
        <v>0</v>
      </c>
      <c r="F495" s="10">
        <f t="shared" si="54"/>
        <v>0</v>
      </c>
      <c r="G495" s="10">
        <f t="shared" si="54"/>
        <v>0</v>
      </c>
      <c r="H495" s="10">
        <f t="shared" si="54"/>
        <v>0</v>
      </c>
      <c r="I495" s="10">
        <f t="shared" si="54"/>
        <v>118380.3</v>
      </c>
      <c r="J495" s="10">
        <f t="shared" si="54"/>
        <v>0</v>
      </c>
      <c r="K495" s="10">
        <f t="shared" si="54"/>
        <v>0</v>
      </c>
      <c r="L495" s="15">
        <f t="shared" si="54"/>
        <v>0</v>
      </c>
      <c r="M495" s="10">
        <f t="shared" si="54"/>
        <v>0</v>
      </c>
      <c r="N495" s="10">
        <f t="shared" si="54"/>
        <v>0</v>
      </c>
      <c r="O495" s="10">
        <f t="shared" si="54"/>
        <v>0</v>
      </c>
      <c r="P495" s="12" t="e">
        <f>L495-#REF!</f>
        <v>#REF!</v>
      </c>
      <c r="Q495" s="1" t="e">
        <f>P495-'ВЕРНАЯ на АВГУСТ'!P495</f>
        <v>#REF!</v>
      </c>
    </row>
    <row r="496" spans="1:17" ht="72" x14ac:dyDescent="0.25">
      <c r="A496" s="73"/>
      <c r="B496" s="71"/>
      <c r="C496" s="9" t="s">
        <v>11</v>
      </c>
      <c r="D496" s="10">
        <f t="shared" si="53"/>
        <v>262527.3</v>
      </c>
      <c r="E496" s="10">
        <f t="shared" si="54"/>
        <v>0</v>
      </c>
      <c r="F496" s="10">
        <f t="shared" si="54"/>
        <v>0</v>
      </c>
      <c r="G496" s="10">
        <f t="shared" si="54"/>
        <v>0</v>
      </c>
      <c r="H496" s="10">
        <f t="shared" si="54"/>
        <v>200000</v>
      </c>
      <c r="I496" s="10">
        <f t="shared" si="54"/>
        <v>0</v>
      </c>
      <c r="J496" s="10">
        <f t="shared" si="54"/>
        <v>62527.3</v>
      </c>
      <c r="K496" s="10">
        <f t="shared" si="54"/>
        <v>0</v>
      </c>
      <c r="L496" s="15">
        <f t="shared" si="54"/>
        <v>0</v>
      </c>
      <c r="M496" s="10">
        <f t="shared" si="54"/>
        <v>0</v>
      </c>
      <c r="N496" s="10">
        <f t="shared" si="54"/>
        <v>0</v>
      </c>
      <c r="O496" s="10">
        <f t="shared" si="54"/>
        <v>0</v>
      </c>
      <c r="P496" s="12" t="e">
        <f>L496-#REF!</f>
        <v>#REF!</v>
      </c>
      <c r="Q496" s="1" t="e">
        <f>P496-'ВЕРНАЯ на АВГУСТ'!P496</f>
        <v>#REF!</v>
      </c>
    </row>
    <row r="497" spans="1:17" x14ac:dyDescent="0.25">
      <c r="A497" s="73"/>
      <c r="B497" s="71" t="s">
        <v>12</v>
      </c>
      <c r="C497" s="71"/>
      <c r="D497" s="71"/>
      <c r="E497" s="71"/>
      <c r="F497" s="71"/>
      <c r="G497" s="71"/>
      <c r="H497" s="71"/>
      <c r="I497" s="71"/>
      <c r="J497" s="71"/>
      <c r="K497" s="71"/>
      <c r="L497" s="71"/>
      <c r="M497" s="71"/>
      <c r="N497" s="9"/>
      <c r="O497" s="9"/>
      <c r="P497" s="12" t="e">
        <f>L497-#REF!</f>
        <v>#REF!</v>
      </c>
      <c r="Q497" s="1" t="e">
        <f>P497-'ВЕРНАЯ на АВГУСТ'!P497</f>
        <v>#REF!</v>
      </c>
    </row>
    <row r="498" spans="1:17" x14ac:dyDescent="0.25">
      <c r="A498" s="73"/>
      <c r="B498" s="71" t="s">
        <v>13</v>
      </c>
      <c r="C498" s="9" t="s">
        <v>6</v>
      </c>
      <c r="D498" s="20">
        <f t="shared" ref="D498:D561" si="55">SUM(E498:O498)</f>
        <v>2790278.6</v>
      </c>
      <c r="E498" s="9">
        <f t="shared" ref="E498:O503" si="56">E523+E529+E535+E541+E547+E553+E559+E583+E589+E595+E601+E613+E619+E649+E655+E668+E717+E805+E811+E817+E823</f>
        <v>25770</v>
      </c>
      <c r="F498" s="9">
        <f t="shared" si="56"/>
        <v>33887.300000000003</v>
      </c>
      <c r="G498" s="9">
        <f t="shared" si="56"/>
        <v>14576</v>
      </c>
      <c r="H498" s="9">
        <f t="shared" si="56"/>
        <v>490260.60000000003</v>
      </c>
      <c r="I498" s="9">
        <f t="shared" si="56"/>
        <v>286456</v>
      </c>
      <c r="J498" s="9">
        <f t="shared" si="56"/>
        <v>634619.89999999991</v>
      </c>
      <c r="K498" s="9">
        <f t="shared" si="56"/>
        <v>368753.3</v>
      </c>
      <c r="L498" s="17">
        <f t="shared" si="56"/>
        <v>317947.90000000002</v>
      </c>
      <c r="M498" s="9">
        <f t="shared" si="56"/>
        <v>304420.19999999995</v>
      </c>
      <c r="N498" s="9">
        <f t="shared" si="56"/>
        <v>269742.09999999998</v>
      </c>
      <c r="O498" s="9">
        <f t="shared" si="56"/>
        <v>43845.3</v>
      </c>
      <c r="P498" s="12" t="e">
        <f>L498-#REF!</f>
        <v>#REF!</v>
      </c>
      <c r="Q498" s="1" t="e">
        <f>P498-'ВЕРНАЯ на АВГУСТ'!P498</f>
        <v>#REF!</v>
      </c>
    </row>
    <row r="499" spans="1:17" x14ac:dyDescent="0.25">
      <c r="A499" s="73"/>
      <c r="B499" s="71"/>
      <c r="C499" s="9" t="s">
        <v>7</v>
      </c>
      <c r="D499" s="20">
        <f t="shared" si="55"/>
        <v>1205112.7</v>
      </c>
      <c r="E499" s="9">
        <f t="shared" si="56"/>
        <v>7770</v>
      </c>
      <c r="F499" s="9">
        <f t="shared" si="56"/>
        <v>33887.300000000003</v>
      </c>
      <c r="G499" s="9">
        <f t="shared" si="56"/>
        <v>14576</v>
      </c>
      <c r="H499" s="9">
        <f t="shared" si="56"/>
        <v>249065.7</v>
      </c>
      <c r="I499" s="9">
        <f t="shared" si="56"/>
        <v>122957</v>
      </c>
      <c r="J499" s="9">
        <f t="shared" si="56"/>
        <v>365929.7</v>
      </c>
      <c r="K499" s="9">
        <f t="shared" si="56"/>
        <v>41964.399999999994</v>
      </c>
      <c r="L499" s="17">
        <f t="shared" si="56"/>
        <v>139524.69999999998</v>
      </c>
      <c r="M499" s="9">
        <f t="shared" si="56"/>
        <v>116898.6</v>
      </c>
      <c r="N499" s="9">
        <f t="shared" si="56"/>
        <v>68694</v>
      </c>
      <c r="O499" s="9">
        <f t="shared" si="56"/>
        <v>43845.3</v>
      </c>
      <c r="P499" s="12" t="e">
        <f>L499-#REF!</f>
        <v>#REF!</v>
      </c>
      <c r="Q499" s="1" t="e">
        <f>P499-'ВЕРНАЯ на АВГУСТ'!P499</f>
        <v>#REF!</v>
      </c>
    </row>
    <row r="500" spans="1:17" ht="24" x14ac:dyDescent="0.25">
      <c r="A500" s="73"/>
      <c r="B500" s="71"/>
      <c r="C500" s="9" t="s">
        <v>8</v>
      </c>
      <c r="D500" s="10">
        <f t="shared" si="55"/>
        <v>1248211.3</v>
      </c>
      <c r="E500" s="9">
        <f t="shared" si="56"/>
        <v>18000</v>
      </c>
      <c r="F500" s="9">
        <f t="shared" si="56"/>
        <v>0</v>
      </c>
      <c r="G500" s="9">
        <f t="shared" si="56"/>
        <v>0</v>
      </c>
      <c r="H500" s="9">
        <f t="shared" si="56"/>
        <v>41194.9</v>
      </c>
      <c r="I500" s="9">
        <f t="shared" si="56"/>
        <v>45118.700000000004</v>
      </c>
      <c r="J500" s="9">
        <f t="shared" si="56"/>
        <v>250115.9</v>
      </c>
      <c r="K500" s="9">
        <f t="shared" si="56"/>
        <v>326788.90000000002</v>
      </c>
      <c r="L500" s="17">
        <f t="shared" si="56"/>
        <v>178423.2</v>
      </c>
      <c r="M500" s="9">
        <f t="shared" si="56"/>
        <v>187521.59999999998</v>
      </c>
      <c r="N500" s="9">
        <f t="shared" si="56"/>
        <v>201048.09999999998</v>
      </c>
      <c r="O500" s="9">
        <f t="shared" si="56"/>
        <v>0</v>
      </c>
      <c r="P500" s="12" t="e">
        <f>L500-#REF!</f>
        <v>#REF!</v>
      </c>
      <c r="Q500" s="1" t="e">
        <f>P500-'ВЕРНАЯ на АВГУСТ'!P500</f>
        <v>#REF!</v>
      </c>
    </row>
    <row r="501" spans="1:17" ht="24" x14ac:dyDescent="0.25">
      <c r="A501" s="73"/>
      <c r="B501" s="71"/>
      <c r="C501" s="9" t="s">
        <v>9</v>
      </c>
      <c r="D501" s="10">
        <f t="shared" si="55"/>
        <v>0</v>
      </c>
      <c r="E501" s="9">
        <f t="shared" si="56"/>
        <v>0</v>
      </c>
      <c r="F501" s="9">
        <f t="shared" si="56"/>
        <v>0</v>
      </c>
      <c r="G501" s="9">
        <f t="shared" si="56"/>
        <v>0</v>
      </c>
      <c r="H501" s="9">
        <f t="shared" si="56"/>
        <v>0</v>
      </c>
      <c r="I501" s="9">
        <f t="shared" si="56"/>
        <v>0</v>
      </c>
      <c r="J501" s="9">
        <f t="shared" si="56"/>
        <v>0</v>
      </c>
      <c r="K501" s="9">
        <f t="shared" si="56"/>
        <v>0</v>
      </c>
      <c r="L501" s="17">
        <f t="shared" si="56"/>
        <v>0</v>
      </c>
      <c r="M501" s="9">
        <f t="shared" si="56"/>
        <v>0</v>
      </c>
      <c r="N501" s="9">
        <f t="shared" si="56"/>
        <v>0</v>
      </c>
      <c r="O501" s="9">
        <f t="shared" si="56"/>
        <v>0</v>
      </c>
      <c r="P501" s="12" t="e">
        <f>L501-#REF!</f>
        <v>#REF!</v>
      </c>
      <c r="Q501" s="1" t="e">
        <f>P501-'ВЕРНАЯ на АВГУСТ'!P501</f>
        <v>#REF!</v>
      </c>
    </row>
    <row r="502" spans="1:17" ht="36" x14ac:dyDescent="0.25">
      <c r="A502" s="73"/>
      <c r="B502" s="71"/>
      <c r="C502" s="9" t="s">
        <v>10</v>
      </c>
      <c r="D502" s="10">
        <f t="shared" si="55"/>
        <v>118380.3</v>
      </c>
      <c r="E502" s="9">
        <f t="shared" si="56"/>
        <v>0</v>
      </c>
      <c r="F502" s="9">
        <f t="shared" si="56"/>
        <v>0</v>
      </c>
      <c r="G502" s="9">
        <f t="shared" si="56"/>
        <v>0</v>
      </c>
      <c r="H502" s="9">
        <f t="shared" si="56"/>
        <v>0</v>
      </c>
      <c r="I502" s="9">
        <f t="shared" si="56"/>
        <v>118380.3</v>
      </c>
      <c r="J502" s="9">
        <f t="shared" si="56"/>
        <v>0</v>
      </c>
      <c r="K502" s="9">
        <f t="shared" si="56"/>
        <v>0</v>
      </c>
      <c r="L502" s="17">
        <f t="shared" si="56"/>
        <v>0</v>
      </c>
      <c r="M502" s="9">
        <f t="shared" si="56"/>
        <v>0</v>
      </c>
      <c r="N502" s="9">
        <f t="shared" si="56"/>
        <v>0</v>
      </c>
      <c r="O502" s="9">
        <f t="shared" si="56"/>
        <v>0</v>
      </c>
      <c r="P502" s="12" t="e">
        <f>L502-#REF!</f>
        <v>#REF!</v>
      </c>
      <c r="Q502" s="1" t="e">
        <f>P502-'ВЕРНАЯ на АВГУСТ'!P502</f>
        <v>#REF!</v>
      </c>
    </row>
    <row r="503" spans="1:17" ht="72" x14ac:dyDescent="0.25">
      <c r="A503" s="73"/>
      <c r="B503" s="71"/>
      <c r="C503" s="9" t="s">
        <v>11</v>
      </c>
      <c r="D503" s="10">
        <f t="shared" si="55"/>
        <v>218574.3</v>
      </c>
      <c r="E503" s="9">
        <f t="shared" si="56"/>
        <v>0</v>
      </c>
      <c r="F503" s="9">
        <f t="shared" si="56"/>
        <v>0</v>
      </c>
      <c r="G503" s="9">
        <f t="shared" si="56"/>
        <v>0</v>
      </c>
      <c r="H503" s="9">
        <f t="shared" si="56"/>
        <v>200000</v>
      </c>
      <c r="I503" s="9">
        <f t="shared" si="56"/>
        <v>0</v>
      </c>
      <c r="J503" s="9">
        <f t="shared" si="56"/>
        <v>18574.300000000003</v>
      </c>
      <c r="K503" s="9">
        <f t="shared" si="56"/>
        <v>0</v>
      </c>
      <c r="L503" s="17">
        <f t="shared" si="56"/>
        <v>0</v>
      </c>
      <c r="M503" s="9">
        <f t="shared" si="56"/>
        <v>0</v>
      </c>
      <c r="N503" s="9">
        <f t="shared" si="56"/>
        <v>0</v>
      </c>
      <c r="O503" s="9">
        <f t="shared" si="56"/>
        <v>0</v>
      </c>
      <c r="P503" s="12" t="e">
        <f>L503-#REF!</f>
        <v>#REF!</v>
      </c>
      <c r="Q503" s="1" t="e">
        <f>P503-'ВЕРНАЯ на АВГУСТ'!P503</f>
        <v>#REF!</v>
      </c>
    </row>
    <row r="504" spans="1:17" x14ac:dyDescent="0.25">
      <c r="A504" s="73"/>
      <c r="B504" s="71" t="s">
        <v>14</v>
      </c>
      <c r="C504" s="9" t="s">
        <v>6</v>
      </c>
      <c r="D504" s="10">
        <f t="shared" si="55"/>
        <v>2173.6999999999998</v>
      </c>
      <c r="E504" s="10">
        <f t="shared" ref="E504:O509" si="57">E565</f>
        <v>0</v>
      </c>
      <c r="F504" s="10">
        <f t="shared" si="57"/>
        <v>0</v>
      </c>
      <c r="G504" s="10">
        <f t="shared" si="57"/>
        <v>0</v>
      </c>
      <c r="H504" s="10">
        <f t="shared" si="57"/>
        <v>0</v>
      </c>
      <c r="I504" s="10">
        <f t="shared" si="57"/>
        <v>0</v>
      </c>
      <c r="J504" s="10">
        <f t="shared" si="57"/>
        <v>2173.6999999999998</v>
      </c>
      <c r="K504" s="10">
        <f t="shared" si="57"/>
        <v>0</v>
      </c>
      <c r="L504" s="15">
        <f t="shared" si="57"/>
        <v>0</v>
      </c>
      <c r="M504" s="10">
        <f t="shared" si="57"/>
        <v>0</v>
      </c>
      <c r="N504" s="10">
        <f t="shared" si="57"/>
        <v>0</v>
      </c>
      <c r="O504" s="10">
        <f t="shared" si="57"/>
        <v>0</v>
      </c>
      <c r="P504" s="12" t="e">
        <f>L504-#REF!</f>
        <v>#REF!</v>
      </c>
      <c r="Q504" s="1" t="e">
        <f>P504-'ВЕРНАЯ на АВГУСТ'!P504</f>
        <v>#REF!</v>
      </c>
    </row>
    <row r="505" spans="1:17" x14ac:dyDescent="0.25">
      <c r="A505" s="73"/>
      <c r="B505" s="71"/>
      <c r="C505" s="9" t="s">
        <v>7</v>
      </c>
      <c r="D505" s="10">
        <f t="shared" si="55"/>
        <v>2173.6999999999998</v>
      </c>
      <c r="E505" s="10">
        <f t="shared" si="57"/>
        <v>0</v>
      </c>
      <c r="F505" s="10">
        <f t="shared" si="57"/>
        <v>0</v>
      </c>
      <c r="G505" s="10">
        <f t="shared" si="57"/>
        <v>0</v>
      </c>
      <c r="H505" s="10">
        <f t="shared" si="57"/>
        <v>0</v>
      </c>
      <c r="I505" s="10">
        <f t="shared" si="57"/>
        <v>0</v>
      </c>
      <c r="J505" s="10">
        <f t="shared" si="57"/>
        <v>2173.6999999999998</v>
      </c>
      <c r="K505" s="10">
        <f t="shared" si="57"/>
        <v>0</v>
      </c>
      <c r="L505" s="15">
        <f t="shared" si="57"/>
        <v>0</v>
      </c>
      <c r="M505" s="10">
        <f t="shared" si="57"/>
        <v>0</v>
      </c>
      <c r="N505" s="10">
        <f t="shared" si="57"/>
        <v>0</v>
      </c>
      <c r="O505" s="10">
        <f t="shared" si="57"/>
        <v>0</v>
      </c>
      <c r="P505" s="12" t="e">
        <f>L505-#REF!</f>
        <v>#REF!</v>
      </c>
      <c r="Q505" s="1" t="e">
        <f>P505-'ВЕРНАЯ на АВГУСТ'!P505</f>
        <v>#REF!</v>
      </c>
    </row>
    <row r="506" spans="1:17" ht="24" x14ac:dyDescent="0.25">
      <c r="A506" s="73"/>
      <c r="B506" s="71"/>
      <c r="C506" s="9" t="s">
        <v>8</v>
      </c>
      <c r="D506" s="10">
        <f t="shared" si="55"/>
        <v>0</v>
      </c>
      <c r="E506" s="10">
        <f t="shared" si="57"/>
        <v>0</v>
      </c>
      <c r="F506" s="10">
        <f t="shared" si="57"/>
        <v>0</v>
      </c>
      <c r="G506" s="10">
        <f t="shared" si="57"/>
        <v>0</v>
      </c>
      <c r="H506" s="10">
        <f t="shared" si="57"/>
        <v>0</v>
      </c>
      <c r="I506" s="10">
        <f t="shared" si="57"/>
        <v>0</v>
      </c>
      <c r="J506" s="10">
        <f t="shared" si="57"/>
        <v>0</v>
      </c>
      <c r="K506" s="10">
        <f t="shared" si="57"/>
        <v>0</v>
      </c>
      <c r="L506" s="15">
        <f t="shared" si="57"/>
        <v>0</v>
      </c>
      <c r="M506" s="10">
        <f t="shared" si="57"/>
        <v>0</v>
      </c>
      <c r="N506" s="10">
        <f t="shared" si="57"/>
        <v>0</v>
      </c>
      <c r="O506" s="10">
        <f t="shared" si="57"/>
        <v>0</v>
      </c>
      <c r="P506" s="12" t="e">
        <f>L506-#REF!</f>
        <v>#REF!</v>
      </c>
      <c r="Q506" s="1" t="e">
        <f>P506-'ВЕРНАЯ на АВГУСТ'!P506</f>
        <v>#REF!</v>
      </c>
    </row>
    <row r="507" spans="1:17" ht="24" x14ac:dyDescent="0.25">
      <c r="A507" s="73"/>
      <c r="B507" s="71"/>
      <c r="C507" s="9" t="s">
        <v>9</v>
      </c>
      <c r="D507" s="10">
        <f t="shared" si="55"/>
        <v>0</v>
      </c>
      <c r="E507" s="10">
        <f t="shared" si="57"/>
        <v>0</v>
      </c>
      <c r="F507" s="10">
        <f t="shared" si="57"/>
        <v>0</v>
      </c>
      <c r="G507" s="10">
        <f t="shared" si="57"/>
        <v>0</v>
      </c>
      <c r="H507" s="10">
        <f t="shared" si="57"/>
        <v>0</v>
      </c>
      <c r="I507" s="10">
        <f t="shared" si="57"/>
        <v>0</v>
      </c>
      <c r="J507" s="10">
        <f t="shared" si="57"/>
        <v>0</v>
      </c>
      <c r="K507" s="10">
        <f t="shared" si="57"/>
        <v>0</v>
      </c>
      <c r="L507" s="15">
        <f t="shared" si="57"/>
        <v>0</v>
      </c>
      <c r="M507" s="10">
        <f t="shared" si="57"/>
        <v>0</v>
      </c>
      <c r="N507" s="10">
        <f t="shared" si="57"/>
        <v>0</v>
      </c>
      <c r="O507" s="10">
        <f t="shared" si="57"/>
        <v>0</v>
      </c>
      <c r="P507" s="12" t="e">
        <f>L507-#REF!</f>
        <v>#REF!</v>
      </c>
      <c r="Q507" s="1" t="e">
        <f>P507-'ВЕРНАЯ на АВГУСТ'!P507</f>
        <v>#REF!</v>
      </c>
    </row>
    <row r="508" spans="1:17" ht="36" x14ac:dyDescent="0.25">
      <c r="A508" s="73"/>
      <c r="B508" s="71"/>
      <c r="C508" s="9" t="s">
        <v>10</v>
      </c>
      <c r="D508" s="10">
        <f t="shared" si="55"/>
        <v>0</v>
      </c>
      <c r="E508" s="10">
        <f t="shared" si="57"/>
        <v>0</v>
      </c>
      <c r="F508" s="10">
        <f t="shared" si="57"/>
        <v>0</v>
      </c>
      <c r="G508" s="10">
        <f t="shared" si="57"/>
        <v>0</v>
      </c>
      <c r="H508" s="10">
        <f t="shared" si="57"/>
        <v>0</v>
      </c>
      <c r="I508" s="10">
        <f t="shared" si="57"/>
        <v>0</v>
      </c>
      <c r="J508" s="10">
        <f t="shared" si="57"/>
        <v>0</v>
      </c>
      <c r="K508" s="10">
        <f t="shared" si="57"/>
        <v>0</v>
      </c>
      <c r="L508" s="15">
        <f t="shared" si="57"/>
        <v>0</v>
      </c>
      <c r="M508" s="10">
        <f t="shared" si="57"/>
        <v>0</v>
      </c>
      <c r="N508" s="10">
        <f t="shared" si="57"/>
        <v>0</v>
      </c>
      <c r="O508" s="10">
        <f t="shared" si="57"/>
        <v>0</v>
      </c>
      <c r="P508" s="12" t="e">
        <f>L508-#REF!</f>
        <v>#REF!</v>
      </c>
      <c r="Q508" s="1" t="e">
        <f>P508-'ВЕРНАЯ на АВГУСТ'!P508</f>
        <v>#REF!</v>
      </c>
    </row>
    <row r="509" spans="1:17" hidden="1" x14ac:dyDescent="0.25">
      <c r="A509" s="73"/>
      <c r="B509" s="9"/>
      <c r="C509" s="9"/>
      <c r="D509" s="10">
        <f t="shared" si="55"/>
        <v>0</v>
      </c>
      <c r="E509" s="10">
        <f t="shared" si="57"/>
        <v>0</v>
      </c>
      <c r="F509" s="10">
        <f t="shared" si="57"/>
        <v>0</v>
      </c>
      <c r="G509" s="10">
        <f t="shared" si="57"/>
        <v>0</v>
      </c>
      <c r="H509" s="10">
        <f t="shared" si="57"/>
        <v>0</v>
      </c>
      <c r="I509" s="10">
        <f t="shared" si="57"/>
        <v>0</v>
      </c>
      <c r="J509" s="10">
        <f t="shared" si="57"/>
        <v>0</v>
      </c>
      <c r="K509" s="10">
        <f t="shared" si="57"/>
        <v>0</v>
      </c>
      <c r="L509" s="15">
        <f t="shared" si="57"/>
        <v>0</v>
      </c>
      <c r="M509" s="10">
        <f t="shared" si="57"/>
        <v>0</v>
      </c>
      <c r="N509" s="10">
        <f t="shared" si="57"/>
        <v>0</v>
      </c>
      <c r="O509" s="10">
        <f t="shared" si="57"/>
        <v>0</v>
      </c>
      <c r="P509" s="12" t="e">
        <f>L509-#REF!</f>
        <v>#REF!</v>
      </c>
      <c r="Q509" s="1" t="e">
        <f>P509-'ВЕРНАЯ на АВГУСТ'!P509</f>
        <v>#REF!</v>
      </c>
    </row>
    <row r="510" spans="1:17" x14ac:dyDescent="0.25">
      <c r="A510" s="73"/>
      <c r="B510" s="71" t="s">
        <v>15</v>
      </c>
      <c r="C510" s="9" t="s">
        <v>6</v>
      </c>
      <c r="D510" s="10">
        <f t="shared" si="55"/>
        <v>818629.5</v>
      </c>
      <c r="E510" s="10">
        <f t="shared" ref="E510:O515" si="58">E571+E577+E607+E632</f>
        <v>375684.5</v>
      </c>
      <c r="F510" s="10">
        <f t="shared" si="58"/>
        <v>290527.3</v>
      </c>
      <c r="G510" s="10">
        <f t="shared" si="58"/>
        <v>0</v>
      </c>
      <c r="H510" s="10">
        <f>H571+H577+H607+H632</f>
        <v>847.69999999999993</v>
      </c>
      <c r="I510" s="10">
        <f t="shared" si="58"/>
        <v>151570</v>
      </c>
      <c r="J510" s="10">
        <f t="shared" si="58"/>
        <v>0</v>
      </c>
      <c r="K510" s="10">
        <f t="shared" si="58"/>
        <v>0</v>
      </c>
      <c r="L510" s="15">
        <f t="shared" si="58"/>
        <v>0</v>
      </c>
      <c r="M510" s="10">
        <f t="shared" si="58"/>
        <v>0</v>
      </c>
      <c r="N510" s="10">
        <f t="shared" si="58"/>
        <v>0</v>
      </c>
      <c r="O510" s="10">
        <f t="shared" si="58"/>
        <v>0</v>
      </c>
      <c r="P510" s="12" t="e">
        <f>L510-#REF!</f>
        <v>#REF!</v>
      </c>
      <c r="Q510" s="1" t="e">
        <f>P510-'ВЕРНАЯ на АВГУСТ'!P510</f>
        <v>#REF!</v>
      </c>
    </row>
    <row r="511" spans="1:17" x14ac:dyDescent="0.25">
      <c r="A511" s="73"/>
      <c r="B511" s="71"/>
      <c r="C511" s="9" t="s">
        <v>7</v>
      </c>
      <c r="D511" s="10">
        <f t="shared" si="55"/>
        <v>123946.4</v>
      </c>
      <c r="E511" s="10">
        <f t="shared" si="58"/>
        <v>75684.5</v>
      </c>
      <c r="F511" s="10">
        <f t="shared" si="58"/>
        <v>25844.2</v>
      </c>
      <c r="G511" s="10">
        <f t="shared" si="58"/>
        <v>0</v>
      </c>
      <c r="H511" s="10">
        <f t="shared" si="58"/>
        <v>847.69999999999993</v>
      </c>
      <c r="I511" s="10">
        <f t="shared" si="58"/>
        <v>21570</v>
      </c>
      <c r="J511" s="10">
        <f t="shared" si="58"/>
        <v>0</v>
      </c>
      <c r="K511" s="10">
        <f t="shared" si="58"/>
        <v>0</v>
      </c>
      <c r="L511" s="15">
        <f t="shared" si="58"/>
        <v>0</v>
      </c>
      <c r="M511" s="10">
        <f t="shared" si="58"/>
        <v>0</v>
      </c>
      <c r="N511" s="10">
        <f t="shared" si="58"/>
        <v>0</v>
      </c>
      <c r="O511" s="10">
        <f t="shared" si="58"/>
        <v>0</v>
      </c>
      <c r="P511" s="12" t="e">
        <f>L511-#REF!</f>
        <v>#REF!</v>
      </c>
      <c r="Q511" s="1" t="e">
        <f>P511-'ВЕРНАЯ на АВГУСТ'!P511</f>
        <v>#REF!</v>
      </c>
    </row>
    <row r="512" spans="1:17" ht="24" x14ac:dyDescent="0.25">
      <c r="A512" s="73"/>
      <c r="B512" s="71"/>
      <c r="C512" s="9" t="s">
        <v>8</v>
      </c>
      <c r="D512" s="10">
        <f t="shared" si="55"/>
        <v>694683.1</v>
      </c>
      <c r="E512" s="10">
        <f t="shared" si="58"/>
        <v>300000</v>
      </c>
      <c r="F512" s="10">
        <f t="shared" si="58"/>
        <v>264683.09999999998</v>
      </c>
      <c r="G512" s="10">
        <f t="shared" si="58"/>
        <v>0</v>
      </c>
      <c r="H512" s="10">
        <f t="shared" si="58"/>
        <v>0</v>
      </c>
      <c r="I512" s="10">
        <f t="shared" si="58"/>
        <v>130000</v>
      </c>
      <c r="J512" s="10">
        <f t="shared" si="58"/>
        <v>0</v>
      </c>
      <c r="K512" s="10">
        <f t="shared" si="58"/>
        <v>0</v>
      </c>
      <c r="L512" s="15">
        <f t="shared" si="58"/>
        <v>0</v>
      </c>
      <c r="M512" s="10">
        <f t="shared" si="58"/>
        <v>0</v>
      </c>
      <c r="N512" s="10">
        <f t="shared" si="58"/>
        <v>0</v>
      </c>
      <c r="O512" s="10">
        <f t="shared" si="58"/>
        <v>0</v>
      </c>
      <c r="P512" s="12" t="e">
        <f>L512-#REF!</f>
        <v>#REF!</v>
      </c>
      <c r="Q512" s="1" t="e">
        <f>P512-'ВЕРНАЯ на АВГУСТ'!P512</f>
        <v>#REF!</v>
      </c>
    </row>
    <row r="513" spans="1:17" ht="24" x14ac:dyDescent="0.25">
      <c r="A513" s="73"/>
      <c r="B513" s="71"/>
      <c r="C513" s="9" t="s">
        <v>9</v>
      </c>
      <c r="D513" s="10">
        <f t="shared" si="55"/>
        <v>0</v>
      </c>
      <c r="E513" s="10">
        <f t="shared" si="58"/>
        <v>0</v>
      </c>
      <c r="F513" s="10">
        <f t="shared" si="58"/>
        <v>0</v>
      </c>
      <c r="G513" s="10">
        <f t="shared" si="58"/>
        <v>0</v>
      </c>
      <c r="H513" s="10">
        <f t="shared" si="58"/>
        <v>0</v>
      </c>
      <c r="I513" s="10">
        <f t="shared" si="58"/>
        <v>0</v>
      </c>
      <c r="J513" s="10">
        <f t="shared" si="58"/>
        <v>0</v>
      </c>
      <c r="K513" s="10">
        <f t="shared" si="58"/>
        <v>0</v>
      </c>
      <c r="L513" s="15">
        <f t="shared" si="58"/>
        <v>0</v>
      </c>
      <c r="M513" s="10">
        <f t="shared" si="58"/>
        <v>0</v>
      </c>
      <c r="N513" s="10">
        <f t="shared" si="58"/>
        <v>0</v>
      </c>
      <c r="O513" s="10">
        <f t="shared" si="58"/>
        <v>0</v>
      </c>
      <c r="P513" s="12" t="e">
        <f>L513-#REF!</f>
        <v>#REF!</v>
      </c>
      <c r="Q513" s="1" t="e">
        <f>P513-'ВЕРНАЯ на АВГУСТ'!P513</f>
        <v>#REF!</v>
      </c>
    </row>
    <row r="514" spans="1:17" ht="36" x14ac:dyDescent="0.25">
      <c r="A514" s="73"/>
      <c r="B514" s="71"/>
      <c r="C514" s="9" t="s">
        <v>10</v>
      </c>
      <c r="D514" s="10">
        <f t="shared" si="55"/>
        <v>0</v>
      </c>
      <c r="E514" s="10">
        <f t="shared" si="58"/>
        <v>0</v>
      </c>
      <c r="F514" s="10">
        <f t="shared" si="58"/>
        <v>0</v>
      </c>
      <c r="G514" s="10">
        <f t="shared" si="58"/>
        <v>0</v>
      </c>
      <c r="H514" s="10">
        <f t="shared" si="58"/>
        <v>0</v>
      </c>
      <c r="I514" s="10">
        <f t="shared" si="58"/>
        <v>0</v>
      </c>
      <c r="J514" s="10">
        <f t="shared" si="58"/>
        <v>0</v>
      </c>
      <c r="K514" s="10">
        <f t="shared" si="58"/>
        <v>0</v>
      </c>
      <c r="L514" s="15">
        <f t="shared" si="58"/>
        <v>0</v>
      </c>
      <c r="M514" s="10">
        <f t="shared" si="58"/>
        <v>0</v>
      </c>
      <c r="N514" s="10">
        <f t="shared" si="58"/>
        <v>0</v>
      </c>
      <c r="O514" s="10">
        <f t="shared" si="58"/>
        <v>0</v>
      </c>
      <c r="P514" s="12" t="e">
        <f>L514-#REF!</f>
        <v>#REF!</v>
      </c>
      <c r="Q514" s="1" t="e">
        <f>P514-'ВЕРНАЯ на АВГУСТ'!P514</f>
        <v>#REF!</v>
      </c>
    </row>
    <row r="515" spans="1:17" hidden="1" x14ac:dyDescent="0.25">
      <c r="A515" s="73"/>
      <c r="B515" s="9"/>
      <c r="C515" s="9"/>
      <c r="D515" s="10">
        <f t="shared" si="55"/>
        <v>0</v>
      </c>
      <c r="E515" s="10">
        <f t="shared" si="58"/>
        <v>0</v>
      </c>
      <c r="F515" s="10">
        <f t="shared" si="58"/>
        <v>0</v>
      </c>
      <c r="G515" s="10">
        <f t="shared" si="58"/>
        <v>0</v>
      </c>
      <c r="H515" s="10">
        <f t="shared" si="58"/>
        <v>0</v>
      </c>
      <c r="I515" s="10">
        <f t="shared" si="58"/>
        <v>0</v>
      </c>
      <c r="J515" s="10">
        <f t="shared" si="58"/>
        <v>0</v>
      </c>
      <c r="K515" s="10">
        <f t="shared" si="58"/>
        <v>0</v>
      </c>
      <c r="L515" s="15">
        <f t="shared" si="58"/>
        <v>0</v>
      </c>
      <c r="M515" s="10">
        <f t="shared" si="58"/>
        <v>0</v>
      </c>
      <c r="N515" s="10">
        <f t="shared" si="58"/>
        <v>0</v>
      </c>
      <c r="O515" s="10">
        <f t="shared" si="58"/>
        <v>0</v>
      </c>
      <c r="P515" s="12" t="e">
        <f>L515-#REF!</f>
        <v>#REF!</v>
      </c>
      <c r="Q515" s="1" t="e">
        <f>P515-'ВЕРНАЯ на АВГУСТ'!P515</f>
        <v>#REF!</v>
      </c>
    </row>
    <row r="516" spans="1:17" hidden="1" x14ac:dyDescent="0.25">
      <c r="A516" s="73"/>
      <c r="B516" s="9"/>
      <c r="C516" s="9"/>
      <c r="D516" s="10">
        <f t="shared" si="55"/>
        <v>0</v>
      </c>
      <c r="E516" s="10"/>
      <c r="F516" s="10"/>
      <c r="G516" s="10"/>
      <c r="H516" s="10"/>
      <c r="I516" s="10"/>
      <c r="J516" s="10"/>
      <c r="K516" s="10"/>
      <c r="L516" s="15"/>
      <c r="M516" s="10"/>
      <c r="N516" s="10"/>
      <c r="O516" s="10"/>
      <c r="P516" s="12" t="e">
        <f>L516-#REF!</f>
        <v>#REF!</v>
      </c>
      <c r="Q516" s="1" t="e">
        <f>P516-'ВЕРНАЯ на АВГУСТ'!P516</f>
        <v>#REF!</v>
      </c>
    </row>
    <row r="517" spans="1:17" x14ac:dyDescent="0.25">
      <c r="A517" s="73"/>
      <c r="B517" s="71" t="s">
        <v>17</v>
      </c>
      <c r="C517" s="9" t="s">
        <v>6</v>
      </c>
      <c r="D517" s="10">
        <f t="shared" si="55"/>
        <v>2020339.7000000002</v>
      </c>
      <c r="E517" s="10">
        <f t="shared" ref="E517:O521" si="59">E638+E674+E680+E686+E692+E698+E724+E704</f>
        <v>0</v>
      </c>
      <c r="F517" s="10">
        <f t="shared" si="59"/>
        <v>0</v>
      </c>
      <c r="G517" s="10">
        <f t="shared" si="59"/>
        <v>0</v>
      </c>
      <c r="H517" s="10">
        <f t="shared" si="59"/>
        <v>0</v>
      </c>
      <c r="I517" s="10">
        <f t="shared" si="59"/>
        <v>0</v>
      </c>
      <c r="J517" s="10">
        <f t="shared" si="59"/>
        <v>56958.5</v>
      </c>
      <c r="K517" s="10">
        <f t="shared" si="59"/>
        <v>252271.30000000002</v>
      </c>
      <c r="L517" s="15">
        <f t="shared" si="59"/>
        <v>840493.8</v>
      </c>
      <c r="M517" s="10">
        <f t="shared" si="59"/>
        <v>870616.1</v>
      </c>
      <c r="N517" s="10">
        <f t="shared" si="59"/>
        <v>0</v>
      </c>
      <c r="O517" s="10">
        <f t="shared" si="59"/>
        <v>0</v>
      </c>
      <c r="P517" s="12" t="e">
        <f>L517-#REF!</f>
        <v>#REF!</v>
      </c>
      <c r="Q517" s="1" t="e">
        <f>P517-'ВЕРНАЯ на АВГУСТ'!P517</f>
        <v>#REF!</v>
      </c>
    </row>
    <row r="518" spans="1:17" x14ac:dyDescent="0.25">
      <c r="A518" s="73"/>
      <c r="B518" s="71"/>
      <c r="C518" s="9" t="s">
        <v>7</v>
      </c>
      <c r="D518" s="10">
        <f t="shared" si="55"/>
        <v>499253.69999999995</v>
      </c>
      <c r="E518" s="10">
        <f t="shared" si="59"/>
        <v>0</v>
      </c>
      <c r="F518" s="10">
        <f t="shared" si="59"/>
        <v>0</v>
      </c>
      <c r="G518" s="10">
        <f t="shared" si="59"/>
        <v>0</v>
      </c>
      <c r="H518" s="10">
        <f t="shared" si="59"/>
        <v>0</v>
      </c>
      <c r="I518" s="10">
        <f t="shared" si="59"/>
        <v>0</v>
      </c>
      <c r="J518" s="10">
        <f t="shared" si="59"/>
        <v>13005.5</v>
      </c>
      <c r="K518" s="10">
        <f t="shared" si="59"/>
        <v>62950.299999999996</v>
      </c>
      <c r="L518" s="15">
        <f t="shared" si="59"/>
        <v>306493.8</v>
      </c>
      <c r="M518" s="10">
        <f t="shared" si="59"/>
        <v>116804.1</v>
      </c>
      <c r="N518" s="10">
        <f t="shared" si="59"/>
        <v>0</v>
      </c>
      <c r="O518" s="10">
        <f t="shared" si="59"/>
        <v>0</v>
      </c>
      <c r="P518" s="12" t="e">
        <f>L518-#REF!</f>
        <v>#REF!</v>
      </c>
      <c r="Q518" s="1" t="e">
        <f>P518-'ВЕРНАЯ на АВГУСТ'!P518</f>
        <v>#REF!</v>
      </c>
    </row>
    <row r="519" spans="1:17" ht="24" x14ac:dyDescent="0.25">
      <c r="A519" s="73"/>
      <c r="B519" s="71"/>
      <c r="C519" s="9" t="s">
        <v>8</v>
      </c>
      <c r="D519" s="10">
        <f t="shared" si="55"/>
        <v>1477133</v>
      </c>
      <c r="E519" s="10">
        <f t="shared" si="59"/>
        <v>0</v>
      </c>
      <c r="F519" s="10">
        <f t="shared" si="59"/>
        <v>0</v>
      </c>
      <c r="G519" s="10">
        <f t="shared" si="59"/>
        <v>0</v>
      </c>
      <c r="H519" s="10">
        <f t="shared" si="59"/>
        <v>0</v>
      </c>
      <c r="I519" s="10">
        <f t="shared" si="59"/>
        <v>0</v>
      </c>
      <c r="J519" s="10">
        <f t="shared" si="59"/>
        <v>0</v>
      </c>
      <c r="K519" s="10">
        <f t="shared" si="59"/>
        <v>189321</v>
      </c>
      <c r="L519" s="15">
        <f t="shared" si="59"/>
        <v>534000</v>
      </c>
      <c r="M519" s="10">
        <f t="shared" si="59"/>
        <v>753812</v>
      </c>
      <c r="N519" s="10">
        <f t="shared" si="59"/>
        <v>0</v>
      </c>
      <c r="O519" s="10">
        <f t="shared" si="59"/>
        <v>0</v>
      </c>
      <c r="P519" s="12" t="e">
        <f>L519-#REF!</f>
        <v>#REF!</v>
      </c>
      <c r="Q519" s="1" t="e">
        <f>P519-'ВЕРНАЯ на АВГУСТ'!P519</f>
        <v>#REF!</v>
      </c>
    </row>
    <row r="520" spans="1:17" ht="24" x14ac:dyDescent="0.25">
      <c r="A520" s="73"/>
      <c r="B520" s="71"/>
      <c r="C520" s="9" t="s">
        <v>9</v>
      </c>
      <c r="D520" s="10">
        <f t="shared" si="55"/>
        <v>0</v>
      </c>
      <c r="E520" s="10">
        <f t="shared" si="59"/>
        <v>0</v>
      </c>
      <c r="F520" s="10">
        <f t="shared" si="59"/>
        <v>0</v>
      </c>
      <c r="G520" s="10">
        <f t="shared" si="59"/>
        <v>0</v>
      </c>
      <c r="H520" s="10">
        <f t="shared" si="59"/>
        <v>0</v>
      </c>
      <c r="I520" s="10">
        <f t="shared" si="59"/>
        <v>0</v>
      </c>
      <c r="J520" s="10">
        <f t="shared" si="59"/>
        <v>0</v>
      </c>
      <c r="K520" s="10">
        <f t="shared" si="59"/>
        <v>0</v>
      </c>
      <c r="L520" s="15">
        <f t="shared" si="59"/>
        <v>0</v>
      </c>
      <c r="M520" s="10">
        <f t="shared" si="59"/>
        <v>0</v>
      </c>
      <c r="N520" s="10">
        <f t="shared" si="59"/>
        <v>0</v>
      </c>
      <c r="O520" s="10">
        <f t="shared" si="59"/>
        <v>0</v>
      </c>
      <c r="P520" s="12" t="e">
        <f>L520-#REF!</f>
        <v>#REF!</v>
      </c>
      <c r="Q520" s="1" t="e">
        <f>P520-'ВЕРНАЯ на АВГУСТ'!P520</f>
        <v>#REF!</v>
      </c>
    </row>
    <row r="521" spans="1:17" ht="36" x14ac:dyDescent="0.25">
      <c r="A521" s="73"/>
      <c r="B521" s="71"/>
      <c r="C521" s="9" t="s">
        <v>10</v>
      </c>
      <c r="D521" s="10">
        <f t="shared" si="55"/>
        <v>0</v>
      </c>
      <c r="E521" s="10">
        <f t="shared" si="59"/>
        <v>0</v>
      </c>
      <c r="F521" s="10">
        <f t="shared" si="59"/>
        <v>0</v>
      </c>
      <c r="G521" s="10">
        <f t="shared" si="59"/>
        <v>0</v>
      </c>
      <c r="H521" s="10">
        <f t="shared" si="59"/>
        <v>0</v>
      </c>
      <c r="I521" s="10">
        <f t="shared" si="59"/>
        <v>0</v>
      </c>
      <c r="J521" s="10">
        <f t="shared" si="59"/>
        <v>0</v>
      </c>
      <c r="K521" s="10">
        <f t="shared" si="59"/>
        <v>0</v>
      </c>
      <c r="L521" s="15">
        <f t="shared" si="59"/>
        <v>0</v>
      </c>
      <c r="M521" s="10">
        <f t="shared" si="59"/>
        <v>0</v>
      </c>
      <c r="N521" s="10">
        <f t="shared" si="59"/>
        <v>0</v>
      </c>
      <c r="O521" s="10">
        <f t="shared" si="59"/>
        <v>0</v>
      </c>
      <c r="P521" s="12" t="e">
        <f>L521-#REF!</f>
        <v>#REF!</v>
      </c>
      <c r="Q521" s="1" t="e">
        <f>P521-'ВЕРНАЯ на АВГУСТ'!P521</f>
        <v>#REF!</v>
      </c>
    </row>
    <row r="522" spans="1:17" ht="72" x14ac:dyDescent="0.25">
      <c r="A522" s="73"/>
      <c r="B522" s="71"/>
      <c r="C522" s="9" t="s">
        <v>11</v>
      </c>
      <c r="D522" s="10">
        <f t="shared" si="55"/>
        <v>43953</v>
      </c>
      <c r="E522" s="10">
        <f t="shared" ref="E522:O522" si="60">E648+E679+E685+E691+E697+E703+E729+E709</f>
        <v>0</v>
      </c>
      <c r="F522" s="10">
        <f t="shared" si="60"/>
        <v>0</v>
      </c>
      <c r="G522" s="10">
        <f t="shared" si="60"/>
        <v>0</v>
      </c>
      <c r="H522" s="10">
        <f t="shared" si="60"/>
        <v>0</v>
      </c>
      <c r="I522" s="10">
        <f t="shared" si="60"/>
        <v>0</v>
      </c>
      <c r="J522" s="10">
        <f t="shared" si="60"/>
        <v>43953</v>
      </c>
      <c r="K522" s="10">
        <f t="shared" si="60"/>
        <v>0</v>
      </c>
      <c r="L522" s="15">
        <f t="shared" si="60"/>
        <v>0</v>
      </c>
      <c r="M522" s="10">
        <f t="shared" si="60"/>
        <v>0</v>
      </c>
      <c r="N522" s="10">
        <f t="shared" si="60"/>
        <v>0</v>
      </c>
      <c r="O522" s="10">
        <f t="shared" si="60"/>
        <v>0</v>
      </c>
      <c r="P522" s="12" t="e">
        <f>L522-#REF!</f>
        <v>#REF!</v>
      </c>
      <c r="Q522" s="1" t="e">
        <f>P522-'ВЕРНАЯ на АВГУСТ'!P522</f>
        <v>#REF!</v>
      </c>
    </row>
    <row r="523" spans="1:17" x14ac:dyDescent="0.25">
      <c r="A523" s="71" t="s">
        <v>78</v>
      </c>
      <c r="B523" s="71" t="s">
        <v>13</v>
      </c>
      <c r="C523" s="9" t="s">
        <v>6</v>
      </c>
      <c r="D523" s="20">
        <f t="shared" si="55"/>
        <v>216259.20000000001</v>
      </c>
      <c r="E523" s="10">
        <f>E524+E525+E526+E527+E528</f>
        <v>300</v>
      </c>
      <c r="F523" s="10">
        <f t="shared" ref="F523:O523" si="61">F524+F525+F526+F527+F528</f>
        <v>23098.3</v>
      </c>
      <c r="G523" s="10">
        <f t="shared" si="61"/>
        <v>1000</v>
      </c>
      <c r="H523" s="10">
        <f t="shared" si="61"/>
        <v>4820</v>
      </c>
      <c r="I523" s="10">
        <f t="shared" si="61"/>
        <v>388.6</v>
      </c>
      <c r="J523" s="10">
        <f t="shared" si="61"/>
        <v>43005.3</v>
      </c>
      <c r="K523" s="10">
        <f t="shared" si="61"/>
        <v>1758</v>
      </c>
      <c r="L523" s="20">
        <f t="shared" si="61"/>
        <v>85889</v>
      </c>
      <c r="M523" s="10">
        <f t="shared" si="61"/>
        <v>52000</v>
      </c>
      <c r="N523" s="10">
        <f t="shared" si="61"/>
        <v>2000</v>
      </c>
      <c r="O523" s="10">
        <f t="shared" si="61"/>
        <v>2000</v>
      </c>
      <c r="P523" s="24" t="e">
        <f>L523-#REF!</f>
        <v>#REF!</v>
      </c>
      <c r="Q523" s="1" t="e">
        <f>P523-'ВЕРНАЯ на АВГУСТ'!P523</f>
        <v>#REF!</v>
      </c>
    </row>
    <row r="524" spans="1:17" x14ac:dyDescent="0.25">
      <c r="A524" s="71"/>
      <c r="B524" s="71"/>
      <c r="C524" s="9" t="s">
        <v>7</v>
      </c>
      <c r="D524" s="20">
        <f t="shared" si="55"/>
        <v>205844</v>
      </c>
      <c r="E524" s="10">
        <v>300</v>
      </c>
      <c r="F524" s="10">
        <v>23098.3</v>
      </c>
      <c r="G524" s="10">
        <v>1000</v>
      </c>
      <c r="H524" s="10">
        <v>4820</v>
      </c>
      <c r="I524" s="10">
        <v>388.6</v>
      </c>
      <c r="J524" s="10">
        <v>32590.1</v>
      </c>
      <c r="K524" s="10">
        <v>1758</v>
      </c>
      <c r="L524" s="20">
        <f>85889</f>
        <v>85889</v>
      </c>
      <c r="M524" s="10">
        <f>2000+50000</f>
        <v>52000</v>
      </c>
      <c r="N524" s="10">
        <v>2000</v>
      </c>
      <c r="O524" s="10">
        <v>2000</v>
      </c>
      <c r="P524" s="24" t="e">
        <f>L524-#REF!</f>
        <v>#REF!</v>
      </c>
      <c r="Q524" s="1" t="e">
        <f>P524-'ВЕРНАЯ на АВГУСТ'!P524</f>
        <v>#REF!</v>
      </c>
    </row>
    <row r="525" spans="1:17" ht="24" x14ac:dyDescent="0.25">
      <c r="A525" s="71"/>
      <c r="B525" s="71"/>
      <c r="C525" s="9" t="s">
        <v>8</v>
      </c>
      <c r="D525" s="10">
        <f t="shared" si="55"/>
        <v>0</v>
      </c>
      <c r="E525" s="10">
        <v>0</v>
      </c>
      <c r="F525" s="10">
        <v>0</v>
      </c>
      <c r="G525" s="10">
        <v>0</v>
      </c>
      <c r="H525" s="10">
        <v>0</v>
      </c>
      <c r="I525" s="10">
        <v>0</v>
      </c>
      <c r="J525" s="10">
        <v>0</v>
      </c>
      <c r="K525" s="10">
        <v>0</v>
      </c>
      <c r="L525" s="15">
        <v>0</v>
      </c>
      <c r="M525" s="10">
        <v>0</v>
      </c>
      <c r="N525" s="10">
        <v>0</v>
      </c>
      <c r="O525" s="10">
        <v>0</v>
      </c>
      <c r="P525" s="12" t="e">
        <f>L525-#REF!</f>
        <v>#REF!</v>
      </c>
      <c r="Q525" s="1" t="e">
        <f>P525-'ВЕРНАЯ на АВГУСТ'!P525</f>
        <v>#REF!</v>
      </c>
    </row>
    <row r="526" spans="1:17" ht="24" x14ac:dyDescent="0.25">
      <c r="A526" s="71"/>
      <c r="B526" s="71"/>
      <c r="C526" s="9" t="s">
        <v>9</v>
      </c>
      <c r="D526" s="10">
        <f t="shared" si="55"/>
        <v>0</v>
      </c>
      <c r="E526" s="10">
        <v>0</v>
      </c>
      <c r="F526" s="10">
        <v>0</v>
      </c>
      <c r="G526" s="10">
        <v>0</v>
      </c>
      <c r="H526" s="10">
        <v>0</v>
      </c>
      <c r="I526" s="10">
        <v>0</v>
      </c>
      <c r="J526" s="10">
        <v>0</v>
      </c>
      <c r="K526" s="10">
        <v>0</v>
      </c>
      <c r="L526" s="15">
        <v>0</v>
      </c>
      <c r="M526" s="10">
        <v>0</v>
      </c>
      <c r="N526" s="10">
        <v>0</v>
      </c>
      <c r="O526" s="10">
        <v>0</v>
      </c>
      <c r="P526" s="12" t="e">
        <f>L526-#REF!</f>
        <v>#REF!</v>
      </c>
      <c r="Q526" s="1" t="e">
        <f>P526-'ВЕРНАЯ на АВГУСТ'!P526</f>
        <v>#REF!</v>
      </c>
    </row>
    <row r="527" spans="1:17" ht="36" x14ac:dyDescent="0.25">
      <c r="A527" s="71"/>
      <c r="B527" s="71"/>
      <c r="C527" s="9" t="s">
        <v>10</v>
      </c>
      <c r="D527" s="10">
        <f t="shared" si="55"/>
        <v>0</v>
      </c>
      <c r="E527" s="10">
        <v>0</v>
      </c>
      <c r="F527" s="10">
        <v>0</v>
      </c>
      <c r="G527" s="10">
        <v>0</v>
      </c>
      <c r="H527" s="10">
        <v>0</v>
      </c>
      <c r="I527" s="10">
        <v>0</v>
      </c>
      <c r="J527" s="10">
        <v>0</v>
      </c>
      <c r="K527" s="10">
        <v>0</v>
      </c>
      <c r="L527" s="15">
        <v>0</v>
      </c>
      <c r="M527" s="10">
        <v>0</v>
      </c>
      <c r="N527" s="10">
        <v>0</v>
      </c>
      <c r="O527" s="10">
        <v>0</v>
      </c>
      <c r="P527" s="12" t="e">
        <f>L527-#REF!</f>
        <v>#REF!</v>
      </c>
      <c r="Q527" s="1" t="e">
        <f>P527-'ВЕРНАЯ на АВГУСТ'!P527</f>
        <v>#REF!</v>
      </c>
    </row>
    <row r="528" spans="1:17" ht="72" x14ac:dyDescent="0.25">
      <c r="A528" s="71"/>
      <c r="B528" s="71"/>
      <c r="C528" s="9" t="s">
        <v>11</v>
      </c>
      <c r="D528" s="10">
        <f t="shared" si="55"/>
        <v>10415.200000000001</v>
      </c>
      <c r="E528" s="10">
        <v>0</v>
      </c>
      <c r="F528" s="10">
        <v>0</v>
      </c>
      <c r="G528" s="10">
        <v>0</v>
      </c>
      <c r="H528" s="10">
        <v>0</v>
      </c>
      <c r="I528" s="10">
        <v>0</v>
      </c>
      <c r="J528" s="10">
        <v>10415.200000000001</v>
      </c>
      <c r="K528" s="10">
        <v>0</v>
      </c>
      <c r="L528" s="15">
        <v>0</v>
      </c>
      <c r="M528" s="10">
        <v>0</v>
      </c>
      <c r="N528" s="10">
        <v>0</v>
      </c>
      <c r="O528" s="10">
        <v>0</v>
      </c>
      <c r="P528" s="12" t="e">
        <f>L528-#REF!</f>
        <v>#REF!</v>
      </c>
      <c r="Q528" s="1" t="e">
        <f>P528-'ВЕРНАЯ на АВГУСТ'!P528</f>
        <v>#REF!</v>
      </c>
    </row>
    <row r="529" spans="1:17" x14ac:dyDescent="0.25">
      <c r="A529" s="71" t="s">
        <v>79</v>
      </c>
      <c r="B529" s="71" t="s">
        <v>13</v>
      </c>
      <c r="C529" s="9" t="s">
        <v>6</v>
      </c>
      <c r="D529" s="10">
        <f t="shared" si="55"/>
        <v>32392.5</v>
      </c>
      <c r="E529" s="10">
        <f>E530+E531+E532+E533+E534</f>
        <v>1400</v>
      </c>
      <c r="F529" s="10">
        <f t="shared" ref="F529:O529" si="62">F530+F531+F532+F533+F534</f>
        <v>800</v>
      </c>
      <c r="G529" s="10">
        <f t="shared" si="62"/>
        <v>5581.1</v>
      </c>
      <c r="H529" s="10">
        <f t="shared" si="62"/>
        <v>3617.6</v>
      </c>
      <c r="I529" s="10">
        <f t="shared" si="62"/>
        <v>0</v>
      </c>
      <c r="J529" s="10">
        <f t="shared" si="62"/>
        <v>3000</v>
      </c>
      <c r="K529" s="10">
        <f t="shared" si="62"/>
        <v>3220</v>
      </c>
      <c r="L529" s="15">
        <f t="shared" si="62"/>
        <v>3200</v>
      </c>
      <c r="M529" s="10">
        <f t="shared" si="62"/>
        <v>3298</v>
      </c>
      <c r="N529" s="10">
        <f t="shared" si="62"/>
        <v>4137.8999999999996</v>
      </c>
      <c r="O529" s="10">
        <f t="shared" si="62"/>
        <v>4137.8999999999996</v>
      </c>
      <c r="P529" s="12" t="e">
        <f>L529-#REF!</f>
        <v>#REF!</v>
      </c>
      <c r="Q529" s="1" t="e">
        <f>P529-'ВЕРНАЯ на АВГУСТ'!P529</f>
        <v>#REF!</v>
      </c>
    </row>
    <row r="530" spans="1:17" x14ac:dyDescent="0.25">
      <c r="A530" s="71"/>
      <c r="B530" s="71"/>
      <c r="C530" s="9" t="s">
        <v>7</v>
      </c>
      <c r="D530" s="10">
        <f t="shared" si="55"/>
        <v>32392.5</v>
      </c>
      <c r="E530" s="10">
        <v>1400</v>
      </c>
      <c r="F530" s="10">
        <v>800</v>
      </c>
      <c r="G530" s="10">
        <v>5581.1</v>
      </c>
      <c r="H530" s="10">
        <v>3617.6</v>
      </c>
      <c r="I530" s="10">
        <v>0</v>
      </c>
      <c r="J530" s="10">
        <v>3000</v>
      </c>
      <c r="K530" s="10">
        <v>3220</v>
      </c>
      <c r="L530" s="15">
        <f>3200</f>
        <v>3200</v>
      </c>
      <c r="M530" s="10">
        <v>3298</v>
      </c>
      <c r="N530" s="10">
        <v>4137.8999999999996</v>
      </c>
      <c r="O530" s="10">
        <v>4137.8999999999996</v>
      </c>
      <c r="P530" s="12" t="e">
        <f>L530-#REF!</f>
        <v>#REF!</v>
      </c>
      <c r="Q530" s="1" t="e">
        <f>P530-'ВЕРНАЯ на АВГУСТ'!P530</f>
        <v>#REF!</v>
      </c>
    </row>
    <row r="531" spans="1:17" ht="24" x14ac:dyDescent="0.25">
      <c r="A531" s="71"/>
      <c r="B531" s="71"/>
      <c r="C531" s="9" t="s">
        <v>8</v>
      </c>
      <c r="D531" s="10">
        <f t="shared" si="55"/>
        <v>0</v>
      </c>
      <c r="E531" s="10">
        <v>0</v>
      </c>
      <c r="F531" s="10">
        <v>0</v>
      </c>
      <c r="G531" s="10">
        <v>0</v>
      </c>
      <c r="H531" s="10">
        <v>0</v>
      </c>
      <c r="I531" s="10">
        <v>0</v>
      </c>
      <c r="J531" s="10">
        <v>0</v>
      </c>
      <c r="K531" s="10">
        <v>0</v>
      </c>
      <c r="L531" s="15">
        <v>0</v>
      </c>
      <c r="M531" s="10">
        <v>0</v>
      </c>
      <c r="N531" s="10">
        <v>0</v>
      </c>
      <c r="O531" s="10">
        <v>0</v>
      </c>
      <c r="P531" s="12" t="e">
        <f>L531-#REF!</f>
        <v>#REF!</v>
      </c>
      <c r="Q531" s="1" t="e">
        <f>P531-'ВЕРНАЯ на АВГУСТ'!P531</f>
        <v>#REF!</v>
      </c>
    </row>
    <row r="532" spans="1:17" ht="24" x14ac:dyDescent="0.25">
      <c r="A532" s="71"/>
      <c r="B532" s="71"/>
      <c r="C532" s="9" t="s">
        <v>9</v>
      </c>
      <c r="D532" s="10">
        <f t="shared" si="55"/>
        <v>0</v>
      </c>
      <c r="E532" s="10">
        <v>0</v>
      </c>
      <c r="F532" s="10">
        <v>0</v>
      </c>
      <c r="G532" s="10">
        <v>0</v>
      </c>
      <c r="H532" s="10">
        <v>0</v>
      </c>
      <c r="I532" s="10">
        <v>0</v>
      </c>
      <c r="J532" s="10">
        <v>0</v>
      </c>
      <c r="K532" s="10">
        <v>0</v>
      </c>
      <c r="L532" s="15">
        <v>0</v>
      </c>
      <c r="M532" s="10">
        <v>0</v>
      </c>
      <c r="N532" s="10">
        <v>0</v>
      </c>
      <c r="O532" s="10">
        <v>0</v>
      </c>
      <c r="P532" s="12" t="e">
        <f>L532-#REF!</f>
        <v>#REF!</v>
      </c>
      <c r="Q532" s="1" t="e">
        <f>P532-'ВЕРНАЯ на АВГУСТ'!P532</f>
        <v>#REF!</v>
      </c>
    </row>
    <row r="533" spans="1:17" ht="36" x14ac:dyDescent="0.25">
      <c r="A533" s="71"/>
      <c r="B533" s="71"/>
      <c r="C533" s="9" t="s">
        <v>10</v>
      </c>
      <c r="D533" s="10">
        <f t="shared" si="55"/>
        <v>0</v>
      </c>
      <c r="E533" s="10">
        <v>0</v>
      </c>
      <c r="F533" s="10">
        <v>0</v>
      </c>
      <c r="G533" s="10">
        <v>0</v>
      </c>
      <c r="H533" s="10">
        <v>0</v>
      </c>
      <c r="I533" s="10">
        <v>0</v>
      </c>
      <c r="J533" s="10">
        <v>0</v>
      </c>
      <c r="K533" s="10">
        <v>0</v>
      </c>
      <c r="L533" s="15">
        <v>0</v>
      </c>
      <c r="M533" s="10">
        <v>0</v>
      </c>
      <c r="N533" s="10">
        <v>0</v>
      </c>
      <c r="O533" s="10">
        <v>0</v>
      </c>
      <c r="P533" s="12" t="e">
        <f>L533-#REF!</f>
        <v>#REF!</v>
      </c>
      <c r="Q533" s="1" t="e">
        <f>P533-'ВЕРНАЯ на АВГУСТ'!P533</f>
        <v>#REF!</v>
      </c>
    </row>
    <row r="534" spans="1:17" x14ac:dyDescent="0.25">
      <c r="A534" s="9"/>
      <c r="B534" s="9"/>
      <c r="C534" s="9"/>
      <c r="D534" s="10">
        <f t="shared" si="55"/>
        <v>0</v>
      </c>
      <c r="E534" s="10"/>
      <c r="F534" s="10"/>
      <c r="G534" s="10"/>
      <c r="H534" s="10"/>
      <c r="I534" s="10"/>
      <c r="J534" s="10"/>
      <c r="K534" s="10"/>
      <c r="L534" s="15"/>
      <c r="M534" s="10"/>
      <c r="N534" s="10"/>
      <c r="O534" s="10"/>
      <c r="P534" s="12" t="e">
        <f>L534-#REF!</f>
        <v>#REF!</v>
      </c>
      <c r="Q534" s="1" t="e">
        <f>P534-'ВЕРНАЯ на АВГУСТ'!P534</f>
        <v>#REF!</v>
      </c>
    </row>
    <row r="535" spans="1:17" x14ac:dyDescent="0.25">
      <c r="A535" s="71" t="s">
        <v>80</v>
      </c>
      <c r="B535" s="71" t="s">
        <v>13</v>
      </c>
      <c r="C535" s="9" t="s">
        <v>6</v>
      </c>
      <c r="D535" s="10">
        <f t="shared" si="55"/>
        <v>20816.7</v>
      </c>
      <c r="E535" s="10">
        <f>E536+E537+E538+E539+E540</f>
        <v>0</v>
      </c>
      <c r="F535" s="10">
        <f t="shared" ref="F535:O535" si="63">F536+F537+F538+F539+F540</f>
        <v>0</v>
      </c>
      <c r="G535" s="10">
        <f t="shared" si="63"/>
        <v>0</v>
      </c>
      <c r="H535" s="10">
        <f t="shared" si="63"/>
        <v>105</v>
      </c>
      <c r="I535" s="10">
        <f t="shared" si="63"/>
        <v>0</v>
      </c>
      <c r="J535" s="10">
        <f t="shared" si="63"/>
        <v>20500</v>
      </c>
      <c r="K535" s="10">
        <f t="shared" si="63"/>
        <v>211.7</v>
      </c>
      <c r="L535" s="15">
        <f t="shared" si="63"/>
        <v>0</v>
      </c>
      <c r="M535" s="10">
        <f t="shared" si="63"/>
        <v>0</v>
      </c>
      <c r="N535" s="10">
        <f t="shared" si="63"/>
        <v>0</v>
      </c>
      <c r="O535" s="10">
        <f t="shared" si="63"/>
        <v>0</v>
      </c>
      <c r="P535" s="12" t="e">
        <f>L535-#REF!</f>
        <v>#REF!</v>
      </c>
      <c r="Q535" s="1" t="e">
        <f>P535-'ВЕРНАЯ на АВГУСТ'!P535</f>
        <v>#REF!</v>
      </c>
    </row>
    <row r="536" spans="1:17" x14ac:dyDescent="0.25">
      <c r="A536" s="71"/>
      <c r="B536" s="71"/>
      <c r="C536" s="9" t="s">
        <v>7</v>
      </c>
      <c r="D536" s="10">
        <f t="shared" si="55"/>
        <v>20816.7</v>
      </c>
      <c r="E536" s="10">
        <v>0</v>
      </c>
      <c r="F536" s="10">
        <v>0</v>
      </c>
      <c r="G536" s="10">
        <v>0</v>
      </c>
      <c r="H536" s="10">
        <v>105</v>
      </c>
      <c r="I536" s="10">
        <v>0</v>
      </c>
      <c r="J536" s="10">
        <v>20500</v>
      </c>
      <c r="K536" s="10">
        <v>211.7</v>
      </c>
      <c r="L536" s="15">
        <v>0</v>
      </c>
      <c r="M536" s="10">
        <v>0</v>
      </c>
      <c r="N536" s="10">
        <v>0</v>
      </c>
      <c r="O536" s="10">
        <v>0</v>
      </c>
      <c r="P536" s="12" t="e">
        <f>L536-#REF!</f>
        <v>#REF!</v>
      </c>
      <c r="Q536" s="1" t="e">
        <f>P536-'ВЕРНАЯ на АВГУСТ'!P536</f>
        <v>#REF!</v>
      </c>
    </row>
    <row r="537" spans="1:17" ht="24" x14ac:dyDescent="0.25">
      <c r="A537" s="71"/>
      <c r="B537" s="71"/>
      <c r="C537" s="9" t="s">
        <v>8</v>
      </c>
      <c r="D537" s="10">
        <f t="shared" si="55"/>
        <v>0</v>
      </c>
      <c r="E537" s="10">
        <v>0</v>
      </c>
      <c r="F537" s="10">
        <v>0</v>
      </c>
      <c r="G537" s="10">
        <v>0</v>
      </c>
      <c r="H537" s="10">
        <v>0</v>
      </c>
      <c r="I537" s="10">
        <v>0</v>
      </c>
      <c r="J537" s="10">
        <v>0</v>
      </c>
      <c r="K537" s="10">
        <v>0</v>
      </c>
      <c r="L537" s="15">
        <v>0</v>
      </c>
      <c r="M537" s="10">
        <v>0</v>
      </c>
      <c r="N537" s="10">
        <v>0</v>
      </c>
      <c r="O537" s="10">
        <v>0</v>
      </c>
      <c r="P537" s="12" t="e">
        <f>L537-#REF!</f>
        <v>#REF!</v>
      </c>
      <c r="Q537" s="1" t="e">
        <f>P537-'ВЕРНАЯ на АВГУСТ'!P537</f>
        <v>#REF!</v>
      </c>
    </row>
    <row r="538" spans="1:17" ht="24" x14ac:dyDescent="0.25">
      <c r="A538" s="71"/>
      <c r="B538" s="71"/>
      <c r="C538" s="9" t="s">
        <v>9</v>
      </c>
      <c r="D538" s="10">
        <f t="shared" si="55"/>
        <v>0</v>
      </c>
      <c r="E538" s="10">
        <v>0</v>
      </c>
      <c r="F538" s="10">
        <v>0</v>
      </c>
      <c r="G538" s="10">
        <v>0</v>
      </c>
      <c r="H538" s="10">
        <v>0</v>
      </c>
      <c r="I538" s="10">
        <v>0</v>
      </c>
      <c r="J538" s="10">
        <v>0</v>
      </c>
      <c r="K538" s="10">
        <v>0</v>
      </c>
      <c r="L538" s="15">
        <v>0</v>
      </c>
      <c r="M538" s="10">
        <v>0</v>
      </c>
      <c r="N538" s="10">
        <v>0</v>
      </c>
      <c r="O538" s="10">
        <v>0</v>
      </c>
      <c r="P538" s="12" t="e">
        <f>L538-#REF!</f>
        <v>#REF!</v>
      </c>
      <c r="Q538" s="1" t="e">
        <f>P538-'ВЕРНАЯ на АВГУСТ'!P538</f>
        <v>#REF!</v>
      </c>
    </row>
    <row r="539" spans="1:17" ht="36" x14ac:dyDescent="0.25">
      <c r="A539" s="71"/>
      <c r="B539" s="71"/>
      <c r="C539" s="9" t="s">
        <v>10</v>
      </c>
      <c r="D539" s="10">
        <f t="shared" si="55"/>
        <v>0</v>
      </c>
      <c r="E539" s="10">
        <v>0</v>
      </c>
      <c r="F539" s="10">
        <v>0</v>
      </c>
      <c r="G539" s="10">
        <v>0</v>
      </c>
      <c r="H539" s="10">
        <v>0</v>
      </c>
      <c r="I539" s="10">
        <v>0</v>
      </c>
      <c r="J539" s="10">
        <v>0</v>
      </c>
      <c r="K539" s="10">
        <v>0</v>
      </c>
      <c r="L539" s="15">
        <v>0</v>
      </c>
      <c r="M539" s="10">
        <v>0</v>
      </c>
      <c r="N539" s="10">
        <v>0</v>
      </c>
      <c r="O539" s="10">
        <v>0</v>
      </c>
      <c r="P539" s="12" t="e">
        <f>L539-#REF!</f>
        <v>#REF!</v>
      </c>
      <c r="Q539" s="1" t="e">
        <f>P539-'ВЕРНАЯ на АВГУСТ'!P539</f>
        <v>#REF!</v>
      </c>
    </row>
    <row r="540" spans="1:17" x14ac:dyDescent="0.25">
      <c r="A540" s="9"/>
      <c r="B540" s="9"/>
      <c r="C540" s="9"/>
      <c r="D540" s="10">
        <f t="shared" si="55"/>
        <v>0</v>
      </c>
      <c r="E540" s="10"/>
      <c r="F540" s="10"/>
      <c r="G540" s="10"/>
      <c r="H540" s="10"/>
      <c r="I540" s="10"/>
      <c r="J540" s="10"/>
      <c r="K540" s="10"/>
      <c r="L540" s="15"/>
      <c r="M540" s="10"/>
      <c r="N540" s="10"/>
      <c r="O540" s="10"/>
      <c r="P540" s="12" t="e">
        <f>L540-#REF!</f>
        <v>#REF!</v>
      </c>
      <c r="Q540" s="1" t="e">
        <f>P540-'ВЕРНАЯ на АВГУСТ'!P540</f>
        <v>#REF!</v>
      </c>
    </row>
    <row r="541" spans="1:17" x14ac:dyDescent="0.25">
      <c r="A541" s="71" t="s">
        <v>81</v>
      </c>
      <c r="B541" s="71" t="s">
        <v>13</v>
      </c>
      <c r="C541" s="9" t="s">
        <v>6</v>
      </c>
      <c r="D541" s="20">
        <f t="shared" si="55"/>
        <v>36705.600000000006</v>
      </c>
      <c r="E541" s="10">
        <f>E542+E543+E544+E545+E546</f>
        <v>1375</v>
      </c>
      <c r="F541" s="10">
        <f t="shared" ref="F541:O541" si="64">F542+F543+F544+F545+F546</f>
        <v>1049.7</v>
      </c>
      <c r="G541" s="10">
        <f t="shared" si="64"/>
        <v>390.2</v>
      </c>
      <c r="H541" s="10">
        <f t="shared" si="64"/>
        <v>1271.5999999999999</v>
      </c>
      <c r="I541" s="10">
        <f t="shared" si="64"/>
        <v>917.7</v>
      </c>
      <c r="J541" s="10">
        <f t="shared" si="64"/>
        <v>18343.800000000003</v>
      </c>
      <c r="K541" s="10">
        <f t="shared" si="64"/>
        <v>2157.6</v>
      </c>
      <c r="L541" s="20">
        <f t="shared" si="64"/>
        <v>3000</v>
      </c>
      <c r="M541" s="10">
        <f t="shared" si="64"/>
        <v>3000</v>
      </c>
      <c r="N541" s="10">
        <f t="shared" si="64"/>
        <v>2600</v>
      </c>
      <c r="O541" s="10">
        <f t="shared" si="64"/>
        <v>2600</v>
      </c>
      <c r="P541" s="24" t="e">
        <f>L541-#REF!</f>
        <v>#REF!</v>
      </c>
      <c r="Q541" s="1" t="e">
        <f>P541-'ВЕРНАЯ на АВГУСТ'!P541</f>
        <v>#REF!</v>
      </c>
    </row>
    <row r="542" spans="1:17" x14ac:dyDescent="0.25">
      <c r="A542" s="71"/>
      <c r="B542" s="71"/>
      <c r="C542" s="9" t="s">
        <v>7</v>
      </c>
      <c r="D542" s="20">
        <f t="shared" si="55"/>
        <v>28546.5</v>
      </c>
      <c r="E542" s="10">
        <v>1375</v>
      </c>
      <c r="F542" s="10">
        <v>1049.7</v>
      </c>
      <c r="G542" s="10">
        <v>390.2</v>
      </c>
      <c r="H542" s="10">
        <v>1271.5999999999999</v>
      </c>
      <c r="I542" s="10">
        <v>917.7</v>
      </c>
      <c r="J542" s="10">
        <v>10184.700000000001</v>
      </c>
      <c r="K542" s="10">
        <v>2157.6</v>
      </c>
      <c r="L542" s="20">
        <f>3000</f>
        <v>3000</v>
      </c>
      <c r="M542" s="10">
        <v>3000</v>
      </c>
      <c r="N542" s="10">
        <v>2600</v>
      </c>
      <c r="O542" s="10">
        <v>2600</v>
      </c>
      <c r="P542" s="24" t="e">
        <f>L542-#REF!</f>
        <v>#REF!</v>
      </c>
      <c r="Q542" s="1" t="e">
        <f>P542-'ВЕРНАЯ на АВГУСТ'!P542</f>
        <v>#REF!</v>
      </c>
    </row>
    <row r="543" spans="1:17" ht="24" x14ac:dyDescent="0.25">
      <c r="A543" s="71"/>
      <c r="B543" s="71"/>
      <c r="C543" s="9" t="s">
        <v>8</v>
      </c>
      <c r="D543" s="10">
        <f t="shared" si="55"/>
        <v>0</v>
      </c>
      <c r="E543" s="10">
        <v>0</v>
      </c>
      <c r="F543" s="10">
        <v>0</v>
      </c>
      <c r="G543" s="10">
        <v>0</v>
      </c>
      <c r="H543" s="10">
        <v>0</v>
      </c>
      <c r="I543" s="10">
        <v>0</v>
      </c>
      <c r="J543" s="10">
        <v>0</v>
      </c>
      <c r="K543" s="10">
        <v>0</v>
      </c>
      <c r="L543" s="15">
        <v>0</v>
      </c>
      <c r="M543" s="10">
        <v>0</v>
      </c>
      <c r="N543" s="10">
        <v>0</v>
      </c>
      <c r="O543" s="10">
        <v>0</v>
      </c>
      <c r="P543" s="12" t="e">
        <f>L543-#REF!</f>
        <v>#REF!</v>
      </c>
      <c r="Q543" s="1" t="e">
        <f>P543-'ВЕРНАЯ на АВГУСТ'!P543</f>
        <v>#REF!</v>
      </c>
    </row>
    <row r="544" spans="1:17" ht="24" x14ac:dyDescent="0.25">
      <c r="A544" s="71"/>
      <c r="B544" s="71"/>
      <c r="C544" s="9" t="s">
        <v>9</v>
      </c>
      <c r="D544" s="10">
        <f t="shared" si="55"/>
        <v>0</v>
      </c>
      <c r="E544" s="10">
        <v>0</v>
      </c>
      <c r="F544" s="10">
        <v>0</v>
      </c>
      <c r="G544" s="10">
        <v>0</v>
      </c>
      <c r="H544" s="10">
        <v>0</v>
      </c>
      <c r="I544" s="10">
        <v>0</v>
      </c>
      <c r="J544" s="10">
        <v>0</v>
      </c>
      <c r="K544" s="10">
        <v>0</v>
      </c>
      <c r="L544" s="15">
        <v>0</v>
      </c>
      <c r="M544" s="10">
        <v>0</v>
      </c>
      <c r="N544" s="10">
        <v>0</v>
      </c>
      <c r="O544" s="10">
        <v>0</v>
      </c>
      <c r="P544" s="12" t="e">
        <f>L544-#REF!</f>
        <v>#REF!</v>
      </c>
      <c r="Q544" s="1" t="e">
        <f>P544-'ВЕРНАЯ на АВГУСТ'!P544</f>
        <v>#REF!</v>
      </c>
    </row>
    <row r="545" spans="1:17" ht="36" x14ac:dyDescent="0.25">
      <c r="A545" s="71"/>
      <c r="B545" s="71"/>
      <c r="C545" s="9" t="s">
        <v>10</v>
      </c>
      <c r="D545" s="10">
        <f t="shared" si="55"/>
        <v>0</v>
      </c>
      <c r="E545" s="10">
        <v>0</v>
      </c>
      <c r="F545" s="10">
        <v>0</v>
      </c>
      <c r="G545" s="10">
        <v>0</v>
      </c>
      <c r="H545" s="10">
        <v>0</v>
      </c>
      <c r="I545" s="10">
        <v>0</v>
      </c>
      <c r="J545" s="10">
        <v>0</v>
      </c>
      <c r="K545" s="10">
        <v>0</v>
      </c>
      <c r="L545" s="15">
        <v>0</v>
      </c>
      <c r="M545" s="10">
        <v>0</v>
      </c>
      <c r="N545" s="10">
        <v>0</v>
      </c>
      <c r="O545" s="10">
        <v>0</v>
      </c>
      <c r="P545" s="12" t="e">
        <f>L545-#REF!</f>
        <v>#REF!</v>
      </c>
      <c r="Q545" s="1" t="e">
        <f>P545-'ВЕРНАЯ на АВГУСТ'!P545</f>
        <v>#REF!</v>
      </c>
    </row>
    <row r="546" spans="1:17" ht="72" x14ac:dyDescent="0.25">
      <c r="A546" s="71"/>
      <c r="B546" s="71"/>
      <c r="C546" s="9" t="s">
        <v>11</v>
      </c>
      <c r="D546" s="10">
        <f t="shared" si="55"/>
        <v>8159.1</v>
      </c>
      <c r="E546" s="10">
        <v>0</v>
      </c>
      <c r="F546" s="10">
        <v>0</v>
      </c>
      <c r="G546" s="10">
        <v>0</v>
      </c>
      <c r="H546" s="10">
        <v>0</v>
      </c>
      <c r="I546" s="10">
        <v>0</v>
      </c>
      <c r="J546" s="10">
        <v>8159.1</v>
      </c>
      <c r="K546" s="10">
        <v>0</v>
      </c>
      <c r="L546" s="15">
        <v>0</v>
      </c>
      <c r="M546" s="10">
        <v>0</v>
      </c>
      <c r="N546" s="10">
        <v>0</v>
      </c>
      <c r="O546" s="10">
        <v>0</v>
      </c>
      <c r="P546" s="12" t="e">
        <f>L546-#REF!</f>
        <v>#REF!</v>
      </c>
      <c r="Q546" s="1" t="e">
        <f>P546-'ВЕРНАЯ на АВГУСТ'!P546</f>
        <v>#REF!</v>
      </c>
    </row>
    <row r="547" spans="1:17" x14ac:dyDescent="0.25">
      <c r="A547" s="71" t="s">
        <v>82</v>
      </c>
      <c r="B547" s="71" t="s">
        <v>13</v>
      </c>
      <c r="C547" s="9" t="s">
        <v>6</v>
      </c>
      <c r="D547" s="20">
        <f t="shared" si="55"/>
        <v>186139.8</v>
      </c>
      <c r="E547" s="10">
        <f>SUM(E548:E551)</f>
        <v>937.7</v>
      </c>
      <c r="F547" s="10">
        <f t="shared" ref="F547:O547" si="65">SUM(F548:F551)</f>
        <v>3439.8</v>
      </c>
      <c r="G547" s="10">
        <f t="shared" si="65"/>
        <v>1731</v>
      </c>
      <c r="H547" s="10">
        <f t="shared" si="65"/>
        <v>1035.8</v>
      </c>
      <c r="I547" s="10">
        <f t="shared" si="65"/>
        <v>13544.2</v>
      </c>
      <c r="J547" s="10">
        <f t="shared" si="65"/>
        <v>27601.4</v>
      </c>
      <c r="K547" s="10">
        <f t="shared" si="65"/>
        <v>7752.5</v>
      </c>
      <c r="L547" s="20">
        <f t="shared" si="65"/>
        <v>31825.3</v>
      </c>
      <c r="M547" s="10">
        <f t="shared" si="65"/>
        <v>31937.3</v>
      </c>
      <c r="N547" s="10">
        <f t="shared" si="65"/>
        <v>33167.4</v>
      </c>
      <c r="O547" s="10">
        <f t="shared" si="65"/>
        <v>33167.4</v>
      </c>
      <c r="P547" s="24" t="e">
        <f>L547-#REF!</f>
        <v>#REF!</v>
      </c>
      <c r="Q547" s="1" t="e">
        <f>P547-'ВЕРНАЯ на АВГУСТ'!P547</f>
        <v>#REF!</v>
      </c>
    </row>
    <row r="548" spans="1:17" x14ac:dyDescent="0.25">
      <c r="A548" s="71"/>
      <c r="B548" s="71"/>
      <c r="C548" s="9" t="s">
        <v>7</v>
      </c>
      <c r="D548" s="20">
        <f t="shared" si="55"/>
        <v>186139.8</v>
      </c>
      <c r="E548" s="10">
        <v>937.7</v>
      </c>
      <c r="F548" s="10">
        <v>3439.8</v>
      </c>
      <c r="G548" s="10">
        <v>1731</v>
      </c>
      <c r="H548" s="10">
        <v>1035.8</v>
      </c>
      <c r="I548" s="10">
        <v>13544.2</v>
      </c>
      <c r="J548" s="10">
        <v>27601.4</v>
      </c>
      <c r="K548" s="10">
        <v>7752.5</v>
      </c>
      <c r="L548" s="20">
        <f>31825.3</f>
        <v>31825.3</v>
      </c>
      <c r="M548" s="10">
        <v>31937.3</v>
      </c>
      <c r="N548" s="10">
        <v>33167.4</v>
      </c>
      <c r="O548" s="10">
        <v>33167.4</v>
      </c>
      <c r="P548" s="24" t="e">
        <f>L548-#REF!</f>
        <v>#REF!</v>
      </c>
      <c r="Q548" s="1" t="e">
        <f>P548-'ВЕРНАЯ на АВГУСТ'!P548</f>
        <v>#REF!</v>
      </c>
    </row>
    <row r="549" spans="1:17" ht="24" x14ac:dyDescent="0.25">
      <c r="A549" s="71"/>
      <c r="B549" s="71"/>
      <c r="C549" s="9" t="s">
        <v>8</v>
      </c>
      <c r="D549" s="10">
        <f t="shared" si="55"/>
        <v>0</v>
      </c>
      <c r="E549" s="10">
        <v>0</v>
      </c>
      <c r="F549" s="10">
        <v>0</v>
      </c>
      <c r="G549" s="10">
        <v>0</v>
      </c>
      <c r="H549" s="10">
        <v>0</v>
      </c>
      <c r="I549" s="10">
        <v>0</v>
      </c>
      <c r="J549" s="10">
        <v>0</v>
      </c>
      <c r="K549" s="10">
        <v>0</v>
      </c>
      <c r="L549" s="15">
        <v>0</v>
      </c>
      <c r="M549" s="10">
        <v>0</v>
      </c>
      <c r="N549" s="10">
        <v>0</v>
      </c>
      <c r="O549" s="10">
        <v>0</v>
      </c>
      <c r="P549" s="12" t="e">
        <f>L549-#REF!</f>
        <v>#REF!</v>
      </c>
      <c r="Q549" s="1" t="e">
        <f>P549-'ВЕРНАЯ на АВГУСТ'!P549</f>
        <v>#REF!</v>
      </c>
    </row>
    <row r="550" spans="1:17" ht="24" x14ac:dyDescent="0.25">
      <c r="A550" s="71"/>
      <c r="B550" s="71"/>
      <c r="C550" s="9" t="s">
        <v>9</v>
      </c>
      <c r="D550" s="10">
        <f t="shared" si="55"/>
        <v>0</v>
      </c>
      <c r="E550" s="10">
        <v>0</v>
      </c>
      <c r="F550" s="10">
        <v>0</v>
      </c>
      <c r="G550" s="10">
        <v>0</v>
      </c>
      <c r="H550" s="10">
        <v>0</v>
      </c>
      <c r="I550" s="10">
        <v>0</v>
      </c>
      <c r="J550" s="10">
        <v>0</v>
      </c>
      <c r="K550" s="10">
        <v>0</v>
      </c>
      <c r="L550" s="15">
        <v>0</v>
      </c>
      <c r="M550" s="10">
        <v>0</v>
      </c>
      <c r="N550" s="10">
        <v>0</v>
      </c>
      <c r="O550" s="10">
        <v>0</v>
      </c>
      <c r="P550" s="12" t="e">
        <f>L550-#REF!</f>
        <v>#REF!</v>
      </c>
      <c r="Q550" s="1" t="e">
        <f>P550-'ВЕРНАЯ на АВГУСТ'!P550</f>
        <v>#REF!</v>
      </c>
    </row>
    <row r="551" spans="1:17" ht="36" x14ac:dyDescent="0.25">
      <c r="A551" s="71"/>
      <c r="B551" s="71"/>
      <c r="C551" s="9" t="s">
        <v>10</v>
      </c>
      <c r="D551" s="10">
        <f t="shared" si="55"/>
        <v>0</v>
      </c>
      <c r="E551" s="10">
        <v>0</v>
      </c>
      <c r="F551" s="10">
        <v>0</v>
      </c>
      <c r="G551" s="10">
        <v>0</v>
      </c>
      <c r="H551" s="10">
        <v>0</v>
      </c>
      <c r="I551" s="10">
        <v>0</v>
      </c>
      <c r="J551" s="10">
        <v>0</v>
      </c>
      <c r="K551" s="10">
        <v>0</v>
      </c>
      <c r="L551" s="15">
        <v>0</v>
      </c>
      <c r="M551" s="10">
        <v>0</v>
      </c>
      <c r="N551" s="10">
        <v>0</v>
      </c>
      <c r="O551" s="10">
        <v>0</v>
      </c>
      <c r="P551" s="12" t="e">
        <f>L551-#REF!</f>
        <v>#REF!</v>
      </c>
      <c r="Q551" s="1" t="e">
        <f>P551-'ВЕРНАЯ на АВГУСТ'!P551</f>
        <v>#REF!</v>
      </c>
    </row>
    <row r="552" spans="1:17" hidden="1" x14ac:dyDescent="0.25">
      <c r="A552" s="9"/>
      <c r="B552" s="9"/>
      <c r="C552" s="9"/>
      <c r="D552" s="10">
        <f t="shared" si="55"/>
        <v>0</v>
      </c>
      <c r="E552" s="10"/>
      <c r="F552" s="10"/>
      <c r="G552" s="10"/>
      <c r="H552" s="10"/>
      <c r="I552" s="10"/>
      <c r="J552" s="10"/>
      <c r="K552" s="10"/>
      <c r="L552" s="15"/>
      <c r="M552" s="10"/>
      <c r="N552" s="10"/>
      <c r="O552" s="10"/>
      <c r="P552" s="12" t="e">
        <f>L552-#REF!</f>
        <v>#REF!</v>
      </c>
      <c r="Q552" s="1" t="e">
        <f>P552-'ВЕРНАЯ на АВГУСТ'!P552</f>
        <v>#REF!</v>
      </c>
    </row>
    <row r="553" spans="1:17" x14ac:dyDescent="0.25">
      <c r="A553" s="71" t="s">
        <v>83</v>
      </c>
      <c r="B553" s="71" t="s">
        <v>13</v>
      </c>
      <c r="C553" s="9" t="s">
        <v>6</v>
      </c>
      <c r="D553" s="20">
        <f t="shared" si="55"/>
        <v>39517.9</v>
      </c>
      <c r="E553" s="10">
        <f>E554+E555+E556+E557+E558</f>
        <v>32.799999999999997</v>
      </c>
      <c r="F553" s="10">
        <f t="shared" ref="F553:O553" si="66">F554+F555+F556+F557+F558</f>
        <v>5499.5</v>
      </c>
      <c r="G553" s="10">
        <f t="shared" si="66"/>
        <v>5873.7</v>
      </c>
      <c r="H553" s="10">
        <f t="shared" si="66"/>
        <v>4039.4</v>
      </c>
      <c r="I553" s="10">
        <f t="shared" si="66"/>
        <v>2500</v>
      </c>
      <c r="J553" s="10">
        <f t="shared" si="66"/>
        <v>7311.5</v>
      </c>
      <c r="K553" s="10">
        <f t="shared" si="66"/>
        <v>3861</v>
      </c>
      <c r="L553" s="20">
        <f t="shared" si="66"/>
        <v>3180</v>
      </c>
      <c r="M553" s="10">
        <f t="shared" si="66"/>
        <v>3520</v>
      </c>
      <c r="N553" s="10">
        <f t="shared" si="66"/>
        <v>1850</v>
      </c>
      <c r="O553" s="10">
        <f t="shared" si="66"/>
        <v>1850</v>
      </c>
      <c r="P553" s="24" t="e">
        <f>L553-#REF!</f>
        <v>#REF!</v>
      </c>
      <c r="Q553" s="1" t="e">
        <f>P553-'ВЕРНАЯ на АВГУСТ'!P553</f>
        <v>#REF!</v>
      </c>
    </row>
    <row r="554" spans="1:17" x14ac:dyDescent="0.25">
      <c r="A554" s="71"/>
      <c r="B554" s="71"/>
      <c r="C554" s="9" t="s">
        <v>7</v>
      </c>
      <c r="D554" s="20">
        <f t="shared" si="55"/>
        <v>39517.9</v>
      </c>
      <c r="E554" s="10">
        <v>32.799999999999997</v>
      </c>
      <c r="F554" s="10">
        <v>5499.5</v>
      </c>
      <c r="G554" s="10">
        <v>5873.7</v>
      </c>
      <c r="H554" s="10">
        <v>4039.4</v>
      </c>
      <c r="I554" s="10">
        <v>2500</v>
      </c>
      <c r="J554" s="10">
        <v>7311.5</v>
      </c>
      <c r="K554" s="10">
        <v>3861</v>
      </c>
      <c r="L554" s="20">
        <f>3180</f>
        <v>3180</v>
      </c>
      <c r="M554" s="10">
        <v>3520</v>
      </c>
      <c r="N554" s="10">
        <v>1850</v>
      </c>
      <c r="O554" s="10">
        <v>1850</v>
      </c>
      <c r="P554" s="24" t="e">
        <f>L554-#REF!</f>
        <v>#REF!</v>
      </c>
      <c r="Q554" s="1" t="e">
        <f>P554-'ВЕРНАЯ на АВГУСТ'!P554</f>
        <v>#REF!</v>
      </c>
    </row>
    <row r="555" spans="1:17" ht="24" x14ac:dyDescent="0.25">
      <c r="A555" s="71"/>
      <c r="B555" s="71"/>
      <c r="C555" s="9" t="s">
        <v>8</v>
      </c>
      <c r="D555" s="10">
        <f t="shared" si="55"/>
        <v>0</v>
      </c>
      <c r="E555" s="10">
        <v>0</v>
      </c>
      <c r="F555" s="10">
        <v>0</v>
      </c>
      <c r="G555" s="10">
        <v>0</v>
      </c>
      <c r="H555" s="10">
        <v>0</v>
      </c>
      <c r="I555" s="10">
        <v>0</v>
      </c>
      <c r="J555" s="10">
        <v>0</v>
      </c>
      <c r="K555" s="10">
        <v>0</v>
      </c>
      <c r="L555" s="15">
        <v>0</v>
      </c>
      <c r="M555" s="10">
        <v>0</v>
      </c>
      <c r="N555" s="10">
        <v>0</v>
      </c>
      <c r="O555" s="10">
        <v>0</v>
      </c>
      <c r="P555" s="12" t="e">
        <f>L555-#REF!</f>
        <v>#REF!</v>
      </c>
      <c r="Q555" s="1" t="e">
        <f>P555-'ВЕРНАЯ на АВГУСТ'!P555</f>
        <v>#REF!</v>
      </c>
    </row>
    <row r="556" spans="1:17" ht="24" x14ac:dyDescent="0.25">
      <c r="A556" s="71"/>
      <c r="B556" s="71"/>
      <c r="C556" s="9" t="s">
        <v>9</v>
      </c>
      <c r="D556" s="10">
        <f t="shared" si="55"/>
        <v>0</v>
      </c>
      <c r="E556" s="10">
        <v>0</v>
      </c>
      <c r="F556" s="10">
        <v>0</v>
      </c>
      <c r="G556" s="10">
        <v>0</v>
      </c>
      <c r="H556" s="10">
        <v>0</v>
      </c>
      <c r="I556" s="10">
        <v>0</v>
      </c>
      <c r="J556" s="10">
        <v>0</v>
      </c>
      <c r="K556" s="10">
        <v>0</v>
      </c>
      <c r="L556" s="15">
        <v>0</v>
      </c>
      <c r="M556" s="10">
        <v>0</v>
      </c>
      <c r="N556" s="10">
        <v>0</v>
      </c>
      <c r="O556" s="10">
        <v>0</v>
      </c>
      <c r="P556" s="12" t="e">
        <f>L556-#REF!</f>
        <v>#REF!</v>
      </c>
      <c r="Q556" s="1" t="e">
        <f>P556-'ВЕРНАЯ на АВГУСТ'!P556</f>
        <v>#REF!</v>
      </c>
    </row>
    <row r="557" spans="1:17" ht="36" x14ac:dyDescent="0.25">
      <c r="A557" s="71"/>
      <c r="B557" s="71"/>
      <c r="C557" s="9" t="s">
        <v>10</v>
      </c>
      <c r="D557" s="10">
        <f t="shared" si="55"/>
        <v>0</v>
      </c>
      <c r="E557" s="10">
        <v>0</v>
      </c>
      <c r="F557" s="10">
        <v>0</v>
      </c>
      <c r="G557" s="10">
        <v>0</v>
      </c>
      <c r="H557" s="10">
        <v>0</v>
      </c>
      <c r="I557" s="10">
        <v>0</v>
      </c>
      <c r="J557" s="10">
        <v>0</v>
      </c>
      <c r="K557" s="10">
        <v>0</v>
      </c>
      <c r="L557" s="15">
        <v>0</v>
      </c>
      <c r="M557" s="10">
        <v>0</v>
      </c>
      <c r="N557" s="10">
        <v>0</v>
      </c>
      <c r="O557" s="10">
        <v>0</v>
      </c>
      <c r="P557" s="12" t="e">
        <f>L557-#REF!</f>
        <v>#REF!</v>
      </c>
      <c r="Q557" s="1" t="e">
        <f>P557-'ВЕРНАЯ на АВГУСТ'!P557</f>
        <v>#REF!</v>
      </c>
    </row>
    <row r="558" spans="1:17" x14ac:dyDescent="0.25">
      <c r="A558" s="9"/>
      <c r="B558" s="9"/>
      <c r="C558" s="9"/>
      <c r="D558" s="10">
        <f t="shared" si="55"/>
        <v>0</v>
      </c>
      <c r="E558" s="10"/>
      <c r="F558" s="10"/>
      <c r="G558" s="10"/>
      <c r="H558" s="10"/>
      <c r="I558" s="10"/>
      <c r="J558" s="10"/>
      <c r="K558" s="10"/>
      <c r="L558" s="15"/>
      <c r="M558" s="10"/>
      <c r="N558" s="10"/>
      <c r="O558" s="10"/>
      <c r="P558" s="12" t="e">
        <f>L558-#REF!</f>
        <v>#REF!</v>
      </c>
      <c r="Q558" s="1" t="e">
        <f>P558-'ВЕРНАЯ на АВГУСТ'!P558</f>
        <v>#REF!</v>
      </c>
    </row>
    <row r="559" spans="1:17" x14ac:dyDescent="0.25">
      <c r="A559" s="71" t="s">
        <v>84</v>
      </c>
      <c r="B559" s="71" t="s">
        <v>13</v>
      </c>
      <c r="C559" s="9" t="s">
        <v>6</v>
      </c>
      <c r="D559" s="10">
        <f t="shared" si="55"/>
        <v>524.5</v>
      </c>
      <c r="E559" s="10">
        <f>E560+E561+E562+E563+E564</f>
        <v>524.5</v>
      </c>
      <c r="F559" s="10">
        <f t="shared" ref="F559:O559" si="67">F560+F561+F562+F563+F564</f>
        <v>0</v>
      </c>
      <c r="G559" s="10">
        <f t="shared" si="67"/>
        <v>0</v>
      </c>
      <c r="H559" s="10">
        <f t="shared" si="67"/>
        <v>0</v>
      </c>
      <c r="I559" s="10">
        <f t="shared" si="67"/>
        <v>0</v>
      </c>
      <c r="J559" s="10">
        <f t="shared" si="67"/>
        <v>0</v>
      </c>
      <c r="K559" s="10">
        <f t="shared" si="67"/>
        <v>0</v>
      </c>
      <c r="L559" s="15">
        <f t="shared" si="67"/>
        <v>0</v>
      </c>
      <c r="M559" s="10">
        <f t="shared" si="67"/>
        <v>0</v>
      </c>
      <c r="N559" s="10">
        <f t="shared" si="67"/>
        <v>0</v>
      </c>
      <c r="O559" s="10">
        <f t="shared" si="67"/>
        <v>0</v>
      </c>
      <c r="P559" s="12" t="e">
        <f>L559-#REF!</f>
        <v>#REF!</v>
      </c>
      <c r="Q559" s="1" t="e">
        <f>P559-'ВЕРНАЯ на АВГУСТ'!P559</f>
        <v>#REF!</v>
      </c>
    </row>
    <row r="560" spans="1:17" x14ac:dyDescent="0.25">
      <c r="A560" s="71"/>
      <c r="B560" s="71"/>
      <c r="C560" s="9" t="s">
        <v>7</v>
      </c>
      <c r="D560" s="10">
        <f t="shared" si="55"/>
        <v>524.5</v>
      </c>
      <c r="E560" s="10">
        <v>524.5</v>
      </c>
      <c r="F560" s="10">
        <v>0</v>
      </c>
      <c r="G560" s="10">
        <v>0</v>
      </c>
      <c r="H560" s="10">
        <v>0</v>
      </c>
      <c r="I560" s="10">
        <v>0</v>
      </c>
      <c r="J560" s="10">
        <v>0</v>
      </c>
      <c r="K560" s="10">
        <v>0</v>
      </c>
      <c r="L560" s="15">
        <v>0</v>
      </c>
      <c r="M560" s="10">
        <v>0</v>
      </c>
      <c r="N560" s="10">
        <v>0</v>
      </c>
      <c r="O560" s="10">
        <v>0</v>
      </c>
      <c r="P560" s="12" t="e">
        <f>L560-#REF!</f>
        <v>#REF!</v>
      </c>
      <c r="Q560" s="1" t="e">
        <f>P560-'ВЕРНАЯ на АВГУСТ'!P560</f>
        <v>#REF!</v>
      </c>
    </row>
    <row r="561" spans="1:17" ht="24" x14ac:dyDescent="0.25">
      <c r="A561" s="71"/>
      <c r="B561" s="71"/>
      <c r="C561" s="9" t="s">
        <v>8</v>
      </c>
      <c r="D561" s="10">
        <f t="shared" si="55"/>
        <v>0</v>
      </c>
      <c r="E561" s="10">
        <v>0</v>
      </c>
      <c r="F561" s="10">
        <v>0</v>
      </c>
      <c r="G561" s="10">
        <v>0</v>
      </c>
      <c r="H561" s="10">
        <v>0</v>
      </c>
      <c r="I561" s="10">
        <v>0</v>
      </c>
      <c r="J561" s="10">
        <v>0</v>
      </c>
      <c r="K561" s="10">
        <v>0</v>
      </c>
      <c r="L561" s="15">
        <v>0</v>
      </c>
      <c r="M561" s="10">
        <v>0</v>
      </c>
      <c r="N561" s="10">
        <v>0</v>
      </c>
      <c r="O561" s="10">
        <v>0</v>
      </c>
      <c r="P561" s="12" t="e">
        <f>L561-#REF!</f>
        <v>#REF!</v>
      </c>
      <c r="Q561" s="1" t="e">
        <f>P561-'ВЕРНАЯ на АВГУСТ'!P561</f>
        <v>#REF!</v>
      </c>
    </row>
    <row r="562" spans="1:17" ht="24" x14ac:dyDescent="0.25">
      <c r="A562" s="71"/>
      <c r="B562" s="71"/>
      <c r="C562" s="9" t="s">
        <v>9</v>
      </c>
      <c r="D562" s="10">
        <f t="shared" ref="D562:D625" si="68">SUM(E562:O562)</f>
        <v>0</v>
      </c>
      <c r="E562" s="10">
        <v>0</v>
      </c>
      <c r="F562" s="10">
        <v>0</v>
      </c>
      <c r="G562" s="10">
        <v>0</v>
      </c>
      <c r="H562" s="10">
        <v>0</v>
      </c>
      <c r="I562" s="10">
        <v>0</v>
      </c>
      <c r="J562" s="10">
        <v>0</v>
      </c>
      <c r="K562" s="10">
        <v>0</v>
      </c>
      <c r="L562" s="15">
        <v>0</v>
      </c>
      <c r="M562" s="10">
        <v>0</v>
      </c>
      <c r="N562" s="10">
        <v>0</v>
      </c>
      <c r="O562" s="10">
        <v>0</v>
      </c>
      <c r="P562" s="12" t="e">
        <f>L562-#REF!</f>
        <v>#REF!</v>
      </c>
      <c r="Q562" s="1" t="e">
        <f>P562-'ВЕРНАЯ на АВГУСТ'!P562</f>
        <v>#REF!</v>
      </c>
    </row>
    <row r="563" spans="1:17" ht="36" x14ac:dyDescent="0.25">
      <c r="A563" s="71"/>
      <c r="B563" s="71"/>
      <c r="C563" s="9" t="s">
        <v>10</v>
      </c>
      <c r="D563" s="10">
        <f t="shared" si="68"/>
        <v>0</v>
      </c>
      <c r="E563" s="10">
        <v>0</v>
      </c>
      <c r="F563" s="10">
        <v>0</v>
      </c>
      <c r="G563" s="10">
        <v>0</v>
      </c>
      <c r="H563" s="10">
        <v>0</v>
      </c>
      <c r="I563" s="10">
        <v>0</v>
      </c>
      <c r="J563" s="10">
        <v>0</v>
      </c>
      <c r="K563" s="10">
        <v>0</v>
      </c>
      <c r="L563" s="15">
        <v>0</v>
      </c>
      <c r="M563" s="10">
        <v>0</v>
      </c>
      <c r="N563" s="10">
        <v>0</v>
      </c>
      <c r="O563" s="10">
        <v>0</v>
      </c>
      <c r="P563" s="12" t="e">
        <f>L563-#REF!</f>
        <v>#REF!</v>
      </c>
      <c r="Q563" s="1" t="e">
        <f>P563-'ВЕРНАЯ на АВГУСТ'!P563</f>
        <v>#REF!</v>
      </c>
    </row>
    <row r="564" spans="1:17" x14ac:dyDescent="0.25">
      <c r="A564" s="9"/>
      <c r="B564" s="9"/>
      <c r="C564" s="9"/>
      <c r="D564" s="10">
        <f t="shared" si="68"/>
        <v>0</v>
      </c>
      <c r="E564" s="10"/>
      <c r="F564" s="10"/>
      <c r="G564" s="10"/>
      <c r="H564" s="10"/>
      <c r="I564" s="10"/>
      <c r="J564" s="10"/>
      <c r="K564" s="10"/>
      <c r="L564" s="15"/>
      <c r="M564" s="10"/>
      <c r="N564" s="10"/>
      <c r="O564" s="10"/>
      <c r="P564" s="12" t="e">
        <f>L564-#REF!</f>
        <v>#REF!</v>
      </c>
      <c r="Q564" s="1" t="e">
        <f>P564-'ВЕРНАЯ на АВГУСТ'!P564</f>
        <v>#REF!</v>
      </c>
    </row>
    <row r="565" spans="1:17" x14ac:dyDescent="0.25">
      <c r="A565" s="71" t="s">
        <v>85</v>
      </c>
      <c r="B565" s="71" t="s">
        <v>14</v>
      </c>
      <c r="C565" s="9" t="s">
        <v>6</v>
      </c>
      <c r="D565" s="10">
        <f t="shared" si="68"/>
        <v>2173.6999999999998</v>
      </c>
      <c r="E565" s="10">
        <f>E566+E567+E568+E569+E570</f>
        <v>0</v>
      </c>
      <c r="F565" s="10">
        <f t="shared" ref="F565:O565" si="69">F566+F567+F568+F569+F570</f>
        <v>0</v>
      </c>
      <c r="G565" s="10">
        <f t="shared" si="69"/>
        <v>0</v>
      </c>
      <c r="H565" s="10">
        <f t="shared" si="69"/>
        <v>0</v>
      </c>
      <c r="I565" s="10">
        <f t="shared" si="69"/>
        <v>0</v>
      </c>
      <c r="J565" s="10">
        <f t="shared" si="69"/>
        <v>2173.6999999999998</v>
      </c>
      <c r="K565" s="10">
        <f t="shared" si="69"/>
        <v>0</v>
      </c>
      <c r="L565" s="15">
        <f t="shared" si="69"/>
        <v>0</v>
      </c>
      <c r="M565" s="10">
        <f t="shared" si="69"/>
        <v>0</v>
      </c>
      <c r="N565" s="10">
        <f t="shared" si="69"/>
        <v>0</v>
      </c>
      <c r="O565" s="10">
        <f t="shared" si="69"/>
        <v>0</v>
      </c>
      <c r="P565" s="12" t="e">
        <f>L565-#REF!</f>
        <v>#REF!</v>
      </c>
      <c r="Q565" s="1" t="e">
        <f>P565-'ВЕРНАЯ на АВГУСТ'!P565</f>
        <v>#REF!</v>
      </c>
    </row>
    <row r="566" spans="1:17" x14ac:dyDescent="0.25">
      <c r="A566" s="71"/>
      <c r="B566" s="71"/>
      <c r="C566" s="9" t="s">
        <v>7</v>
      </c>
      <c r="D566" s="10">
        <f t="shared" si="68"/>
        <v>2173.6999999999998</v>
      </c>
      <c r="E566" s="10">
        <v>0</v>
      </c>
      <c r="F566" s="10">
        <v>0</v>
      </c>
      <c r="G566" s="10">
        <v>0</v>
      </c>
      <c r="H566" s="10">
        <v>0</v>
      </c>
      <c r="I566" s="10">
        <v>0</v>
      </c>
      <c r="J566" s="10">
        <v>2173.6999999999998</v>
      </c>
      <c r="K566" s="10">
        <v>0</v>
      </c>
      <c r="L566" s="15">
        <v>0</v>
      </c>
      <c r="M566" s="10">
        <v>0</v>
      </c>
      <c r="N566" s="10">
        <v>0</v>
      </c>
      <c r="O566" s="10">
        <v>0</v>
      </c>
      <c r="P566" s="12" t="e">
        <f>L566-#REF!</f>
        <v>#REF!</v>
      </c>
      <c r="Q566" s="1" t="e">
        <f>P566-'ВЕРНАЯ на АВГУСТ'!P566</f>
        <v>#REF!</v>
      </c>
    </row>
    <row r="567" spans="1:17" ht="24" x14ac:dyDescent="0.25">
      <c r="A567" s="71"/>
      <c r="B567" s="71"/>
      <c r="C567" s="9" t="s">
        <v>8</v>
      </c>
      <c r="D567" s="10">
        <f t="shared" si="68"/>
        <v>0</v>
      </c>
      <c r="E567" s="10">
        <v>0</v>
      </c>
      <c r="F567" s="10">
        <v>0</v>
      </c>
      <c r="G567" s="10">
        <v>0</v>
      </c>
      <c r="H567" s="10">
        <v>0</v>
      </c>
      <c r="I567" s="10">
        <v>0</v>
      </c>
      <c r="J567" s="10">
        <v>0</v>
      </c>
      <c r="K567" s="10">
        <v>0</v>
      </c>
      <c r="L567" s="15">
        <v>0</v>
      </c>
      <c r="M567" s="10">
        <v>0</v>
      </c>
      <c r="N567" s="10">
        <v>0</v>
      </c>
      <c r="O567" s="10">
        <v>0</v>
      </c>
      <c r="P567" s="12" t="e">
        <f>L567-#REF!</f>
        <v>#REF!</v>
      </c>
      <c r="Q567" s="1" t="e">
        <f>P567-'ВЕРНАЯ на АВГУСТ'!P567</f>
        <v>#REF!</v>
      </c>
    </row>
    <row r="568" spans="1:17" ht="24" x14ac:dyDescent="0.25">
      <c r="A568" s="71"/>
      <c r="B568" s="71"/>
      <c r="C568" s="9" t="s">
        <v>9</v>
      </c>
      <c r="D568" s="10">
        <f t="shared" si="68"/>
        <v>0</v>
      </c>
      <c r="E568" s="10">
        <v>0</v>
      </c>
      <c r="F568" s="10">
        <v>0</v>
      </c>
      <c r="G568" s="10">
        <v>0</v>
      </c>
      <c r="H568" s="10">
        <v>0</v>
      </c>
      <c r="I568" s="10">
        <v>0</v>
      </c>
      <c r="J568" s="10">
        <v>0</v>
      </c>
      <c r="K568" s="10">
        <v>0</v>
      </c>
      <c r="L568" s="15">
        <v>0</v>
      </c>
      <c r="M568" s="10">
        <v>0</v>
      </c>
      <c r="N568" s="10">
        <v>0</v>
      </c>
      <c r="O568" s="10">
        <v>0</v>
      </c>
      <c r="P568" s="12" t="e">
        <f>L568-#REF!</f>
        <v>#REF!</v>
      </c>
      <c r="Q568" s="1" t="e">
        <f>P568-'ВЕРНАЯ на АВГУСТ'!P568</f>
        <v>#REF!</v>
      </c>
    </row>
    <row r="569" spans="1:17" ht="36" x14ac:dyDescent="0.25">
      <c r="A569" s="71"/>
      <c r="B569" s="71"/>
      <c r="C569" s="9" t="s">
        <v>10</v>
      </c>
      <c r="D569" s="10">
        <f t="shared" si="68"/>
        <v>0</v>
      </c>
      <c r="E569" s="10">
        <v>0</v>
      </c>
      <c r="F569" s="10">
        <v>0</v>
      </c>
      <c r="G569" s="10">
        <v>0</v>
      </c>
      <c r="H569" s="10">
        <v>0</v>
      </c>
      <c r="I569" s="10">
        <v>0</v>
      </c>
      <c r="J569" s="10">
        <v>0</v>
      </c>
      <c r="K569" s="10">
        <v>0</v>
      </c>
      <c r="L569" s="15">
        <v>0</v>
      </c>
      <c r="M569" s="10">
        <v>0</v>
      </c>
      <c r="N569" s="10">
        <v>0</v>
      </c>
      <c r="O569" s="10">
        <v>0</v>
      </c>
      <c r="P569" s="12" t="e">
        <f>L569-#REF!</f>
        <v>#REF!</v>
      </c>
      <c r="Q569" s="1" t="e">
        <f>P569-'ВЕРНАЯ на АВГУСТ'!P569</f>
        <v>#REF!</v>
      </c>
    </row>
    <row r="570" spans="1:17" x14ac:dyDescent="0.25">
      <c r="A570" s="9"/>
      <c r="B570" s="9"/>
      <c r="C570" s="9"/>
      <c r="D570" s="10">
        <f t="shared" si="68"/>
        <v>0</v>
      </c>
      <c r="E570" s="10"/>
      <c r="F570" s="10"/>
      <c r="G570" s="10"/>
      <c r="H570" s="10"/>
      <c r="I570" s="10"/>
      <c r="J570" s="10"/>
      <c r="K570" s="10"/>
      <c r="L570" s="15"/>
      <c r="M570" s="10"/>
      <c r="N570" s="10"/>
      <c r="O570" s="10"/>
      <c r="P570" s="12" t="e">
        <f>L570-#REF!</f>
        <v>#REF!</v>
      </c>
      <c r="Q570" s="1" t="e">
        <f>P570-'ВЕРНАЯ на АВГУСТ'!P570</f>
        <v>#REF!</v>
      </c>
    </row>
    <row r="571" spans="1:17" x14ac:dyDescent="0.25">
      <c r="A571" s="71" t="s">
        <v>86</v>
      </c>
      <c r="B571" s="71" t="s">
        <v>87</v>
      </c>
      <c r="C571" s="9" t="s">
        <v>6</v>
      </c>
      <c r="D571" s="10">
        <f t="shared" si="68"/>
        <v>603611</v>
      </c>
      <c r="E571" s="10">
        <f>E572+E573+E574+E575+E576</f>
        <v>313083.7</v>
      </c>
      <c r="F571" s="10">
        <f t="shared" ref="F571:O571" si="70">F572+F573+F574+F575+F576</f>
        <v>290527.3</v>
      </c>
      <c r="G571" s="10">
        <f t="shared" si="70"/>
        <v>0</v>
      </c>
      <c r="H571" s="10">
        <f t="shared" si="70"/>
        <v>0</v>
      </c>
      <c r="I571" s="10">
        <f t="shared" si="70"/>
        <v>0</v>
      </c>
      <c r="J571" s="10">
        <f t="shared" si="70"/>
        <v>0</v>
      </c>
      <c r="K571" s="10">
        <f t="shared" si="70"/>
        <v>0</v>
      </c>
      <c r="L571" s="15">
        <f t="shared" si="70"/>
        <v>0</v>
      </c>
      <c r="M571" s="10">
        <f t="shared" si="70"/>
        <v>0</v>
      </c>
      <c r="N571" s="10">
        <f t="shared" si="70"/>
        <v>0</v>
      </c>
      <c r="O571" s="10">
        <f t="shared" si="70"/>
        <v>0</v>
      </c>
      <c r="P571" s="12" t="e">
        <f>L571-#REF!</f>
        <v>#REF!</v>
      </c>
      <c r="Q571" s="1" t="e">
        <f>P571-'ВЕРНАЯ на АВГУСТ'!P571</f>
        <v>#REF!</v>
      </c>
    </row>
    <row r="572" spans="1:17" x14ac:dyDescent="0.25">
      <c r="A572" s="71"/>
      <c r="B572" s="71"/>
      <c r="C572" s="9" t="s">
        <v>7</v>
      </c>
      <c r="D572" s="10">
        <f t="shared" si="68"/>
        <v>38927.9</v>
      </c>
      <c r="E572" s="10">
        <v>13083.7</v>
      </c>
      <c r="F572" s="10">
        <v>25844.2</v>
      </c>
      <c r="G572" s="10">
        <v>0</v>
      </c>
      <c r="H572" s="10">
        <v>0</v>
      </c>
      <c r="I572" s="10">
        <v>0</v>
      </c>
      <c r="J572" s="10">
        <v>0</v>
      </c>
      <c r="K572" s="10">
        <v>0</v>
      </c>
      <c r="L572" s="15">
        <v>0</v>
      </c>
      <c r="M572" s="10">
        <v>0</v>
      </c>
      <c r="N572" s="10">
        <v>0</v>
      </c>
      <c r="O572" s="10">
        <v>0</v>
      </c>
      <c r="P572" s="12" t="e">
        <f>L572-#REF!</f>
        <v>#REF!</v>
      </c>
      <c r="Q572" s="1" t="e">
        <f>P572-'ВЕРНАЯ на АВГУСТ'!P572</f>
        <v>#REF!</v>
      </c>
    </row>
    <row r="573" spans="1:17" ht="24" x14ac:dyDescent="0.25">
      <c r="A573" s="71"/>
      <c r="B573" s="71"/>
      <c r="C573" s="9" t="s">
        <v>8</v>
      </c>
      <c r="D573" s="10">
        <f t="shared" si="68"/>
        <v>564683.1</v>
      </c>
      <c r="E573" s="10">
        <v>300000</v>
      </c>
      <c r="F573" s="10">
        <v>264683.09999999998</v>
      </c>
      <c r="G573" s="10">
        <v>0</v>
      </c>
      <c r="H573" s="10">
        <v>0</v>
      </c>
      <c r="I573" s="10">
        <v>0</v>
      </c>
      <c r="J573" s="10">
        <v>0</v>
      </c>
      <c r="K573" s="10">
        <v>0</v>
      </c>
      <c r="L573" s="15">
        <v>0</v>
      </c>
      <c r="M573" s="10">
        <v>0</v>
      </c>
      <c r="N573" s="10">
        <v>0</v>
      </c>
      <c r="O573" s="10">
        <v>0</v>
      </c>
      <c r="P573" s="12" t="e">
        <f>L573-#REF!</f>
        <v>#REF!</v>
      </c>
      <c r="Q573" s="1" t="e">
        <f>P573-'ВЕРНАЯ на АВГУСТ'!P573</f>
        <v>#REF!</v>
      </c>
    </row>
    <row r="574" spans="1:17" ht="24" x14ac:dyDescent="0.25">
      <c r="A574" s="71"/>
      <c r="B574" s="71"/>
      <c r="C574" s="9" t="s">
        <v>9</v>
      </c>
      <c r="D574" s="10">
        <f t="shared" si="68"/>
        <v>0</v>
      </c>
      <c r="E574" s="10">
        <v>0</v>
      </c>
      <c r="F574" s="10">
        <v>0</v>
      </c>
      <c r="G574" s="10">
        <v>0</v>
      </c>
      <c r="H574" s="10">
        <v>0</v>
      </c>
      <c r="I574" s="10">
        <v>0</v>
      </c>
      <c r="J574" s="10">
        <v>0</v>
      </c>
      <c r="K574" s="10">
        <v>0</v>
      </c>
      <c r="L574" s="15">
        <v>0</v>
      </c>
      <c r="M574" s="10">
        <v>0</v>
      </c>
      <c r="N574" s="10">
        <v>0</v>
      </c>
      <c r="O574" s="10">
        <v>0</v>
      </c>
      <c r="P574" s="12" t="e">
        <f>L574-#REF!</f>
        <v>#REF!</v>
      </c>
      <c r="Q574" s="1" t="e">
        <f>P574-'ВЕРНАЯ на АВГУСТ'!P574</f>
        <v>#REF!</v>
      </c>
    </row>
    <row r="575" spans="1:17" ht="36" x14ac:dyDescent="0.25">
      <c r="A575" s="71"/>
      <c r="B575" s="71"/>
      <c r="C575" s="9" t="s">
        <v>10</v>
      </c>
      <c r="D575" s="10">
        <f t="shared" si="68"/>
        <v>0</v>
      </c>
      <c r="E575" s="10">
        <v>0</v>
      </c>
      <c r="F575" s="10">
        <v>0</v>
      </c>
      <c r="G575" s="10">
        <v>0</v>
      </c>
      <c r="H575" s="10">
        <v>0</v>
      </c>
      <c r="I575" s="10">
        <v>0</v>
      </c>
      <c r="J575" s="10">
        <v>0</v>
      </c>
      <c r="K575" s="10">
        <v>0</v>
      </c>
      <c r="L575" s="15">
        <v>0</v>
      </c>
      <c r="M575" s="10">
        <v>0</v>
      </c>
      <c r="N575" s="10">
        <v>0</v>
      </c>
      <c r="O575" s="10">
        <v>0</v>
      </c>
      <c r="P575" s="12" t="e">
        <f>L575-#REF!</f>
        <v>#REF!</v>
      </c>
      <c r="Q575" s="1" t="e">
        <f>P575-'ВЕРНАЯ на АВГУСТ'!P575</f>
        <v>#REF!</v>
      </c>
    </row>
    <row r="576" spans="1:17" x14ac:dyDescent="0.25">
      <c r="A576" s="9"/>
      <c r="B576" s="9"/>
      <c r="C576" s="9"/>
      <c r="D576" s="10">
        <f t="shared" si="68"/>
        <v>0</v>
      </c>
      <c r="E576" s="10"/>
      <c r="F576" s="10"/>
      <c r="G576" s="10"/>
      <c r="H576" s="10"/>
      <c r="I576" s="10"/>
      <c r="J576" s="10"/>
      <c r="K576" s="10"/>
      <c r="L576" s="15"/>
      <c r="M576" s="10"/>
      <c r="N576" s="10"/>
      <c r="O576" s="10"/>
      <c r="P576" s="12" t="e">
        <f>L576-#REF!</f>
        <v>#REF!</v>
      </c>
      <c r="Q576" s="1" t="e">
        <f>P576-'ВЕРНАЯ на АВГУСТ'!P576</f>
        <v>#REF!</v>
      </c>
    </row>
    <row r="577" spans="1:17" x14ac:dyDescent="0.25">
      <c r="A577" s="71" t="s">
        <v>88</v>
      </c>
      <c r="B577" s="71" t="s">
        <v>87</v>
      </c>
      <c r="C577" s="9" t="s">
        <v>6</v>
      </c>
      <c r="D577" s="10">
        <f t="shared" si="68"/>
        <v>62600.800000000003</v>
      </c>
      <c r="E577" s="10">
        <f>E578+E579+E580+E581+E582</f>
        <v>62600.800000000003</v>
      </c>
      <c r="F577" s="10">
        <f t="shared" ref="F577:O577" si="71">F578+F579+F580+F581+F582</f>
        <v>0</v>
      </c>
      <c r="G577" s="10">
        <f t="shared" si="71"/>
        <v>0</v>
      </c>
      <c r="H577" s="10">
        <f t="shared" si="71"/>
        <v>0</v>
      </c>
      <c r="I577" s="10">
        <f t="shared" si="71"/>
        <v>0</v>
      </c>
      <c r="J577" s="10">
        <f t="shared" si="71"/>
        <v>0</v>
      </c>
      <c r="K577" s="10">
        <f t="shared" si="71"/>
        <v>0</v>
      </c>
      <c r="L577" s="15">
        <f t="shared" si="71"/>
        <v>0</v>
      </c>
      <c r="M577" s="10">
        <f t="shared" si="71"/>
        <v>0</v>
      </c>
      <c r="N577" s="10">
        <f t="shared" si="71"/>
        <v>0</v>
      </c>
      <c r="O577" s="10">
        <f t="shared" si="71"/>
        <v>0</v>
      </c>
      <c r="P577" s="12" t="e">
        <f>L577-#REF!</f>
        <v>#REF!</v>
      </c>
      <c r="Q577" s="1" t="e">
        <f>P577-'ВЕРНАЯ на АВГУСТ'!P577</f>
        <v>#REF!</v>
      </c>
    </row>
    <row r="578" spans="1:17" x14ac:dyDescent="0.25">
      <c r="A578" s="71"/>
      <c r="B578" s="71"/>
      <c r="C578" s="9" t="s">
        <v>7</v>
      </c>
      <c r="D578" s="10">
        <f t="shared" si="68"/>
        <v>62600.800000000003</v>
      </c>
      <c r="E578" s="10">
        <v>62600.800000000003</v>
      </c>
      <c r="F578" s="10">
        <v>0</v>
      </c>
      <c r="G578" s="10">
        <v>0</v>
      </c>
      <c r="H578" s="10">
        <v>0</v>
      </c>
      <c r="I578" s="10">
        <v>0</v>
      </c>
      <c r="J578" s="10">
        <v>0</v>
      </c>
      <c r="K578" s="10">
        <v>0</v>
      </c>
      <c r="L578" s="15">
        <v>0</v>
      </c>
      <c r="M578" s="10">
        <v>0</v>
      </c>
      <c r="N578" s="10">
        <v>0</v>
      </c>
      <c r="O578" s="10">
        <v>0</v>
      </c>
      <c r="P578" s="12" t="e">
        <f>L578-#REF!</f>
        <v>#REF!</v>
      </c>
      <c r="Q578" s="1" t="e">
        <f>P578-'ВЕРНАЯ на АВГУСТ'!P578</f>
        <v>#REF!</v>
      </c>
    </row>
    <row r="579" spans="1:17" ht="24" x14ac:dyDescent="0.25">
      <c r="A579" s="71"/>
      <c r="B579" s="71"/>
      <c r="C579" s="9" t="s">
        <v>8</v>
      </c>
      <c r="D579" s="10">
        <f t="shared" si="68"/>
        <v>0</v>
      </c>
      <c r="E579" s="10">
        <v>0</v>
      </c>
      <c r="F579" s="10">
        <v>0</v>
      </c>
      <c r="G579" s="10">
        <v>0</v>
      </c>
      <c r="H579" s="10">
        <v>0</v>
      </c>
      <c r="I579" s="10">
        <v>0</v>
      </c>
      <c r="J579" s="10">
        <v>0</v>
      </c>
      <c r="K579" s="10">
        <v>0</v>
      </c>
      <c r="L579" s="15">
        <v>0</v>
      </c>
      <c r="M579" s="10">
        <v>0</v>
      </c>
      <c r="N579" s="10">
        <v>0</v>
      </c>
      <c r="O579" s="10">
        <v>0</v>
      </c>
      <c r="P579" s="12" t="e">
        <f>L579-#REF!</f>
        <v>#REF!</v>
      </c>
      <c r="Q579" s="1" t="e">
        <f>P579-'ВЕРНАЯ на АВГУСТ'!P579</f>
        <v>#REF!</v>
      </c>
    </row>
    <row r="580" spans="1:17" ht="24" x14ac:dyDescent="0.25">
      <c r="A580" s="71"/>
      <c r="B580" s="71"/>
      <c r="C580" s="9" t="s">
        <v>9</v>
      </c>
      <c r="D580" s="10">
        <f t="shared" si="68"/>
        <v>0</v>
      </c>
      <c r="E580" s="10">
        <v>0</v>
      </c>
      <c r="F580" s="10">
        <v>0</v>
      </c>
      <c r="G580" s="10">
        <v>0</v>
      </c>
      <c r="H580" s="10">
        <v>0</v>
      </c>
      <c r="I580" s="10">
        <v>0</v>
      </c>
      <c r="J580" s="10">
        <v>0</v>
      </c>
      <c r="K580" s="10">
        <v>0</v>
      </c>
      <c r="L580" s="15">
        <v>0</v>
      </c>
      <c r="M580" s="10">
        <v>0</v>
      </c>
      <c r="N580" s="10">
        <v>0</v>
      </c>
      <c r="O580" s="10">
        <v>0</v>
      </c>
      <c r="P580" s="12" t="e">
        <f>L580-#REF!</f>
        <v>#REF!</v>
      </c>
      <c r="Q580" s="1" t="e">
        <f>P580-'ВЕРНАЯ на АВГУСТ'!P580</f>
        <v>#REF!</v>
      </c>
    </row>
    <row r="581" spans="1:17" ht="36" x14ac:dyDescent="0.25">
      <c r="A581" s="71"/>
      <c r="B581" s="71"/>
      <c r="C581" s="9" t="s">
        <v>10</v>
      </c>
      <c r="D581" s="10">
        <f t="shared" si="68"/>
        <v>0</v>
      </c>
      <c r="E581" s="10">
        <v>0</v>
      </c>
      <c r="F581" s="10">
        <v>0</v>
      </c>
      <c r="G581" s="10">
        <v>0</v>
      </c>
      <c r="H581" s="10">
        <v>0</v>
      </c>
      <c r="I581" s="10">
        <v>0</v>
      </c>
      <c r="J581" s="10">
        <v>0</v>
      </c>
      <c r="K581" s="10">
        <v>0</v>
      </c>
      <c r="L581" s="15">
        <v>0</v>
      </c>
      <c r="M581" s="10">
        <v>0</v>
      </c>
      <c r="N581" s="10">
        <v>0</v>
      </c>
      <c r="O581" s="10">
        <v>0</v>
      </c>
      <c r="P581" s="12" t="e">
        <f>L581-#REF!</f>
        <v>#REF!</v>
      </c>
      <c r="Q581" s="1" t="e">
        <f>P581-'ВЕРНАЯ на АВГУСТ'!P581</f>
        <v>#REF!</v>
      </c>
    </row>
    <row r="582" spans="1:17" x14ac:dyDescent="0.25">
      <c r="A582" s="9"/>
      <c r="B582" s="9"/>
      <c r="C582" s="9"/>
      <c r="D582" s="10">
        <f t="shared" si="68"/>
        <v>0</v>
      </c>
      <c r="E582" s="10"/>
      <c r="F582" s="10"/>
      <c r="G582" s="10"/>
      <c r="H582" s="10"/>
      <c r="I582" s="10"/>
      <c r="J582" s="10"/>
      <c r="K582" s="10"/>
      <c r="L582" s="15"/>
      <c r="M582" s="10"/>
      <c r="N582" s="10"/>
      <c r="O582" s="10"/>
      <c r="P582" s="12" t="e">
        <f>L582-#REF!</f>
        <v>#REF!</v>
      </c>
      <c r="Q582" s="1" t="e">
        <f>P582-'ВЕРНАЯ на АВГУСТ'!P582</f>
        <v>#REF!</v>
      </c>
    </row>
    <row r="583" spans="1:17" x14ac:dyDescent="0.25">
      <c r="A583" s="71" t="s">
        <v>89</v>
      </c>
      <c r="B583" s="71" t="s">
        <v>13</v>
      </c>
      <c r="C583" s="9" t="s">
        <v>6</v>
      </c>
      <c r="D583" s="10">
        <f t="shared" si="68"/>
        <v>21200</v>
      </c>
      <c r="E583" s="10">
        <f>E584+E585+E586+E587+E588</f>
        <v>21200</v>
      </c>
      <c r="F583" s="10">
        <f t="shared" ref="F583:O583" si="72">F584+F585+F586+F587+F588</f>
        <v>0</v>
      </c>
      <c r="G583" s="10">
        <f t="shared" si="72"/>
        <v>0</v>
      </c>
      <c r="H583" s="10">
        <f t="shared" si="72"/>
        <v>0</v>
      </c>
      <c r="I583" s="10">
        <f t="shared" si="72"/>
        <v>0</v>
      </c>
      <c r="J583" s="10">
        <f t="shared" si="72"/>
        <v>0</v>
      </c>
      <c r="K583" s="10">
        <f t="shared" si="72"/>
        <v>0</v>
      </c>
      <c r="L583" s="15">
        <f t="shared" si="72"/>
        <v>0</v>
      </c>
      <c r="M583" s="10">
        <f t="shared" si="72"/>
        <v>0</v>
      </c>
      <c r="N583" s="10">
        <f t="shared" si="72"/>
        <v>0</v>
      </c>
      <c r="O583" s="10">
        <f t="shared" si="72"/>
        <v>0</v>
      </c>
      <c r="P583" s="12" t="e">
        <f>L583-#REF!</f>
        <v>#REF!</v>
      </c>
      <c r="Q583" s="1" t="e">
        <f>P583-'ВЕРНАЯ на АВГУСТ'!P583</f>
        <v>#REF!</v>
      </c>
    </row>
    <row r="584" spans="1:17" x14ac:dyDescent="0.25">
      <c r="A584" s="71"/>
      <c r="B584" s="71"/>
      <c r="C584" s="9" t="s">
        <v>7</v>
      </c>
      <c r="D584" s="10">
        <f t="shared" si="68"/>
        <v>3200</v>
      </c>
      <c r="E584" s="10">
        <v>3200</v>
      </c>
      <c r="F584" s="10">
        <v>0</v>
      </c>
      <c r="G584" s="10">
        <v>0</v>
      </c>
      <c r="H584" s="10">
        <v>0</v>
      </c>
      <c r="I584" s="10">
        <v>0</v>
      </c>
      <c r="J584" s="10">
        <v>0</v>
      </c>
      <c r="K584" s="10">
        <v>0</v>
      </c>
      <c r="L584" s="15">
        <v>0</v>
      </c>
      <c r="M584" s="10">
        <v>0</v>
      </c>
      <c r="N584" s="10">
        <v>0</v>
      </c>
      <c r="O584" s="10">
        <v>0</v>
      </c>
      <c r="P584" s="12" t="e">
        <f>L584-#REF!</f>
        <v>#REF!</v>
      </c>
      <c r="Q584" s="1" t="e">
        <f>P584-'ВЕРНАЯ на АВГУСТ'!P584</f>
        <v>#REF!</v>
      </c>
    </row>
    <row r="585" spans="1:17" ht="24" x14ac:dyDescent="0.25">
      <c r="A585" s="71"/>
      <c r="B585" s="71"/>
      <c r="C585" s="9" t="s">
        <v>8</v>
      </c>
      <c r="D585" s="10">
        <f t="shared" si="68"/>
        <v>18000</v>
      </c>
      <c r="E585" s="10">
        <v>18000</v>
      </c>
      <c r="F585" s="10">
        <v>0</v>
      </c>
      <c r="G585" s="10">
        <v>0</v>
      </c>
      <c r="H585" s="10">
        <v>0</v>
      </c>
      <c r="I585" s="10">
        <v>0</v>
      </c>
      <c r="J585" s="10">
        <v>0</v>
      </c>
      <c r="K585" s="10">
        <v>0</v>
      </c>
      <c r="L585" s="15">
        <v>0</v>
      </c>
      <c r="M585" s="10">
        <v>0</v>
      </c>
      <c r="N585" s="10">
        <v>0</v>
      </c>
      <c r="O585" s="10">
        <v>0</v>
      </c>
      <c r="P585" s="12" t="e">
        <f>L585-#REF!</f>
        <v>#REF!</v>
      </c>
      <c r="Q585" s="1" t="e">
        <f>P585-'ВЕРНАЯ на АВГУСТ'!P585</f>
        <v>#REF!</v>
      </c>
    </row>
    <row r="586" spans="1:17" ht="24" x14ac:dyDescent="0.25">
      <c r="A586" s="71"/>
      <c r="B586" s="71"/>
      <c r="C586" s="9" t="s">
        <v>9</v>
      </c>
      <c r="D586" s="10">
        <f t="shared" si="68"/>
        <v>0</v>
      </c>
      <c r="E586" s="10">
        <v>0</v>
      </c>
      <c r="F586" s="10">
        <v>0</v>
      </c>
      <c r="G586" s="10">
        <v>0</v>
      </c>
      <c r="H586" s="10">
        <v>0</v>
      </c>
      <c r="I586" s="10">
        <v>0</v>
      </c>
      <c r="J586" s="10">
        <v>0</v>
      </c>
      <c r="K586" s="10">
        <v>0</v>
      </c>
      <c r="L586" s="15">
        <v>0</v>
      </c>
      <c r="M586" s="10">
        <v>0</v>
      </c>
      <c r="N586" s="10">
        <v>0</v>
      </c>
      <c r="O586" s="10">
        <v>0</v>
      </c>
      <c r="P586" s="12" t="e">
        <f>L586-#REF!</f>
        <v>#REF!</v>
      </c>
      <c r="Q586" s="1" t="e">
        <f>P586-'ВЕРНАЯ на АВГУСТ'!P586</f>
        <v>#REF!</v>
      </c>
    </row>
    <row r="587" spans="1:17" ht="36" x14ac:dyDescent="0.25">
      <c r="A587" s="71"/>
      <c r="B587" s="71"/>
      <c r="C587" s="9" t="s">
        <v>10</v>
      </c>
      <c r="D587" s="10">
        <f t="shared" si="68"/>
        <v>0</v>
      </c>
      <c r="E587" s="10">
        <v>0</v>
      </c>
      <c r="F587" s="10">
        <v>0</v>
      </c>
      <c r="G587" s="10">
        <v>0</v>
      </c>
      <c r="H587" s="10">
        <v>0</v>
      </c>
      <c r="I587" s="10">
        <v>0</v>
      </c>
      <c r="J587" s="10">
        <v>0</v>
      </c>
      <c r="K587" s="10">
        <v>0</v>
      </c>
      <c r="L587" s="15">
        <v>0</v>
      </c>
      <c r="M587" s="10">
        <v>0</v>
      </c>
      <c r="N587" s="10">
        <v>0</v>
      </c>
      <c r="O587" s="10">
        <v>0</v>
      </c>
      <c r="P587" s="12" t="e">
        <f>L587-#REF!</f>
        <v>#REF!</v>
      </c>
      <c r="Q587" s="1" t="e">
        <f>P587-'ВЕРНАЯ на АВГУСТ'!P587</f>
        <v>#REF!</v>
      </c>
    </row>
    <row r="588" spans="1:17" x14ac:dyDescent="0.25">
      <c r="A588" s="9"/>
      <c r="B588" s="9"/>
      <c r="C588" s="9"/>
      <c r="D588" s="10">
        <f t="shared" si="68"/>
        <v>0</v>
      </c>
      <c r="E588" s="10"/>
      <c r="F588" s="10"/>
      <c r="G588" s="10"/>
      <c r="H588" s="10"/>
      <c r="I588" s="10"/>
      <c r="J588" s="10"/>
      <c r="K588" s="10"/>
      <c r="L588" s="15"/>
      <c r="M588" s="10"/>
      <c r="N588" s="10"/>
      <c r="O588" s="10"/>
      <c r="P588" s="12" t="e">
        <f>L588-#REF!</f>
        <v>#REF!</v>
      </c>
      <c r="Q588" s="1" t="e">
        <f>P588-'ВЕРНАЯ на АВГУСТ'!P588</f>
        <v>#REF!</v>
      </c>
    </row>
    <row r="589" spans="1:17" x14ac:dyDescent="0.25">
      <c r="A589" s="71" t="s">
        <v>90</v>
      </c>
      <c r="B589" s="71" t="s">
        <v>21</v>
      </c>
      <c r="C589" s="4" t="s">
        <v>6</v>
      </c>
      <c r="D589" s="10">
        <f t="shared" si="68"/>
        <v>305811</v>
      </c>
      <c r="E589" s="10">
        <f>E590+E591+E592+E593+E594</f>
        <v>0</v>
      </c>
      <c r="F589" s="10">
        <f t="shared" ref="F589:O589" si="73">F590+F591+F592+F593+F594</f>
        <v>0</v>
      </c>
      <c r="G589" s="10">
        <f t="shared" si="73"/>
        <v>0</v>
      </c>
      <c r="H589" s="10">
        <f t="shared" si="73"/>
        <v>49042</v>
      </c>
      <c r="I589" s="10">
        <f t="shared" si="73"/>
        <v>47678.799999999996</v>
      </c>
      <c r="J589" s="10">
        <f t="shared" si="73"/>
        <v>47678.799999999996</v>
      </c>
      <c r="K589" s="10">
        <f t="shared" si="73"/>
        <v>46921.9</v>
      </c>
      <c r="L589" s="15">
        <f t="shared" si="73"/>
        <v>40836.1</v>
      </c>
      <c r="M589" s="10">
        <f t="shared" si="73"/>
        <v>36826.699999999997</v>
      </c>
      <c r="N589" s="10">
        <f t="shared" si="73"/>
        <v>36826.699999999997</v>
      </c>
      <c r="O589" s="10">
        <f t="shared" si="73"/>
        <v>0</v>
      </c>
      <c r="P589" s="12" t="e">
        <f>L589-#REF!</f>
        <v>#REF!</v>
      </c>
      <c r="Q589" s="1" t="e">
        <f>P589-'ВЕРНАЯ на АВГУСТ'!P589</f>
        <v>#REF!</v>
      </c>
    </row>
    <row r="590" spans="1:17" x14ac:dyDescent="0.25">
      <c r="A590" s="71"/>
      <c r="B590" s="71"/>
      <c r="C590" s="4" t="s">
        <v>7</v>
      </c>
      <c r="D590" s="10">
        <f t="shared" si="68"/>
        <v>36091.9</v>
      </c>
      <c r="E590" s="10">
        <v>0</v>
      </c>
      <c r="F590" s="10">
        <v>0</v>
      </c>
      <c r="G590" s="10">
        <v>0</v>
      </c>
      <c r="H590" s="10">
        <v>7847.1</v>
      </c>
      <c r="I590" s="10">
        <v>5244.7</v>
      </c>
      <c r="J590" s="10">
        <v>5244.7</v>
      </c>
      <c r="K590" s="10">
        <v>5161.3999999999996</v>
      </c>
      <c r="L590" s="15">
        <v>4492</v>
      </c>
      <c r="M590" s="10">
        <f>4057-6</f>
        <v>4051</v>
      </c>
      <c r="N590" s="10">
        <f>4057-6</f>
        <v>4051</v>
      </c>
      <c r="O590" s="10">
        <v>0</v>
      </c>
      <c r="P590" s="12" t="e">
        <f>L590-#REF!</f>
        <v>#REF!</v>
      </c>
      <c r="Q590" s="1" t="e">
        <f>P590-'ВЕРНАЯ на АВГУСТ'!P590</f>
        <v>#REF!</v>
      </c>
    </row>
    <row r="591" spans="1:17" ht="24" x14ac:dyDescent="0.25">
      <c r="A591" s="71"/>
      <c r="B591" s="71"/>
      <c r="C591" s="4" t="s">
        <v>8</v>
      </c>
      <c r="D591" s="10">
        <f t="shared" si="68"/>
        <v>269719.10000000003</v>
      </c>
      <c r="E591" s="10">
        <v>0</v>
      </c>
      <c r="F591" s="10">
        <v>0</v>
      </c>
      <c r="G591" s="10">
        <v>0</v>
      </c>
      <c r="H591" s="10">
        <v>41194.9</v>
      </c>
      <c r="I591" s="10">
        <v>42434.1</v>
      </c>
      <c r="J591" s="10">
        <v>42434.1</v>
      </c>
      <c r="K591" s="10">
        <v>41760.5</v>
      </c>
      <c r="L591" s="15">
        <v>36344.1</v>
      </c>
      <c r="M591" s="10">
        <v>32775.699999999997</v>
      </c>
      <c r="N591" s="10">
        <v>32775.699999999997</v>
      </c>
      <c r="O591" s="10">
        <v>0</v>
      </c>
      <c r="P591" s="12" t="e">
        <f>L591-#REF!</f>
        <v>#REF!</v>
      </c>
      <c r="Q591" s="1" t="e">
        <f>P591-'ВЕРНАЯ на АВГУСТ'!P591</f>
        <v>#REF!</v>
      </c>
    </row>
    <row r="592" spans="1:17" ht="24" x14ac:dyDescent="0.25">
      <c r="A592" s="71"/>
      <c r="B592" s="71"/>
      <c r="C592" s="4" t="s">
        <v>9</v>
      </c>
      <c r="D592" s="10">
        <f t="shared" si="68"/>
        <v>0</v>
      </c>
      <c r="E592" s="10">
        <v>0</v>
      </c>
      <c r="F592" s="10">
        <v>0</v>
      </c>
      <c r="G592" s="10">
        <v>0</v>
      </c>
      <c r="H592" s="10">
        <v>0</v>
      </c>
      <c r="I592" s="10">
        <v>0</v>
      </c>
      <c r="J592" s="10">
        <v>0</v>
      </c>
      <c r="K592" s="10">
        <v>0</v>
      </c>
      <c r="L592" s="15">
        <v>0</v>
      </c>
      <c r="M592" s="10">
        <v>0</v>
      </c>
      <c r="N592" s="10">
        <v>0</v>
      </c>
      <c r="O592" s="10">
        <v>0</v>
      </c>
      <c r="P592" s="12" t="e">
        <f>L592-#REF!</f>
        <v>#REF!</v>
      </c>
      <c r="Q592" s="1" t="e">
        <f>P592-'ВЕРНАЯ на АВГУСТ'!P592</f>
        <v>#REF!</v>
      </c>
    </row>
    <row r="593" spans="1:17" ht="36" x14ac:dyDescent="0.25">
      <c r="A593" s="71"/>
      <c r="B593" s="71"/>
      <c r="C593" s="4" t="s">
        <v>10</v>
      </c>
      <c r="D593" s="10">
        <f t="shared" si="68"/>
        <v>0</v>
      </c>
      <c r="E593" s="10">
        <v>0</v>
      </c>
      <c r="F593" s="10">
        <v>0</v>
      </c>
      <c r="G593" s="10">
        <v>0</v>
      </c>
      <c r="H593" s="10">
        <v>0</v>
      </c>
      <c r="I593" s="10">
        <v>0</v>
      </c>
      <c r="J593" s="10">
        <v>0</v>
      </c>
      <c r="K593" s="10">
        <v>0</v>
      </c>
      <c r="L593" s="15">
        <v>0</v>
      </c>
      <c r="M593" s="10">
        <v>0</v>
      </c>
      <c r="N593" s="10">
        <v>0</v>
      </c>
      <c r="O593" s="10">
        <v>0</v>
      </c>
      <c r="P593" s="12" t="e">
        <f>L593-#REF!</f>
        <v>#REF!</v>
      </c>
      <c r="Q593" s="1" t="e">
        <f>P593-'ВЕРНАЯ на АВГУСТ'!P593</f>
        <v>#REF!</v>
      </c>
    </row>
    <row r="594" spans="1:17" x14ac:dyDescent="0.25">
      <c r="A594" s="9"/>
      <c r="B594" s="9"/>
      <c r="C594" s="4"/>
      <c r="D594" s="10">
        <f t="shared" si="68"/>
        <v>0</v>
      </c>
      <c r="E594" s="10"/>
      <c r="F594" s="10"/>
      <c r="G594" s="10"/>
      <c r="H594" s="10"/>
      <c r="I594" s="10"/>
      <c r="J594" s="10"/>
      <c r="K594" s="10"/>
      <c r="L594" s="15"/>
      <c r="M594" s="10"/>
      <c r="N594" s="10"/>
      <c r="O594" s="10"/>
      <c r="P594" s="12" t="e">
        <f>L594-#REF!</f>
        <v>#REF!</v>
      </c>
      <c r="Q594" s="1" t="e">
        <f>P594-'ВЕРНАЯ на АВГУСТ'!P594</f>
        <v>#REF!</v>
      </c>
    </row>
    <row r="595" spans="1:17" x14ac:dyDescent="0.25">
      <c r="A595" s="71" t="s">
        <v>91</v>
      </c>
      <c r="B595" s="71" t="s">
        <v>92</v>
      </c>
      <c r="C595" s="9" t="s">
        <v>6</v>
      </c>
      <c r="D595" s="10">
        <f t="shared" si="68"/>
        <v>618380.30000000005</v>
      </c>
      <c r="E595" s="10">
        <f>E596+E597+E598+E599+E600</f>
        <v>0</v>
      </c>
      <c r="F595" s="10">
        <f t="shared" ref="F595:O595" si="74">F596+F597+F598+F599+F600</f>
        <v>0</v>
      </c>
      <c r="G595" s="10">
        <f t="shared" si="74"/>
        <v>0</v>
      </c>
      <c r="H595" s="10">
        <f t="shared" si="74"/>
        <v>400000</v>
      </c>
      <c r="I595" s="10">
        <f t="shared" si="74"/>
        <v>218380.3</v>
      </c>
      <c r="J595" s="10">
        <f t="shared" si="74"/>
        <v>0</v>
      </c>
      <c r="K595" s="10">
        <f t="shared" si="74"/>
        <v>0</v>
      </c>
      <c r="L595" s="15">
        <f t="shared" si="74"/>
        <v>0</v>
      </c>
      <c r="M595" s="10">
        <f t="shared" si="74"/>
        <v>0</v>
      </c>
      <c r="N595" s="10">
        <f t="shared" si="74"/>
        <v>0</v>
      </c>
      <c r="O595" s="10">
        <f t="shared" si="74"/>
        <v>0</v>
      </c>
      <c r="P595" s="12" t="e">
        <f>L595-#REF!</f>
        <v>#REF!</v>
      </c>
      <c r="Q595" s="1" t="e">
        <f>P595-'ВЕРНАЯ на АВГУСТ'!P595</f>
        <v>#REF!</v>
      </c>
    </row>
    <row r="596" spans="1:17" x14ac:dyDescent="0.25">
      <c r="A596" s="71"/>
      <c r="B596" s="71"/>
      <c r="C596" s="9" t="s">
        <v>7</v>
      </c>
      <c r="D596" s="10">
        <f t="shared" si="68"/>
        <v>300000</v>
      </c>
      <c r="E596" s="10">
        <v>0</v>
      </c>
      <c r="F596" s="10">
        <v>0</v>
      </c>
      <c r="G596" s="10">
        <v>0</v>
      </c>
      <c r="H596" s="10">
        <v>200000</v>
      </c>
      <c r="I596" s="10">
        <v>100000</v>
      </c>
      <c r="J596" s="10">
        <v>0</v>
      </c>
      <c r="K596" s="10">
        <v>0</v>
      </c>
      <c r="L596" s="15">
        <v>0</v>
      </c>
      <c r="M596" s="10">
        <v>0</v>
      </c>
      <c r="N596" s="10">
        <v>0</v>
      </c>
      <c r="O596" s="10">
        <v>0</v>
      </c>
      <c r="P596" s="12" t="e">
        <f>L596-#REF!</f>
        <v>#REF!</v>
      </c>
      <c r="Q596" s="1" t="e">
        <f>P596-'ВЕРНАЯ на АВГУСТ'!P596</f>
        <v>#REF!</v>
      </c>
    </row>
    <row r="597" spans="1:17" ht="24" x14ac:dyDescent="0.25">
      <c r="A597" s="71"/>
      <c r="B597" s="71"/>
      <c r="C597" s="9" t="s">
        <v>8</v>
      </c>
      <c r="D597" s="10">
        <f t="shared" si="68"/>
        <v>0</v>
      </c>
      <c r="E597" s="10">
        <v>0</v>
      </c>
      <c r="F597" s="10">
        <v>0</v>
      </c>
      <c r="G597" s="10">
        <v>0</v>
      </c>
      <c r="H597" s="10">
        <v>0</v>
      </c>
      <c r="I597" s="10">
        <v>0</v>
      </c>
      <c r="J597" s="10">
        <v>0</v>
      </c>
      <c r="K597" s="10">
        <v>0</v>
      </c>
      <c r="L597" s="15">
        <v>0</v>
      </c>
      <c r="M597" s="10">
        <v>0</v>
      </c>
      <c r="N597" s="10">
        <v>0</v>
      </c>
      <c r="O597" s="10">
        <v>0</v>
      </c>
      <c r="P597" s="12" t="e">
        <f>L597-#REF!</f>
        <v>#REF!</v>
      </c>
      <c r="Q597" s="1" t="e">
        <f>P597-'ВЕРНАЯ на АВГУСТ'!P597</f>
        <v>#REF!</v>
      </c>
    </row>
    <row r="598" spans="1:17" ht="24" x14ac:dyDescent="0.25">
      <c r="A598" s="71"/>
      <c r="B598" s="71"/>
      <c r="C598" s="9" t="s">
        <v>9</v>
      </c>
      <c r="D598" s="10">
        <f t="shared" si="68"/>
        <v>0</v>
      </c>
      <c r="E598" s="10">
        <v>0</v>
      </c>
      <c r="F598" s="10">
        <v>0</v>
      </c>
      <c r="G598" s="10">
        <v>0</v>
      </c>
      <c r="H598" s="10">
        <v>0</v>
      </c>
      <c r="I598" s="10">
        <v>0</v>
      </c>
      <c r="J598" s="10">
        <v>0</v>
      </c>
      <c r="K598" s="10">
        <v>0</v>
      </c>
      <c r="L598" s="15">
        <v>0</v>
      </c>
      <c r="M598" s="10">
        <v>0</v>
      </c>
      <c r="N598" s="10">
        <v>0</v>
      </c>
      <c r="O598" s="10">
        <v>0</v>
      </c>
      <c r="P598" s="12" t="e">
        <f>L598-#REF!</f>
        <v>#REF!</v>
      </c>
      <c r="Q598" s="1" t="e">
        <f>P598-'ВЕРНАЯ на АВГУСТ'!P598</f>
        <v>#REF!</v>
      </c>
    </row>
    <row r="599" spans="1:17" ht="36" x14ac:dyDescent="0.25">
      <c r="A599" s="71"/>
      <c r="B599" s="71"/>
      <c r="C599" s="9" t="s">
        <v>10</v>
      </c>
      <c r="D599" s="10">
        <f t="shared" si="68"/>
        <v>118380.3</v>
      </c>
      <c r="E599" s="10">
        <v>0</v>
      </c>
      <c r="F599" s="10">
        <v>0</v>
      </c>
      <c r="G599" s="10">
        <v>0</v>
      </c>
      <c r="H599" s="10">
        <v>0</v>
      </c>
      <c r="I599" s="10">
        <v>118380.3</v>
      </c>
      <c r="J599" s="10">
        <v>0</v>
      </c>
      <c r="K599" s="10">
        <v>0</v>
      </c>
      <c r="L599" s="15">
        <v>0</v>
      </c>
      <c r="M599" s="10">
        <v>0</v>
      </c>
      <c r="N599" s="10">
        <v>0</v>
      </c>
      <c r="O599" s="10">
        <v>0</v>
      </c>
      <c r="P599" s="12" t="e">
        <f>L599-#REF!</f>
        <v>#REF!</v>
      </c>
      <c r="Q599" s="1" t="e">
        <f>P599-'ВЕРНАЯ на АВГУСТ'!P599</f>
        <v>#REF!</v>
      </c>
    </row>
    <row r="600" spans="1:17" ht="72" x14ac:dyDescent="0.25">
      <c r="A600" s="71"/>
      <c r="B600" s="71"/>
      <c r="C600" s="9" t="s">
        <v>11</v>
      </c>
      <c r="D600" s="10">
        <f t="shared" si="68"/>
        <v>200000</v>
      </c>
      <c r="E600" s="10">
        <v>0</v>
      </c>
      <c r="F600" s="10">
        <v>0</v>
      </c>
      <c r="G600" s="10">
        <v>0</v>
      </c>
      <c r="H600" s="10">
        <v>200000</v>
      </c>
      <c r="I600" s="10">
        <v>0</v>
      </c>
      <c r="J600" s="10">
        <v>0</v>
      </c>
      <c r="K600" s="10">
        <v>0</v>
      </c>
      <c r="L600" s="15">
        <v>0</v>
      </c>
      <c r="M600" s="10">
        <v>0</v>
      </c>
      <c r="N600" s="10">
        <v>0</v>
      </c>
      <c r="O600" s="10">
        <v>0</v>
      </c>
      <c r="P600" s="12" t="e">
        <f>L600-#REF!</f>
        <v>#REF!</v>
      </c>
      <c r="Q600" s="1" t="e">
        <f>P600-'ВЕРНАЯ на АВГУСТ'!P600</f>
        <v>#REF!</v>
      </c>
    </row>
    <row r="601" spans="1:17" x14ac:dyDescent="0.25">
      <c r="A601" s="71" t="s">
        <v>93</v>
      </c>
      <c r="B601" s="71" t="s">
        <v>94</v>
      </c>
      <c r="C601" s="9" t="s">
        <v>6</v>
      </c>
      <c r="D601" s="10">
        <f t="shared" si="68"/>
        <v>26329.200000000001</v>
      </c>
      <c r="E601" s="10">
        <f>E602+E603+E604+E605+E606</f>
        <v>0</v>
      </c>
      <c r="F601" s="10">
        <f t="shared" ref="F601:O601" si="75">F602+F603+F604+F605+F606</f>
        <v>0</v>
      </c>
      <c r="G601" s="10">
        <f t="shared" si="75"/>
        <v>0</v>
      </c>
      <c r="H601" s="10">
        <f t="shared" si="75"/>
        <v>26329.200000000001</v>
      </c>
      <c r="I601" s="10">
        <f t="shared" si="75"/>
        <v>0</v>
      </c>
      <c r="J601" s="10">
        <f t="shared" si="75"/>
        <v>0</v>
      </c>
      <c r="K601" s="10">
        <f t="shared" si="75"/>
        <v>0</v>
      </c>
      <c r="L601" s="15">
        <f t="shared" si="75"/>
        <v>0</v>
      </c>
      <c r="M601" s="10">
        <f t="shared" si="75"/>
        <v>0</v>
      </c>
      <c r="N601" s="10">
        <f t="shared" si="75"/>
        <v>0</v>
      </c>
      <c r="O601" s="10">
        <f t="shared" si="75"/>
        <v>0</v>
      </c>
      <c r="P601" s="12" t="e">
        <f>L601-#REF!</f>
        <v>#REF!</v>
      </c>
      <c r="Q601" s="1" t="e">
        <f>P601-'ВЕРНАЯ на АВГУСТ'!P601</f>
        <v>#REF!</v>
      </c>
    </row>
    <row r="602" spans="1:17" x14ac:dyDescent="0.25">
      <c r="A602" s="71"/>
      <c r="B602" s="71"/>
      <c r="C602" s="9" t="s">
        <v>7</v>
      </c>
      <c r="D602" s="10">
        <f t="shared" si="68"/>
        <v>26329.200000000001</v>
      </c>
      <c r="E602" s="10">
        <v>0</v>
      </c>
      <c r="F602" s="10">
        <v>0</v>
      </c>
      <c r="G602" s="10">
        <v>0</v>
      </c>
      <c r="H602" s="10">
        <v>26329.200000000001</v>
      </c>
      <c r="I602" s="10">
        <v>0</v>
      </c>
      <c r="J602" s="10">
        <v>0</v>
      </c>
      <c r="K602" s="10">
        <v>0</v>
      </c>
      <c r="L602" s="15">
        <v>0</v>
      </c>
      <c r="M602" s="10">
        <v>0</v>
      </c>
      <c r="N602" s="10">
        <v>0</v>
      </c>
      <c r="O602" s="10">
        <v>0</v>
      </c>
      <c r="P602" s="12" t="e">
        <f>L602-#REF!</f>
        <v>#REF!</v>
      </c>
      <c r="Q602" s="1" t="e">
        <f>P602-'ВЕРНАЯ на АВГУСТ'!P602</f>
        <v>#REF!</v>
      </c>
    </row>
    <row r="603" spans="1:17" ht="24" x14ac:dyDescent="0.25">
      <c r="A603" s="71"/>
      <c r="B603" s="71"/>
      <c r="C603" s="9" t="s">
        <v>8</v>
      </c>
      <c r="D603" s="10">
        <f t="shared" si="68"/>
        <v>0</v>
      </c>
      <c r="E603" s="10">
        <v>0</v>
      </c>
      <c r="F603" s="10">
        <v>0</v>
      </c>
      <c r="G603" s="10">
        <v>0</v>
      </c>
      <c r="H603" s="9"/>
      <c r="I603" s="10">
        <v>0</v>
      </c>
      <c r="J603" s="10">
        <v>0</v>
      </c>
      <c r="K603" s="10">
        <v>0</v>
      </c>
      <c r="L603" s="15">
        <v>0</v>
      </c>
      <c r="M603" s="10">
        <v>0</v>
      </c>
      <c r="N603" s="10">
        <v>0</v>
      </c>
      <c r="O603" s="10">
        <v>0</v>
      </c>
      <c r="P603" s="12" t="e">
        <f>L603-#REF!</f>
        <v>#REF!</v>
      </c>
      <c r="Q603" s="1" t="e">
        <f>P603-'ВЕРНАЯ на АВГУСТ'!P603</f>
        <v>#REF!</v>
      </c>
    </row>
    <row r="604" spans="1:17" ht="24" x14ac:dyDescent="0.25">
      <c r="A604" s="71"/>
      <c r="B604" s="71"/>
      <c r="C604" s="9" t="s">
        <v>9</v>
      </c>
      <c r="D604" s="10">
        <f t="shared" si="68"/>
        <v>0</v>
      </c>
      <c r="E604" s="10">
        <v>0</v>
      </c>
      <c r="F604" s="10">
        <v>0</v>
      </c>
      <c r="G604" s="10">
        <v>0</v>
      </c>
      <c r="H604" s="10">
        <v>0</v>
      </c>
      <c r="I604" s="10">
        <v>0</v>
      </c>
      <c r="J604" s="10">
        <v>0</v>
      </c>
      <c r="K604" s="10">
        <v>0</v>
      </c>
      <c r="L604" s="15">
        <v>0</v>
      </c>
      <c r="M604" s="10">
        <v>0</v>
      </c>
      <c r="N604" s="10">
        <v>0</v>
      </c>
      <c r="O604" s="10">
        <v>0</v>
      </c>
      <c r="P604" s="12" t="e">
        <f>L604-#REF!</f>
        <v>#REF!</v>
      </c>
      <c r="Q604" s="1" t="e">
        <f>P604-'ВЕРНАЯ на АВГУСТ'!P604</f>
        <v>#REF!</v>
      </c>
    </row>
    <row r="605" spans="1:17" ht="36" x14ac:dyDescent="0.25">
      <c r="A605" s="71"/>
      <c r="B605" s="71"/>
      <c r="C605" s="9" t="s">
        <v>10</v>
      </c>
      <c r="D605" s="10">
        <f t="shared" si="68"/>
        <v>0</v>
      </c>
      <c r="E605" s="10">
        <v>0</v>
      </c>
      <c r="F605" s="10">
        <v>0</v>
      </c>
      <c r="G605" s="10">
        <v>0</v>
      </c>
      <c r="H605" s="10">
        <v>0</v>
      </c>
      <c r="I605" s="10">
        <v>0</v>
      </c>
      <c r="J605" s="10">
        <v>0</v>
      </c>
      <c r="K605" s="10">
        <v>0</v>
      </c>
      <c r="L605" s="15">
        <v>0</v>
      </c>
      <c r="M605" s="10">
        <v>0</v>
      </c>
      <c r="N605" s="10">
        <v>0</v>
      </c>
      <c r="O605" s="10">
        <v>0</v>
      </c>
      <c r="P605" s="12" t="e">
        <f>L605-#REF!</f>
        <v>#REF!</v>
      </c>
      <c r="Q605" s="1" t="e">
        <f>P605-'ВЕРНАЯ на АВГУСТ'!P605</f>
        <v>#REF!</v>
      </c>
    </row>
    <row r="606" spans="1:17" x14ac:dyDescent="0.25">
      <c r="A606" s="9"/>
      <c r="B606" s="9"/>
      <c r="C606" s="9"/>
      <c r="D606" s="10">
        <f t="shared" si="68"/>
        <v>0</v>
      </c>
      <c r="E606" s="10"/>
      <c r="F606" s="10"/>
      <c r="G606" s="10"/>
      <c r="H606" s="10"/>
      <c r="I606" s="10"/>
      <c r="J606" s="10"/>
      <c r="K606" s="10"/>
      <c r="L606" s="15"/>
      <c r="M606" s="10"/>
      <c r="N606" s="10"/>
      <c r="O606" s="10"/>
      <c r="P606" s="12" t="e">
        <f>L606-#REF!</f>
        <v>#REF!</v>
      </c>
      <c r="Q606" s="1" t="e">
        <f>P606-'ВЕРНАЯ на АВГУСТ'!P606</f>
        <v>#REF!</v>
      </c>
    </row>
    <row r="607" spans="1:17" x14ac:dyDescent="0.25">
      <c r="A607" s="71" t="s">
        <v>95</v>
      </c>
      <c r="B607" s="71" t="s">
        <v>15</v>
      </c>
      <c r="C607" s="9" t="s">
        <v>6</v>
      </c>
      <c r="D607" s="10">
        <f t="shared" si="68"/>
        <v>146594.79999999999</v>
      </c>
      <c r="E607" s="10">
        <f>E608+E609+E610+E611+E612</f>
        <v>0</v>
      </c>
      <c r="F607" s="10">
        <f t="shared" ref="F607:O607" si="76">F608+F609+F610+F611+F612</f>
        <v>0</v>
      </c>
      <c r="G607" s="10">
        <f t="shared" si="76"/>
        <v>0</v>
      </c>
      <c r="H607" s="10">
        <f t="shared" si="76"/>
        <v>524.79999999999995</v>
      </c>
      <c r="I607" s="10">
        <f t="shared" si="76"/>
        <v>146070</v>
      </c>
      <c r="J607" s="10">
        <f t="shared" si="76"/>
        <v>0</v>
      </c>
      <c r="K607" s="10">
        <f t="shared" si="76"/>
        <v>0</v>
      </c>
      <c r="L607" s="15">
        <f t="shared" si="76"/>
        <v>0</v>
      </c>
      <c r="M607" s="10">
        <f t="shared" si="76"/>
        <v>0</v>
      </c>
      <c r="N607" s="10">
        <f t="shared" si="76"/>
        <v>0</v>
      </c>
      <c r="O607" s="10">
        <f t="shared" si="76"/>
        <v>0</v>
      </c>
      <c r="P607" s="12" t="e">
        <f>L607-#REF!</f>
        <v>#REF!</v>
      </c>
      <c r="Q607" s="1" t="e">
        <f>P607-'ВЕРНАЯ на АВГУСТ'!P607</f>
        <v>#REF!</v>
      </c>
    </row>
    <row r="608" spans="1:17" x14ac:dyDescent="0.25">
      <c r="A608" s="71"/>
      <c r="B608" s="71"/>
      <c r="C608" s="9" t="s">
        <v>7</v>
      </c>
      <c r="D608" s="10">
        <f t="shared" si="68"/>
        <v>16594.8</v>
      </c>
      <c r="E608" s="10">
        <v>0</v>
      </c>
      <c r="F608" s="10">
        <v>0</v>
      </c>
      <c r="G608" s="10">
        <v>0</v>
      </c>
      <c r="H608" s="10">
        <v>524.79999999999995</v>
      </c>
      <c r="I608" s="10">
        <v>16070</v>
      </c>
      <c r="J608" s="10">
        <v>0</v>
      </c>
      <c r="K608" s="10">
        <v>0</v>
      </c>
      <c r="L608" s="15">
        <v>0</v>
      </c>
      <c r="M608" s="10">
        <v>0</v>
      </c>
      <c r="N608" s="10">
        <v>0</v>
      </c>
      <c r="O608" s="10">
        <v>0</v>
      </c>
      <c r="P608" s="12" t="e">
        <f>L608-#REF!</f>
        <v>#REF!</v>
      </c>
      <c r="Q608" s="1" t="e">
        <f>P608-'ВЕРНАЯ на АВГУСТ'!P608</f>
        <v>#REF!</v>
      </c>
    </row>
    <row r="609" spans="1:17" ht="24" x14ac:dyDescent="0.25">
      <c r="A609" s="71"/>
      <c r="B609" s="71"/>
      <c r="C609" s="9" t="s">
        <v>8</v>
      </c>
      <c r="D609" s="10">
        <f t="shared" si="68"/>
        <v>130000</v>
      </c>
      <c r="E609" s="10">
        <v>0</v>
      </c>
      <c r="F609" s="10">
        <v>0</v>
      </c>
      <c r="G609" s="10">
        <v>0</v>
      </c>
      <c r="H609" s="10">
        <v>0</v>
      </c>
      <c r="I609" s="10">
        <v>130000</v>
      </c>
      <c r="J609" s="10">
        <v>0</v>
      </c>
      <c r="K609" s="10">
        <v>0</v>
      </c>
      <c r="L609" s="15">
        <v>0</v>
      </c>
      <c r="M609" s="10">
        <v>0</v>
      </c>
      <c r="N609" s="10">
        <v>0</v>
      </c>
      <c r="O609" s="10">
        <v>0</v>
      </c>
      <c r="P609" s="12" t="e">
        <f>L609-#REF!</f>
        <v>#REF!</v>
      </c>
      <c r="Q609" s="1" t="e">
        <f>P609-'ВЕРНАЯ на АВГУСТ'!P609</f>
        <v>#REF!</v>
      </c>
    </row>
    <row r="610" spans="1:17" ht="24" x14ac:dyDescent="0.25">
      <c r="A610" s="71"/>
      <c r="B610" s="71"/>
      <c r="C610" s="9" t="s">
        <v>9</v>
      </c>
      <c r="D610" s="10">
        <f t="shared" si="68"/>
        <v>0</v>
      </c>
      <c r="E610" s="10">
        <v>0</v>
      </c>
      <c r="F610" s="10">
        <v>0</v>
      </c>
      <c r="G610" s="10">
        <v>0</v>
      </c>
      <c r="H610" s="10">
        <v>0</v>
      </c>
      <c r="I610" s="10">
        <v>0</v>
      </c>
      <c r="J610" s="10">
        <v>0</v>
      </c>
      <c r="K610" s="10">
        <v>0</v>
      </c>
      <c r="L610" s="15">
        <v>0</v>
      </c>
      <c r="M610" s="10">
        <v>0</v>
      </c>
      <c r="N610" s="10">
        <v>0</v>
      </c>
      <c r="O610" s="10">
        <v>0</v>
      </c>
      <c r="P610" s="12" t="e">
        <f>L610-#REF!</f>
        <v>#REF!</v>
      </c>
      <c r="Q610" s="1" t="e">
        <f>P610-'ВЕРНАЯ на АВГУСТ'!P610</f>
        <v>#REF!</v>
      </c>
    </row>
    <row r="611" spans="1:17" ht="36" x14ac:dyDescent="0.25">
      <c r="A611" s="71"/>
      <c r="B611" s="71"/>
      <c r="C611" s="9" t="s">
        <v>10</v>
      </c>
      <c r="D611" s="10">
        <f t="shared" si="68"/>
        <v>0</v>
      </c>
      <c r="E611" s="10">
        <v>0</v>
      </c>
      <c r="F611" s="10">
        <v>0</v>
      </c>
      <c r="G611" s="10">
        <v>0</v>
      </c>
      <c r="H611" s="10">
        <v>0</v>
      </c>
      <c r="I611" s="10">
        <v>0</v>
      </c>
      <c r="J611" s="10">
        <v>0</v>
      </c>
      <c r="K611" s="10">
        <v>0</v>
      </c>
      <c r="L611" s="15">
        <v>0</v>
      </c>
      <c r="M611" s="10">
        <v>0</v>
      </c>
      <c r="N611" s="10">
        <v>0</v>
      </c>
      <c r="O611" s="10">
        <v>0</v>
      </c>
      <c r="P611" s="12" t="e">
        <f>L611-#REF!</f>
        <v>#REF!</v>
      </c>
      <c r="Q611" s="1" t="e">
        <f>P611-'ВЕРНАЯ на АВГУСТ'!P611</f>
        <v>#REF!</v>
      </c>
    </row>
    <row r="612" spans="1:17" x14ac:dyDescent="0.25">
      <c r="A612" s="9"/>
      <c r="B612" s="9"/>
      <c r="C612" s="9"/>
      <c r="D612" s="10">
        <f t="shared" si="68"/>
        <v>0</v>
      </c>
      <c r="E612" s="10"/>
      <c r="F612" s="10"/>
      <c r="G612" s="10"/>
      <c r="H612" s="10"/>
      <c r="I612" s="10"/>
      <c r="J612" s="10"/>
      <c r="K612" s="10"/>
      <c r="L612" s="15"/>
      <c r="M612" s="10"/>
      <c r="N612" s="10"/>
      <c r="O612" s="10"/>
      <c r="P612" s="12" t="e">
        <f>L612-#REF!</f>
        <v>#REF!</v>
      </c>
      <c r="Q612" s="1" t="e">
        <f>P612-'ВЕРНАЯ на АВГУСТ'!P612</f>
        <v>#REF!</v>
      </c>
    </row>
    <row r="613" spans="1:17" x14ac:dyDescent="0.25">
      <c r="A613" s="71" t="s">
        <v>96</v>
      </c>
      <c r="B613" s="71" t="s">
        <v>21</v>
      </c>
      <c r="C613" s="9" t="s">
        <v>6</v>
      </c>
      <c r="D613" s="10">
        <f t="shared" si="68"/>
        <v>352</v>
      </c>
      <c r="E613" s="10">
        <f>E614+E615+E616+E617+E618</f>
        <v>0</v>
      </c>
      <c r="F613" s="10">
        <f t="shared" ref="F613:O613" si="77">F614+F615+F616+F617+F618</f>
        <v>0</v>
      </c>
      <c r="G613" s="10">
        <f t="shared" si="77"/>
        <v>0</v>
      </c>
      <c r="H613" s="10">
        <f t="shared" si="77"/>
        <v>0</v>
      </c>
      <c r="I613" s="10">
        <f t="shared" si="77"/>
        <v>352</v>
      </c>
      <c r="J613" s="10">
        <f t="shared" si="77"/>
        <v>0</v>
      </c>
      <c r="K613" s="10">
        <f t="shared" si="77"/>
        <v>0</v>
      </c>
      <c r="L613" s="15">
        <f t="shared" si="77"/>
        <v>0</v>
      </c>
      <c r="M613" s="10">
        <f t="shared" si="77"/>
        <v>0</v>
      </c>
      <c r="N613" s="10">
        <f t="shared" si="77"/>
        <v>0</v>
      </c>
      <c r="O613" s="10">
        <f t="shared" si="77"/>
        <v>0</v>
      </c>
      <c r="P613" s="12" t="e">
        <f>L613-#REF!</f>
        <v>#REF!</v>
      </c>
      <c r="Q613" s="1" t="e">
        <f>P613-'ВЕРНАЯ на АВГУСТ'!P613</f>
        <v>#REF!</v>
      </c>
    </row>
    <row r="614" spans="1:17" x14ac:dyDescent="0.25">
      <c r="A614" s="71"/>
      <c r="B614" s="71"/>
      <c r="C614" s="9" t="s">
        <v>7</v>
      </c>
      <c r="D614" s="10">
        <f t="shared" si="68"/>
        <v>38.700000000000003</v>
      </c>
      <c r="E614" s="10">
        <v>0</v>
      </c>
      <c r="F614" s="10">
        <v>0</v>
      </c>
      <c r="G614" s="10">
        <v>0</v>
      </c>
      <c r="H614" s="10">
        <v>0</v>
      </c>
      <c r="I614" s="10">
        <v>38.700000000000003</v>
      </c>
      <c r="J614" s="10">
        <v>0</v>
      </c>
      <c r="K614" s="10">
        <v>0</v>
      </c>
      <c r="L614" s="15">
        <v>0</v>
      </c>
      <c r="M614" s="10">
        <v>0</v>
      </c>
      <c r="N614" s="10">
        <v>0</v>
      </c>
      <c r="O614" s="10">
        <v>0</v>
      </c>
      <c r="P614" s="12" t="e">
        <f>L614-#REF!</f>
        <v>#REF!</v>
      </c>
      <c r="Q614" s="1" t="e">
        <f>P614-'ВЕРНАЯ на АВГУСТ'!P614</f>
        <v>#REF!</v>
      </c>
    </row>
    <row r="615" spans="1:17" ht="24" x14ac:dyDescent="0.25">
      <c r="A615" s="71"/>
      <c r="B615" s="71"/>
      <c r="C615" s="9" t="s">
        <v>8</v>
      </c>
      <c r="D615" s="10">
        <f t="shared" si="68"/>
        <v>313.3</v>
      </c>
      <c r="E615" s="10">
        <v>0</v>
      </c>
      <c r="F615" s="10">
        <v>0</v>
      </c>
      <c r="G615" s="10">
        <v>0</v>
      </c>
      <c r="H615" s="10">
        <v>0</v>
      </c>
      <c r="I615" s="10">
        <v>313.3</v>
      </c>
      <c r="J615" s="10">
        <v>0</v>
      </c>
      <c r="K615" s="10">
        <v>0</v>
      </c>
      <c r="L615" s="15">
        <v>0</v>
      </c>
      <c r="M615" s="10">
        <v>0</v>
      </c>
      <c r="N615" s="10">
        <v>0</v>
      </c>
      <c r="O615" s="10">
        <v>0</v>
      </c>
      <c r="P615" s="12" t="e">
        <f>L615-#REF!</f>
        <v>#REF!</v>
      </c>
      <c r="Q615" s="1" t="e">
        <f>P615-'ВЕРНАЯ на АВГУСТ'!P615</f>
        <v>#REF!</v>
      </c>
    </row>
    <row r="616" spans="1:17" ht="24" x14ac:dyDescent="0.25">
      <c r="A616" s="71"/>
      <c r="B616" s="71"/>
      <c r="C616" s="9" t="s">
        <v>9</v>
      </c>
      <c r="D616" s="10">
        <f t="shared" si="68"/>
        <v>0</v>
      </c>
      <c r="E616" s="10">
        <v>0</v>
      </c>
      <c r="F616" s="10">
        <v>0</v>
      </c>
      <c r="G616" s="10">
        <v>0</v>
      </c>
      <c r="H616" s="10">
        <v>0</v>
      </c>
      <c r="I616" s="10">
        <v>0</v>
      </c>
      <c r="J616" s="10">
        <v>0</v>
      </c>
      <c r="K616" s="10">
        <v>0</v>
      </c>
      <c r="L616" s="15">
        <v>0</v>
      </c>
      <c r="M616" s="10">
        <v>0</v>
      </c>
      <c r="N616" s="10">
        <v>0</v>
      </c>
      <c r="O616" s="10">
        <v>0</v>
      </c>
      <c r="P616" s="12" t="e">
        <f>L616-#REF!</f>
        <v>#REF!</v>
      </c>
      <c r="Q616" s="1" t="e">
        <f>P616-'ВЕРНАЯ на АВГУСТ'!P616</f>
        <v>#REF!</v>
      </c>
    </row>
    <row r="617" spans="1:17" ht="36" x14ac:dyDescent="0.25">
      <c r="A617" s="71"/>
      <c r="B617" s="71"/>
      <c r="C617" s="9" t="s">
        <v>10</v>
      </c>
      <c r="D617" s="10">
        <f t="shared" si="68"/>
        <v>0</v>
      </c>
      <c r="E617" s="10">
        <v>0</v>
      </c>
      <c r="F617" s="10">
        <v>0</v>
      </c>
      <c r="G617" s="10">
        <v>0</v>
      </c>
      <c r="H617" s="10">
        <v>0</v>
      </c>
      <c r="I617" s="10">
        <v>0</v>
      </c>
      <c r="J617" s="10">
        <v>0</v>
      </c>
      <c r="K617" s="10">
        <v>0</v>
      </c>
      <c r="L617" s="15">
        <v>0</v>
      </c>
      <c r="M617" s="10">
        <v>0</v>
      </c>
      <c r="N617" s="10">
        <v>0</v>
      </c>
      <c r="O617" s="10">
        <v>0</v>
      </c>
      <c r="P617" s="12" t="e">
        <f>L617-#REF!</f>
        <v>#REF!</v>
      </c>
      <c r="Q617" s="1" t="e">
        <f>P617-'ВЕРНАЯ на АВГУСТ'!P617</f>
        <v>#REF!</v>
      </c>
    </row>
    <row r="618" spans="1:17" x14ac:dyDescent="0.25">
      <c r="A618" s="9"/>
      <c r="B618" s="9"/>
      <c r="C618" s="9"/>
      <c r="D618" s="10">
        <f t="shared" si="68"/>
        <v>0</v>
      </c>
      <c r="E618" s="10"/>
      <c r="F618" s="10"/>
      <c r="G618" s="10"/>
      <c r="H618" s="10"/>
      <c r="I618" s="10"/>
      <c r="J618" s="10"/>
      <c r="K618" s="10"/>
      <c r="L618" s="15"/>
      <c r="M618" s="10"/>
      <c r="N618" s="10"/>
      <c r="O618" s="10"/>
      <c r="P618" s="12" t="e">
        <f>L618-#REF!</f>
        <v>#REF!</v>
      </c>
      <c r="Q618" s="1" t="e">
        <f>P618-'ВЕРНАЯ на АВГУСТ'!P618</f>
        <v>#REF!</v>
      </c>
    </row>
    <row r="619" spans="1:17" x14ac:dyDescent="0.25">
      <c r="A619" s="71" t="s">
        <v>97</v>
      </c>
      <c r="B619" s="71" t="s">
        <v>21</v>
      </c>
      <c r="C619" s="9" t="s">
        <v>6</v>
      </c>
      <c r="D619" s="10">
        <f t="shared" si="68"/>
        <v>2664.4</v>
      </c>
      <c r="E619" s="10">
        <f>E620+E621+E622+E623+E624</f>
        <v>0</v>
      </c>
      <c r="F619" s="10">
        <f t="shared" ref="F619:O619" si="78">F620+F621+F622+F623+F624</f>
        <v>0</v>
      </c>
      <c r="G619" s="10">
        <f t="shared" si="78"/>
        <v>0</v>
      </c>
      <c r="H619" s="10">
        <f t="shared" si="78"/>
        <v>0</v>
      </c>
      <c r="I619" s="10">
        <f t="shared" si="78"/>
        <v>2664.4</v>
      </c>
      <c r="J619" s="10">
        <f t="shared" si="78"/>
        <v>0</v>
      </c>
      <c r="K619" s="10">
        <f t="shared" si="78"/>
        <v>0</v>
      </c>
      <c r="L619" s="15">
        <f t="shared" si="78"/>
        <v>0</v>
      </c>
      <c r="M619" s="10">
        <f t="shared" si="78"/>
        <v>0</v>
      </c>
      <c r="N619" s="10">
        <f t="shared" si="78"/>
        <v>0</v>
      </c>
      <c r="O619" s="10">
        <f t="shared" si="78"/>
        <v>0</v>
      </c>
      <c r="P619" s="12" t="e">
        <f>L619-#REF!</f>
        <v>#REF!</v>
      </c>
      <c r="Q619" s="1" t="e">
        <f>P619-'ВЕРНАЯ на АВГУСТ'!P619</f>
        <v>#REF!</v>
      </c>
    </row>
    <row r="620" spans="1:17" x14ac:dyDescent="0.25">
      <c r="A620" s="71"/>
      <c r="B620" s="71"/>
      <c r="C620" s="9" t="s">
        <v>7</v>
      </c>
      <c r="D620" s="10">
        <f t="shared" si="68"/>
        <v>293.10000000000002</v>
      </c>
      <c r="E620" s="10">
        <v>0</v>
      </c>
      <c r="F620" s="10">
        <v>0</v>
      </c>
      <c r="G620" s="10">
        <v>0</v>
      </c>
      <c r="H620" s="10">
        <v>0</v>
      </c>
      <c r="I620" s="10">
        <v>293.10000000000002</v>
      </c>
      <c r="J620" s="10">
        <v>0</v>
      </c>
      <c r="K620" s="10">
        <v>0</v>
      </c>
      <c r="L620" s="15">
        <v>0</v>
      </c>
      <c r="M620" s="10">
        <v>0</v>
      </c>
      <c r="N620" s="10">
        <v>0</v>
      </c>
      <c r="O620" s="10">
        <v>0</v>
      </c>
      <c r="P620" s="12" t="e">
        <f>L620-#REF!</f>
        <v>#REF!</v>
      </c>
      <c r="Q620" s="1" t="e">
        <f>P620-'ВЕРНАЯ на АВГУСТ'!P620</f>
        <v>#REF!</v>
      </c>
    </row>
    <row r="621" spans="1:17" ht="24" x14ac:dyDescent="0.25">
      <c r="A621" s="71"/>
      <c r="B621" s="71"/>
      <c r="C621" s="9" t="s">
        <v>8</v>
      </c>
      <c r="D621" s="10">
        <f t="shared" si="68"/>
        <v>2371.3000000000002</v>
      </c>
      <c r="E621" s="10">
        <v>0</v>
      </c>
      <c r="F621" s="10">
        <v>0</v>
      </c>
      <c r="G621" s="10">
        <v>0</v>
      </c>
      <c r="H621" s="10">
        <v>0</v>
      </c>
      <c r="I621" s="10">
        <v>2371.3000000000002</v>
      </c>
      <c r="J621" s="10">
        <v>0</v>
      </c>
      <c r="K621" s="10">
        <v>0</v>
      </c>
      <c r="L621" s="15">
        <v>0</v>
      </c>
      <c r="M621" s="10">
        <v>0</v>
      </c>
      <c r="N621" s="10">
        <v>0</v>
      </c>
      <c r="O621" s="10">
        <v>0</v>
      </c>
      <c r="P621" s="12" t="e">
        <f>L621-#REF!</f>
        <v>#REF!</v>
      </c>
      <c r="Q621" s="1" t="e">
        <f>P621-'ВЕРНАЯ на АВГУСТ'!P621</f>
        <v>#REF!</v>
      </c>
    </row>
    <row r="622" spans="1:17" ht="24" x14ac:dyDescent="0.25">
      <c r="A622" s="71"/>
      <c r="B622" s="71"/>
      <c r="C622" s="9" t="s">
        <v>9</v>
      </c>
      <c r="D622" s="10">
        <f t="shared" si="68"/>
        <v>0</v>
      </c>
      <c r="E622" s="10">
        <v>0</v>
      </c>
      <c r="F622" s="10">
        <v>0</v>
      </c>
      <c r="G622" s="10">
        <v>0</v>
      </c>
      <c r="H622" s="10">
        <v>0</v>
      </c>
      <c r="I622" s="10">
        <v>0</v>
      </c>
      <c r="J622" s="10">
        <v>0</v>
      </c>
      <c r="K622" s="10">
        <v>0</v>
      </c>
      <c r="L622" s="15">
        <v>0</v>
      </c>
      <c r="M622" s="10">
        <v>0</v>
      </c>
      <c r="N622" s="10">
        <v>0</v>
      </c>
      <c r="O622" s="10">
        <v>0</v>
      </c>
      <c r="P622" s="12" t="e">
        <f>L622-#REF!</f>
        <v>#REF!</v>
      </c>
      <c r="Q622" s="1" t="e">
        <f>P622-'ВЕРНАЯ на АВГУСТ'!P622</f>
        <v>#REF!</v>
      </c>
    </row>
    <row r="623" spans="1:17" ht="36" x14ac:dyDescent="0.25">
      <c r="A623" s="71"/>
      <c r="B623" s="71"/>
      <c r="C623" s="9" t="s">
        <v>10</v>
      </c>
      <c r="D623" s="10">
        <f t="shared" si="68"/>
        <v>0</v>
      </c>
      <c r="E623" s="10">
        <v>0</v>
      </c>
      <c r="F623" s="10">
        <v>0</v>
      </c>
      <c r="G623" s="10">
        <v>0</v>
      </c>
      <c r="H623" s="10">
        <v>0</v>
      </c>
      <c r="I623" s="10">
        <v>0</v>
      </c>
      <c r="J623" s="10">
        <v>0</v>
      </c>
      <c r="K623" s="10">
        <v>0</v>
      </c>
      <c r="L623" s="15">
        <v>0</v>
      </c>
      <c r="M623" s="10">
        <v>0</v>
      </c>
      <c r="N623" s="10">
        <v>0</v>
      </c>
      <c r="O623" s="10">
        <v>0</v>
      </c>
      <c r="P623" s="12" t="e">
        <f>L623-#REF!</f>
        <v>#REF!</v>
      </c>
      <c r="Q623" s="1" t="e">
        <f>P623-'ВЕРНАЯ на АВГУСТ'!P623</f>
        <v>#REF!</v>
      </c>
    </row>
    <row r="624" spans="1:17" x14ac:dyDescent="0.25">
      <c r="A624" s="9"/>
      <c r="B624" s="9"/>
      <c r="C624" s="9"/>
      <c r="D624" s="10">
        <f t="shared" si="68"/>
        <v>0</v>
      </c>
      <c r="E624" s="10"/>
      <c r="F624" s="10"/>
      <c r="G624" s="10"/>
      <c r="H624" s="10"/>
      <c r="I624" s="10"/>
      <c r="J624" s="10"/>
      <c r="K624" s="10"/>
      <c r="L624" s="15"/>
      <c r="M624" s="10"/>
      <c r="N624" s="10"/>
      <c r="O624" s="10"/>
      <c r="P624" s="12" t="e">
        <f>L624-#REF!</f>
        <v>#REF!</v>
      </c>
      <c r="Q624" s="1" t="e">
        <f>P624-'ВЕРНАЯ на АВГУСТ'!P624</f>
        <v>#REF!</v>
      </c>
    </row>
    <row r="625" spans="1:17" ht="15" customHeight="1" x14ac:dyDescent="0.25">
      <c r="A625" s="77" t="s">
        <v>98</v>
      </c>
      <c r="B625" s="71"/>
      <c r="C625" s="9" t="s">
        <v>6</v>
      </c>
      <c r="D625" s="20">
        <f t="shared" si="68"/>
        <v>277752.89999999997</v>
      </c>
      <c r="E625" s="10">
        <f t="shared" ref="E625:O629" si="79">E632+E638</f>
        <v>0</v>
      </c>
      <c r="F625" s="10">
        <f t="shared" si="79"/>
        <v>0</v>
      </c>
      <c r="G625" s="10">
        <f t="shared" si="79"/>
        <v>0</v>
      </c>
      <c r="H625" s="10">
        <f t="shared" si="79"/>
        <v>322.89999999999998</v>
      </c>
      <c r="I625" s="10">
        <f t="shared" si="79"/>
        <v>5500</v>
      </c>
      <c r="J625" s="10">
        <f t="shared" si="79"/>
        <v>4436.2</v>
      </c>
      <c r="K625" s="10">
        <f t="shared" si="79"/>
        <v>27000</v>
      </c>
      <c r="L625" s="20">
        <f>L632+L638+L643</f>
        <v>240493.8</v>
      </c>
      <c r="M625" s="10">
        <f t="shared" si="79"/>
        <v>0</v>
      </c>
      <c r="N625" s="10">
        <f t="shared" si="79"/>
        <v>0</v>
      </c>
      <c r="O625" s="10">
        <f t="shared" si="79"/>
        <v>0</v>
      </c>
      <c r="P625" s="12" t="e">
        <f>L625-#REF!</f>
        <v>#REF!</v>
      </c>
      <c r="Q625" s="1" t="e">
        <f>P625-'ВЕРНАЯ на АВГУСТ'!P625</f>
        <v>#REF!</v>
      </c>
    </row>
    <row r="626" spans="1:17" x14ac:dyDescent="0.25">
      <c r="A626" s="78"/>
      <c r="B626" s="71"/>
      <c r="C626" s="9" t="s">
        <v>7</v>
      </c>
      <c r="D626" s="20">
        <f t="shared" ref="D626:D665" si="80">SUM(E626:O626)</f>
        <v>277752.89999999997</v>
      </c>
      <c r="E626" s="10">
        <f t="shared" si="79"/>
        <v>0</v>
      </c>
      <c r="F626" s="10">
        <f t="shared" si="79"/>
        <v>0</v>
      </c>
      <c r="G626" s="10">
        <f t="shared" si="79"/>
        <v>0</v>
      </c>
      <c r="H626" s="10">
        <f t="shared" si="79"/>
        <v>322.89999999999998</v>
      </c>
      <c r="I626" s="10">
        <f t="shared" si="79"/>
        <v>5500</v>
      </c>
      <c r="J626" s="10">
        <f t="shared" si="79"/>
        <v>4436.2</v>
      </c>
      <c r="K626" s="10">
        <f t="shared" si="79"/>
        <v>27000</v>
      </c>
      <c r="L626" s="20">
        <f t="shared" ref="L626:L629" si="81">L633+L639+L644</f>
        <v>240493.8</v>
      </c>
      <c r="M626" s="10">
        <f t="shared" si="79"/>
        <v>0</v>
      </c>
      <c r="N626" s="10">
        <f t="shared" si="79"/>
        <v>0</v>
      </c>
      <c r="O626" s="10">
        <f t="shared" si="79"/>
        <v>0</v>
      </c>
      <c r="P626" s="12" t="e">
        <f>L626-#REF!</f>
        <v>#REF!</v>
      </c>
      <c r="Q626" s="1" t="e">
        <f>P626-'ВЕРНАЯ на АВГУСТ'!P626</f>
        <v>#REF!</v>
      </c>
    </row>
    <row r="627" spans="1:17" ht="24" x14ac:dyDescent="0.25">
      <c r="A627" s="78"/>
      <c r="B627" s="71"/>
      <c r="C627" s="9" t="s">
        <v>8</v>
      </c>
      <c r="D627" s="10">
        <f t="shared" si="80"/>
        <v>0</v>
      </c>
      <c r="E627" s="10">
        <f t="shared" si="79"/>
        <v>0</v>
      </c>
      <c r="F627" s="10">
        <f t="shared" si="79"/>
        <v>0</v>
      </c>
      <c r="G627" s="10">
        <f t="shared" si="79"/>
        <v>0</v>
      </c>
      <c r="H627" s="10">
        <f t="shared" si="79"/>
        <v>0</v>
      </c>
      <c r="I627" s="10">
        <f t="shared" si="79"/>
        <v>0</v>
      </c>
      <c r="J627" s="10">
        <f t="shared" si="79"/>
        <v>0</v>
      </c>
      <c r="K627" s="10">
        <f t="shared" si="79"/>
        <v>0</v>
      </c>
      <c r="L627" s="15">
        <f t="shared" si="81"/>
        <v>0</v>
      </c>
      <c r="M627" s="10">
        <f t="shared" si="79"/>
        <v>0</v>
      </c>
      <c r="N627" s="10">
        <f t="shared" si="79"/>
        <v>0</v>
      </c>
      <c r="O627" s="10">
        <f t="shared" si="79"/>
        <v>0</v>
      </c>
      <c r="P627" s="12" t="e">
        <f>L627-#REF!</f>
        <v>#REF!</v>
      </c>
      <c r="Q627" s="1" t="e">
        <f>P627-'ВЕРНАЯ на АВГУСТ'!P627</f>
        <v>#REF!</v>
      </c>
    </row>
    <row r="628" spans="1:17" ht="24" x14ac:dyDescent="0.25">
      <c r="A628" s="78"/>
      <c r="B628" s="71"/>
      <c r="C628" s="9" t="s">
        <v>9</v>
      </c>
      <c r="D628" s="10">
        <f t="shared" si="80"/>
        <v>0</v>
      </c>
      <c r="E628" s="10">
        <f t="shared" si="79"/>
        <v>0</v>
      </c>
      <c r="F628" s="10">
        <f t="shared" si="79"/>
        <v>0</v>
      </c>
      <c r="G628" s="10">
        <f t="shared" si="79"/>
        <v>0</v>
      </c>
      <c r="H628" s="10">
        <f t="shared" si="79"/>
        <v>0</v>
      </c>
      <c r="I628" s="10">
        <f t="shared" si="79"/>
        <v>0</v>
      </c>
      <c r="J628" s="10">
        <f t="shared" si="79"/>
        <v>0</v>
      </c>
      <c r="K628" s="10">
        <f t="shared" si="79"/>
        <v>0</v>
      </c>
      <c r="L628" s="15">
        <f t="shared" si="81"/>
        <v>0</v>
      </c>
      <c r="M628" s="10">
        <f t="shared" si="79"/>
        <v>0</v>
      </c>
      <c r="N628" s="10">
        <f t="shared" si="79"/>
        <v>0</v>
      </c>
      <c r="O628" s="10">
        <f t="shared" si="79"/>
        <v>0</v>
      </c>
      <c r="P628" s="12" t="e">
        <f>L628-#REF!</f>
        <v>#REF!</v>
      </c>
      <c r="Q628" s="1" t="e">
        <f>P628-'ВЕРНАЯ на АВГУСТ'!P628</f>
        <v>#REF!</v>
      </c>
    </row>
    <row r="629" spans="1:17" ht="36" x14ac:dyDescent="0.25">
      <c r="A629" s="78"/>
      <c r="B629" s="71"/>
      <c r="C629" s="9" t="s">
        <v>10</v>
      </c>
      <c r="D629" s="10">
        <f t="shared" si="80"/>
        <v>0</v>
      </c>
      <c r="E629" s="10">
        <f t="shared" si="79"/>
        <v>0</v>
      </c>
      <c r="F629" s="10">
        <f t="shared" si="79"/>
        <v>0</v>
      </c>
      <c r="G629" s="10">
        <f t="shared" si="79"/>
        <v>0</v>
      </c>
      <c r="H629" s="10">
        <f t="shared" si="79"/>
        <v>0</v>
      </c>
      <c r="I629" s="10">
        <f t="shared" si="79"/>
        <v>0</v>
      </c>
      <c r="J629" s="10">
        <f t="shared" si="79"/>
        <v>0</v>
      </c>
      <c r="K629" s="10">
        <f t="shared" si="79"/>
        <v>0</v>
      </c>
      <c r="L629" s="15">
        <f t="shared" si="81"/>
        <v>0</v>
      </c>
      <c r="M629" s="10">
        <f t="shared" si="79"/>
        <v>0</v>
      </c>
      <c r="N629" s="10">
        <f t="shared" si="79"/>
        <v>0</v>
      </c>
      <c r="O629" s="10">
        <f t="shared" si="79"/>
        <v>0</v>
      </c>
      <c r="P629" s="12" t="e">
        <f>L629-#REF!</f>
        <v>#REF!</v>
      </c>
      <c r="Q629" s="1" t="e">
        <f>P629-'ВЕРНАЯ на АВГУСТ'!P629</f>
        <v>#REF!</v>
      </c>
    </row>
    <row r="630" spans="1:17" hidden="1" x14ac:dyDescent="0.25">
      <c r="A630" s="78"/>
      <c r="B630" s="9"/>
      <c r="C630" s="9"/>
      <c r="D630" s="10"/>
      <c r="E630" s="10"/>
      <c r="F630" s="10"/>
      <c r="G630" s="10"/>
      <c r="H630" s="10"/>
      <c r="I630" s="10"/>
      <c r="J630" s="10"/>
      <c r="K630" s="10"/>
      <c r="L630" s="15"/>
      <c r="M630" s="10"/>
      <c r="N630" s="10"/>
      <c r="O630" s="10"/>
      <c r="P630" s="12" t="e">
        <f>L630-#REF!</f>
        <v>#REF!</v>
      </c>
      <c r="Q630" s="1" t="e">
        <f>P630-'ВЕРНАЯ на АВГУСТ'!P630</f>
        <v>#REF!</v>
      </c>
    </row>
    <row r="631" spans="1:17" x14ac:dyDescent="0.25">
      <c r="A631" s="78"/>
      <c r="B631" s="9" t="s">
        <v>12</v>
      </c>
      <c r="C631" s="9"/>
      <c r="D631" s="10"/>
      <c r="E631" s="9"/>
      <c r="F631" s="9"/>
      <c r="G631" s="9"/>
      <c r="H631" s="9"/>
      <c r="I631" s="9"/>
      <c r="J631" s="9"/>
      <c r="K631" s="9"/>
      <c r="L631" s="17"/>
      <c r="M631" s="9"/>
      <c r="N631" s="9"/>
      <c r="O631" s="9"/>
      <c r="P631" s="12" t="e">
        <f>L631-#REF!</f>
        <v>#REF!</v>
      </c>
      <c r="Q631" s="1" t="e">
        <f>P631-'ВЕРНАЯ на АВГУСТ'!P631</f>
        <v>#REF!</v>
      </c>
    </row>
    <row r="632" spans="1:17" x14ac:dyDescent="0.25">
      <c r="A632" s="78"/>
      <c r="B632" s="71" t="s">
        <v>87</v>
      </c>
      <c r="C632" s="9" t="s">
        <v>6</v>
      </c>
      <c r="D632" s="10">
        <f t="shared" si="80"/>
        <v>5822.9</v>
      </c>
      <c r="E632" s="10">
        <v>0</v>
      </c>
      <c r="F632" s="10">
        <v>0</v>
      </c>
      <c r="G632" s="10">
        <v>0</v>
      </c>
      <c r="H632" s="10">
        <v>322.89999999999998</v>
      </c>
      <c r="I632" s="10">
        <v>5500</v>
      </c>
      <c r="J632" s="10">
        <v>0</v>
      </c>
      <c r="K632" s="10">
        <v>0</v>
      </c>
      <c r="L632" s="15">
        <v>0</v>
      </c>
      <c r="M632" s="10">
        <v>0</v>
      </c>
      <c r="N632" s="10">
        <v>0</v>
      </c>
      <c r="O632" s="10">
        <v>0</v>
      </c>
      <c r="P632" s="12" t="e">
        <f>L632-#REF!</f>
        <v>#REF!</v>
      </c>
      <c r="Q632" s="1" t="e">
        <f>P632-'ВЕРНАЯ на АВГУСТ'!P632</f>
        <v>#REF!</v>
      </c>
    </row>
    <row r="633" spans="1:17" x14ac:dyDescent="0.25">
      <c r="A633" s="78"/>
      <c r="B633" s="71"/>
      <c r="C633" s="9" t="s">
        <v>7</v>
      </c>
      <c r="D633" s="10">
        <f t="shared" si="80"/>
        <v>5822.9</v>
      </c>
      <c r="E633" s="10">
        <v>0</v>
      </c>
      <c r="F633" s="10">
        <v>0</v>
      </c>
      <c r="G633" s="10">
        <v>0</v>
      </c>
      <c r="H633" s="10">
        <v>322.89999999999998</v>
      </c>
      <c r="I633" s="10">
        <v>5500</v>
      </c>
      <c r="J633" s="10">
        <v>0</v>
      </c>
      <c r="K633" s="10">
        <v>0</v>
      </c>
      <c r="L633" s="15">
        <v>0</v>
      </c>
      <c r="M633" s="10">
        <v>0</v>
      </c>
      <c r="N633" s="10">
        <v>0</v>
      </c>
      <c r="O633" s="10">
        <v>0</v>
      </c>
      <c r="P633" s="12" t="e">
        <f>L633-#REF!</f>
        <v>#REF!</v>
      </c>
      <c r="Q633" s="1" t="e">
        <f>P633-'ВЕРНАЯ на АВГУСТ'!P633</f>
        <v>#REF!</v>
      </c>
    </row>
    <row r="634" spans="1:17" ht="24" x14ac:dyDescent="0.25">
      <c r="A634" s="78"/>
      <c r="B634" s="71"/>
      <c r="C634" s="9" t="s">
        <v>8</v>
      </c>
      <c r="D634" s="10">
        <f t="shared" si="80"/>
        <v>0</v>
      </c>
      <c r="E634" s="10">
        <v>0</v>
      </c>
      <c r="F634" s="10">
        <v>0</v>
      </c>
      <c r="G634" s="10">
        <v>0</v>
      </c>
      <c r="H634" s="10">
        <v>0</v>
      </c>
      <c r="I634" s="10">
        <v>0</v>
      </c>
      <c r="J634" s="10">
        <v>0</v>
      </c>
      <c r="K634" s="10">
        <v>0</v>
      </c>
      <c r="L634" s="15">
        <v>0</v>
      </c>
      <c r="M634" s="10">
        <v>0</v>
      </c>
      <c r="N634" s="10">
        <v>0</v>
      </c>
      <c r="O634" s="10">
        <v>0</v>
      </c>
      <c r="P634" s="12" t="e">
        <f>L634-#REF!</f>
        <v>#REF!</v>
      </c>
      <c r="Q634" s="1" t="e">
        <f>P634-'ВЕРНАЯ на АВГУСТ'!P634</f>
        <v>#REF!</v>
      </c>
    </row>
    <row r="635" spans="1:17" ht="24" x14ac:dyDescent="0.25">
      <c r="A635" s="78"/>
      <c r="B635" s="71"/>
      <c r="C635" s="9" t="s">
        <v>9</v>
      </c>
      <c r="D635" s="10">
        <f t="shared" si="80"/>
        <v>0</v>
      </c>
      <c r="E635" s="10">
        <v>0</v>
      </c>
      <c r="F635" s="10">
        <v>0</v>
      </c>
      <c r="G635" s="10">
        <v>0</v>
      </c>
      <c r="H635" s="10">
        <v>0</v>
      </c>
      <c r="I635" s="10">
        <v>0</v>
      </c>
      <c r="J635" s="10">
        <v>0</v>
      </c>
      <c r="K635" s="10">
        <v>0</v>
      </c>
      <c r="L635" s="15">
        <v>0</v>
      </c>
      <c r="M635" s="10">
        <v>0</v>
      </c>
      <c r="N635" s="10">
        <v>0</v>
      </c>
      <c r="O635" s="10">
        <v>0</v>
      </c>
      <c r="P635" s="12" t="e">
        <f>L635-#REF!</f>
        <v>#REF!</v>
      </c>
      <c r="Q635" s="1" t="e">
        <f>P635-'ВЕРНАЯ на АВГУСТ'!P635</f>
        <v>#REF!</v>
      </c>
    </row>
    <row r="636" spans="1:17" ht="36" x14ac:dyDescent="0.25">
      <c r="A636" s="78"/>
      <c r="B636" s="71"/>
      <c r="C636" s="9" t="s">
        <v>10</v>
      </c>
      <c r="D636" s="10">
        <f t="shared" si="80"/>
        <v>0</v>
      </c>
      <c r="E636" s="10">
        <v>0</v>
      </c>
      <c r="F636" s="10">
        <v>0</v>
      </c>
      <c r="G636" s="10">
        <v>0</v>
      </c>
      <c r="H636" s="10">
        <v>0</v>
      </c>
      <c r="I636" s="10">
        <v>0</v>
      </c>
      <c r="J636" s="10">
        <v>0</v>
      </c>
      <c r="K636" s="10">
        <v>0</v>
      </c>
      <c r="L636" s="15">
        <v>0</v>
      </c>
      <c r="M636" s="10">
        <v>0</v>
      </c>
      <c r="N636" s="10">
        <v>0</v>
      </c>
      <c r="O636" s="10">
        <v>0</v>
      </c>
      <c r="P636" s="12" t="e">
        <f>L636-#REF!</f>
        <v>#REF!</v>
      </c>
      <c r="Q636" s="1" t="e">
        <f>P636-'ВЕРНАЯ на АВГУСТ'!P636</f>
        <v>#REF!</v>
      </c>
    </row>
    <row r="637" spans="1:17" x14ac:dyDescent="0.25">
      <c r="A637" s="78"/>
      <c r="B637" s="9"/>
      <c r="C637" s="9"/>
      <c r="D637" s="10">
        <f t="shared" si="80"/>
        <v>0</v>
      </c>
      <c r="E637" s="10"/>
      <c r="F637" s="10"/>
      <c r="G637" s="10"/>
      <c r="H637" s="10"/>
      <c r="I637" s="10"/>
      <c r="J637" s="10"/>
      <c r="K637" s="10"/>
      <c r="L637" s="15"/>
      <c r="M637" s="10"/>
      <c r="N637" s="10"/>
      <c r="O637" s="10"/>
      <c r="P637" s="12" t="e">
        <f>L637-#REF!</f>
        <v>#REF!</v>
      </c>
      <c r="Q637" s="1" t="e">
        <f>P637-'ВЕРНАЯ на АВГУСТ'!P637</f>
        <v>#REF!</v>
      </c>
    </row>
    <row r="638" spans="1:17" x14ac:dyDescent="0.25">
      <c r="A638" s="78"/>
      <c r="B638" s="71" t="s">
        <v>17</v>
      </c>
      <c r="C638" s="9" t="s">
        <v>6</v>
      </c>
      <c r="D638" s="20">
        <f t="shared" si="80"/>
        <v>271930</v>
      </c>
      <c r="E638" s="10">
        <f>E639+E640+E641+E642</f>
        <v>0</v>
      </c>
      <c r="F638" s="10">
        <f t="shared" ref="F638:O638" si="82">F639+F640+F641+F642</f>
        <v>0</v>
      </c>
      <c r="G638" s="10">
        <f t="shared" si="82"/>
        <v>0</v>
      </c>
      <c r="H638" s="10">
        <f t="shared" si="82"/>
        <v>0</v>
      </c>
      <c r="I638" s="10">
        <f t="shared" si="82"/>
        <v>0</v>
      </c>
      <c r="J638" s="10">
        <f t="shared" si="82"/>
        <v>4436.2</v>
      </c>
      <c r="K638" s="10">
        <f t="shared" si="82"/>
        <v>27000</v>
      </c>
      <c r="L638" s="20">
        <f t="shared" si="82"/>
        <v>240493.8</v>
      </c>
      <c r="M638" s="10">
        <f t="shared" si="82"/>
        <v>0</v>
      </c>
      <c r="N638" s="10">
        <f t="shared" si="82"/>
        <v>0</v>
      </c>
      <c r="O638" s="10">
        <f t="shared" si="82"/>
        <v>0</v>
      </c>
      <c r="P638" s="24" t="e">
        <f>L638-#REF!</f>
        <v>#REF!</v>
      </c>
      <c r="Q638" s="1" t="e">
        <f>P638-'ВЕРНАЯ на АВГУСТ'!P638</f>
        <v>#REF!</v>
      </c>
    </row>
    <row r="639" spans="1:17" x14ac:dyDescent="0.25">
      <c r="A639" s="78"/>
      <c r="B639" s="71"/>
      <c r="C639" s="9" t="s">
        <v>7</v>
      </c>
      <c r="D639" s="20">
        <f t="shared" si="80"/>
        <v>271930</v>
      </c>
      <c r="E639" s="10">
        <v>0</v>
      </c>
      <c r="F639" s="10">
        <v>0</v>
      </c>
      <c r="G639" s="10">
        <v>0</v>
      </c>
      <c r="H639" s="10">
        <v>0</v>
      </c>
      <c r="I639" s="10">
        <v>0</v>
      </c>
      <c r="J639" s="10">
        <v>4436.2</v>
      </c>
      <c r="K639" s="10">
        <v>27000</v>
      </c>
      <c r="L639" s="20">
        <f>240493.8</f>
        <v>240493.8</v>
      </c>
      <c r="M639" s="10">
        <v>0</v>
      </c>
      <c r="N639" s="10">
        <v>0</v>
      </c>
      <c r="O639" s="10">
        <v>0</v>
      </c>
      <c r="P639" s="24" t="e">
        <f>L639-#REF!</f>
        <v>#REF!</v>
      </c>
      <c r="Q639" s="1" t="e">
        <f>P639-'ВЕРНАЯ на АВГУСТ'!P639</f>
        <v>#REF!</v>
      </c>
    </row>
    <row r="640" spans="1:17" ht="24" x14ac:dyDescent="0.25">
      <c r="A640" s="78"/>
      <c r="B640" s="71"/>
      <c r="C640" s="9" t="s">
        <v>8</v>
      </c>
      <c r="D640" s="10">
        <f t="shared" si="80"/>
        <v>0</v>
      </c>
      <c r="E640" s="10">
        <v>0</v>
      </c>
      <c r="F640" s="10">
        <v>0</v>
      </c>
      <c r="G640" s="10">
        <v>0</v>
      </c>
      <c r="H640" s="10">
        <v>0</v>
      </c>
      <c r="I640" s="10">
        <v>0</v>
      </c>
      <c r="J640" s="10">
        <v>0</v>
      </c>
      <c r="K640" s="10">
        <v>0</v>
      </c>
      <c r="L640" s="15">
        <v>0</v>
      </c>
      <c r="M640" s="10">
        <v>0</v>
      </c>
      <c r="N640" s="10">
        <v>0</v>
      </c>
      <c r="O640" s="10">
        <v>0</v>
      </c>
      <c r="P640" s="12" t="e">
        <f>L640-#REF!</f>
        <v>#REF!</v>
      </c>
      <c r="Q640" s="1" t="e">
        <f>P640-'ВЕРНАЯ на АВГУСТ'!P640</f>
        <v>#REF!</v>
      </c>
    </row>
    <row r="641" spans="1:17" ht="24" x14ac:dyDescent="0.25">
      <c r="A641" s="78"/>
      <c r="B641" s="71"/>
      <c r="C641" s="9" t="s">
        <v>9</v>
      </c>
      <c r="D641" s="10">
        <f t="shared" si="80"/>
        <v>0</v>
      </c>
      <c r="E641" s="10">
        <v>0</v>
      </c>
      <c r="F641" s="10">
        <v>0</v>
      </c>
      <c r="G641" s="10">
        <v>0</v>
      </c>
      <c r="H641" s="10">
        <v>0</v>
      </c>
      <c r="I641" s="10">
        <v>0</v>
      </c>
      <c r="J641" s="10">
        <v>0</v>
      </c>
      <c r="K641" s="10">
        <v>0</v>
      </c>
      <c r="L641" s="15">
        <v>0</v>
      </c>
      <c r="M641" s="10">
        <v>0</v>
      </c>
      <c r="N641" s="10">
        <v>0</v>
      </c>
      <c r="O641" s="10">
        <v>0</v>
      </c>
      <c r="P641" s="12" t="e">
        <f>L641-#REF!</f>
        <v>#REF!</v>
      </c>
      <c r="Q641" s="1" t="e">
        <f>P641-'ВЕРНАЯ на АВГУСТ'!P641</f>
        <v>#REF!</v>
      </c>
    </row>
    <row r="642" spans="1:17" ht="36" x14ac:dyDescent="0.25">
      <c r="A642" s="78"/>
      <c r="B642" s="71"/>
      <c r="C642" s="9" t="s">
        <v>10</v>
      </c>
      <c r="D642" s="10">
        <f t="shared" si="80"/>
        <v>0</v>
      </c>
      <c r="E642" s="10">
        <v>0</v>
      </c>
      <c r="F642" s="10">
        <v>0</v>
      </c>
      <c r="G642" s="10">
        <v>0</v>
      </c>
      <c r="H642" s="10">
        <v>0</v>
      </c>
      <c r="I642" s="10">
        <v>0</v>
      </c>
      <c r="J642" s="10">
        <v>0</v>
      </c>
      <c r="K642" s="10">
        <v>0</v>
      </c>
      <c r="L642" s="15">
        <v>0</v>
      </c>
      <c r="M642" s="10">
        <v>0</v>
      </c>
      <c r="N642" s="10">
        <v>0</v>
      </c>
      <c r="O642" s="10">
        <v>0</v>
      </c>
      <c r="P642" s="12" t="e">
        <f>L642-#REF!</f>
        <v>#REF!</v>
      </c>
      <c r="Q642" s="1" t="e">
        <f>P642-'ВЕРНАЯ на АВГУСТ'!P642</f>
        <v>#REF!</v>
      </c>
    </row>
    <row r="643" spans="1:17" hidden="1" x14ac:dyDescent="0.25">
      <c r="A643" s="78"/>
      <c r="B643" s="71" t="s">
        <v>13</v>
      </c>
      <c r="C643" s="9" t="s">
        <v>6</v>
      </c>
      <c r="D643" s="20">
        <f t="shared" si="80"/>
        <v>0</v>
      </c>
      <c r="E643" s="10">
        <f>E644+E645+E646+E647</f>
        <v>0</v>
      </c>
      <c r="F643" s="10">
        <f t="shared" ref="F643:O643" si="83">F644+F645+F646+F647</f>
        <v>0</v>
      </c>
      <c r="G643" s="10">
        <f t="shared" si="83"/>
        <v>0</v>
      </c>
      <c r="H643" s="10">
        <f t="shared" si="83"/>
        <v>0</v>
      </c>
      <c r="I643" s="10">
        <f t="shared" si="83"/>
        <v>0</v>
      </c>
      <c r="J643" s="10">
        <f t="shared" si="83"/>
        <v>0</v>
      </c>
      <c r="K643" s="10">
        <f t="shared" si="83"/>
        <v>0</v>
      </c>
      <c r="L643" s="20">
        <f t="shared" si="83"/>
        <v>0</v>
      </c>
      <c r="M643" s="10">
        <f t="shared" si="83"/>
        <v>0</v>
      </c>
      <c r="N643" s="10">
        <f t="shared" si="83"/>
        <v>0</v>
      </c>
      <c r="O643" s="10">
        <f t="shared" si="83"/>
        <v>0</v>
      </c>
      <c r="P643" s="22" t="e">
        <f>L643-#REF!</f>
        <v>#REF!</v>
      </c>
      <c r="Q643" s="1" t="e">
        <f>P643-'ВЕРНАЯ на АВГУСТ'!P643</f>
        <v>#REF!</v>
      </c>
    </row>
    <row r="644" spans="1:17" hidden="1" x14ac:dyDescent="0.25">
      <c r="A644" s="78"/>
      <c r="B644" s="71"/>
      <c r="C644" s="9" t="s">
        <v>7</v>
      </c>
      <c r="D644" s="20">
        <f t="shared" si="80"/>
        <v>0</v>
      </c>
      <c r="E644" s="10">
        <v>0</v>
      </c>
      <c r="F644" s="10">
        <v>0</v>
      </c>
      <c r="G644" s="10">
        <v>0</v>
      </c>
      <c r="H644" s="10">
        <v>0</v>
      </c>
      <c r="I644" s="10">
        <v>0</v>
      </c>
      <c r="J644" s="10">
        <v>0</v>
      </c>
      <c r="K644" s="10">
        <v>0</v>
      </c>
      <c r="L644" s="20">
        <v>0</v>
      </c>
      <c r="M644" s="10">
        <v>0</v>
      </c>
      <c r="N644" s="10">
        <v>0</v>
      </c>
      <c r="O644" s="10">
        <v>0</v>
      </c>
      <c r="P644" s="22" t="e">
        <f>L644-#REF!</f>
        <v>#REF!</v>
      </c>
      <c r="Q644" s="1" t="e">
        <f>P644-'ВЕРНАЯ на АВГУСТ'!P644</f>
        <v>#REF!</v>
      </c>
    </row>
    <row r="645" spans="1:17" ht="24" hidden="1" x14ac:dyDescent="0.25">
      <c r="A645" s="78"/>
      <c r="B645" s="71"/>
      <c r="C645" s="9" t="s">
        <v>8</v>
      </c>
      <c r="D645" s="10">
        <f t="shared" si="80"/>
        <v>0</v>
      </c>
      <c r="E645" s="10">
        <v>0</v>
      </c>
      <c r="F645" s="10">
        <v>0</v>
      </c>
      <c r="G645" s="10">
        <v>0</v>
      </c>
      <c r="H645" s="10">
        <v>0</v>
      </c>
      <c r="I645" s="10">
        <v>0</v>
      </c>
      <c r="J645" s="10">
        <v>0</v>
      </c>
      <c r="K645" s="10">
        <v>0</v>
      </c>
      <c r="L645" s="10">
        <v>0</v>
      </c>
      <c r="M645" s="10">
        <v>0</v>
      </c>
      <c r="N645" s="10">
        <v>0</v>
      </c>
      <c r="O645" s="10">
        <v>0</v>
      </c>
      <c r="P645" s="12" t="e">
        <f>L645-#REF!</f>
        <v>#REF!</v>
      </c>
      <c r="Q645" s="1" t="e">
        <f>P645-'ВЕРНАЯ на АВГУСТ'!P645</f>
        <v>#REF!</v>
      </c>
    </row>
    <row r="646" spans="1:17" ht="24" hidden="1" x14ac:dyDescent="0.25">
      <c r="A646" s="78"/>
      <c r="B646" s="71"/>
      <c r="C646" s="9" t="s">
        <v>9</v>
      </c>
      <c r="D646" s="10">
        <f t="shared" si="80"/>
        <v>0</v>
      </c>
      <c r="E646" s="10">
        <v>0</v>
      </c>
      <c r="F646" s="10">
        <v>0</v>
      </c>
      <c r="G646" s="10">
        <v>0</v>
      </c>
      <c r="H646" s="10">
        <v>0</v>
      </c>
      <c r="I646" s="10">
        <v>0</v>
      </c>
      <c r="J646" s="10">
        <v>0</v>
      </c>
      <c r="K646" s="10">
        <v>0</v>
      </c>
      <c r="L646" s="10">
        <v>0</v>
      </c>
      <c r="M646" s="10">
        <v>0</v>
      </c>
      <c r="N646" s="10">
        <v>0</v>
      </c>
      <c r="O646" s="10">
        <v>0</v>
      </c>
      <c r="P646" s="12" t="e">
        <f>L646-#REF!</f>
        <v>#REF!</v>
      </c>
      <c r="Q646" s="1" t="e">
        <f>P646-'ВЕРНАЯ на АВГУСТ'!P646</f>
        <v>#REF!</v>
      </c>
    </row>
    <row r="647" spans="1:17" ht="36" hidden="1" x14ac:dyDescent="0.25">
      <c r="A647" s="79"/>
      <c r="B647" s="71"/>
      <c r="C647" s="9" t="s">
        <v>10</v>
      </c>
      <c r="D647" s="10">
        <f t="shared" si="80"/>
        <v>0</v>
      </c>
      <c r="E647" s="10">
        <v>0</v>
      </c>
      <c r="F647" s="10">
        <v>0</v>
      </c>
      <c r="G647" s="10">
        <v>0</v>
      </c>
      <c r="H647" s="10">
        <v>0</v>
      </c>
      <c r="I647" s="10">
        <v>0</v>
      </c>
      <c r="J647" s="10">
        <v>0</v>
      </c>
      <c r="K647" s="10">
        <v>0</v>
      </c>
      <c r="L647" s="10">
        <v>0</v>
      </c>
      <c r="M647" s="10">
        <v>0</v>
      </c>
      <c r="N647" s="10">
        <v>0</v>
      </c>
      <c r="O647" s="10">
        <v>0</v>
      </c>
      <c r="P647" s="12" t="e">
        <f>L647-#REF!</f>
        <v>#REF!</v>
      </c>
      <c r="Q647" s="1" t="e">
        <f>P647-'ВЕРНАЯ на АВГУСТ'!P647</f>
        <v>#REF!</v>
      </c>
    </row>
    <row r="648" spans="1:17" ht="21" customHeight="1" x14ac:dyDescent="0.25">
      <c r="A648" s="9"/>
      <c r="B648" s="9"/>
      <c r="C648" s="9"/>
      <c r="D648" s="10"/>
      <c r="E648" s="10"/>
      <c r="F648" s="10"/>
      <c r="G648" s="10"/>
      <c r="H648" s="10"/>
      <c r="I648" s="10"/>
      <c r="J648" s="10"/>
      <c r="K648" s="10"/>
      <c r="L648" s="15"/>
      <c r="M648" s="10"/>
      <c r="N648" s="10"/>
      <c r="O648" s="10"/>
      <c r="P648" s="12" t="e">
        <f>L648-#REF!</f>
        <v>#REF!</v>
      </c>
      <c r="Q648" s="1" t="e">
        <f>P648-'ВЕРНАЯ на АВГУСТ'!P648</f>
        <v>#REF!</v>
      </c>
    </row>
    <row r="649" spans="1:17" x14ac:dyDescent="0.25">
      <c r="A649" s="71" t="s">
        <v>99</v>
      </c>
      <c r="B649" s="71" t="s">
        <v>13</v>
      </c>
      <c r="C649" s="9" t="s">
        <v>6</v>
      </c>
      <c r="D649" s="10">
        <f t="shared" si="80"/>
        <v>547.5</v>
      </c>
      <c r="E649" s="10">
        <v>0</v>
      </c>
      <c r="F649" s="10">
        <v>0</v>
      </c>
      <c r="G649" s="10">
        <v>0</v>
      </c>
      <c r="H649" s="10">
        <v>0</v>
      </c>
      <c r="I649" s="10">
        <v>30</v>
      </c>
      <c r="J649" s="10">
        <v>81.900000000000006</v>
      </c>
      <c r="K649" s="10">
        <v>75.599999999999994</v>
      </c>
      <c r="L649" s="15">
        <v>90</v>
      </c>
      <c r="M649" s="10">
        <v>90</v>
      </c>
      <c r="N649" s="10">
        <v>90</v>
      </c>
      <c r="O649" s="10">
        <v>90</v>
      </c>
      <c r="P649" s="12" t="e">
        <f>L649-#REF!</f>
        <v>#REF!</v>
      </c>
      <c r="Q649" s="1" t="e">
        <f>P649-'ВЕРНАЯ на АВГУСТ'!P649</f>
        <v>#REF!</v>
      </c>
    </row>
    <row r="650" spans="1:17" x14ac:dyDescent="0.25">
      <c r="A650" s="71"/>
      <c r="B650" s="71"/>
      <c r="C650" s="9" t="s">
        <v>7</v>
      </c>
      <c r="D650" s="10">
        <f t="shared" si="80"/>
        <v>547.5</v>
      </c>
      <c r="E650" s="10">
        <v>0</v>
      </c>
      <c r="F650" s="10">
        <v>0</v>
      </c>
      <c r="G650" s="10">
        <v>0</v>
      </c>
      <c r="H650" s="10">
        <v>0</v>
      </c>
      <c r="I650" s="10">
        <v>30</v>
      </c>
      <c r="J650" s="10">
        <v>81.900000000000006</v>
      </c>
      <c r="K650" s="10">
        <v>75.599999999999994</v>
      </c>
      <c r="L650" s="15">
        <v>90</v>
      </c>
      <c r="M650" s="10">
        <v>90</v>
      </c>
      <c r="N650" s="10">
        <v>90</v>
      </c>
      <c r="O650" s="10">
        <v>90</v>
      </c>
      <c r="P650" s="12" t="e">
        <f>L650-#REF!</f>
        <v>#REF!</v>
      </c>
      <c r="Q650" s="1" t="e">
        <f>P650-'ВЕРНАЯ на АВГУСТ'!P650</f>
        <v>#REF!</v>
      </c>
    </row>
    <row r="651" spans="1:17" ht="24" x14ac:dyDescent="0.25">
      <c r="A651" s="71"/>
      <c r="B651" s="71"/>
      <c r="C651" s="9" t="s">
        <v>8</v>
      </c>
      <c r="D651" s="10">
        <f t="shared" si="80"/>
        <v>0</v>
      </c>
      <c r="E651" s="10">
        <v>0</v>
      </c>
      <c r="F651" s="10">
        <v>0</v>
      </c>
      <c r="G651" s="10">
        <v>0</v>
      </c>
      <c r="H651" s="10">
        <v>0</v>
      </c>
      <c r="I651" s="10">
        <v>0</v>
      </c>
      <c r="J651" s="10">
        <v>0</v>
      </c>
      <c r="K651" s="10">
        <v>0</v>
      </c>
      <c r="L651" s="15">
        <v>0</v>
      </c>
      <c r="M651" s="10">
        <v>0</v>
      </c>
      <c r="N651" s="10">
        <v>0</v>
      </c>
      <c r="O651" s="10">
        <v>0</v>
      </c>
      <c r="P651" s="12" t="e">
        <f>L651-#REF!</f>
        <v>#REF!</v>
      </c>
      <c r="Q651" s="1" t="e">
        <f>P651-'ВЕРНАЯ на АВГУСТ'!P651</f>
        <v>#REF!</v>
      </c>
    </row>
    <row r="652" spans="1:17" ht="24" x14ac:dyDescent="0.25">
      <c r="A652" s="71"/>
      <c r="B652" s="71"/>
      <c r="C652" s="9" t="s">
        <v>9</v>
      </c>
      <c r="D652" s="10">
        <f t="shared" si="80"/>
        <v>0</v>
      </c>
      <c r="E652" s="10">
        <v>0</v>
      </c>
      <c r="F652" s="10">
        <v>0</v>
      </c>
      <c r="G652" s="10">
        <v>0</v>
      </c>
      <c r="H652" s="10">
        <v>0</v>
      </c>
      <c r="I652" s="10">
        <v>0</v>
      </c>
      <c r="J652" s="10">
        <v>0</v>
      </c>
      <c r="K652" s="10">
        <v>0</v>
      </c>
      <c r="L652" s="15">
        <v>0</v>
      </c>
      <c r="M652" s="10">
        <v>0</v>
      </c>
      <c r="N652" s="10">
        <v>0</v>
      </c>
      <c r="O652" s="10">
        <v>0</v>
      </c>
      <c r="P652" s="12" t="e">
        <f>L652-#REF!</f>
        <v>#REF!</v>
      </c>
      <c r="Q652" s="1" t="e">
        <f>P652-'ВЕРНАЯ на АВГУСТ'!P652</f>
        <v>#REF!</v>
      </c>
    </row>
    <row r="653" spans="1:17" ht="36" x14ac:dyDescent="0.25">
      <c r="A653" s="71"/>
      <c r="B653" s="71"/>
      <c r="C653" s="9" t="s">
        <v>10</v>
      </c>
      <c r="D653" s="10">
        <f t="shared" si="80"/>
        <v>0</v>
      </c>
      <c r="E653" s="10">
        <v>0</v>
      </c>
      <c r="F653" s="10">
        <v>0</v>
      </c>
      <c r="G653" s="10">
        <v>0</v>
      </c>
      <c r="H653" s="10">
        <v>0</v>
      </c>
      <c r="I653" s="10">
        <v>0</v>
      </c>
      <c r="J653" s="10">
        <v>0</v>
      </c>
      <c r="K653" s="10">
        <v>0</v>
      </c>
      <c r="L653" s="15">
        <v>0</v>
      </c>
      <c r="M653" s="10">
        <v>0</v>
      </c>
      <c r="N653" s="10">
        <v>0</v>
      </c>
      <c r="O653" s="10">
        <v>0</v>
      </c>
      <c r="P653" s="12" t="e">
        <f>L653-#REF!</f>
        <v>#REF!</v>
      </c>
      <c r="Q653" s="1" t="e">
        <f>P653-'ВЕРНАЯ на АВГУСТ'!P653</f>
        <v>#REF!</v>
      </c>
    </row>
    <row r="654" spans="1:17" x14ac:dyDescent="0.25">
      <c r="A654" s="9"/>
      <c r="B654" s="9"/>
      <c r="C654" s="9"/>
      <c r="D654" s="10">
        <f t="shared" si="80"/>
        <v>0</v>
      </c>
      <c r="E654" s="10"/>
      <c r="F654" s="10"/>
      <c r="G654" s="10"/>
      <c r="H654" s="10"/>
      <c r="I654" s="10"/>
      <c r="J654" s="10"/>
      <c r="K654" s="10"/>
      <c r="L654" s="15"/>
      <c r="M654" s="10"/>
      <c r="N654" s="10"/>
      <c r="O654" s="10"/>
      <c r="P654" s="12" t="e">
        <f>L654-#REF!</f>
        <v>#REF!</v>
      </c>
      <c r="Q654" s="1" t="e">
        <f>P654-'ВЕРНАЯ на АВГУСТ'!P654</f>
        <v>#REF!</v>
      </c>
    </row>
    <row r="655" spans="1:17" x14ac:dyDescent="0.25">
      <c r="A655" s="71" t="s">
        <v>100</v>
      </c>
      <c r="B655" s="71" t="s">
        <v>13</v>
      </c>
      <c r="C655" s="9" t="s">
        <v>6</v>
      </c>
      <c r="D655" s="10">
        <f t="shared" si="80"/>
        <v>200000</v>
      </c>
      <c r="E655" s="10">
        <v>0</v>
      </c>
      <c r="F655" s="10">
        <v>0</v>
      </c>
      <c r="G655" s="10">
        <v>0</v>
      </c>
      <c r="H655" s="10">
        <v>0</v>
      </c>
      <c r="I655" s="10">
        <v>0</v>
      </c>
      <c r="J655" s="10">
        <v>200000</v>
      </c>
      <c r="K655" s="10">
        <v>0</v>
      </c>
      <c r="L655" s="15">
        <v>0</v>
      </c>
      <c r="M655" s="10">
        <v>0</v>
      </c>
      <c r="N655" s="10">
        <v>0</v>
      </c>
      <c r="O655" s="10">
        <v>0</v>
      </c>
      <c r="P655" s="12" t="e">
        <f>L655-#REF!</f>
        <v>#REF!</v>
      </c>
      <c r="Q655" s="1" t="e">
        <f>P655-'ВЕРНАЯ на АВГУСТ'!P655</f>
        <v>#REF!</v>
      </c>
    </row>
    <row r="656" spans="1:17" x14ac:dyDescent="0.25">
      <c r="A656" s="71"/>
      <c r="B656" s="71"/>
      <c r="C656" s="9" t="s">
        <v>7</v>
      </c>
      <c r="D656" s="10">
        <f t="shared" si="80"/>
        <v>200000</v>
      </c>
      <c r="E656" s="10">
        <v>0</v>
      </c>
      <c r="F656" s="10">
        <v>0</v>
      </c>
      <c r="G656" s="10">
        <v>0</v>
      </c>
      <c r="H656" s="10">
        <v>0</v>
      </c>
      <c r="I656" s="10">
        <v>0</v>
      </c>
      <c r="J656" s="10">
        <v>200000</v>
      </c>
      <c r="K656" s="10">
        <v>0</v>
      </c>
      <c r="L656" s="15">
        <v>0</v>
      </c>
      <c r="M656" s="10">
        <v>0</v>
      </c>
      <c r="N656" s="10">
        <v>0</v>
      </c>
      <c r="O656" s="10">
        <v>0</v>
      </c>
      <c r="P656" s="12" t="e">
        <f>L656-#REF!</f>
        <v>#REF!</v>
      </c>
      <c r="Q656" s="1" t="e">
        <f>P656-'ВЕРНАЯ на АВГУСТ'!P656</f>
        <v>#REF!</v>
      </c>
    </row>
    <row r="657" spans="1:17" ht="24" x14ac:dyDescent="0.25">
      <c r="A657" s="71"/>
      <c r="B657" s="71"/>
      <c r="C657" s="9" t="s">
        <v>8</v>
      </c>
      <c r="D657" s="10">
        <f t="shared" si="80"/>
        <v>0</v>
      </c>
      <c r="E657" s="10">
        <v>0</v>
      </c>
      <c r="F657" s="10">
        <v>0</v>
      </c>
      <c r="G657" s="10">
        <v>0</v>
      </c>
      <c r="H657" s="10">
        <v>0</v>
      </c>
      <c r="I657" s="10">
        <v>0</v>
      </c>
      <c r="J657" s="10">
        <v>0</v>
      </c>
      <c r="K657" s="10">
        <v>0</v>
      </c>
      <c r="L657" s="15">
        <v>0</v>
      </c>
      <c r="M657" s="10">
        <v>0</v>
      </c>
      <c r="N657" s="10">
        <v>0</v>
      </c>
      <c r="O657" s="10">
        <v>0</v>
      </c>
      <c r="P657" s="12" t="e">
        <f>L657-#REF!</f>
        <v>#REF!</v>
      </c>
      <c r="Q657" s="1" t="e">
        <f>P657-'ВЕРНАЯ на АВГУСТ'!P657</f>
        <v>#REF!</v>
      </c>
    </row>
    <row r="658" spans="1:17" ht="24" x14ac:dyDescent="0.25">
      <c r="A658" s="71"/>
      <c r="B658" s="71"/>
      <c r="C658" s="9" t="s">
        <v>9</v>
      </c>
      <c r="D658" s="10">
        <f t="shared" si="80"/>
        <v>0</v>
      </c>
      <c r="E658" s="10">
        <v>0</v>
      </c>
      <c r="F658" s="10">
        <v>0</v>
      </c>
      <c r="G658" s="10">
        <v>0</v>
      </c>
      <c r="H658" s="10">
        <v>0</v>
      </c>
      <c r="I658" s="10">
        <v>0</v>
      </c>
      <c r="J658" s="10">
        <v>0</v>
      </c>
      <c r="K658" s="10">
        <v>0</v>
      </c>
      <c r="L658" s="15">
        <v>0</v>
      </c>
      <c r="M658" s="10">
        <v>0</v>
      </c>
      <c r="N658" s="10">
        <v>0</v>
      </c>
      <c r="O658" s="10">
        <v>0</v>
      </c>
      <c r="P658" s="12" t="e">
        <f>L658-#REF!</f>
        <v>#REF!</v>
      </c>
      <c r="Q658" s="1" t="e">
        <f>P658-'ВЕРНАЯ на АВГУСТ'!P658</f>
        <v>#REF!</v>
      </c>
    </row>
    <row r="659" spans="1:17" ht="36" x14ac:dyDescent="0.25">
      <c r="A659" s="71"/>
      <c r="B659" s="71"/>
      <c r="C659" s="9" t="s">
        <v>10</v>
      </c>
      <c r="D659" s="10">
        <f t="shared" si="80"/>
        <v>0</v>
      </c>
      <c r="E659" s="10">
        <v>0</v>
      </c>
      <c r="F659" s="10">
        <v>0</v>
      </c>
      <c r="G659" s="10">
        <v>0</v>
      </c>
      <c r="H659" s="10">
        <v>0</v>
      </c>
      <c r="I659" s="10">
        <v>0</v>
      </c>
      <c r="J659" s="10">
        <v>0</v>
      </c>
      <c r="K659" s="10">
        <v>0</v>
      </c>
      <c r="L659" s="15">
        <v>0</v>
      </c>
      <c r="M659" s="10">
        <v>0</v>
      </c>
      <c r="N659" s="10">
        <v>0</v>
      </c>
      <c r="O659" s="10">
        <v>0</v>
      </c>
      <c r="P659" s="12" t="e">
        <f>L659-#REF!</f>
        <v>#REF!</v>
      </c>
      <c r="Q659" s="1" t="e">
        <f>P659-'ВЕРНАЯ на АВГУСТ'!P659</f>
        <v>#REF!</v>
      </c>
    </row>
    <row r="660" spans="1:17" x14ac:dyDescent="0.25">
      <c r="A660" s="9"/>
      <c r="B660" s="9"/>
      <c r="C660" s="9"/>
      <c r="D660" s="10">
        <f t="shared" si="80"/>
        <v>0</v>
      </c>
      <c r="E660" s="10"/>
      <c r="F660" s="10"/>
      <c r="G660" s="10"/>
      <c r="H660" s="10"/>
      <c r="I660" s="10"/>
      <c r="J660" s="10"/>
      <c r="K660" s="10"/>
      <c r="L660" s="15"/>
      <c r="M660" s="10"/>
      <c r="N660" s="10"/>
      <c r="O660" s="10"/>
      <c r="P660" s="12" t="e">
        <f>L660-#REF!</f>
        <v>#REF!</v>
      </c>
      <c r="Q660" s="1" t="e">
        <f>P660-'ВЕРНАЯ на АВГУСТ'!P660</f>
        <v>#REF!</v>
      </c>
    </row>
    <row r="661" spans="1:17" x14ac:dyDescent="0.25">
      <c r="A661" s="71" t="s">
        <v>101</v>
      </c>
      <c r="B661" s="71"/>
      <c r="C661" s="9" t="s">
        <v>6</v>
      </c>
      <c r="D661" s="10">
        <f t="shared" si="80"/>
        <v>98434.6</v>
      </c>
      <c r="E661" s="10">
        <f t="shared" ref="D661:O666" si="84">E668+E674</f>
        <v>0</v>
      </c>
      <c r="F661" s="10">
        <f t="shared" si="84"/>
        <v>0</v>
      </c>
      <c r="G661" s="10">
        <f t="shared" si="84"/>
        <v>0</v>
      </c>
      <c r="H661" s="10">
        <f t="shared" si="84"/>
        <v>0</v>
      </c>
      <c r="I661" s="10">
        <f t="shared" si="84"/>
        <v>0</v>
      </c>
      <c r="J661" s="10">
        <f t="shared" si="84"/>
        <v>28200</v>
      </c>
      <c r="K661" s="10">
        <f t="shared" si="84"/>
        <v>0</v>
      </c>
      <c r="L661" s="15">
        <f t="shared" si="84"/>
        <v>70234.600000000006</v>
      </c>
      <c r="M661" s="10">
        <f t="shared" si="84"/>
        <v>0</v>
      </c>
      <c r="N661" s="10">
        <f t="shared" si="84"/>
        <v>0</v>
      </c>
      <c r="O661" s="10">
        <f t="shared" si="84"/>
        <v>0</v>
      </c>
      <c r="P661" s="12" t="e">
        <f>L661-#REF!</f>
        <v>#REF!</v>
      </c>
      <c r="Q661" s="1" t="e">
        <f>P661-'ВЕРНАЯ на АВГУСТ'!P661</f>
        <v>#REF!</v>
      </c>
    </row>
    <row r="662" spans="1:17" x14ac:dyDescent="0.25">
      <c r="A662" s="71"/>
      <c r="B662" s="71"/>
      <c r="C662" s="9" t="s">
        <v>7</v>
      </c>
      <c r="D662" s="10">
        <f t="shared" si="80"/>
        <v>28200</v>
      </c>
      <c r="E662" s="10">
        <f t="shared" si="84"/>
        <v>0</v>
      </c>
      <c r="F662" s="10">
        <f t="shared" si="84"/>
        <v>0</v>
      </c>
      <c r="G662" s="10">
        <f t="shared" si="84"/>
        <v>0</v>
      </c>
      <c r="H662" s="10">
        <f t="shared" si="84"/>
        <v>0</v>
      </c>
      <c r="I662" s="10">
        <f t="shared" si="84"/>
        <v>0</v>
      </c>
      <c r="J662" s="10">
        <f t="shared" si="84"/>
        <v>28200</v>
      </c>
      <c r="K662" s="10">
        <f t="shared" si="84"/>
        <v>0</v>
      </c>
      <c r="L662" s="15">
        <f t="shared" si="84"/>
        <v>0</v>
      </c>
      <c r="M662" s="10">
        <f t="shared" si="84"/>
        <v>0</v>
      </c>
      <c r="N662" s="10">
        <f t="shared" si="84"/>
        <v>0</v>
      </c>
      <c r="O662" s="10">
        <f t="shared" si="84"/>
        <v>0</v>
      </c>
      <c r="P662" s="12" t="e">
        <f>L662-#REF!</f>
        <v>#REF!</v>
      </c>
      <c r="Q662" s="1" t="e">
        <f>P662-'ВЕРНАЯ на АВГУСТ'!P662</f>
        <v>#REF!</v>
      </c>
    </row>
    <row r="663" spans="1:17" ht="24" x14ac:dyDescent="0.25">
      <c r="A663" s="71"/>
      <c r="B663" s="71"/>
      <c r="C663" s="9" t="s">
        <v>8</v>
      </c>
      <c r="D663" s="10">
        <f t="shared" si="80"/>
        <v>70234.600000000006</v>
      </c>
      <c r="E663" s="10">
        <f t="shared" si="84"/>
        <v>0</v>
      </c>
      <c r="F663" s="10">
        <f t="shared" si="84"/>
        <v>0</v>
      </c>
      <c r="G663" s="10">
        <f t="shared" si="84"/>
        <v>0</v>
      </c>
      <c r="H663" s="10">
        <f t="shared" si="84"/>
        <v>0</v>
      </c>
      <c r="I663" s="10">
        <f t="shared" si="84"/>
        <v>0</v>
      </c>
      <c r="J663" s="10">
        <f t="shared" si="84"/>
        <v>0</v>
      </c>
      <c r="K663" s="10">
        <f t="shared" si="84"/>
        <v>0</v>
      </c>
      <c r="L663" s="15">
        <f t="shared" si="84"/>
        <v>70234.600000000006</v>
      </c>
      <c r="M663" s="10">
        <f t="shared" si="84"/>
        <v>0</v>
      </c>
      <c r="N663" s="10">
        <f t="shared" si="84"/>
        <v>0</v>
      </c>
      <c r="O663" s="10">
        <f t="shared" si="84"/>
        <v>0</v>
      </c>
      <c r="P663" s="12" t="e">
        <f>L663-#REF!</f>
        <v>#REF!</v>
      </c>
      <c r="Q663" s="1" t="e">
        <f>P663-'ВЕРНАЯ на АВГУСТ'!P663</f>
        <v>#REF!</v>
      </c>
    </row>
    <row r="664" spans="1:17" ht="24" x14ac:dyDescent="0.25">
      <c r="A664" s="71"/>
      <c r="B664" s="71"/>
      <c r="C664" s="9" t="s">
        <v>9</v>
      </c>
      <c r="D664" s="10">
        <f t="shared" si="80"/>
        <v>0</v>
      </c>
      <c r="E664" s="10">
        <f t="shared" si="84"/>
        <v>0</v>
      </c>
      <c r="F664" s="10">
        <f t="shared" si="84"/>
        <v>0</v>
      </c>
      <c r="G664" s="10">
        <f t="shared" si="84"/>
        <v>0</v>
      </c>
      <c r="H664" s="10">
        <f t="shared" si="84"/>
        <v>0</v>
      </c>
      <c r="I664" s="10">
        <f t="shared" si="84"/>
        <v>0</v>
      </c>
      <c r="J664" s="10">
        <f t="shared" si="84"/>
        <v>0</v>
      </c>
      <c r="K664" s="10">
        <f t="shared" si="84"/>
        <v>0</v>
      </c>
      <c r="L664" s="15">
        <f t="shared" si="84"/>
        <v>0</v>
      </c>
      <c r="M664" s="10">
        <f t="shared" si="84"/>
        <v>0</v>
      </c>
      <c r="N664" s="10">
        <f t="shared" si="84"/>
        <v>0</v>
      </c>
      <c r="O664" s="10">
        <f t="shared" si="84"/>
        <v>0</v>
      </c>
      <c r="P664" s="12" t="e">
        <f>L664-#REF!</f>
        <v>#REF!</v>
      </c>
      <c r="Q664" s="1" t="e">
        <f>P664-'ВЕРНАЯ на АВГУСТ'!P664</f>
        <v>#REF!</v>
      </c>
    </row>
    <row r="665" spans="1:17" ht="36" x14ac:dyDescent="0.25">
      <c r="A665" s="71"/>
      <c r="B665" s="71"/>
      <c r="C665" s="9" t="s">
        <v>10</v>
      </c>
      <c r="D665" s="10">
        <f t="shared" si="80"/>
        <v>0</v>
      </c>
      <c r="E665" s="10">
        <f t="shared" si="84"/>
        <v>0</v>
      </c>
      <c r="F665" s="10">
        <f t="shared" si="84"/>
        <v>0</v>
      </c>
      <c r="G665" s="10">
        <f t="shared" si="84"/>
        <v>0</v>
      </c>
      <c r="H665" s="10">
        <f t="shared" si="84"/>
        <v>0</v>
      </c>
      <c r="I665" s="10">
        <f t="shared" si="84"/>
        <v>0</v>
      </c>
      <c r="J665" s="10">
        <f t="shared" si="84"/>
        <v>0</v>
      </c>
      <c r="K665" s="10">
        <f t="shared" si="84"/>
        <v>0</v>
      </c>
      <c r="L665" s="15">
        <f t="shared" si="84"/>
        <v>0</v>
      </c>
      <c r="M665" s="10">
        <f t="shared" si="84"/>
        <v>0</v>
      </c>
      <c r="N665" s="10">
        <f t="shared" si="84"/>
        <v>0</v>
      </c>
      <c r="O665" s="10">
        <f t="shared" si="84"/>
        <v>0</v>
      </c>
      <c r="P665" s="12" t="e">
        <f>L665-#REF!</f>
        <v>#REF!</v>
      </c>
      <c r="Q665" s="1" t="e">
        <f>P665-'ВЕРНАЯ на АВГУСТ'!P665</f>
        <v>#REF!</v>
      </c>
    </row>
    <row r="666" spans="1:17" x14ac:dyDescent="0.25">
      <c r="A666" s="71"/>
      <c r="B666" s="9"/>
      <c r="C666" s="9"/>
      <c r="D666" s="10">
        <f t="shared" si="84"/>
        <v>0</v>
      </c>
      <c r="E666" s="10">
        <f t="shared" si="84"/>
        <v>0</v>
      </c>
      <c r="F666" s="10">
        <f t="shared" si="84"/>
        <v>0</v>
      </c>
      <c r="G666" s="10">
        <f t="shared" si="84"/>
        <v>0</v>
      </c>
      <c r="H666" s="10">
        <f t="shared" si="84"/>
        <v>0</v>
      </c>
      <c r="I666" s="10">
        <f t="shared" si="84"/>
        <v>0</v>
      </c>
      <c r="J666" s="10">
        <f t="shared" si="84"/>
        <v>0</v>
      </c>
      <c r="K666" s="10">
        <f t="shared" si="84"/>
        <v>0</v>
      </c>
      <c r="L666" s="15">
        <f t="shared" si="84"/>
        <v>0</v>
      </c>
      <c r="M666" s="10">
        <f t="shared" si="84"/>
        <v>0</v>
      </c>
      <c r="N666" s="10">
        <f t="shared" si="84"/>
        <v>0</v>
      </c>
      <c r="O666" s="10">
        <f t="shared" si="84"/>
        <v>0</v>
      </c>
      <c r="P666" s="12" t="e">
        <f>L666-#REF!</f>
        <v>#REF!</v>
      </c>
      <c r="Q666" s="1" t="e">
        <f>P666-'ВЕРНАЯ на АВГУСТ'!P666</f>
        <v>#REF!</v>
      </c>
    </row>
    <row r="667" spans="1:17" x14ac:dyDescent="0.25">
      <c r="A667" s="71"/>
      <c r="B667" s="71" t="s">
        <v>12</v>
      </c>
      <c r="C667" s="71"/>
      <c r="D667" s="71"/>
      <c r="E667" s="71"/>
      <c r="F667" s="71"/>
      <c r="G667" s="71"/>
      <c r="H667" s="71"/>
      <c r="I667" s="71"/>
      <c r="J667" s="71"/>
      <c r="K667" s="71"/>
      <c r="L667" s="71"/>
      <c r="M667" s="71"/>
      <c r="N667" s="71"/>
      <c r="O667" s="71"/>
      <c r="P667" s="12" t="e">
        <f>L667-#REF!</f>
        <v>#REF!</v>
      </c>
      <c r="Q667" s="1" t="e">
        <f>P667-'ВЕРНАЯ на АВГУСТ'!P667</f>
        <v>#REF!</v>
      </c>
    </row>
    <row r="668" spans="1:17" x14ac:dyDescent="0.25">
      <c r="A668" s="71"/>
      <c r="B668" s="71" t="s">
        <v>13</v>
      </c>
      <c r="C668" s="9" t="s">
        <v>6</v>
      </c>
      <c r="D668" s="10">
        <f t="shared" ref="D668:D714" si="85">SUM(E668:O668)</f>
        <v>98434.6</v>
      </c>
      <c r="E668" s="10">
        <v>0</v>
      </c>
      <c r="F668" s="10">
        <v>0</v>
      </c>
      <c r="G668" s="10">
        <v>0</v>
      </c>
      <c r="H668" s="10">
        <v>0</v>
      </c>
      <c r="I668" s="10">
        <v>0</v>
      </c>
      <c r="J668" s="10">
        <v>28200</v>
      </c>
      <c r="K668" s="10">
        <v>0</v>
      </c>
      <c r="L668" s="15">
        <v>70234.600000000006</v>
      </c>
      <c r="M668" s="10">
        <v>0</v>
      </c>
      <c r="N668" s="10">
        <v>0</v>
      </c>
      <c r="O668" s="10">
        <v>0</v>
      </c>
      <c r="P668" s="12" t="e">
        <f>L668-#REF!</f>
        <v>#REF!</v>
      </c>
      <c r="Q668" s="1" t="e">
        <f>P668-'ВЕРНАЯ на АВГУСТ'!P668</f>
        <v>#REF!</v>
      </c>
    </row>
    <row r="669" spans="1:17" x14ac:dyDescent="0.25">
      <c r="A669" s="71"/>
      <c r="B669" s="71"/>
      <c r="C669" s="9" t="s">
        <v>7</v>
      </c>
      <c r="D669" s="10">
        <f t="shared" si="85"/>
        <v>28200</v>
      </c>
      <c r="E669" s="10">
        <v>0</v>
      </c>
      <c r="F669" s="10">
        <v>0</v>
      </c>
      <c r="G669" s="10">
        <v>0</v>
      </c>
      <c r="H669" s="10">
        <v>0</v>
      </c>
      <c r="I669" s="10">
        <v>0</v>
      </c>
      <c r="J669" s="10">
        <v>28200</v>
      </c>
      <c r="K669" s="10">
        <v>0</v>
      </c>
      <c r="L669" s="15">
        <v>0</v>
      </c>
      <c r="M669" s="10">
        <v>0</v>
      </c>
      <c r="N669" s="10">
        <v>0</v>
      </c>
      <c r="O669" s="10">
        <v>0</v>
      </c>
      <c r="P669" s="12" t="e">
        <f>L669-#REF!</f>
        <v>#REF!</v>
      </c>
      <c r="Q669" s="1" t="e">
        <f>P669-'ВЕРНАЯ на АВГУСТ'!P669</f>
        <v>#REF!</v>
      </c>
    </row>
    <row r="670" spans="1:17" ht="24" x14ac:dyDescent="0.25">
      <c r="A670" s="71"/>
      <c r="B670" s="71"/>
      <c r="C670" s="9" t="s">
        <v>8</v>
      </c>
      <c r="D670" s="10">
        <f t="shared" si="85"/>
        <v>70234.600000000006</v>
      </c>
      <c r="E670" s="10">
        <v>0</v>
      </c>
      <c r="F670" s="10">
        <v>0</v>
      </c>
      <c r="G670" s="10">
        <v>0</v>
      </c>
      <c r="H670" s="10">
        <v>0</v>
      </c>
      <c r="I670" s="10">
        <v>0</v>
      </c>
      <c r="J670" s="10">
        <v>0</v>
      </c>
      <c r="K670" s="10">
        <v>0</v>
      </c>
      <c r="L670" s="15">
        <v>70234.600000000006</v>
      </c>
      <c r="M670" s="10">
        <v>0</v>
      </c>
      <c r="N670" s="10">
        <v>0</v>
      </c>
      <c r="O670" s="10">
        <v>0</v>
      </c>
      <c r="P670" s="12" t="e">
        <f>L670-#REF!</f>
        <v>#REF!</v>
      </c>
      <c r="Q670" s="1" t="e">
        <f>P670-'ВЕРНАЯ на АВГУСТ'!P670</f>
        <v>#REF!</v>
      </c>
    </row>
    <row r="671" spans="1:17" ht="24" x14ac:dyDescent="0.25">
      <c r="A671" s="71"/>
      <c r="B671" s="71"/>
      <c r="C671" s="9" t="s">
        <v>9</v>
      </c>
      <c r="D671" s="10">
        <f t="shared" si="85"/>
        <v>0</v>
      </c>
      <c r="E671" s="10">
        <v>0</v>
      </c>
      <c r="F671" s="10">
        <v>0</v>
      </c>
      <c r="G671" s="10">
        <v>0</v>
      </c>
      <c r="H671" s="10">
        <v>0</v>
      </c>
      <c r="I671" s="10">
        <v>0</v>
      </c>
      <c r="J671" s="10">
        <v>0</v>
      </c>
      <c r="K671" s="10">
        <v>0</v>
      </c>
      <c r="L671" s="15">
        <v>0</v>
      </c>
      <c r="M671" s="10">
        <v>0</v>
      </c>
      <c r="N671" s="10">
        <v>0</v>
      </c>
      <c r="O671" s="10">
        <v>0</v>
      </c>
      <c r="P671" s="12" t="e">
        <f>L671-#REF!</f>
        <v>#REF!</v>
      </c>
      <c r="Q671" s="1" t="e">
        <f>P671-'ВЕРНАЯ на АВГУСТ'!P671</f>
        <v>#REF!</v>
      </c>
    </row>
    <row r="672" spans="1:17" ht="36" x14ac:dyDescent="0.25">
      <c r="A672" s="71"/>
      <c r="B672" s="71"/>
      <c r="C672" s="9" t="s">
        <v>10</v>
      </c>
      <c r="D672" s="10">
        <f t="shared" si="85"/>
        <v>0</v>
      </c>
      <c r="E672" s="10">
        <v>0</v>
      </c>
      <c r="F672" s="10">
        <v>0</v>
      </c>
      <c r="G672" s="10">
        <v>0</v>
      </c>
      <c r="H672" s="10">
        <v>0</v>
      </c>
      <c r="I672" s="10">
        <v>0</v>
      </c>
      <c r="J672" s="10">
        <v>0</v>
      </c>
      <c r="K672" s="10">
        <v>0</v>
      </c>
      <c r="L672" s="15">
        <v>0</v>
      </c>
      <c r="M672" s="10">
        <v>0</v>
      </c>
      <c r="N672" s="10">
        <v>0</v>
      </c>
      <c r="O672" s="10">
        <v>0</v>
      </c>
      <c r="P672" s="12" t="e">
        <f>L672-#REF!</f>
        <v>#REF!</v>
      </c>
      <c r="Q672" s="1" t="e">
        <f>P672-'ВЕРНАЯ на АВГУСТ'!P672</f>
        <v>#REF!</v>
      </c>
    </row>
    <row r="673" spans="1:17" x14ac:dyDescent="0.25">
      <c r="A673" s="71"/>
      <c r="B673" s="9"/>
      <c r="C673" s="9"/>
      <c r="D673" s="10">
        <f t="shared" si="85"/>
        <v>0</v>
      </c>
      <c r="E673" s="10"/>
      <c r="F673" s="10"/>
      <c r="G673" s="10"/>
      <c r="H673" s="10"/>
      <c r="I673" s="10"/>
      <c r="J673" s="10"/>
      <c r="K673" s="10"/>
      <c r="L673" s="15"/>
      <c r="M673" s="10"/>
      <c r="N673" s="10"/>
      <c r="O673" s="10"/>
      <c r="P673" s="12" t="e">
        <f>L673-#REF!</f>
        <v>#REF!</v>
      </c>
      <c r="Q673" s="1" t="e">
        <f>P673-'ВЕРНАЯ на АВГУСТ'!P673</f>
        <v>#REF!</v>
      </c>
    </row>
    <row r="674" spans="1:17" x14ac:dyDescent="0.25">
      <c r="A674" s="71"/>
      <c r="B674" s="71" t="s">
        <v>17</v>
      </c>
      <c r="C674" s="9" t="s">
        <v>6</v>
      </c>
      <c r="D674" s="10">
        <f t="shared" si="85"/>
        <v>0</v>
      </c>
      <c r="E674" s="10">
        <f>SUM(E675:E678)</f>
        <v>0</v>
      </c>
      <c r="F674" s="10">
        <f t="shared" ref="F674:O674" si="86">SUM(F675:F678)</f>
        <v>0</v>
      </c>
      <c r="G674" s="10">
        <f t="shared" si="86"/>
        <v>0</v>
      </c>
      <c r="H674" s="10">
        <f t="shared" si="86"/>
        <v>0</v>
      </c>
      <c r="I674" s="10">
        <f t="shared" si="86"/>
        <v>0</v>
      </c>
      <c r="J674" s="10">
        <f t="shared" si="86"/>
        <v>0</v>
      </c>
      <c r="K674" s="10">
        <f t="shared" si="86"/>
        <v>0</v>
      </c>
      <c r="L674" s="15">
        <f t="shared" si="86"/>
        <v>0</v>
      </c>
      <c r="M674" s="10">
        <f t="shared" si="86"/>
        <v>0</v>
      </c>
      <c r="N674" s="10">
        <f t="shared" si="86"/>
        <v>0</v>
      </c>
      <c r="O674" s="10">
        <f t="shared" si="86"/>
        <v>0</v>
      </c>
      <c r="P674" s="12" t="e">
        <f>L674-#REF!</f>
        <v>#REF!</v>
      </c>
      <c r="Q674" s="1" t="e">
        <f>P674-'ВЕРНАЯ на АВГУСТ'!P674</f>
        <v>#REF!</v>
      </c>
    </row>
    <row r="675" spans="1:17" x14ac:dyDescent="0.25">
      <c r="A675" s="71"/>
      <c r="B675" s="71"/>
      <c r="C675" s="9" t="s">
        <v>7</v>
      </c>
      <c r="D675" s="10">
        <f t="shared" si="85"/>
        <v>0</v>
      </c>
      <c r="E675" s="9"/>
      <c r="F675" s="10">
        <v>0</v>
      </c>
      <c r="G675" s="10">
        <v>0</v>
      </c>
      <c r="H675" s="10">
        <v>0</v>
      </c>
      <c r="I675" s="10">
        <v>0</v>
      </c>
      <c r="J675" s="10">
        <v>0</v>
      </c>
      <c r="K675" s="10">
        <v>0</v>
      </c>
      <c r="L675" s="15">
        <v>0</v>
      </c>
      <c r="M675" s="10">
        <v>0</v>
      </c>
      <c r="N675" s="10">
        <v>0</v>
      </c>
      <c r="O675" s="10">
        <v>0</v>
      </c>
      <c r="P675" s="12" t="e">
        <f>L675-#REF!</f>
        <v>#REF!</v>
      </c>
      <c r="Q675" s="1" t="e">
        <f>P675-'ВЕРНАЯ на АВГУСТ'!P675</f>
        <v>#REF!</v>
      </c>
    </row>
    <row r="676" spans="1:17" ht="24" x14ac:dyDescent="0.25">
      <c r="A676" s="71"/>
      <c r="B676" s="71"/>
      <c r="C676" s="9" t="s">
        <v>8</v>
      </c>
      <c r="D676" s="10">
        <f t="shared" si="85"/>
        <v>0</v>
      </c>
      <c r="E676" s="10">
        <v>0</v>
      </c>
      <c r="F676" s="10">
        <v>0</v>
      </c>
      <c r="G676" s="10">
        <v>0</v>
      </c>
      <c r="H676" s="10">
        <v>0</v>
      </c>
      <c r="I676" s="10">
        <v>0</v>
      </c>
      <c r="J676" s="10">
        <v>0</v>
      </c>
      <c r="K676" s="10">
        <v>0</v>
      </c>
      <c r="L676" s="15">
        <v>0</v>
      </c>
      <c r="M676" s="10">
        <v>0</v>
      </c>
      <c r="N676" s="10">
        <v>0</v>
      </c>
      <c r="O676" s="10">
        <v>0</v>
      </c>
      <c r="P676" s="12" t="e">
        <f>L676-#REF!</f>
        <v>#REF!</v>
      </c>
      <c r="Q676" s="1" t="e">
        <f>P676-'ВЕРНАЯ на АВГУСТ'!P676</f>
        <v>#REF!</v>
      </c>
    </row>
    <row r="677" spans="1:17" ht="24" x14ac:dyDescent="0.25">
      <c r="A677" s="71"/>
      <c r="B677" s="71"/>
      <c r="C677" s="9" t="s">
        <v>9</v>
      </c>
      <c r="D677" s="10">
        <f t="shared" si="85"/>
        <v>0</v>
      </c>
      <c r="E677" s="10">
        <v>0</v>
      </c>
      <c r="F677" s="10">
        <v>0</v>
      </c>
      <c r="G677" s="10">
        <v>0</v>
      </c>
      <c r="H677" s="10">
        <v>0</v>
      </c>
      <c r="I677" s="10">
        <v>0</v>
      </c>
      <c r="J677" s="10">
        <v>0</v>
      </c>
      <c r="K677" s="10">
        <v>0</v>
      </c>
      <c r="L677" s="15">
        <v>0</v>
      </c>
      <c r="M677" s="10">
        <v>0</v>
      </c>
      <c r="N677" s="10">
        <v>0</v>
      </c>
      <c r="O677" s="10">
        <v>0</v>
      </c>
      <c r="P677" s="12" t="e">
        <f>L677-#REF!</f>
        <v>#REF!</v>
      </c>
      <c r="Q677" s="1" t="e">
        <f>P677-'ВЕРНАЯ на АВГУСТ'!P677</f>
        <v>#REF!</v>
      </c>
    </row>
    <row r="678" spans="1:17" ht="36" x14ac:dyDescent="0.25">
      <c r="A678" s="71"/>
      <c r="B678" s="71"/>
      <c r="C678" s="9" t="s">
        <v>10</v>
      </c>
      <c r="D678" s="10">
        <f t="shared" si="85"/>
        <v>0</v>
      </c>
      <c r="E678" s="10">
        <v>0</v>
      </c>
      <c r="F678" s="10">
        <v>0</v>
      </c>
      <c r="G678" s="10">
        <v>0</v>
      </c>
      <c r="H678" s="10">
        <v>0</v>
      </c>
      <c r="I678" s="10">
        <v>0</v>
      </c>
      <c r="J678" s="10">
        <v>0</v>
      </c>
      <c r="K678" s="10">
        <v>0</v>
      </c>
      <c r="L678" s="15">
        <v>0</v>
      </c>
      <c r="M678" s="10">
        <v>0</v>
      </c>
      <c r="N678" s="10">
        <v>0</v>
      </c>
      <c r="O678" s="10">
        <v>0</v>
      </c>
      <c r="P678" s="12" t="e">
        <f>L678-#REF!</f>
        <v>#REF!</v>
      </c>
      <c r="Q678" s="1" t="e">
        <f>P678-'ВЕРНАЯ на АВГУСТ'!P678</f>
        <v>#REF!</v>
      </c>
    </row>
    <row r="679" spans="1:17" x14ac:dyDescent="0.25">
      <c r="A679" s="9"/>
      <c r="B679" s="9"/>
      <c r="C679" s="9"/>
      <c r="D679" s="10">
        <f t="shared" si="85"/>
        <v>0</v>
      </c>
      <c r="E679" s="10"/>
      <c r="F679" s="10"/>
      <c r="G679" s="10"/>
      <c r="H679" s="10"/>
      <c r="I679" s="10"/>
      <c r="J679" s="10"/>
      <c r="K679" s="10"/>
      <c r="L679" s="15"/>
      <c r="M679" s="10"/>
      <c r="N679" s="10"/>
      <c r="O679" s="10"/>
      <c r="P679" s="12" t="e">
        <f>L679-#REF!</f>
        <v>#REF!</v>
      </c>
      <c r="Q679" s="1" t="e">
        <f>P679-'ВЕРНАЯ на АВГУСТ'!P679</f>
        <v>#REF!</v>
      </c>
    </row>
    <row r="680" spans="1:17" x14ac:dyDescent="0.25">
      <c r="A680" s="71" t="s">
        <v>102</v>
      </c>
      <c r="B680" s="71" t="s">
        <v>17</v>
      </c>
      <c r="C680" s="9" t="s">
        <v>6</v>
      </c>
      <c r="D680" s="10">
        <f t="shared" si="85"/>
        <v>34180</v>
      </c>
      <c r="E680" s="10">
        <f>SUM(E681:E685)</f>
        <v>0</v>
      </c>
      <c r="F680" s="10">
        <f t="shared" ref="F680:O680" si="87">SUM(F681:F685)</f>
        <v>0</v>
      </c>
      <c r="G680" s="10">
        <f t="shared" si="87"/>
        <v>0</v>
      </c>
      <c r="H680" s="10">
        <f t="shared" si="87"/>
        <v>0</v>
      </c>
      <c r="I680" s="10">
        <f t="shared" si="87"/>
        <v>0</v>
      </c>
      <c r="J680" s="10">
        <f t="shared" si="87"/>
        <v>34180</v>
      </c>
      <c r="K680" s="10">
        <f t="shared" si="87"/>
        <v>0</v>
      </c>
      <c r="L680" s="15">
        <f t="shared" si="87"/>
        <v>0</v>
      </c>
      <c r="M680" s="10">
        <f t="shared" si="87"/>
        <v>0</v>
      </c>
      <c r="N680" s="10">
        <f t="shared" si="87"/>
        <v>0</v>
      </c>
      <c r="O680" s="10">
        <f t="shared" si="87"/>
        <v>0</v>
      </c>
      <c r="P680" s="12" t="e">
        <f>L680-#REF!</f>
        <v>#REF!</v>
      </c>
      <c r="Q680" s="1" t="e">
        <f>P680-'ВЕРНАЯ на АВГУСТ'!P680</f>
        <v>#REF!</v>
      </c>
    </row>
    <row r="681" spans="1:17" x14ac:dyDescent="0.25">
      <c r="A681" s="71"/>
      <c r="B681" s="71"/>
      <c r="C681" s="9" t="s">
        <v>7</v>
      </c>
      <c r="D681" s="10">
        <f t="shared" si="85"/>
        <v>0</v>
      </c>
      <c r="E681" s="10">
        <v>0</v>
      </c>
      <c r="F681" s="10">
        <v>0</v>
      </c>
      <c r="G681" s="10">
        <v>0</v>
      </c>
      <c r="H681" s="10">
        <v>0</v>
      </c>
      <c r="I681" s="10">
        <v>0</v>
      </c>
      <c r="J681" s="10">
        <v>0</v>
      </c>
      <c r="K681" s="10">
        <v>0</v>
      </c>
      <c r="L681" s="15">
        <v>0</v>
      </c>
      <c r="M681" s="10">
        <v>0</v>
      </c>
      <c r="N681" s="10">
        <v>0</v>
      </c>
      <c r="O681" s="10">
        <v>0</v>
      </c>
      <c r="P681" s="12" t="e">
        <f>L681-#REF!</f>
        <v>#REF!</v>
      </c>
      <c r="Q681" s="1" t="e">
        <f>P681-'ВЕРНАЯ на АВГУСТ'!P681</f>
        <v>#REF!</v>
      </c>
    </row>
    <row r="682" spans="1:17" ht="24" x14ac:dyDescent="0.25">
      <c r="A682" s="71"/>
      <c r="B682" s="71"/>
      <c r="C682" s="9" t="s">
        <v>8</v>
      </c>
      <c r="D682" s="10">
        <f t="shared" si="85"/>
        <v>0</v>
      </c>
      <c r="E682" s="10">
        <v>0</v>
      </c>
      <c r="F682" s="10">
        <v>0</v>
      </c>
      <c r="G682" s="10">
        <v>0</v>
      </c>
      <c r="H682" s="10">
        <v>0</v>
      </c>
      <c r="I682" s="10">
        <v>0</v>
      </c>
      <c r="J682" s="10">
        <v>0</v>
      </c>
      <c r="K682" s="10">
        <v>0</v>
      </c>
      <c r="L682" s="15">
        <v>0</v>
      </c>
      <c r="M682" s="10">
        <v>0</v>
      </c>
      <c r="N682" s="10">
        <v>0</v>
      </c>
      <c r="O682" s="10">
        <v>0</v>
      </c>
      <c r="P682" s="12" t="e">
        <f>L682-#REF!</f>
        <v>#REF!</v>
      </c>
      <c r="Q682" s="1" t="e">
        <f>P682-'ВЕРНАЯ на АВГУСТ'!P682</f>
        <v>#REF!</v>
      </c>
    </row>
    <row r="683" spans="1:17" ht="24" x14ac:dyDescent="0.25">
      <c r="A683" s="71"/>
      <c r="B683" s="71"/>
      <c r="C683" s="9" t="s">
        <v>9</v>
      </c>
      <c r="D683" s="10">
        <f t="shared" si="85"/>
        <v>0</v>
      </c>
      <c r="E683" s="10">
        <v>0</v>
      </c>
      <c r="F683" s="10">
        <v>0</v>
      </c>
      <c r="G683" s="10">
        <v>0</v>
      </c>
      <c r="H683" s="10">
        <v>0</v>
      </c>
      <c r="I683" s="10">
        <v>0</v>
      </c>
      <c r="J683" s="10">
        <v>0</v>
      </c>
      <c r="K683" s="10">
        <v>0</v>
      </c>
      <c r="L683" s="15">
        <v>0</v>
      </c>
      <c r="M683" s="10">
        <v>0</v>
      </c>
      <c r="N683" s="10">
        <v>0</v>
      </c>
      <c r="O683" s="10">
        <v>0</v>
      </c>
      <c r="P683" s="12" t="e">
        <f>L683-#REF!</f>
        <v>#REF!</v>
      </c>
      <c r="Q683" s="1" t="e">
        <f>P683-'ВЕРНАЯ на АВГУСТ'!P683</f>
        <v>#REF!</v>
      </c>
    </row>
    <row r="684" spans="1:17" ht="36" x14ac:dyDescent="0.25">
      <c r="A684" s="71"/>
      <c r="B684" s="71"/>
      <c r="C684" s="9" t="s">
        <v>10</v>
      </c>
      <c r="D684" s="10">
        <f t="shared" si="85"/>
        <v>0</v>
      </c>
      <c r="E684" s="10">
        <v>0</v>
      </c>
      <c r="F684" s="10">
        <v>0</v>
      </c>
      <c r="G684" s="10">
        <v>0</v>
      </c>
      <c r="H684" s="10">
        <v>0</v>
      </c>
      <c r="I684" s="10">
        <v>0</v>
      </c>
      <c r="J684" s="10">
        <v>0</v>
      </c>
      <c r="K684" s="10">
        <v>0</v>
      </c>
      <c r="L684" s="15">
        <v>0</v>
      </c>
      <c r="M684" s="10">
        <v>0</v>
      </c>
      <c r="N684" s="10">
        <v>0</v>
      </c>
      <c r="O684" s="10">
        <v>0</v>
      </c>
      <c r="P684" s="12" t="e">
        <f>L684-#REF!</f>
        <v>#REF!</v>
      </c>
      <c r="Q684" s="1" t="e">
        <f>P684-'ВЕРНАЯ на АВГУСТ'!P684</f>
        <v>#REF!</v>
      </c>
    </row>
    <row r="685" spans="1:17" ht="72" x14ac:dyDescent="0.25">
      <c r="A685" s="71"/>
      <c r="B685" s="71"/>
      <c r="C685" s="9" t="s">
        <v>11</v>
      </c>
      <c r="D685" s="10">
        <f t="shared" si="85"/>
        <v>34180</v>
      </c>
      <c r="E685" s="10">
        <v>0</v>
      </c>
      <c r="F685" s="10">
        <v>0</v>
      </c>
      <c r="G685" s="10">
        <v>0</v>
      </c>
      <c r="H685" s="10">
        <v>0</v>
      </c>
      <c r="I685" s="10">
        <v>0</v>
      </c>
      <c r="J685" s="10">
        <v>34180</v>
      </c>
      <c r="K685" s="10">
        <v>0</v>
      </c>
      <c r="L685" s="15">
        <v>0</v>
      </c>
      <c r="M685" s="10">
        <v>0</v>
      </c>
      <c r="N685" s="10">
        <v>0</v>
      </c>
      <c r="O685" s="10">
        <v>0</v>
      </c>
      <c r="P685" s="12" t="e">
        <f>L685-#REF!</f>
        <v>#REF!</v>
      </c>
      <c r="Q685" s="1" t="e">
        <f>P685-'ВЕРНАЯ на АВГУСТ'!P685</f>
        <v>#REF!</v>
      </c>
    </row>
    <row r="686" spans="1:17" x14ac:dyDescent="0.25">
      <c r="A686" s="71" t="s">
        <v>103</v>
      </c>
      <c r="B686" s="71" t="s">
        <v>17</v>
      </c>
      <c r="C686" s="9" t="s">
        <v>6</v>
      </c>
      <c r="D686" s="10">
        <f t="shared" si="85"/>
        <v>9773</v>
      </c>
      <c r="E686" s="10">
        <v>0</v>
      </c>
      <c r="F686" s="10">
        <v>0</v>
      </c>
      <c r="G686" s="10">
        <v>0</v>
      </c>
      <c r="H686" s="10">
        <v>0</v>
      </c>
      <c r="I686" s="10">
        <v>0</v>
      </c>
      <c r="J686" s="10">
        <v>9773</v>
      </c>
      <c r="K686" s="10">
        <v>0</v>
      </c>
      <c r="L686" s="15">
        <v>0</v>
      </c>
      <c r="M686" s="10">
        <v>0</v>
      </c>
      <c r="N686" s="10">
        <v>0</v>
      </c>
      <c r="O686" s="10">
        <v>0</v>
      </c>
      <c r="P686" s="12" t="e">
        <f>L686-#REF!</f>
        <v>#REF!</v>
      </c>
      <c r="Q686" s="1" t="e">
        <f>P686-'ВЕРНАЯ на АВГУСТ'!P686</f>
        <v>#REF!</v>
      </c>
    </row>
    <row r="687" spans="1:17" x14ac:dyDescent="0.25">
      <c r="A687" s="71"/>
      <c r="B687" s="71"/>
      <c r="C687" s="9" t="s">
        <v>7</v>
      </c>
      <c r="D687" s="10">
        <f t="shared" si="85"/>
        <v>0</v>
      </c>
      <c r="E687" s="10">
        <v>0</v>
      </c>
      <c r="F687" s="10">
        <v>0</v>
      </c>
      <c r="G687" s="10">
        <v>0</v>
      </c>
      <c r="H687" s="10">
        <v>0</v>
      </c>
      <c r="I687" s="10">
        <v>0</v>
      </c>
      <c r="J687" s="10">
        <v>0</v>
      </c>
      <c r="K687" s="10">
        <v>0</v>
      </c>
      <c r="L687" s="15">
        <v>0</v>
      </c>
      <c r="M687" s="10">
        <v>0</v>
      </c>
      <c r="N687" s="10">
        <v>0</v>
      </c>
      <c r="O687" s="10">
        <v>0</v>
      </c>
      <c r="P687" s="12" t="e">
        <f>L687-#REF!</f>
        <v>#REF!</v>
      </c>
      <c r="Q687" s="1" t="e">
        <f>P687-'ВЕРНАЯ на АВГУСТ'!P687</f>
        <v>#REF!</v>
      </c>
    </row>
    <row r="688" spans="1:17" ht="24" x14ac:dyDescent="0.25">
      <c r="A688" s="71"/>
      <c r="B688" s="71"/>
      <c r="C688" s="9" t="s">
        <v>8</v>
      </c>
      <c r="D688" s="10">
        <f t="shared" si="85"/>
        <v>0</v>
      </c>
      <c r="E688" s="10">
        <v>0</v>
      </c>
      <c r="F688" s="10">
        <v>0</v>
      </c>
      <c r="G688" s="10">
        <v>0</v>
      </c>
      <c r="H688" s="10">
        <v>0</v>
      </c>
      <c r="I688" s="10">
        <v>0</v>
      </c>
      <c r="J688" s="10">
        <v>0</v>
      </c>
      <c r="K688" s="10">
        <v>0</v>
      </c>
      <c r="L688" s="15">
        <v>0</v>
      </c>
      <c r="M688" s="10">
        <v>0</v>
      </c>
      <c r="N688" s="10">
        <v>0</v>
      </c>
      <c r="O688" s="10">
        <v>0</v>
      </c>
      <c r="P688" s="12" t="e">
        <f>L688-#REF!</f>
        <v>#REF!</v>
      </c>
      <c r="Q688" s="1" t="e">
        <f>P688-'ВЕРНАЯ на АВГУСТ'!P688</f>
        <v>#REF!</v>
      </c>
    </row>
    <row r="689" spans="1:17" ht="24" x14ac:dyDescent="0.25">
      <c r="A689" s="71"/>
      <c r="B689" s="71"/>
      <c r="C689" s="9" t="s">
        <v>9</v>
      </c>
      <c r="D689" s="10">
        <f t="shared" si="85"/>
        <v>0</v>
      </c>
      <c r="E689" s="10">
        <v>0</v>
      </c>
      <c r="F689" s="10">
        <v>0</v>
      </c>
      <c r="G689" s="10">
        <v>0</v>
      </c>
      <c r="H689" s="10">
        <v>0</v>
      </c>
      <c r="I689" s="10">
        <v>0</v>
      </c>
      <c r="J689" s="10">
        <v>0</v>
      </c>
      <c r="K689" s="10">
        <v>0</v>
      </c>
      <c r="L689" s="15">
        <v>0</v>
      </c>
      <c r="M689" s="10">
        <v>0</v>
      </c>
      <c r="N689" s="10">
        <v>0</v>
      </c>
      <c r="O689" s="10">
        <v>0</v>
      </c>
      <c r="P689" s="12" t="e">
        <f>L689-#REF!</f>
        <v>#REF!</v>
      </c>
      <c r="Q689" s="1" t="e">
        <f>P689-'ВЕРНАЯ на АВГУСТ'!P689</f>
        <v>#REF!</v>
      </c>
    </row>
    <row r="690" spans="1:17" ht="36" x14ac:dyDescent="0.25">
      <c r="A690" s="71"/>
      <c r="B690" s="71"/>
      <c r="C690" s="9" t="s">
        <v>10</v>
      </c>
      <c r="D690" s="10">
        <f t="shared" si="85"/>
        <v>0</v>
      </c>
      <c r="E690" s="10">
        <v>0</v>
      </c>
      <c r="F690" s="10">
        <v>0</v>
      </c>
      <c r="G690" s="10">
        <v>0</v>
      </c>
      <c r="H690" s="10">
        <v>0</v>
      </c>
      <c r="I690" s="10">
        <v>0</v>
      </c>
      <c r="J690" s="10">
        <v>0</v>
      </c>
      <c r="K690" s="10">
        <v>0</v>
      </c>
      <c r="L690" s="15">
        <v>0</v>
      </c>
      <c r="M690" s="10">
        <v>0</v>
      </c>
      <c r="N690" s="10">
        <v>0</v>
      </c>
      <c r="O690" s="10">
        <v>0</v>
      </c>
      <c r="P690" s="12" t="e">
        <f>L690-#REF!</f>
        <v>#REF!</v>
      </c>
      <c r="Q690" s="1" t="e">
        <f>P690-'ВЕРНАЯ на АВГУСТ'!P690</f>
        <v>#REF!</v>
      </c>
    </row>
    <row r="691" spans="1:17" ht="72" x14ac:dyDescent="0.25">
      <c r="A691" s="71"/>
      <c r="B691" s="71"/>
      <c r="C691" s="9" t="s">
        <v>11</v>
      </c>
      <c r="D691" s="10">
        <f t="shared" si="85"/>
        <v>9773</v>
      </c>
      <c r="E691" s="10">
        <v>0</v>
      </c>
      <c r="F691" s="10">
        <v>0</v>
      </c>
      <c r="G691" s="10">
        <v>0</v>
      </c>
      <c r="H691" s="10">
        <v>0</v>
      </c>
      <c r="I691" s="10">
        <v>0</v>
      </c>
      <c r="J691" s="10">
        <v>9773</v>
      </c>
      <c r="K691" s="10">
        <v>0</v>
      </c>
      <c r="L691" s="15">
        <v>0</v>
      </c>
      <c r="M691" s="10">
        <v>0</v>
      </c>
      <c r="N691" s="10">
        <v>0</v>
      </c>
      <c r="O691" s="10">
        <v>0</v>
      </c>
      <c r="P691" s="12" t="e">
        <f>L691-#REF!</f>
        <v>#REF!</v>
      </c>
      <c r="Q691" s="1" t="e">
        <f>P691-'ВЕРНАЯ на АВГУСТ'!P691</f>
        <v>#REF!</v>
      </c>
    </row>
    <row r="692" spans="1:17" x14ac:dyDescent="0.25">
      <c r="A692" s="71" t="s">
        <v>104</v>
      </c>
      <c r="B692" s="71" t="s">
        <v>17</v>
      </c>
      <c r="C692" s="9" t="s">
        <v>6</v>
      </c>
      <c r="D692" s="10">
        <f t="shared" si="85"/>
        <v>1683336.2999999998</v>
      </c>
      <c r="E692" s="10">
        <v>0</v>
      </c>
      <c r="F692" s="10">
        <v>0</v>
      </c>
      <c r="G692" s="10">
        <v>0</v>
      </c>
      <c r="H692" s="10">
        <v>0</v>
      </c>
      <c r="I692" s="10">
        <v>0</v>
      </c>
      <c r="J692" s="10">
        <v>0</v>
      </c>
      <c r="K692" s="10">
        <v>212720.2</v>
      </c>
      <c r="L692" s="15">
        <v>600000</v>
      </c>
      <c r="M692" s="10">
        <v>870616.1</v>
      </c>
      <c r="N692" s="10">
        <v>0</v>
      </c>
      <c r="O692" s="10">
        <v>0</v>
      </c>
      <c r="P692" s="12" t="e">
        <f>L692-#REF!</f>
        <v>#REF!</v>
      </c>
      <c r="Q692" s="1" t="e">
        <f>P692-'ВЕРНАЯ на АВГУСТ'!P692</f>
        <v>#REF!</v>
      </c>
    </row>
    <row r="693" spans="1:17" x14ac:dyDescent="0.25">
      <c r="A693" s="71"/>
      <c r="B693" s="71"/>
      <c r="C693" s="9" t="s">
        <v>7</v>
      </c>
      <c r="D693" s="10">
        <f t="shared" si="85"/>
        <v>206203.3</v>
      </c>
      <c r="E693" s="10">
        <v>0</v>
      </c>
      <c r="F693" s="10">
        <v>0</v>
      </c>
      <c r="G693" s="10">
        <v>0</v>
      </c>
      <c r="H693" s="10">
        <v>0</v>
      </c>
      <c r="I693" s="10">
        <v>0</v>
      </c>
      <c r="J693" s="10">
        <v>0</v>
      </c>
      <c r="K693" s="10">
        <v>23399.200000000001</v>
      </c>
      <c r="L693" s="15">
        <v>66000</v>
      </c>
      <c r="M693" s="10">
        <v>116804.1</v>
      </c>
      <c r="N693" s="10">
        <v>0</v>
      </c>
      <c r="O693" s="10">
        <v>0</v>
      </c>
      <c r="P693" s="12" t="e">
        <f>L693-#REF!</f>
        <v>#REF!</v>
      </c>
      <c r="Q693" s="1" t="e">
        <f>P693-'ВЕРНАЯ на АВГУСТ'!P693</f>
        <v>#REF!</v>
      </c>
    </row>
    <row r="694" spans="1:17" ht="24" x14ac:dyDescent="0.25">
      <c r="A694" s="71"/>
      <c r="B694" s="71"/>
      <c r="C694" s="9" t="s">
        <v>8</v>
      </c>
      <c r="D694" s="10">
        <f t="shared" si="85"/>
        <v>1477133</v>
      </c>
      <c r="E694" s="10">
        <v>0</v>
      </c>
      <c r="F694" s="10">
        <v>0</v>
      </c>
      <c r="G694" s="10">
        <v>0</v>
      </c>
      <c r="H694" s="10">
        <v>0</v>
      </c>
      <c r="I694" s="10">
        <v>0</v>
      </c>
      <c r="J694" s="10">
        <v>0</v>
      </c>
      <c r="K694" s="10">
        <v>189321</v>
      </c>
      <c r="L694" s="15">
        <v>534000</v>
      </c>
      <c r="M694" s="10">
        <v>753812</v>
      </c>
      <c r="N694" s="10">
        <v>0</v>
      </c>
      <c r="O694" s="10">
        <v>0</v>
      </c>
      <c r="P694" s="12" t="e">
        <f>L694-#REF!</f>
        <v>#REF!</v>
      </c>
      <c r="Q694" s="1" t="e">
        <f>P694-'ВЕРНАЯ на АВГУСТ'!P694</f>
        <v>#REF!</v>
      </c>
    </row>
    <row r="695" spans="1:17" ht="24" x14ac:dyDescent="0.25">
      <c r="A695" s="71"/>
      <c r="B695" s="71"/>
      <c r="C695" s="9" t="s">
        <v>9</v>
      </c>
      <c r="D695" s="10">
        <f t="shared" si="85"/>
        <v>0</v>
      </c>
      <c r="E695" s="10">
        <v>0</v>
      </c>
      <c r="F695" s="10">
        <v>0</v>
      </c>
      <c r="G695" s="10">
        <v>0</v>
      </c>
      <c r="H695" s="10">
        <v>0</v>
      </c>
      <c r="I695" s="10">
        <v>0</v>
      </c>
      <c r="J695" s="10">
        <v>0</v>
      </c>
      <c r="K695" s="10">
        <v>0</v>
      </c>
      <c r="L695" s="15">
        <v>0</v>
      </c>
      <c r="M695" s="10">
        <v>0</v>
      </c>
      <c r="N695" s="10">
        <v>0</v>
      </c>
      <c r="O695" s="10">
        <v>0</v>
      </c>
      <c r="P695" s="12" t="e">
        <f>L695-#REF!</f>
        <v>#REF!</v>
      </c>
      <c r="Q695" s="1" t="e">
        <f>P695-'ВЕРНАЯ на АВГУСТ'!P695</f>
        <v>#REF!</v>
      </c>
    </row>
    <row r="696" spans="1:17" ht="36" x14ac:dyDescent="0.25">
      <c r="A696" s="71"/>
      <c r="B696" s="71"/>
      <c r="C696" s="9" t="s">
        <v>10</v>
      </c>
      <c r="D696" s="10">
        <f t="shared" si="85"/>
        <v>0</v>
      </c>
      <c r="E696" s="10">
        <v>0</v>
      </c>
      <c r="F696" s="10">
        <v>0</v>
      </c>
      <c r="G696" s="10">
        <v>0</v>
      </c>
      <c r="H696" s="10">
        <v>0</v>
      </c>
      <c r="I696" s="10">
        <v>0</v>
      </c>
      <c r="J696" s="10">
        <v>0</v>
      </c>
      <c r="K696" s="10">
        <v>0</v>
      </c>
      <c r="L696" s="15">
        <v>0</v>
      </c>
      <c r="M696" s="10">
        <v>0</v>
      </c>
      <c r="N696" s="10">
        <v>0</v>
      </c>
      <c r="O696" s="10">
        <v>0</v>
      </c>
      <c r="P696" s="12" t="e">
        <f>L696-#REF!</f>
        <v>#REF!</v>
      </c>
      <c r="Q696" s="1" t="e">
        <f>P696-'ВЕРНАЯ на АВГУСТ'!P696</f>
        <v>#REF!</v>
      </c>
    </row>
    <row r="697" spans="1:17" x14ac:dyDescent="0.25">
      <c r="A697" s="9"/>
      <c r="B697" s="9"/>
      <c r="C697" s="9"/>
      <c r="D697" s="10">
        <f t="shared" si="85"/>
        <v>0</v>
      </c>
      <c r="E697" s="10"/>
      <c r="F697" s="10"/>
      <c r="G697" s="10"/>
      <c r="H697" s="10"/>
      <c r="I697" s="10"/>
      <c r="J697" s="10"/>
      <c r="K697" s="10"/>
      <c r="L697" s="15"/>
      <c r="M697" s="10"/>
      <c r="N697" s="10"/>
      <c r="O697" s="10"/>
      <c r="P697" s="12" t="e">
        <f>L697-#REF!</f>
        <v>#REF!</v>
      </c>
      <c r="Q697" s="1" t="e">
        <f>P697-'ВЕРНАЯ на АВГУСТ'!P697</f>
        <v>#REF!</v>
      </c>
    </row>
    <row r="698" spans="1:17" x14ac:dyDescent="0.25">
      <c r="A698" s="71" t="s">
        <v>105</v>
      </c>
      <c r="B698" s="71" t="s">
        <v>17</v>
      </c>
      <c r="C698" s="9" t="s">
        <v>6</v>
      </c>
      <c r="D698" s="10">
        <f t="shared" si="85"/>
        <v>4700</v>
      </c>
      <c r="E698" s="10">
        <v>0</v>
      </c>
      <c r="F698" s="10">
        <v>0</v>
      </c>
      <c r="G698" s="10">
        <v>0</v>
      </c>
      <c r="H698" s="10">
        <v>0</v>
      </c>
      <c r="I698" s="10">
        <v>0</v>
      </c>
      <c r="J698" s="10">
        <v>0</v>
      </c>
      <c r="K698" s="10">
        <v>4700</v>
      </c>
      <c r="L698" s="15">
        <v>0</v>
      </c>
      <c r="M698" s="10">
        <v>0</v>
      </c>
      <c r="N698" s="10">
        <v>0</v>
      </c>
      <c r="O698" s="10">
        <v>0</v>
      </c>
      <c r="P698" s="12" t="e">
        <f>L698-#REF!</f>
        <v>#REF!</v>
      </c>
      <c r="Q698" s="1" t="e">
        <f>P698-'ВЕРНАЯ на АВГУСТ'!P698</f>
        <v>#REF!</v>
      </c>
    </row>
    <row r="699" spans="1:17" x14ac:dyDescent="0.25">
      <c r="A699" s="71"/>
      <c r="B699" s="71"/>
      <c r="C699" s="9" t="s">
        <v>7</v>
      </c>
      <c r="D699" s="10">
        <f t="shared" si="85"/>
        <v>4700</v>
      </c>
      <c r="E699" s="10">
        <v>0</v>
      </c>
      <c r="F699" s="10">
        <v>0</v>
      </c>
      <c r="G699" s="10">
        <v>0</v>
      </c>
      <c r="H699" s="10">
        <v>0</v>
      </c>
      <c r="I699" s="10">
        <v>0</v>
      </c>
      <c r="J699" s="10">
        <v>0</v>
      </c>
      <c r="K699" s="10">
        <v>4700</v>
      </c>
      <c r="L699" s="15">
        <v>0</v>
      </c>
      <c r="M699" s="10">
        <v>0</v>
      </c>
      <c r="N699" s="10">
        <v>0</v>
      </c>
      <c r="O699" s="10">
        <v>0</v>
      </c>
      <c r="P699" s="12" t="e">
        <f>L699-#REF!</f>
        <v>#REF!</v>
      </c>
      <c r="Q699" s="1" t="e">
        <f>P699-'ВЕРНАЯ на АВГУСТ'!P699</f>
        <v>#REF!</v>
      </c>
    </row>
    <row r="700" spans="1:17" ht="24" x14ac:dyDescent="0.25">
      <c r="A700" s="71"/>
      <c r="B700" s="71"/>
      <c r="C700" s="9" t="s">
        <v>8</v>
      </c>
      <c r="D700" s="10">
        <f t="shared" si="85"/>
        <v>0</v>
      </c>
      <c r="E700" s="10">
        <v>0</v>
      </c>
      <c r="F700" s="10">
        <v>0</v>
      </c>
      <c r="G700" s="10">
        <v>0</v>
      </c>
      <c r="H700" s="10">
        <v>0</v>
      </c>
      <c r="I700" s="10">
        <v>0</v>
      </c>
      <c r="J700" s="10">
        <v>0</v>
      </c>
      <c r="K700" s="10">
        <v>0</v>
      </c>
      <c r="L700" s="15">
        <v>0</v>
      </c>
      <c r="M700" s="10">
        <v>0</v>
      </c>
      <c r="N700" s="10">
        <v>0</v>
      </c>
      <c r="O700" s="10">
        <v>0</v>
      </c>
      <c r="P700" s="12" t="e">
        <f>L700-#REF!</f>
        <v>#REF!</v>
      </c>
      <c r="Q700" s="1" t="e">
        <f>P700-'ВЕРНАЯ на АВГУСТ'!P700</f>
        <v>#REF!</v>
      </c>
    </row>
    <row r="701" spans="1:17" ht="24" x14ac:dyDescent="0.25">
      <c r="A701" s="71"/>
      <c r="B701" s="71"/>
      <c r="C701" s="9" t="s">
        <v>9</v>
      </c>
      <c r="D701" s="10">
        <f t="shared" si="85"/>
        <v>0</v>
      </c>
      <c r="E701" s="10">
        <v>0</v>
      </c>
      <c r="F701" s="10">
        <v>0</v>
      </c>
      <c r="G701" s="10">
        <v>0</v>
      </c>
      <c r="H701" s="10">
        <v>0</v>
      </c>
      <c r="I701" s="10">
        <v>0</v>
      </c>
      <c r="J701" s="10">
        <v>0</v>
      </c>
      <c r="K701" s="10">
        <v>0</v>
      </c>
      <c r="L701" s="15">
        <v>0</v>
      </c>
      <c r="M701" s="10">
        <v>0</v>
      </c>
      <c r="N701" s="10">
        <v>0</v>
      </c>
      <c r="O701" s="10">
        <v>0</v>
      </c>
      <c r="P701" s="12" t="e">
        <f>L701-#REF!</f>
        <v>#REF!</v>
      </c>
      <c r="Q701" s="1" t="e">
        <f>P701-'ВЕРНАЯ на АВГУСТ'!P701</f>
        <v>#REF!</v>
      </c>
    </row>
    <row r="702" spans="1:17" ht="36" x14ac:dyDescent="0.25">
      <c r="A702" s="71"/>
      <c r="B702" s="71"/>
      <c r="C702" s="9" t="s">
        <v>10</v>
      </c>
      <c r="D702" s="10">
        <f t="shared" si="85"/>
        <v>0</v>
      </c>
      <c r="E702" s="10">
        <v>0</v>
      </c>
      <c r="F702" s="10">
        <v>0</v>
      </c>
      <c r="G702" s="10">
        <v>0</v>
      </c>
      <c r="H702" s="10">
        <v>0</v>
      </c>
      <c r="I702" s="10">
        <v>0</v>
      </c>
      <c r="J702" s="10">
        <v>0</v>
      </c>
      <c r="K702" s="10">
        <v>0</v>
      </c>
      <c r="L702" s="15">
        <v>0</v>
      </c>
      <c r="M702" s="10">
        <v>0</v>
      </c>
      <c r="N702" s="10">
        <v>0</v>
      </c>
      <c r="O702" s="10">
        <v>0</v>
      </c>
      <c r="P702" s="12" t="e">
        <f>L702-#REF!</f>
        <v>#REF!</v>
      </c>
      <c r="Q702" s="1" t="e">
        <f>P702-'ВЕРНАЯ на АВГУСТ'!P702</f>
        <v>#REF!</v>
      </c>
    </row>
    <row r="703" spans="1:17" x14ac:dyDescent="0.25">
      <c r="A703" s="9"/>
      <c r="B703" s="9"/>
      <c r="C703" s="9"/>
      <c r="D703" s="10">
        <f t="shared" si="85"/>
        <v>0</v>
      </c>
      <c r="E703" s="10"/>
      <c r="F703" s="10"/>
      <c r="G703" s="10"/>
      <c r="H703" s="10"/>
      <c r="I703" s="10"/>
      <c r="J703" s="10"/>
      <c r="K703" s="10"/>
      <c r="L703" s="15"/>
      <c r="M703" s="10"/>
      <c r="N703" s="10"/>
      <c r="O703" s="10"/>
      <c r="P703" s="12" t="e">
        <f>L703-#REF!</f>
        <v>#REF!</v>
      </c>
      <c r="Q703" s="1" t="e">
        <f>P703-'ВЕРНАЯ на АВГУСТ'!P703</f>
        <v>#REF!</v>
      </c>
    </row>
    <row r="704" spans="1:17" x14ac:dyDescent="0.25">
      <c r="A704" s="71" t="s">
        <v>106</v>
      </c>
      <c r="B704" s="71" t="s">
        <v>17</v>
      </c>
      <c r="C704" s="9" t="s">
        <v>6</v>
      </c>
      <c r="D704" s="10">
        <f t="shared" si="85"/>
        <v>0</v>
      </c>
      <c r="E704" s="10">
        <f>SUM(E705:E709)</f>
        <v>0</v>
      </c>
      <c r="F704" s="10">
        <f t="shared" ref="F704:O704" si="88">SUM(F705:F709)</f>
        <v>0</v>
      </c>
      <c r="G704" s="10">
        <f t="shared" si="88"/>
        <v>0</v>
      </c>
      <c r="H704" s="10">
        <f t="shared" si="88"/>
        <v>0</v>
      </c>
      <c r="I704" s="10">
        <f t="shared" si="88"/>
        <v>0</v>
      </c>
      <c r="J704" s="10">
        <f t="shared" si="88"/>
        <v>0</v>
      </c>
      <c r="K704" s="10">
        <f t="shared" si="88"/>
        <v>0</v>
      </c>
      <c r="L704" s="15">
        <f t="shared" si="88"/>
        <v>0</v>
      </c>
      <c r="M704" s="10">
        <f t="shared" si="88"/>
        <v>0</v>
      </c>
      <c r="N704" s="10">
        <f t="shared" si="88"/>
        <v>0</v>
      </c>
      <c r="O704" s="10">
        <f t="shared" si="88"/>
        <v>0</v>
      </c>
      <c r="P704" s="12" t="e">
        <f>L704-#REF!</f>
        <v>#REF!</v>
      </c>
      <c r="Q704" s="1" t="e">
        <f>P704-'ВЕРНАЯ на АВГУСТ'!P704</f>
        <v>#REF!</v>
      </c>
    </row>
    <row r="705" spans="1:17" x14ac:dyDescent="0.25">
      <c r="A705" s="71"/>
      <c r="B705" s="71"/>
      <c r="C705" s="9" t="s">
        <v>7</v>
      </c>
      <c r="D705" s="10">
        <f t="shared" si="85"/>
        <v>0</v>
      </c>
      <c r="E705" s="10">
        <v>0</v>
      </c>
      <c r="F705" s="10">
        <v>0</v>
      </c>
      <c r="G705" s="10">
        <v>0</v>
      </c>
      <c r="H705" s="10">
        <v>0</v>
      </c>
      <c r="I705" s="10">
        <v>0</v>
      </c>
      <c r="J705" s="10">
        <v>0</v>
      </c>
      <c r="K705" s="10">
        <v>0</v>
      </c>
      <c r="L705" s="15">
        <v>0</v>
      </c>
      <c r="M705" s="10">
        <v>0</v>
      </c>
      <c r="N705" s="10">
        <v>0</v>
      </c>
      <c r="O705" s="10">
        <v>0</v>
      </c>
      <c r="P705" s="12" t="e">
        <f>L705-#REF!</f>
        <v>#REF!</v>
      </c>
      <c r="Q705" s="1" t="e">
        <f>P705-'ВЕРНАЯ на АВГУСТ'!P705</f>
        <v>#REF!</v>
      </c>
    </row>
    <row r="706" spans="1:17" ht="24" x14ac:dyDescent="0.25">
      <c r="A706" s="71"/>
      <c r="B706" s="71"/>
      <c r="C706" s="9" t="s">
        <v>8</v>
      </c>
      <c r="D706" s="10">
        <f t="shared" si="85"/>
        <v>0</v>
      </c>
      <c r="E706" s="10">
        <v>0</v>
      </c>
      <c r="F706" s="10">
        <v>0</v>
      </c>
      <c r="G706" s="10">
        <v>0</v>
      </c>
      <c r="H706" s="10">
        <v>0</v>
      </c>
      <c r="I706" s="10">
        <v>0</v>
      </c>
      <c r="J706" s="10">
        <v>0</v>
      </c>
      <c r="K706" s="10">
        <v>0</v>
      </c>
      <c r="L706" s="15">
        <v>0</v>
      </c>
      <c r="M706" s="10">
        <v>0</v>
      </c>
      <c r="N706" s="10">
        <v>0</v>
      </c>
      <c r="O706" s="10">
        <v>0</v>
      </c>
      <c r="P706" s="12" t="e">
        <f>L706-#REF!</f>
        <v>#REF!</v>
      </c>
      <c r="Q706" s="1" t="e">
        <f>P706-'ВЕРНАЯ на АВГУСТ'!P706</f>
        <v>#REF!</v>
      </c>
    </row>
    <row r="707" spans="1:17" ht="24" x14ac:dyDescent="0.25">
      <c r="A707" s="71"/>
      <c r="B707" s="71"/>
      <c r="C707" s="9" t="s">
        <v>9</v>
      </c>
      <c r="D707" s="10">
        <f t="shared" si="85"/>
        <v>0</v>
      </c>
      <c r="E707" s="10">
        <v>0</v>
      </c>
      <c r="F707" s="10">
        <v>0</v>
      </c>
      <c r="G707" s="10">
        <v>0</v>
      </c>
      <c r="H707" s="10">
        <v>0</v>
      </c>
      <c r="I707" s="10">
        <v>0</v>
      </c>
      <c r="J707" s="10">
        <v>0</v>
      </c>
      <c r="K707" s="10">
        <v>0</v>
      </c>
      <c r="L707" s="15">
        <v>0</v>
      </c>
      <c r="M707" s="10">
        <v>0</v>
      </c>
      <c r="N707" s="10">
        <v>0</v>
      </c>
      <c r="O707" s="10">
        <v>0</v>
      </c>
      <c r="P707" s="12" t="e">
        <f>L707-#REF!</f>
        <v>#REF!</v>
      </c>
      <c r="Q707" s="1" t="e">
        <f>P707-'ВЕРНАЯ на АВГУСТ'!P707</f>
        <v>#REF!</v>
      </c>
    </row>
    <row r="708" spans="1:17" ht="36" x14ac:dyDescent="0.25">
      <c r="A708" s="71"/>
      <c r="B708" s="71"/>
      <c r="C708" s="9" t="s">
        <v>10</v>
      </c>
      <c r="D708" s="10">
        <f t="shared" si="85"/>
        <v>0</v>
      </c>
      <c r="E708" s="10">
        <v>0</v>
      </c>
      <c r="F708" s="10">
        <v>0</v>
      </c>
      <c r="G708" s="10">
        <v>0</v>
      </c>
      <c r="H708" s="10">
        <v>0</v>
      </c>
      <c r="I708" s="10">
        <v>0</v>
      </c>
      <c r="J708" s="10">
        <v>0</v>
      </c>
      <c r="K708" s="10">
        <v>0</v>
      </c>
      <c r="L708" s="15">
        <v>0</v>
      </c>
      <c r="M708" s="10">
        <v>0</v>
      </c>
      <c r="N708" s="10">
        <v>0</v>
      </c>
      <c r="O708" s="10">
        <v>0</v>
      </c>
      <c r="P708" s="12" t="e">
        <f>L708-#REF!</f>
        <v>#REF!</v>
      </c>
      <c r="Q708" s="1" t="e">
        <f>P708-'ВЕРНАЯ на АВГУСТ'!P708</f>
        <v>#REF!</v>
      </c>
    </row>
    <row r="709" spans="1:17" x14ac:dyDescent="0.25">
      <c r="A709" s="9"/>
      <c r="B709" s="9"/>
      <c r="C709" s="9"/>
      <c r="D709" s="10">
        <f t="shared" si="85"/>
        <v>0</v>
      </c>
      <c r="E709" s="10"/>
      <c r="F709" s="10"/>
      <c r="G709" s="10"/>
      <c r="H709" s="10"/>
      <c r="I709" s="10"/>
      <c r="J709" s="10"/>
      <c r="K709" s="10"/>
      <c r="L709" s="15"/>
      <c r="M709" s="10"/>
      <c r="N709" s="10"/>
      <c r="O709" s="10"/>
      <c r="P709" s="12" t="e">
        <f>L709-#REF!</f>
        <v>#REF!</v>
      </c>
      <c r="Q709" s="1" t="e">
        <f>P709-'ВЕРНАЯ на АВГУСТ'!P709</f>
        <v>#REF!</v>
      </c>
    </row>
    <row r="710" spans="1:17" x14ac:dyDescent="0.25">
      <c r="A710" s="9" t="s">
        <v>107</v>
      </c>
      <c r="B710" s="71"/>
      <c r="C710" s="9" t="s">
        <v>6</v>
      </c>
      <c r="D710" s="10">
        <f t="shared" si="85"/>
        <v>964918.29999999993</v>
      </c>
      <c r="E710" s="10">
        <f t="shared" ref="D710:O715" si="89">E717+E724</f>
        <v>0</v>
      </c>
      <c r="F710" s="10">
        <f t="shared" si="89"/>
        <v>0</v>
      </c>
      <c r="G710" s="10">
        <f t="shared" si="89"/>
        <v>0</v>
      </c>
      <c r="H710" s="10">
        <f t="shared" si="89"/>
        <v>0</v>
      </c>
      <c r="I710" s="10">
        <f t="shared" si="89"/>
        <v>0</v>
      </c>
      <c r="J710" s="10">
        <f t="shared" si="89"/>
        <v>222961</v>
      </c>
      <c r="K710" s="10">
        <f t="shared" si="89"/>
        <v>302946.09999999998</v>
      </c>
      <c r="L710" s="15">
        <f t="shared" si="89"/>
        <v>77192.899999999994</v>
      </c>
      <c r="M710" s="10">
        <f t="shared" si="89"/>
        <v>172748.19999999998</v>
      </c>
      <c r="N710" s="10">
        <f t="shared" si="89"/>
        <v>189070.1</v>
      </c>
      <c r="O710" s="10">
        <f t="shared" si="89"/>
        <v>0</v>
      </c>
      <c r="P710" s="12" t="e">
        <f>L710-#REF!</f>
        <v>#REF!</v>
      </c>
      <c r="Q710" s="1" t="e">
        <f>P710-'ВЕРНАЯ на АВГУСТ'!P710</f>
        <v>#REF!</v>
      </c>
    </row>
    <row r="711" spans="1:17" ht="36" customHeight="1" x14ac:dyDescent="0.25">
      <c r="A711" s="77" t="s">
        <v>108</v>
      </c>
      <c r="B711" s="71"/>
      <c r="C711" s="9" t="s">
        <v>7</v>
      </c>
      <c r="D711" s="10">
        <f t="shared" si="85"/>
        <v>112905.29999999999</v>
      </c>
      <c r="E711" s="10">
        <f t="shared" si="89"/>
        <v>0</v>
      </c>
      <c r="F711" s="10">
        <f t="shared" si="89"/>
        <v>0</v>
      </c>
      <c r="G711" s="10">
        <f t="shared" si="89"/>
        <v>0</v>
      </c>
      <c r="H711" s="10">
        <f t="shared" si="89"/>
        <v>0</v>
      </c>
      <c r="I711" s="10">
        <f t="shared" si="89"/>
        <v>0</v>
      </c>
      <c r="J711" s="10">
        <f t="shared" si="89"/>
        <v>39639.199999999997</v>
      </c>
      <c r="K711" s="10">
        <f t="shared" si="89"/>
        <v>25617.699999999997</v>
      </c>
      <c r="L711" s="15">
        <f t="shared" si="89"/>
        <v>7848.4</v>
      </c>
      <c r="M711" s="10">
        <f t="shared" si="89"/>
        <v>19002.3</v>
      </c>
      <c r="N711" s="10">
        <f t="shared" si="89"/>
        <v>20797.699999999997</v>
      </c>
      <c r="O711" s="10">
        <f t="shared" si="89"/>
        <v>0</v>
      </c>
      <c r="P711" s="12" t="e">
        <f>L711-#REF!</f>
        <v>#REF!</v>
      </c>
      <c r="Q711" s="1" t="e">
        <f>P711-'ВЕРНАЯ на АВГУСТ'!P711</f>
        <v>#REF!</v>
      </c>
    </row>
    <row r="712" spans="1:17" ht="24" x14ac:dyDescent="0.25">
      <c r="A712" s="78"/>
      <c r="B712" s="71"/>
      <c r="C712" s="9" t="s">
        <v>8</v>
      </c>
      <c r="D712" s="10">
        <f t="shared" si="85"/>
        <v>852013</v>
      </c>
      <c r="E712" s="10">
        <f t="shared" si="89"/>
        <v>0</v>
      </c>
      <c r="F712" s="10">
        <f t="shared" si="89"/>
        <v>0</v>
      </c>
      <c r="G712" s="10">
        <f t="shared" si="89"/>
        <v>0</v>
      </c>
      <c r="H712" s="10">
        <f t="shared" si="89"/>
        <v>0</v>
      </c>
      <c r="I712" s="10">
        <f t="shared" si="89"/>
        <v>0</v>
      </c>
      <c r="J712" s="10">
        <f t="shared" si="89"/>
        <v>183321.8</v>
      </c>
      <c r="K712" s="10">
        <f t="shared" si="89"/>
        <v>277328.40000000002</v>
      </c>
      <c r="L712" s="15">
        <f t="shared" si="89"/>
        <v>69344.5</v>
      </c>
      <c r="M712" s="10">
        <f t="shared" si="89"/>
        <v>153745.9</v>
      </c>
      <c r="N712" s="10">
        <f t="shared" si="89"/>
        <v>168272.4</v>
      </c>
      <c r="O712" s="10">
        <f t="shared" si="89"/>
        <v>0</v>
      </c>
      <c r="P712" s="12" t="e">
        <f>L712-#REF!</f>
        <v>#REF!</v>
      </c>
      <c r="Q712" s="1" t="e">
        <f>P712-'ВЕРНАЯ на АВГУСТ'!P712</f>
        <v>#REF!</v>
      </c>
    </row>
    <row r="713" spans="1:17" ht="24" x14ac:dyDescent="0.25">
      <c r="A713" s="78"/>
      <c r="B713" s="71"/>
      <c r="C713" s="9" t="s">
        <v>9</v>
      </c>
      <c r="D713" s="10">
        <f t="shared" si="85"/>
        <v>0</v>
      </c>
      <c r="E713" s="10">
        <f t="shared" si="89"/>
        <v>0</v>
      </c>
      <c r="F713" s="10">
        <f t="shared" si="89"/>
        <v>0</v>
      </c>
      <c r="G713" s="10">
        <f t="shared" si="89"/>
        <v>0</v>
      </c>
      <c r="H713" s="10">
        <f t="shared" si="89"/>
        <v>0</v>
      </c>
      <c r="I713" s="10">
        <f t="shared" si="89"/>
        <v>0</v>
      </c>
      <c r="J713" s="10">
        <f t="shared" si="89"/>
        <v>0</v>
      </c>
      <c r="K713" s="10">
        <f t="shared" si="89"/>
        <v>0</v>
      </c>
      <c r="L713" s="15">
        <f t="shared" si="89"/>
        <v>0</v>
      </c>
      <c r="M713" s="10">
        <f t="shared" si="89"/>
        <v>0</v>
      </c>
      <c r="N713" s="10">
        <f t="shared" si="89"/>
        <v>0</v>
      </c>
      <c r="O713" s="10">
        <f t="shared" si="89"/>
        <v>0</v>
      </c>
      <c r="P713" s="12" t="e">
        <f>L713-#REF!</f>
        <v>#REF!</v>
      </c>
      <c r="Q713" s="1" t="e">
        <f>P713-'ВЕРНАЯ на АВГУСТ'!P713</f>
        <v>#REF!</v>
      </c>
    </row>
    <row r="714" spans="1:17" ht="36" x14ac:dyDescent="0.25">
      <c r="A714" s="78"/>
      <c r="B714" s="71"/>
      <c r="C714" s="9" t="s">
        <v>10</v>
      </c>
      <c r="D714" s="10">
        <f t="shared" si="85"/>
        <v>0</v>
      </c>
      <c r="E714" s="10">
        <f t="shared" si="89"/>
        <v>0</v>
      </c>
      <c r="F714" s="10">
        <f t="shared" si="89"/>
        <v>0</v>
      </c>
      <c r="G714" s="10">
        <f t="shared" si="89"/>
        <v>0</v>
      </c>
      <c r="H714" s="10">
        <f t="shared" si="89"/>
        <v>0</v>
      </c>
      <c r="I714" s="10">
        <f t="shared" si="89"/>
        <v>0</v>
      </c>
      <c r="J714" s="10">
        <f t="shared" si="89"/>
        <v>0</v>
      </c>
      <c r="K714" s="10">
        <f t="shared" si="89"/>
        <v>0</v>
      </c>
      <c r="L714" s="15">
        <f t="shared" si="89"/>
        <v>0</v>
      </c>
      <c r="M714" s="10">
        <f t="shared" si="89"/>
        <v>0</v>
      </c>
      <c r="N714" s="10">
        <f t="shared" si="89"/>
        <v>0</v>
      </c>
      <c r="O714" s="10">
        <f t="shared" si="89"/>
        <v>0</v>
      </c>
      <c r="P714" s="12" t="e">
        <f>L714-#REF!</f>
        <v>#REF!</v>
      </c>
      <c r="Q714" s="1" t="e">
        <f>P714-'ВЕРНАЯ на АВГУСТ'!P714</f>
        <v>#REF!</v>
      </c>
    </row>
    <row r="715" spans="1:17" x14ac:dyDescent="0.25">
      <c r="A715" s="78"/>
      <c r="B715" s="9"/>
      <c r="C715" s="9"/>
      <c r="D715" s="10">
        <f t="shared" si="89"/>
        <v>0</v>
      </c>
      <c r="E715" s="10">
        <f t="shared" si="89"/>
        <v>0</v>
      </c>
      <c r="F715" s="10">
        <f t="shared" si="89"/>
        <v>0</v>
      </c>
      <c r="G715" s="10">
        <f t="shared" si="89"/>
        <v>0</v>
      </c>
      <c r="H715" s="10">
        <f t="shared" si="89"/>
        <v>0</v>
      </c>
      <c r="I715" s="10">
        <f t="shared" si="89"/>
        <v>0</v>
      </c>
      <c r="J715" s="10">
        <f t="shared" si="89"/>
        <v>0</v>
      </c>
      <c r="K715" s="10">
        <f t="shared" si="89"/>
        <v>0</v>
      </c>
      <c r="L715" s="15">
        <f t="shared" si="89"/>
        <v>0</v>
      </c>
      <c r="M715" s="10">
        <f t="shared" si="89"/>
        <v>0</v>
      </c>
      <c r="N715" s="10">
        <f t="shared" si="89"/>
        <v>0</v>
      </c>
      <c r="O715" s="10">
        <f t="shared" si="89"/>
        <v>0</v>
      </c>
      <c r="P715" s="12" t="e">
        <f>L715-#REF!</f>
        <v>#REF!</v>
      </c>
      <c r="Q715" s="1" t="e">
        <f>P715-'ВЕРНАЯ на АВГУСТ'!P715</f>
        <v>#REF!</v>
      </c>
    </row>
    <row r="716" spans="1:17" x14ac:dyDescent="0.25">
      <c r="A716" s="78"/>
      <c r="B716" s="71" t="s">
        <v>12</v>
      </c>
      <c r="C716" s="71"/>
      <c r="D716" s="71"/>
      <c r="E716" s="71"/>
      <c r="F716" s="71"/>
      <c r="G716" s="71"/>
      <c r="H716" s="71"/>
      <c r="I716" s="71"/>
      <c r="J716" s="71"/>
      <c r="K716" s="71"/>
      <c r="L716" s="71"/>
      <c r="M716" s="71"/>
      <c r="N716" s="71"/>
      <c r="O716" s="71"/>
      <c r="P716" s="12" t="e">
        <f>L716-#REF!</f>
        <v>#REF!</v>
      </c>
      <c r="Q716" s="1" t="e">
        <f>P716-'ВЕРНАЯ на АВГУСТ'!P716</f>
        <v>#REF!</v>
      </c>
    </row>
    <row r="717" spans="1:17" x14ac:dyDescent="0.25">
      <c r="A717" s="78"/>
      <c r="B717" s="71" t="s">
        <v>13</v>
      </c>
      <c r="C717" s="9" t="s">
        <v>6</v>
      </c>
      <c r="D717" s="10">
        <f t="shared" ref="D717:D758" si="90">SUM(E717:O717)</f>
        <v>948497.89999999991</v>
      </c>
      <c r="E717" s="10">
        <f t="shared" ref="E717:O722" si="91">E730+E736+E742+E748+E762+E774+E780+E786+E792</f>
        <v>0</v>
      </c>
      <c r="F717" s="10">
        <f t="shared" si="91"/>
        <v>0</v>
      </c>
      <c r="G717" s="10">
        <f t="shared" si="91"/>
        <v>0</v>
      </c>
      <c r="H717" s="10">
        <f t="shared" si="91"/>
        <v>0</v>
      </c>
      <c r="I717" s="10">
        <f t="shared" si="91"/>
        <v>0</v>
      </c>
      <c r="J717" s="10">
        <f t="shared" si="91"/>
        <v>214391.7</v>
      </c>
      <c r="K717" s="10">
        <f t="shared" si="91"/>
        <v>295095</v>
      </c>
      <c r="L717" s="15">
        <f t="shared" si="91"/>
        <v>77192.899999999994</v>
      </c>
      <c r="M717" s="10">
        <f t="shared" si="91"/>
        <v>172748.19999999998</v>
      </c>
      <c r="N717" s="10">
        <f t="shared" si="91"/>
        <v>189070.1</v>
      </c>
      <c r="O717" s="10">
        <f t="shared" si="91"/>
        <v>0</v>
      </c>
      <c r="P717" s="12" t="e">
        <f>L717-#REF!</f>
        <v>#REF!</v>
      </c>
      <c r="Q717" s="1" t="e">
        <f>P717-'ВЕРНАЯ на АВГУСТ'!P717</f>
        <v>#REF!</v>
      </c>
    </row>
    <row r="718" spans="1:17" x14ac:dyDescent="0.25">
      <c r="A718" s="78"/>
      <c r="B718" s="71"/>
      <c r="C718" s="9" t="s">
        <v>7</v>
      </c>
      <c r="D718" s="10">
        <f t="shared" si="90"/>
        <v>96484.9</v>
      </c>
      <c r="E718" s="10">
        <f t="shared" si="91"/>
        <v>0</v>
      </c>
      <c r="F718" s="10">
        <f t="shared" si="91"/>
        <v>0</v>
      </c>
      <c r="G718" s="10">
        <f t="shared" si="91"/>
        <v>0</v>
      </c>
      <c r="H718" s="10">
        <f t="shared" si="91"/>
        <v>0</v>
      </c>
      <c r="I718" s="10">
        <f t="shared" si="91"/>
        <v>0</v>
      </c>
      <c r="J718" s="10">
        <f t="shared" si="91"/>
        <v>31069.9</v>
      </c>
      <c r="K718" s="10">
        <f t="shared" si="91"/>
        <v>17766.599999999999</v>
      </c>
      <c r="L718" s="15">
        <f t="shared" si="91"/>
        <v>7848.4</v>
      </c>
      <c r="M718" s="10">
        <f t="shared" si="91"/>
        <v>19002.3</v>
      </c>
      <c r="N718" s="10">
        <f t="shared" si="91"/>
        <v>20797.699999999997</v>
      </c>
      <c r="O718" s="10">
        <f t="shared" si="91"/>
        <v>0</v>
      </c>
      <c r="P718" s="12" t="e">
        <f>L718-#REF!</f>
        <v>#REF!</v>
      </c>
      <c r="Q718" s="1" t="e">
        <f>P718-'ВЕРНАЯ на АВГУСТ'!P718</f>
        <v>#REF!</v>
      </c>
    </row>
    <row r="719" spans="1:17" ht="24" x14ac:dyDescent="0.25">
      <c r="A719" s="78"/>
      <c r="B719" s="71"/>
      <c r="C719" s="9" t="s">
        <v>8</v>
      </c>
      <c r="D719" s="10">
        <f t="shared" si="90"/>
        <v>852013</v>
      </c>
      <c r="E719" s="10">
        <f t="shared" si="91"/>
        <v>0</v>
      </c>
      <c r="F719" s="10">
        <f t="shared" si="91"/>
        <v>0</v>
      </c>
      <c r="G719" s="10">
        <f t="shared" si="91"/>
        <v>0</v>
      </c>
      <c r="H719" s="10">
        <f t="shared" si="91"/>
        <v>0</v>
      </c>
      <c r="I719" s="10">
        <f t="shared" si="91"/>
        <v>0</v>
      </c>
      <c r="J719" s="10">
        <f t="shared" si="91"/>
        <v>183321.8</v>
      </c>
      <c r="K719" s="10">
        <f t="shared" si="91"/>
        <v>277328.40000000002</v>
      </c>
      <c r="L719" s="15">
        <f t="shared" si="91"/>
        <v>69344.5</v>
      </c>
      <c r="M719" s="10">
        <f t="shared" si="91"/>
        <v>153745.9</v>
      </c>
      <c r="N719" s="10">
        <f t="shared" si="91"/>
        <v>168272.4</v>
      </c>
      <c r="O719" s="10">
        <f t="shared" si="91"/>
        <v>0</v>
      </c>
      <c r="P719" s="12" t="e">
        <f>L719-#REF!</f>
        <v>#REF!</v>
      </c>
      <c r="Q719" s="1" t="e">
        <f>P719-'ВЕРНАЯ на АВГУСТ'!P719</f>
        <v>#REF!</v>
      </c>
    </row>
    <row r="720" spans="1:17" ht="24" x14ac:dyDescent="0.25">
      <c r="A720" s="78"/>
      <c r="B720" s="71"/>
      <c r="C720" s="9" t="s">
        <v>9</v>
      </c>
      <c r="D720" s="10">
        <f t="shared" si="90"/>
        <v>0</v>
      </c>
      <c r="E720" s="10">
        <f t="shared" si="91"/>
        <v>0</v>
      </c>
      <c r="F720" s="10">
        <f t="shared" si="91"/>
        <v>0</v>
      </c>
      <c r="G720" s="10">
        <f t="shared" si="91"/>
        <v>0</v>
      </c>
      <c r="H720" s="10">
        <f t="shared" si="91"/>
        <v>0</v>
      </c>
      <c r="I720" s="10">
        <f t="shared" si="91"/>
        <v>0</v>
      </c>
      <c r="J720" s="10">
        <f t="shared" si="91"/>
        <v>0</v>
      </c>
      <c r="K720" s="10">
        <f t="shared" si="91"/>
        <v>0</v>
      </c>
      <c r="L720" s="15">
        <f t="shared" si="91"/>
        <v>0</v>
      </c>
      <c r="M720" s="10">
        <f t="shared" si="91"/>
        <v>0</v>
      </c>
      <c r="N720" s="10">
        <f t="shared" si="91"/>
        <v>0</v>
      </c>
      <c r="O720" s="10">
        <f t="shared" si="91"/>
        <v>0</v>
      </c>
      <c r="P720" s="12" t="e">
        <f>L720-#REF!</f>
        <v>#REF!</v>
      </c>
      <c r="Q720" s="1" t="e">
        <f>P720-'ВЕРНАЯ на АВГУСТ'!P720</f>
        <v>#REF!</v>
      </c>
    </row>
    <row r="721" spans="1:17" ht="36" x14ac:dyDescent="0.25">
      <c r="A721" s="78"/>
      <c r="B721" s="71"/>
      <c r="C721" s="9" t="s">
        <v>10</v>
      </c>
      <c r="D721" s="10">
        <f t="shared" si="90"/>
        <v>0</v>
      </c>
      <c r="E721" s="10">
        <f t="shared" si="91"/>
        <v>0</v>
      </c>
      <c r="F721" s="10">
        <f t="shared" si="91"/>
        <v>0</v>
      </c>
      <c r="G721" s="10">
        <f t="shared" si="91"/>
        <v>0</v>
      </c>
      <c r="H721" s="10">
        <f t="shared" si="91"/>
        <v>0</v>
      </c>
      <c r="I721" s="10">
        <f t="shared" si="91"/>
        <v>0</v>
      </c>
      <c r="J721" s="10">
        <f t="shared" si="91"/>
        <v>0</v>
      </c>
      <c r="K721" s="10">
        <f t="shared" si="91"/>
        <v>0</v>
      </c>
      <c r="L721" s="15">
        <f t="shared" si="91"/>
        <v>0</v>
      </c>
      <c r="M721" s="10">
        <f t="shared" si="91"/>
        <v>0</v>
      </c>
      <c r="N721" s="10">
        <f t="shared" si="91"/>
        <v>0</v>
      </c>
      <c r="O721" s="10">
        <f t="shared" si="91"/>
        <v>0</v>
      </c>
      <c r="P721" s="12" t="e">
        <f>L721-#REF!</f>
        <v>#REF!</v>
      </c>
      <c r="Q721" s="1" t="e">
        <f>P721-'ВЕРНАЯ на АВГУСТ'!P721</f>
        <v>#REF!</v>
      </c>
    </row>
    <row r="722" spans="1:17" x14ac:dyDescent="0.25">
      <c r="A722" s="78"/>
      <c r="B722" s="9"/>
      <c r="C722" s="9"/>
      <c r="D722" s="10">
        <f t="shared" si="90"/>
        <v>0</v>
      </c>
      <c r="E722" s="10">
        <f t="shared" si="91"/>
        <v>0</v>
      </c>
      <c r="F722" s="10">
        <f t="shared" si="91"/>
        <v>0</v>
      </c>
      <c r="G722" s="10">
        <f t="shared" si="91"/>
        <v>0</v>
      </c>
      <c r="H722" s="10">
        <f t="shared" si="91"/>
        <v>0</v>
      </c>
      <c r="I722" s="10">
        <f t="shared" si="91"/>
        <v>0</v>
      </c>
      <c r="J722" s="10">
        <f t="shared" si="91"/>
        <v>0</v>
      </c>
      <c r="K722" s="10">
        <f t="shared" si="91"/>
        <v>0</v>
      </c>
      <c r="L722" s="15">
        <f t="shared" si="91"/>
        <v>0</v>
      </c>
      <c r="M722" s="10">
        <f t="shared" si="91"/>
        <v>0</v>
      </c>
      <c r="N722" s="10">
        <f t="shared" si="91"/>
        <v>0</v>
      </c>
      <c r="O722" s="10">
        <f t="shared" si="91"/>
        <v>0</v>
      </c>
      <c r="P722" s="12" t="e">
        <f>L722-#REF!</f>
        <v>#REF!</v>
      </c>
      <c r="Q722" s="1" t="e">
        <f>P722-'ВЕРНАЯ на АВГУСТ'!P722</f>
        <v>#REF!</v>
      </c>
    </row>
    <row r="723" spans="1:17" x14ac:dyDescent="0.25">
      <c r="A723" s="78"/>
      <c r="B723" s="9"/>
      <c r="C723" s="9"/>
      <c r="D723" s="10">
        <f t="shared" si="90"/>
        <v>0</v>
      </c>
      <c r="E723" s="10"/>
      <c r="F723" s="10"/>
      <c r="G723" s="10"/>
      <c r="H723" s="10"/>
      <c r="I723" s="10"/>
      <c r="J723" s="10"/>
      <c r="K723" s="10"/>
      <c r="L723" s="15"/>
      <c r="M723" s="10"/>
      <c r="N723" s="10"/>
      <c r="O723" s="10"/>
      <c r="P723" s="12" t="e">
        <f>L723-#REF!</f>
        <v>#REF!</v>
      </c>
      <c r="Q723" s="1" t="e">
        <f>P723-'ВЕРНАЯ на АВГУСТ'!P723</f>
        <v>#REF!</v>
      </c>
    </row>
    <row r="724" spans="1:17" x14ac:dyDescent="0.25">
      <c r="A724" s="78"/>
      <c r="B724" s="71" t="s">
        <v>17</v>
      </c>
      <c r="C724" s="9" t="s">
        <v>6</v>
      </c>
      <c r="D724" s="10">
        <f t="shared" si="90"/>
        <v>16420.400000000001</v>
      </c>
      <c r="E724" s="10">
        <f t="shared" ref="E724:O729" si="92">E768</f>
        <v>0</v>
      </c>
      <c r="F724" s="10">
        <f t="shared" si="92"/>
        <v>0</v>
      </c>
      <c r="G724" s="10">
        <f t="shared" si="92"/>
        <v>0</v>
      </c>
      <c r="H724" s="10">
        <f t="shared" si="92"/>
        <v>0</v>
      </c>
      <c r="I724" s="10">
        <f t="shared" si="92"/>
        <v>0</v>
      </c>
      <c r="J724" s="10">
        <f t="shared" si="92"/>
        <v>8569.2999999999993</v>
      </c>
      <c r="K724" s="10">
        <f t="shared" si="92"/>
        <v>7851.1</v>
      </c>
      <c r="L724" s="15">
        <f t="shared" si="92"/>
        <v>0</v>
      </c>
      <c r="M724" s="10">
        <f t="shared" si="92"/>
        <v>0</v>
      </c>
      <c r="N724" s="10">
        <f t="shared" si="92"/>
        <v>0</v>
      </c>
      <c r="O724" s="10">
        <f t="shared" si="92"/>
        <v>0</v>
      </c>
      <c r="P724" s="12" t="e">
        <f>L724-#REF!</f>
        <v>#REF!</v>
      </c>
      <c r="Q724" s="1" t="e">
        <f>P724-'ВЕРНАЯ на АВГУСТ'!P724</f>
        <v>#REF!</v>
      </c>
    </row>
    <row r="725" spans="1:17" x14ac:dyDescent="0.25">
      <c r="A725" s="78"/>
      <c r="B725" s="71"/>
      <c r="C725" s="9" t="s">
        <v>7</v>
      </c>
      <c r="D725" s="10">
        <f t="shared" si="90"/>
        <v>16420.400000000001</v>
      </c>
      <c r="E725" s="10">
        <f t="shared" si="92"/>
        <v>0</v>
      </c>
      <c r="F725" s="10">
        <f t="shared" si="92"/>
        <v>0</v>
      </c>
      <c r="G725" s="10">
        <f t="shared" si="92"/>
        <v>0</v>
      </c>
      <c r="H725" s="10">
        <f t="shared" si="92"/>
        <v>0</v>
      </c>
      <c r="I725" s="10">
        <f t="shared" si="92"/>
        <v>0</v>
      </c>
      <c r="J725" s="10">
        <f t="shared" si="92"/>
        <v>8569.2999999999993</v>
      </c>
      <c r="K725" s="10">
        <f t="shared" si="92"/>
        <v>7851.1</v>
      </c>
      <c r="L725" s="15">
        <f t="shared" si="92"/>
        <v>0</v>
      </c>
      <c r="M725" s="10">
        <f t="shared" si="92"/>
        <v>0</v>
      </c>
      <c r="N725" s="10">
        <f t="shared" si="92"/>
        <v>0</v>
      </c>
      <c r="O725" s="10">
        <f t="shared" si="92"/>
        <v>0</v>
      </c>
      <c r="P725" s="12" t="e">
        <f>L725-#REF!</f>
        <v>#REF!</v>
      </c>
      <c r="Q725" s="1" t="e">
        <f>P725-'ВЕРНАЯ на АВГУСТ'!P725</f>
        <v>#REF!</v>
      </c>
    </row>
    <row r="726" spans="1:17" ht="24" x14ac:dyDescent="0.25">
      <c r="A726" s="78"/>
      <c r="B726" s="71"/>
      <c r="C726" s="9" t="s">
        <v>8</v>
      </c>
      <c r="D726" s="10">
        <f t="shared" si="90"/>
        <v>0</v>
      </c>
      <c r="E726" s="10">
        <f t="shared" si="92"/>
        <v>0</v>
      </c>
      <c r="F726" s="10">
        <f t="shared" si="92"/>
        <v>0</v>
      </c>
      <c r="G726" s="10">
        <f t="shared" si="92"/>
        <v>0</v>
      </c>
      <c r="H726" s="10">
        <f t="shared" si="92"/>
        <v>0</v>
      </c>
      <c r="I726" s="10">
        <f t="shared" si="92"/>
        <v>0</v>
      </c>
      <c r="J726" s="10">
        <f t="shared" si="92"/>
        <v>0</v>
      </c>
      <c r="K726" s="10">
        <f t="shared" si="92"/>
        <v>0</v>
      </c>
      <c r="L726" s="15">
        <f t="shared" si="92"/>
        <v>0</v>
      </c>
      <c r="M726" s="10">
        <f t="shared" si="92"/>
        <v>0</v>
      </c>
      <c r="N726" s="10">
        <f t="shared" si="92"/>
        <v>0</v>
      </c>
      <c r="O726" s="10">
        <f t="shared" si="92"/>
        <v>0</v>
      </c>
      <c r="P726" s="12" t="e">
        <f>L726-#REF!</f>
        <v>#REF!</v>
      </c>
      <c r="Q726" s="1" t="e">
        <f>P726-'ВЕРНАЯ на АВГУСТ'!P726</f>
        <v>#REF!</v>
      </c>
    </row>
    <row r="727" spans="1:17" ht="24" x14ac:dyDescent="0.25">
      <c r="A727" s="78"/>
      <c r="B727" s="71"/>
      <c r="C727" s="9" t="s">
        <v>9</v>
      </c>
      <c r="D727" s="10">
        <f t="shared" si="90"/>
        <v>0</v>
      </c>
      <c r="E727" s="10">
        <f t="shared" si="92"/>
        <v>0</v>
      </c>
      <c r="F727" s="10">
        <f t="shared" si="92"/>
        <v>0</v>
      </c>
      <c r="G727" s="10">
        <f t="shared" si="92"/>
        <v>0</v>
      </c>
      <c r="H727" s="10">
        <f t="shared" si="92"/>
        <v>0</v>
      </c>
      <c r="I727" s="10">
        <f t="shared" si="92"/>
        <v>0</v>
      </c>
      <c r="J727" s="10">
        <f t="shared" si="92"/>
        <v>0</v>
      </c>
      <c r="K727" s="10">
        <f t="shared" si="92"/>
        <v>0</v>
      </c>
      <c r="L727" s="15">
        <f t="shared" si="92"/>
        <v>0</v>
      </c>
      <c r="M727" s="10">
        <f t="shared" si="92"/>
        <v>0</v>
      </c>
      <c r="N727" s="10">
        <f t="shared" si="92"/>
        <v>0</v>
      </c>
      <c r="O727" s="10">
        <f t="shared" si="92"/>
        <v>0</v>
      </c>
      <c r="P727" s="12" t="e">
        <f>L727-#REF!</f>
        <v>#REF!</v>
      </c>
      <c r="Q727" s="1" t="e">
        <f>P727-'ВЕРНАЯ на АВГУСТ'!P727</f>
        <v>#REF!</v>
      </c>
    </row>
    <row r="728" spans="1:17" ht="36" x14ac:dyDescent="0.25">
      <c r="A728" s="78"/>
      <c r="B728" s="71"/>
      <c r="C728" s="9" t="s">
        <v>10</v>
      </c>
      <c r="D728" s="10">
        <f t="shared" si="90"/>
        <v>0</v>
      </c>
      <c r="E728" s="10">
        <f t="shared" si="92"/>
        <v>0</v>
      </c>
      <c r="F728" s="10">
        <f t="shared" si="92"/>
        <v>0</v>
      </c>
      <c r="G728" s="10">
        <f t="shared" si="92"/>
        <v>0</v>
      </c>
      <c r="H728" s="10">
        <f t="shared" si="92"/>
        <v>0</v>
      </c>
      <c r="I728" s="10">
        <f t="shared" si="92"/>
        <v>0</v>
      </c>
      <c r="J728" s="10">
        <f t="shared" si="92"/>
        <v>0</v>
      </c>
      <c r="K728" s="10">
        <f t="shared" si="92"/>
        <v>0</v>
      </c>
      <c r="L728" s="15">
        <f t="shared" si="92"/>
        <v>0</v>
      </c>
      <c r="M728" s="10">
        <f t="shared" si="92"/>
        <v>0</v>
      </c>
      <c r="N728" s="10">
        <f t="shared" si="92"/>
        <v>0</v>
      </c>
      <c r="O728" s="10">
        <f t="shared" si="92"/>
        <v>0</v>
      </c>
      <c r="P728" s="12" t="e">
        <f>L728-#REF!</f>
        <v>#REF!</v>
      </c>
      <c r="Q728" s="1" t="e">
        <f>P728-'ВЕРНАЯ на АВГУСТ'!P728</f>
        <v>#REF!</v>
      </c>
    </row>
    <row r="729" spans="1:17" hidden="1" x14ac:dyDescent="0.25">
      <c r="A729" s="79"/>
      <c r="B729" s="9"/>
      <c r="C729" s="9"/>
      <c r="D729" s="10">
        <f t="shared" si="90"/>
        <v>0</v>
      </c>
      <c r="E729" s="10">
        <f t="shared" si="92"/>
        <v>0</v>
      </c>
      <c r="F729" s="10">
        <f t="shared" si="92"/>
        <v>0</v>
      </c>
      <c r="G729" s="10">
        <f t="shared" si="92"/>
        <v>0</v>
      </c>
      <c r="H729" s="10">
        <f t="shared" si="92"/>
        <v>0</v>
      </c>
      <c r="I729" s="10">
        <f t="shared" si="92"/>
        <v>0</v>
      </c>
      <c r="J729" s="10">
        <f t="shared" si="92"/>
        <v>0</v>
      </c>
      <c r="K729" s="10">
        <f t="shared" si="92"/>
        <v>0</v>
      </c>
      <c r="L729" s="15">
        <f t="shared" si="92"/>
        <v>0</v>
      </c>
      <c r="M729" s="10">
        <f t="shared" si="92"/>
        <v>0</v>
      </c>
      <c r="N729" s="10">
        <f t="shared" si="92"/>
        <v>0</v>
      </c>
      <c r="O729" s="10">
        <f t="shared" si="92"/>
        <v>0</v>
      </c>
      <c r="P729" s="12" t="e">
        <f>L729-#REF!</f>
        <v>#REF!</v>
      </c>
      <c r="Q729" s="1" t="e">
        <f>P729-'ВЕРНАЯ на АВГУСТ'!P729</f>
        <v>#REF!</v>
      </c>
    </row>
    <row r="730" spans="1:17" x14ac:dyDescent="0.25">
      <c r="A730" s="71" t="s">
        <v>109</v>
      </c>
      <c r="B730" s="71" t="s">
        <v>13</v>
      </c>
      <c r="C730" s="9" t="s">
        <v>6</v>
      </c>
      <c r="D730" s="10">
        <f t="shared" si="90"/>
        <v>231632.69999999998</v>
      </c>
      <c r="E730" s="10">
        <v>0</v>
      </c>
      <c r="F730" s="10">
        <v>0</v>
      </c>
      <c r="G730" s="10">
        <v>0</v>
      </c>
      <c r="H730" s="10">
        <v>0</v>
      </c>
      <c r="I730" s="10">
        <v>0</v>
      </c>
      <c r="J730" s="10">
        <v>61224.5</v>
      </c>
      <c r="K730" s="10">
        <v>163265.29999999999</v>
      </c>
      <c r="L730" s="15">
        <v>7142.9</v>
      </c>
      <c r="M730" s="10">
        <v>0</v>
      </c>
      <c r="N730" s="10">
        <v>0</v>
      </c>
      <c r="O730" s="10">
        <v>0</v>
      </c>
      <c r="P730" s="12" t="e">
        <f>L730-#REF!</f>
        <v>#REF!</v>
      </c>
      <c r="Q730" s="1" t="e">
        <f>P730-'ВЕРНАЯ на АВГУСТ'!P730</f>
        <v>#REF!</v>
      </c>
    </row>
    <row r="731" spans="1:17" x14ac:dyDescent="0.25">
      <c r="A731" s="71"/>
      <c r="B731" s="71"/>
      <c r="C731" s="9" t="s">
        <v>7</v>
      </c>
      <c r="D731" s="10">
        <f t="shared" si="90"/>
        <v>4632.7</v>
      </c>
      <c r="E731" s="10">
        <v>0</v>
      </c>
      <c r="F731" s="10">
        <v>0</v>
      </c>
      <c r="G731" s="10">
        <v>0</v>
      </c>
      <c r="H731" s="10">
        <v>0</v>
      </c>
      <c r="I731" s="10">
        <v>0</v>
      </c>
      <c r="J731" s="10">
        <v>1224.5</v>
      </c>
      <c r="K731" s="10">
        <v>3265.3</v>
      </c>
      <c r="L731" s="15">
        <v>142.9</v>
      </c>
      <c r="M731" s="10">
        <v>0</v>
      </c>
      <c r="N731" s="10">
        <v>0</v>
      </c>
      <c r="O731" s="10">
        <v>0</v>
      </c>
      <c r="P731" s="12" t="e">
        <f>L731-#REF!</f>
        <v>#REF!</v>
      </c>
      <c r="Q731" s="1" t="e">
        <f>P731-'ВЕРНАЯ на АВГУСТ'!P731</f>
        <v>#REF!</v>
      </c>
    </row>
    <row r="732" spans="1:17" ht="24" x14ac:dyDescent="0.25">
      <c r="A732" s="71"/>
      <c r="B732" s="71"/>
      <c r="C732" s="9" t="s">
        <v>8</v>
      </c>
      <c r="D732" s="10">
        <f t="shared" si="90"/>
        <v>227000</v>
      </c>
      <c r="E732" s="10">
        <v>0</v>
      </c>
      <c r="F732" s="10">
        <v>0</v>
      </c>
      <c r="G732" s="10">
        <v>0</v>
      </c>
      <c r="H732" s="10">
        <v>0</v>
      </c>
      <c r="I732" s="10">
        <v>0</v>
      </c>
      <c r="J732" s="10">
        <v>60000</v>
      </c>
      <c r="K732" s="10">
        <v>160000</v>
      </c>
      <c r="L732" s="15">
        <v>7000</v>
      </c>
      <c r="M732" s="10">
        <v>0</v>
      </c>
      <c r="N732" s="10">
        <v>0</v>
      </c>
      <c r="O732" s="10">
        <v>0</v>
      </c>
      <c r="P732" s="12" t="e">
        <f>L732-#REF!</f>
        <v>#REF!</v>
      </c>
      <c r="Q732" s="1" t="e">
        <f>P732-'ВЕРНАЯ на АВГУСТ'!P732</f>
        <v>#REF!</v>
      </c>
    </row>
    <row r="733" spans="1:17" ht="24" x14ac:dyDescent="0.25">
      <c r="A733" s="71"/>
      <c r="B733" s="71"/>
      <c r="C733" s="9" t="s">
        <v>9</v>
      </c>
      <c r="D733" s="10">
        <f t="shared" si="90"/>
        <v>0</v>
      </c>
      <c r="E733" s="10">
        <v>0</v>
      </c>
      <c r="F733" s="10">
        <v>0</v>
      </c>
      <c r="G733" s="10">
        <v>0</v>
      </c>
      <c r="H733" s="10">
        <v>0</v>
      </c>
      <c r="I733" s="10">
        <v>0</v>
      </c>
      <c r="J733" s="10">
        <v>0</v>
      </c>
      <c r="K733" s="10">
        <v>0</v>
      </c>
      <c r="L733" s="15">
        <v>0</v>
      </c>
      <c r="M733" s="10">
        <v>0</v>
      </c>
      <c r="N733" s="10">
        <v>0</v>
      </c>
      <c r="O733" s="10">
        <v>0</v>
      </c>
      <c r="P733" s="12" t="e">
        <f>L733-#REF!</f>
        <v>#REF!</v>
      </c>
      <c r="Q733" s="1" t="e">
        <f>P733-'ВЕРНАЯ на АВГУСТ'!P733</f>
        <v>#REF!</v>
      </c>
    </row>
    <row r="734" spans="1:17" ht="36" x14ac:dyDescent="0.25">
      <c r="A734" s="71"/>
      <c r="B734" s="71"/>
      <c r="C734" s="9" t="s">
        <v>10</v>
      </c>
      <c r="D734" s="10">
        <f t="shared" si="90"/>
        <v>0</v>
      </c>
      <c r="E734" s="10">
        <v>0</v>
      </c>
      <c r="F734" s="10">
        <v>0</v>
      </c>
      <c r="G734" s="10">
        <v>0</v>
      </c>
      <c r="H734" s="10">
        <v>0</v>
      </c>
      <c r="I734" s="10">
        <v>0</v>
      </c>
      <c r="J734" s="10">
        <v>0</v>
      </c>
      <c r="K734" s="10">
        <v>0</v>
      </c>
      <c r="L734" s="15">
        <v>0</v>
      </c>
      <c r="M734" s="10">
        <v>0</v>
      </c>
      <c r="N734" s="10">
        <v>0</v>
      </c>
      <c r="O734" s="10">
        <v>0</v>
      </c>
      <c r="P734" s="12" t="e">
        <f>L734-#REF!</f>
        <v>#REF!</v>
      </c>
      <c r="Q734" s="1" t="e">
        <f>P734-'ВЕРНАЯ на АВГУСТ'!P734</f>
        <v>#REF!</v>
      </c>
    </row>
    <row r="735" spans="1:17" hidden="1" x14ac:dyDescent="0.25">
      <c r="A735" s="9"/>
      <c r="B735" s="9"/>
      <c r="C735" s="9"/>
      <c r="D735" s="10">
        <f t="shared" si="90"/>
        <v>0</v>
      </c>
      <c r="E735" s="10"/>
      <c r="F735" s="10"/>
      <c r="G735" s="10"/>
      <c r="H735" s="10"/>
      <c r="I735" s="10"/>
      <c r="J735" s="10"/>
      <c r="K735" s="10"/>
      <c r="L735" s="15"/>
      <c r="M735" s="10"/>
      <c r="N735" s="10"/>
      <c r="O735" s="10"/>
      <c r="P735" s="12" t="e">
        <f>L735-#REF!</f>
        <v>#REF!</v>
      </c>
      <c r="Q735" s="1" t="e">
        <f>P735-'ВЕРНАЯ на АВГУСТ'!P735</f>
        <v>#REF!</v>
      </c>
    </row>
    <row r="736" spans="1:17" x14ac:dyDescent="0.25">
      <c r="A736" s="71" t="s">
        <v>110</v>
      </c>
      <c r="B736" s="71" t="s">
        <v>21</v>
      </c>
      <c r="C736" s="9" t="s">
        <v>6</v>
      </c>
      <c r="D736" s="10">
        <f t="shared" si="90"/>
        <v>273392.80000000005</v>
      </c>
      <c r="E736" s="10">
        <v>0</v>
      </c>
      <c r="F736" s="10">
        <v>0</v>
      </c>
      <c r="G736" s="10">
        <v>0</v>
      </c>
      <c r="H736" s="10">
        <v>0</v>
      </c>
      <c r="I736" s="10">
        <v>0</v>
      </c>
      <c r="J736" s="10">
        <v>55805.3</v>
      </c>
      <c r="K736" s="10">
        <v>75998.2</v>
      </c>
      <c r="L736" s="15">
        <v>30468</v>
      </c>
      <c r="M736" s="10">
        <v>44130.2</v>
      </c>
      <c r="N736" s="10">
        <v>66991.100000000006</v>
      </c>
      <c r="O736" s="10">
        <v>0</v>
      </c>
      <c r="P736" s="12" t="e">
        <f>L736-#REF!</f>
        <v>#REF!</v>
      </c>
      <c r="Q736" s="1" t="e">
        <f>P736-'ВЕРНАЯ на АВГУСТ'!P736</f>
        <v>#REF!</v>
      </c>
    </row>
    <row r="737" spans="1:17" x14ac:dyDescent="0.25">
      <c r="A737" s="71"/>
      <c r="B737" s="71"/>
      <c r="C737" s="9" t="s">
        <v>7</v>
      </c>
      <c r="D737" s="10">
        <f t="shared" si="90"/>
        <v>30073.200000000001</v>
      </c>
      <c r="E737" s="10">
        <v>0</v>
      </c>
      <c r="F737" s="10">
        <v>0</v>
      </c>
      <c r="G737" s="10">
        <v>0</v>
      </c>
      <c r="H737" s="10">
        <v>0</v>
      </c>
      <c r="I737" s="10">
        <v>0</v>
      </c>
      <c r="J737" s="10">
        <v>6138.6</v>
      </c>
      <c r="K737" s="10">
        <v>8359.7999999999993</v>
      </c>
      <c r="L737" s="15">
        <v>3351.5</v>
      </c>
      <c r="M737" s="10">
        <v>4854.3</v>
      </c>
      <c r="N737" s="10">
        <v>7369</v>
      </c>
      <c r="O737" s="10">
        <v>0</v>
      </c>
      <c r="P737" s="12" t="e">
        <f>L737-#REF!</f>
        <v>#REF!</v>
      </c>
      <c r="Q737" s="1" t="e">
        <f>P737-'ВЕРНАЯ на АВГУСТ'!P737</f>
        <v>#REF!</v>
      </c>
    </row>
    <row r="738" spans="1:17" ht="24" x14ac:dyDescent="0.25">
      <c r="A738" s="71"/>
      <c r="B738" s="71"/>
      <c r="C738" s="9" t="s">
        <v>8</v>
      </c>
      <c r="D738" s="10">
        <f t="shared" si="90"/>
        <v>243319.59999999998</v>
      </c>
      <c r="E738" s="10">
        <v>0</v>
      </c>
      <c r="F738" s="10">
        <v>0</v>
      </c>
      <c r="G738" s="10">
        <v>0</v>
      </c>
      <c r="H738" s="10">
        <v>0</v>
      </c>
      <c r="I738" s="10">
        <v>0</v>
      </c>
      <c r="J738" s="10">
        <v>49666.7</v>
      </c>
      <c r="K738" s="10">
        <v>67638.399999999994</v>
      </c>
      <c r="L738" s="15">
        <v>27116.5</v>
      </c>
      <c r="M738" s="10">
        <v>39275.9</v>
      </c>
      <c r="N738" s="10">
        <v>59622.1</v>
      </c>
      <c r="O738" s="10">
        <v>0</v>
      </c>
      <c r="P738" s="12" t="e">
        <f>L738-#REF!</f>
        <v>#REF!</v>
      </c>
      <c r="Q738" s="1" t="e">
        <f>P738-'ВЕРНАЯ на АВГУСТ'!P738</f>
        <v>#REF!</v>
      </c>
    </row>
    <row r="739" spans="1:17" ht="24" x14ac:dyDescent="0.25">
      <c r="A739" s="71"/>
      <c r="B739" s="71"/>
      <c r="C739" s="9" t="s">
        <v>9</v>
      </c>
      <c r="D739" s="10">
        <f t="shared" si="90"/>
        <v>0</v>
      </c>
      <c r="E739" s="10">
        <v>0</v>
      </c>
      <c r="F739" s="10">
        <v>0</v>
      </c>
      <c r="G739" s="10">
        <v>0</v>
      </c>
      <c r="H739" s="10">
        <v>0</v>
      </c>
      <c r="I739" s="10">
        <v>0</v>
      </c>
      <c r="J739" s="10">
        <v>0</v>
      </c>
      <c r="K739" s="10">
        <v>0</v>
      </c>
      <c r="L739" s="15">
        <v>0</v>
      </c>
      <c r="M739" s="10">
        <v>0</v>
      </c>
      <c r="N739" s="10">
        <v>0</v>
      </c>
      <c r="O739" s="10">
        <v>0</v>
      </c>
      <c r="P739" s="12" t="e">
        <f>L739-#REF!</f>
        <v>#REF!</v>
      </c>
      <c r="Q739" s="1" t="e">
        <f>P739-'ВЕРНАЯ на АВГУСТ'!P739</f>
        <v>#REF!</v>
      </c>
    </row>
    <row r="740" spans="1:17" ht="36" x14ac:dyDescent="0.25">
      <c r="A740" s="71"/>
      <c r="B740" s="71"/>
      <c r="C740" s="9" t="s">
        <v>10</v>
      </c>
      <c r="D740" s="10">
        <f t="shared" si="90"/>
        <v>0</v>
      </c>
      <c r="E740" s="10">
        <v>0</v>
      </c>
      <c r="F740" s="10">
        <v>0</v>
      </c>
      <c r="G740" s="10">
        <v>0</v>
      </c>
      <c r="H740" s="10">
        <v>0</v>
      </c>
      <c r="I740" s="10">
        <v>0</v>
      </c>
      <c r="J740" s="10">
        <v>0</v>
      </c>
      <c r="K740" s="10">
        <v>0</v>
      </c>
      <c r="L740" s="15">
        <v>0</v>
      </c>
      <c r="M740" s="10">
        <v>0</v>
      </c>
      <c r="N740" s="10">
        <v>0</v>
      </c>
      <c r="O740" s="10">
        <v>0</v>
      </c>
      <c r="P740" s="12" t="e">
        <f>L740-#REF!</f>
        <v>#REF!</v>
      </c>
      <c r="Q740" s="1" t="e">
        <f>P740-'ВЕРНАЯ на АВГУСТ'!P740</f>
        <v>#REF!</v>
      </c>
    </row>
    <row r="741" spans="1:17" hidden="1" x14ac:dyDescent="0.25">
      <c r="A741" s="9"/>
      <c r="B741" s="9"/>
      <c r="C741" s="9"/>
      <c r="D741" s="10">
        <f t="shared" si="90"/>
        <v>0</v>
      </c>
      <c r="E741" s="10"/>
      <c r="F741" s="10"/>
      <c r="G741" s="10"/>
      <c r="H741" s="10"/>
      <c r="I741" s="10"/>
      <c r="J741" s="10"/>
      <c r="K741" s="10"/>
      <c r="L741" s="15"/>
      <c r="M741" s="10"/>
      <c r="N741" s="10"/>
      <c r="O741" s="10"/>
      <c r="P741" s="12" t="e">
        <f>L741-#REF!</f>
        <v>#REF!</v>
      </c>
      <c r="Q741" s="1" t="e">
        <f>P741-'ВЕРНАЯ на АВГУСТ'!P741</f>
        <v>#REF!</v>
      </c>
    </row>
    <row r="742" spans="1:17" x14ac:dyDescent="0.25">
      <c r="A742" s="71" t="s">
        <v>111</v>
      </c>
      <c r="B742" s="71" t="s">
        <v>21</v>
      </c>
      <c r="C742" s="9" t="s">
        <v>6</v>
      </c>
      <c r="D742" s="10">
        <f t="shared" si="90"/>
        <v>19035.8</v>
      </c>
      <c r="E742" s="10">
        <v>0</v>
      </c>
      <c r="F742" s="10">
        <v>0</v>
      </c>
      <c r="G742" s="10">
        <v>0</v>
      </c>
      <c r="H742" s="10">
        <v>0</v>
      </c>
      <c r="I742" s="10">
        <v>0</v>
      </c>
      <c r="J742" s="10">
        <v>19035.8</v>
      </c>
      <c r="K742" s="10">
        <v>0</v>
      </c>
      <c r="L742" s="15">
        <v>0</v>
      </c>
      <c r="M742" s="10">
        <v>0</v>
      </c>
      <c r="N742" s="10">
        <v>0</v>
      </c>
      <c r="O742" s="10">
        <v>0</v>
      </c>
      <c r="P742" s="12" t="e">
        <f>L742-#REF!</f>
        <v>#REF!</v>
      </c>
      <c r="Q742" s="1" t="e">
        <f>P742-'ВЕРНАЯ на АВГУСТ'!P742</f>
        <v>#REF!</v>
      </c>
    </row>
    <row r="743" spans="1:17" x14ac:dyDescent="0.25">
      <c r="A743" s="71"/>
      <c r="B743" s="71"/>
      <c r="C743" s="9" t="s">
        <v>7</v>
      </c>
      <c r="D743" s="10">
        <f t="shared" si="90"/>
        <v>380.7</v>
      </c>
      <c r="E743" s="10">
        <v>0</v>
      </c>
      <c r="F743" s="10">
        <v>0</v>
      </c>
      <c r="G743" s="10">
        <v>0</v>
      </c>
      <c r="H743" s="10">
        <v>0</v>
      </c>
      <c r="I743" s="10">
        <v>0</v>
      </c>
      <c r="J743" s="10">
        <v>380.7</v>
      </c>
      <c r="K743" s="10">
        <v>0</v>
      </c>
      <c r="L743" s="15">
        <v>0</v>
      </c>
      <c r="M743" s="10">
        <v>0</v>
      </c>
      <c r="N743" s="10">
        <v>0</v>
      </c>
      <c r="O743" s="10">
        <v>0</v>
      </c>
      <c r="P743" s="12" t="e">
        <f>L743-#REF!</f>
        <v>#REF!</v>
      </c>
      <c r="Q743" s="1" t="e">
        <f>P743-'ВЕРНАЯ на АВГУСТ'!P743</f>
        <v>#REF!</v>
      </c>
    </row>
    <row r="744" spans="1:17" ht="24" x14ac:dyDescent="0.25">
      <c r="A744" s="71"/>
      <c r="B744" s="71"/>
      <c r="C744" s="9" t="s">
        <v>8</v>
      </c>
      <c r="D744" s="10">
        <f t="shared" si="90"/>
        <v>18655.099999999999</v>
      </c>
      <c r="E744" s="10">
        <v>0</v>
      </c>
      <c r="F744" s="10">
        <v>0</v>
      </c>
      <c r="G744" s="10">
        <v>0</v>
      </c>
      <c r="H744" s="10">
        <v>0</v>
      </c>
      <c r="I744" s="10">
        <v>0</v>
      </c>
      <c r="J744" s="10">
        <v>18655.099999999999</v>
      </c>
      <c r="K744" s="10">
        <v>0</v>
      </c>
      <c r="L744" s="15">
        <v>0</v>
      </c>
      <c r="M744" s="10">
        <v>0</v>
      </c>
      <c r="N744" s="10">
        <v>0</v>
      </c>
      <c r="O744" s="10">
        <v>0</v>
      </c>
      <c r="P744" s="12" t="e">
        <f>L744-#REF!</f>
        <v>#REF!</v>
      </c>
      <c r="Q744" s="1" t="e">
        <f>P744-'ВЕРНАЯ на АВГУСТ'!P744</f>
        <v>#REF!</v>
      </c>
    </row>
    <row r="745" spans="1:17" ht="24" x14ac:dyDescent="0.25">
      <c r="A745" s="71"/>
      <c r="B745" s="71"/>
      <c r="C745" s="9" t="s">
        <v>9</v>
      </c>
      <c r="D745" s="10">
        <f t="shared" si="90"/>
        <v>0</v>
      </c>
      <c r="E745" s="10">
        <v>0</v>
      </c>
      <c r="F745" s="10">
        <v>0</v>
      </c>
      <c r="G745" s="10">
        <v>0</v>
      </c>
      <c r="H745" s="10">
        <v>0</v>
      </c>
      <c r="I745" s="10">
        <v>0</v>
      </c>
      <c r="J745" s="10">
        <v>0</v>
      </c>
      <c r="K745" s="10">
        <v>0</v>
      </c>
      <c r="L745" s="15">
        <v>0</v>
      </c>
      <c r="M745" s="10">
        <v>0</v>
      </c>
      <c r="N745" s="10">
        <v>0</v>
      </c>
      <c r="O745" s="10">
        <v>0</v>
      </c>
      <c r="P745" s="12" t="e">
        <f>L745-#REF!</f>
        <v>#REF!</v>
      </c>
      <c r="Q745" s="1" t="e">
        <f>P745-'ВЕРНАЯ на АВГУСТ'!P745</f>
        <v>#REF!</v>
      </c>
    </row>
    <row r="746" spans="1:17" ht="36" x14ac:dyDescent="0.25">
      <c r="A746" s="71"/>
      <c r="B746" s="71"/>
      <c r="C746" s="9" t="s">
        <v>10</v>
      </c>
      <c r="D746" s="10">
        <f t="shared" si="90"/>
        <v>0</v>
      </c>
      <c r="E746" s="10">
        <v>0</v>
      </c>
      <c r="F746" s="10">
        <v>0</v>
      </c>
      <c r="G746" s="10">
        <v>0</v>
      </c>
      <c r="H746" s="10">
        <v>0</v>
      </c>
      <c r="I746" s="10">
        <v>0</v>
      </c>
      <c r="J746" s="10">
        <v>0</v>
      </c>
      <c r="K746" s="10">
        <v>0</v>
      </c>
      <c r="L746" s="15">
        <v>0</v>
      </c>
      <c r="M746" s="10">
        <v>0</v>
      </c>
      <c r="N746" s="10">
        <v>0</v>
      </c>
      <c r="O746" s="10">
        <v>0</v>
      </c>
      <c r="P746" s="12" t="e">
        <f>L746-#REF!</f>
        <v>#REF!</v>
      </c>
      <c r="Q746" s="1" t="e">
        <f>P746-'ВЕРНАЯ на АВГУСТ'!P746</f>
        <v>#REF!</v>
      </c>
    </row>
    <row r="747" spans="1:17" hidden="1" x14ac:dyDescent="0.25">
      <c r="A747" s="9"/>
      <c r="B747" s="9"/>
      <c r="C747" s="9"/>
      <c r="D747" s="10">
        <f t="shared" si="90"/>
        <v>0</v>
      </c>
      <c r="E747" s="10"/>
      <c r="F747" s="10"/>
      <c r="G747" s="10"/>
      <c r="H747" s="10"/>
      <c r="I747" s="10"/>
      <c r="J747" s="10"/>
      <c r="K747" s="10"/>
      <c r="L747" s="15"/>
      <c r="M747" s="10"/>
      <c r="N747" s="10"/>
      <c r="O747" s="10"/>
      <c r="P747" s="12" t="e">
        <f>L747-#REF!</f>
        <v>#REF!</v>
      </c>
      <c r="Q747" s="1" t="e">
        <f>P747-'ВЕРНАЯ на АВГУСТ'!P747</f>
        <v>#REF!</v>
      </c>
    </row>
    <row r="748" spans="1:17" x14ac:dyDescent="0.25">
      <c r="A748" s="71" t="s">
        <v>112</v>
      </c>
      <c r="B748" s="71" t="s">
        <v>13</v>
      </c>
      <c r="C748" s="9" t="s">
        <v>6</v>
      </c>
      <c r="D748" s="10">
        <f t="shared" si="90"/>
        <v>55000</v>
      </c>
      <c r="E748" s="10">
        <v>0</v>
      </c>
      <c r="F748" s="10">
        <v>0</v>
      </c>
      <c r="G748" s="10">
        <v>0</v>
      </c>
      <c r="H748" s="10">
        <v>0</v>
      </c>
      <c r="I748" s="10">
        <v>0</v>
      </c>
      <c r="J748" s="10">
        <v>55000</v>
      </c>
      <c r="K748" s="10">
        <v>0</v>
      </c>
      <c r="L748" s="15">
        <v>0</v>
      </c>
      <c r="M748" s="10">
        <v>0</v>
      </c>
      <c r="N748" s="10">
        <v>0</v>
      </c>
      <c r="O748" s="10">
        <v>0</v>
      </c>
      <c r="P748" s="12" t="e">
        <f>L748-#REF!</f>
        <v>#REF!</v>
      </c>
      <c r="Q748" s="1" t="e">
        <f>P748-'ВЕРНАЯ на АВГУСТ'!P748</f>
        <v>#REF!</v>
      </c>
    </row>
    <row r="749" spans="1:17" x14ac:dyDescent="0.25">
      <c r="A749" s="71"/>
      <c r="B749" s="71"/>
      <c r="C749" s="9" t="s">
        <v>7</v>
      </c>
      <c r="D749" s="10">
        <f t="shared" si="90"/>
        <v>0</v>
      </c>
      <c r="E749" s="10">
        <v>0</v>
      </c>
      <c r="F749" s="10">
        <v>0</v>
      </c>
      <c r="G749" s="10">
        <v>0</v>
      </c>
      <c r="H749" s="10">
        <v>0</v>
      </c>
      <c r="I749" s="10">
        <v>0</v>
      </c>
      <c r="J749" s="9"/>
      <c r="K749" s="10">
        <v>0</v>
      </c>
      <c r="L749" s="15">
        <v>0</v>
      </c>
      <c r="M749" s="10">
        <v>0</v>
      </c>
      <c r="N749" s="10">
        <v>0</v>
      </c>
      <c r="O749" s="10">
        <v>0</v>
      </c>
      <c r="P749" s="12" t="e">
        <f>L749-#REF!</f>
        <v>#REF!</v>
      </c>
      <c r="Q749" s="1" t="e">
        <f>P749-'ВЕРНАЯ на АВГУСТ'!P749</f>
        <v>#REF!</v>
      </c>
    </row>
    <row r="750" spans="1:17" ht="24" x14ac:dyDescent="0.25">
      <c r="A750" s="71"/>
      <c r="B750" s="71"/>
      <c r="C750" s="9" t="s">
        <v>8</v>
      </c>
      <c r="D750" s="10">
        <f t="shared" si="90"/>
        <v>55000</v>
      </c>
      <c r="E750" s="10">
        <v>0</v>
      </c>
      <c r="F750" s="10">
        <v>0</v>
      </c>
      <c r="G750" s="10">
        <v>0</v>
      </c>
      <c r="H750" s="10">
        <v>0</v>
      </c>
      <c r="I750" s="10">
        <v>0</v>
      </c>
      <c r="J750" s="10">
        <v>55000</v>
      </c>
      <c r="K750" s="10">
        <v>0</v>
      </c>
      <c r="L750" s="15">
        <v>0</v>
      </c>
      <c r="M750" s="10">
        <v>0</v>
      </c>
      <c r="N750" s="10">
        <v>0</v>
      </c>
      <c r="O750" s="10">
        <v>0</v>
      </c>
      <c r="P750" s="12" t="e">
        <f>L750-#REF!</f>
        <v>#REF!</v>
      </c>
      <c r="Q750" s="1" t="e">
        <f>P750-'ВЕРНАЯ на АВГУСТ'!P750</f>
        <v>#REF!</v>
      </c>
    </row>
    <row r="751" spans="1:17" ht="24" x14ac:dyDescent="0.25">
      <c r="A751" s="71"/>
      <c r="B751" s="71"/>
      <c r="C751" s="9" t="s">
        <v>9</v>
      </c>
      <c r="D751" s="10">
        <f t="shared" si="90"/>
        <v>0</v>
      </c>
      <c r="E751" s="10">
        <v>0</v>
      </c>
      <c r="F751" s="10">
        <v>0</v>
      </c>
      <c r="G751" s="10">
        <v>0</v>
      </c>
      <c r="H751" s="10">
        <v>0</v>
      </c>
      <c r="I751" s="10">
        <v>0</v>
      </c>
      <c r="J751" s="10">
        <v>0</v>
      </c>
      <c r="K751" s="10">
        <v>0</v>
      </c>
      <c r="L751" s="15">
        <v>0</v>
      </c>
      <c r="M751" s="10">
        <v>0</v>
      </c>
      <c r="N751" s="10">
        <v>0</v>
      </c>
      <c r="O751" s="10">
        <v>0</v>
      </c>
      <c r="P751" s="12" t="e">
        <f>L751-#REF!</f>
        <v>#REF!</v>
      </c>
      <c r="Q751" s="1" t="e">
        <f>P751-'ВЕРНАЯ на АВГУСТ'!P751</f>
        <v>#REF!</v>
      </c>
    </row>
    <row r="752" spans="1:17" ht="36" x14ac:dyDescent="0.25">
      <c r="A752" s="71"/>
      <c r="B752" s="71"/>
      <c r="C752" s="9" t="s">
        <v>10</v>
      </c>
      <c r="D752" s="10">
        <f t="shared" si="90"/>
        <v>0</v>
      </c>
      <c r="E752" s="10">
        <v>0</v>
      </c>
      <c r="F752" s="10">
        <v>0</v>
      </c>
      <c r="G752" s="10">
        <v>0</v>
      </c>
      <c r="H752" s="10">
        <v>0</v>
      </c>
      <c r="I752" s="10">
        <v>0</v>
      </c>
      <c r="J752" s="10">
        <v>0</v>
      </c>
      <c r="K752" s="10">
        <v>0</v>
      </c>
      <c r="L752" s="15">
        <v>0</v>
      </c>
      <c r="M752" s="10">
        <v>0</v>
      </c>
      <c r="N752" s="10">
        <v>0</v>
      </c>
      <c r="O752" s="10">
        <v>0</v>
      </c>
      <c r="P752" s="12" t="e">
        <f>L752-#REF!</f>
        <v>#REF!</v>
      </c>
      <c r="Q752" s="1" t="e">
        <f>P752-'ВЕРНАЯ на АВГУСТ'!P752</f>
        <v>#REF!</v>
      </c>
    </row>
    <row r="753" spans="1:17" hidden="1" x14ac:dyDescent="0.25">
      <c r="A753" s="9"/>
      <c r="B753" s="9"/>
      <c r="C753" s="9"/>
      <c r="D753" s="10">
        <f t="shared" si="90"/>
        <v>0</v>
      </c>
      <c r="E753" s="10"/>
      <c r="F753" s="10"/>
      <c r="G753" s="10"/>
      <c r="H753" s="10"/>
      <c r="I753" s="10"/>
      <c r="J753" s="10"/>
      <c r="K753" s="10"/>
      <c r="L753" s="15"/>
      <c r="M753" s="10"/>
      <c r="N753" s="10"/>
      <c r="O753" s="10"/>
      <c r="P753" s="12" t="e">
        <f>L753-#REF!</f>
        <v>#REF!</v>
      </c>
      <c r="Q753" s="1" t="e">
        <f>P753-'ВЕРНАЯ на АВГУСТ'!P753</f>
        <v>#REF!</v>
      </c>
    </row>
    <row r="754" spans="1:17" x14ac:dyDescent="0.25">
      <c r="A754" s="71" t="s">
        <v>113</v>
      </c>
      <c r="B754" s="71"/>
      <c r="C754" s="9" t="s">
        <v>6</v>
      </c>
      <c r="D754" s="10">
        <f t="shared" si="90"/>
        <v>26399.599999999999</v>
      </c>
      <c r="E754" s="10">
        <f t="shared" ref="D754:O759" si="93">E762+E768</f>
        <v>0</v>
      </c>
      <c r="F754" s="10">
        <f t="shared" si="93"/>
        <v>0</v>
      </c>
      <c r="G754" s="10">
        <f t="shared" si="93"/>
        <v>0</v>
      </c>
      <c r="H754" s="10">
        <f t="shared" si="93"/>
        <v>0</v>
      </c>
      <c r="I754" s="10">
        <f t="shared" si="93"/>
        <v>0</v>
      </c>
      <c r="J754" s="10">
        <f t="shared" si="93"/>
        <v>18548.5</v>
      </c>
      <c r="K754" s="10">
        <f t="shared" si="93"/>
        <v>7851.1</v>
      </c>
      <c r="L754" s="15">
        <f t="shared" si="93"/>
        <v>0</v>
      </c>
      <c r="M754" s="10">
        <f t="shared" si="93"/>
        <v>0</v>
      </c>
      <c r="N754" s="10">
        <f t="shared" si="93"/>
        <v>0</v>
      </c>
      <c r="O754" s="10">
        <f t="shared" si="93"/>
        <v>0</v>
      </c>
      <c r="P754" s="12" t="e">
        <f>L754-#REF!</f>
        <v>#REF!</v>
      </c>
      <c r="Q754" s="1" t="e">
        <f>P754-'ВЕРНАЯ на АВГУСТ'!P754</f>
        <v>#REF!</v>
      </c>
    </row>
    <row r="755" spans="1:17" x14ac:dyDescent="0.25">
      <c r="A755" s="71"/>
      <c r="B755" s="71"/>
      <c r="C755" s="9" t="s">
        <v>7</v>
      </c>
      <c r="D755" s="10">
        <f t="shared" si="90"/>
        <v>26399.599999999999</v>
      </c>
      <c r="E755" s="10">
        <f t="shared" si="93"/>
        <v>0</v>
      </c>
      <c r="F755" s="10">
        <f t="shared" si="93"/>
        <v>0</v>
      </c>
      <c r="G755" s="10">
        <f t="shared" si="93"/>
        <v>0</v>
      </c>
      <c r="H755" s="10">
        <f t="shared" si="93"/>
        <v>0</v>
      </c>
      <c r="I755" s="10">
        <f t="shared" si="93"/>
        <v>0</v>
      </c>
      <c r="J755" s="10">
        <f t="shared" si="93"/>
        <v>18548.5</v>
      </c>
      <c r="K755" s="10">
        <f t="shared" si="93"/>
        <v>7851.1</v>
      </c>
      <c r="L755" s="15">
        <f t="shared" si="93"/>
        <v>0</v>
      </c>
      <c r="M755" s="10">
        <f t="shared" si="93"/>
        <v>0</v>
      </c>
      <c r="N755" s="10">
        <f t="shared" si="93"/>
        <v>0</v>
      </c>
      <c r="O755" s="10">
        <f t="shared" si="93"/>
        <v>0</v>
      </c>
      <c r="P755" s="12" t="e">
        <f>L755-#REF!</f>
        <v>#REF!</v>
      </c>
      <c r="Q755" s="1" t="e">
        <f>P755-'ВЕРНАЯ на АВГУСТ'!P755</f>
        <v>#REF!</v>
      </c>
    </row>
    <row r="756" spans="1:17" ht="24" x14ac:dyDescent="0.25">
      <c r="A756" s="71"/>
      <c r="B756" s="71"/>
      <c r="C756" s="9" t="s">
        <v>8</v>
      </c>
      <c r="D756" s="10">
        <f t="shared" si="90"/>
        <v>0</v>
      </c>
      <c r="E756" s="10">
        <f t="shared" si="93"/>
        <v>0</v>
      </c>
      <c r="F756" s="10">
        <f t="shared" si="93"/>
        <v>0</v>
      </c>
      <c r="G756" s="10">
        <f t="shared" si="93"/>
        <v>0</v>
      </c>
      <c r="H756" s="10">
        <f t="shared" si="93"/>
        <v>0</v>
      </c>
      <c r="I756" s="10">
        <f t="shared" si="93"/>
        <v>0</v>
      </c>
      <c r="J756" s="10">
        <f t="shared" si="93"/>
        <v>0</v>
      </c>
      <c r="K756" s="10">
        <f t="shared" si="93"/>
        <v>0</v>
      </c>
      <c r="L756" s="15">
        <f t="shared" si="93"/>
        <v>0</v>
      </c>
      <c r="M756" s="10">
        <f t="shared" si="93"/>
        <v>0</v>
      </c>
      <c r="N756" s="10">
        <f t="shared" si="93"/>
        <v>0</v>
      </c>
      <c r="O756" s="10">
        <f t="shared" si="93"/>
        <v>0</v>
      </c>
      <c r="P756" s="12" t="e">
        <f>L756-#REF!</f>
        <v>#REF!</v>
      </c>
      <c r="Q756" s="1" t="e">
        <f>P756-'ВЕРНАЯ на АВГУСТ'!P756</f>
        <v>#REF!</v>
      </c>
    </row>
    <row r="757" spans="1:17" ht="24" x14ac:dyDescent="0.25">
      <c r="A757" s="71"/>
      <c r="B757" s="71"/>
      <c r="C757" s="9" t="s">
        <v>9</v>
      </c>
      <c r="D757" s="10">
        <f t="shared" si="90"/>
        <v>0</v>
      </c>
      <c r="E757" s="10">
        <f t="shared" si="93"/>
        <v>0</v>
      </c>
      <c r="F757" s="10">
        <f t="shared" si="93"/>
        <v>0</v>
      </c>
      <c r="G757" s="10">
        <f t="shared" si="93"/>
        <v>0</v>
      </c>
      <c r="H757" s="10">
        <f t="shared" si="93"/>
        <v>0</v>
      </c>
      <c r="I757" s="10">
        <f t="shared" si="93"/>
        <v>0</v>
      </c>
      <c r="J757" s="10">
        <f t="shared" si="93"/>
        <v>0</v>
      </c>
      <c r="K757" s="10">
        <f t="shared" si="93"/>
        <v>0</v>
      </c>
      <c r="L757" s="15">
        <f t="shared" si="93"/>
        <v>0</v>
      </c>
      <c r="M757" s="10">
        <f t="shared" si="93"/>
        <v>0</v>
      </c>
      <c r="N757" s="10">
        <f t="shared" si="93"/>
        <v>0</v>
      </c>
      <c r="O757" s="10">
        <f t="shared" si="93"/>
        <v>0</v>
      </c>
      <c r="P757" s="12" t="e">
        <f>L757-#REF!</f>
        <v>#REF!</v>
      </c>
      <c r="Q757" s="1" t="e">
        <f>P757-'ВЕРНАЯ на АВГУСТ'!P757</f>
        <v>#REF!</v>
      </c>
    </row>
    <row r="758" spans="1:17" ht="36" x14ac:dyDescent="0.25">
      <c r="A758" s="71"/>
      <c r="B758" s="71"/>
      <c r="C758" s="9" t="s">
        <v>10</v>
      </c>
      <c r="D758" s="10">
        <f t="shared" si="90"/>
        <v>0</v>
      </c>
      <c r="E758" s="10">
        <f t="shared" si="93"/>
        <v>0</v>
      </c>
      <c r="F758" s="10">
        <f t="shared" si="93"/>
        <v>0</v>
      </c>
      <c r="G758" s="10">
        <f t="shared" si="93"/>
        <v>0</v>
      </c>
      <c r="H758" s="10">
        <f t="shared" si="93"/>
        <v>0</v>
      </c>
      <c r="I758" s="10">
        <f t="shared" si="93"/>
        <v>0</v>
      </c>
      <c r="J758" s="10">
        <f t="shared" si="93"/>
        <v>0</v>
      </c>
      <c r="K758" s="10">
        <f t="shared" si="93"/>
        <v>0</v>
      </c>
      <c r="L758" s="15">
        <f t="shared" si="93"/>
        <v>0</v>
      </c>
      <c r="M758" s="10">
        <f t="shared" si="93"/>
        <v>0</v>
      </c>
      <c r="N758" s="10">
        <f t="shared" si="93"/>
        <v>0</v>
      </c>
      <c r="O758" s="10">
        <f t="shared" si="93"/>
        <v>0</v>
      </c>
      <c r="P758" s="12" t="e">
        <f>L758-#REF!</f>
        <v>#REF!</v>
      </c>
      <c r="Q758" s="1" t="e">
        <f>P758-'ВЕРНАЯ на АВГУСТ'!P758</f>
        <v>#REF!</v>
      </c>
    </row>
    <row r="759" spans="1:17" hidden="1" x14ac:dyDescent="0.25">
      <c r="A759" s="71"/>
      <c r="B759" s="9"/>
      <c r="C759" s="9"/>
      <c r="D759" s="10">
        <f t="shared" si="93"/>
        <v>0</v>
      </c>
      <c r="E759" s="10">
        <f t="shared" si="93"/>
        <v>0</v>
      </c>
      <c r="F759" s="10">
        <f t="shared" si="93"/>
        <v>0</v>
      </c>
      <c r="G759" s="10">
        <f t="shared" si="93"/>
        <v>0</v>
      </c>
      <c r="H759" s="10">
        <f t="shared" si="93"/>
        <v>0</v>
      </c>
      <c r="I759" s="10">
        <f t="shared" si="93"/>
        <v>0</v>
      </c>
      <c r="J759" s="10">
        <f t="shared" si="93"/>
        <v>0</v>
      </c>
      <c r="K759" s="10">
        <f t="shared" si="93"/>
        <v>0</v>
      </c>
      <c r="L759" s="15">
        <f t="shared" si="93"/>
        <v>0</v>
      </c>
      <c r="M759" s="10">
        <f t="shared" si="93"/>
        <v>0</v>
      </c>
      <c r="N759" s="10">
        <f t="shared" si="93"/>
        <v>0</v>
      </c>
      <c r="O759" s="10">
        <f t="shared" si="93"/>
        <v>0</v>
      </c>
      <c r="P759" s="12" t="e">
        <f>L759-#REF!</f>
        <v>#REF!</v>
      </c>
      <c r="Q759" s="1" t="e">
        <f>P759-'ВЕРНАЯ на АВГУСТ'!P759</f>
        <v>#REF!</v>
      </c>
    </row>
    <row r="760" spans="1:17" x14ac:dyDescent="0.25">
      <c r="A760" s="71"/>
      <c r="B760" s="71" t="s">
        <v>12</v>
      </c>
      <c r="C760" s="71"/>
      <c r="D760" s="71"/>
      <c r="E760" s="71"/>
      <c r="F760" s="71"/>
      <c r="G760" s="71"/>
      <c r="H760" s="71"/>
      <c r="I760" s="71"/>
      <c r="J760" s="71"/>
      <c r="K760" s="71"/>
      <c r="L760" s="71"/>
      <c r="M760" s="71"/>
      <c r="N760" s="71"/>
      <c r="O760" s="71"/>
      <c r="P760" s="12" t="e">
        <f>L760-#REF!</f>
        <v>#REF!</v>
      </c>
      <c r="Q760" s="1" t="e">
        <f>P760-'ВЕРНАЯ на АВГУСТ'!P760</f>
        <v>#REF!</v>
      </c>
    </row>
    <row r="761" spans="1:17" x14ac:dyDescent="0.25">
      <c r="A761" s="71"/>
      <c r="B761" s="9"/>
      <c r="C761" s="9"/>
      <c r="D761" s="9"/>
      <c r="E761" s="9"/>
      <c r="F761" s="9"/>
      <c r="G761" s="9"/>
      <c r="H761" s="9"/>
      <c r="I761" s="9"/>
      <c r="J761" s="9"/>
      <c r="K761" s="9"/>
      <c r="L761" s="17"/>
      <c r="M761" s="9"/>
      <c r="N761" s="9"/>
      <c r="O761" s="9"/>
      <c r="P761" s="12" t="e">
        <f>L761-#REF!</f>
        <v>#REF!</v>
      </c>
      <c r="Q761" s="1" t="e">
        <f>P761-'ВЕРНАЯ на АВГУСТ'!P761</f>
        <v>#REF!</v>
      </c>
    </row>
    <row r="762" spans="1:17" x14ac:dyDescent="0.25">
      <c r="A762" s="71"/>
      <c r="B762" s="71" t="s">
        <v>13</v>
      </c>
      <c r="C762" s="9" t="s">
        <v>6</v>
      </c>
      <c r="D762" s="10">
        <f t="shared" ref="D762:D802" si="94">SUM(E762:O762)</f>
        <v>9979.2000000000007</v>
      </c>
      <c r="E762" s="10">
        <v>0</v>
      </c>
      <c r="F762" s="10">
        <v>0</v>
      </c>
      <c r="G762" s="10">
        <v>0</v>
      </c>
      <c r="H762" s="10">
        <v>0</v>
      </c>
      <c r="I762" s="10">
        <v>0</v>
      </c>
      <c r="J762" s="10">
        <v>9979.2000000000007</v>
      </c>
      <c r="K762" s="10">
        <v>0</v>
      </c>
      <c r="L762" s="15">
        <v>0</v>
      </c>
      <c r="M762" s="10">
        <v>0</v>
      </c>
      <c r="N762" s="10">
        <v>0</v>
      </c>
      <c r="O762" s="10">
        <v>0</v>
      </c>
      <c r="P762" s="12" t="e">
        <f>L762-#REF!</f>
        <v>#REF!</v>
      </c>
      <c r="Q762" s="1" t="e">
        <f>P762-'ВЕРНАЯ на АВГУСТ'!P762</f>
        <v>#REF!</v>
      </c>
    </row>
    <row r="763" spans="1:17" x14ac:dyDescent="0.25">
      <c r="A763" s="71"/>
      <c r="B763" s="71"/>
      <c r="C763" s="9" t="s">
        <v>7</v>
      </c>
      <c r="D763" s="10">
        <f t="shared" si="94"/>
        <v>9979.2000000000007</v>
      </c>
      <c r="E763" s="10">
        <v>0</v>
      </c>
      <c r="F763" s="10">
        <v>0</v>
      </c>
      <c r="G763" s="10">
        <v>0</v>
      </c>
      <c r="H763" s="10">
        <v>0</v>
      </c>
      <c r="I763" s="10">
        <v>0</v>
      </c>
      <c r="J763" s="10">
        <v>9979.2000000000007</v>
      </c>
      <c r="K763" s="10">
        <v>0</v>
      </c>
      <c r="L763" s="15">
        <v>0</v>
      </c>
      <c r="M763" s="10">
        <v>0</v>
      </c>
      <c r="N763" s="10">
        <v>0</v>
      </c>
      <c r="O763" s="10">
        <v>0</v>
      </c>
      <c r="P763" s="12" t="e">
        <f>L763-#REF!</f>
        <v>#REF!</v>
      </c>
      <c r="Q763" s="1" t="e">
        <f>P763-'ВЕРНАЯ на АВГУСТ'!P763</f>
        <v>#REF!</v>
      </c>
    </row>
    <row r="764" spans="1:17" ht="24" x14ac:dyDescent="0.25">
      <c r="A764" s="71"/>
      <c r="B764" s="71"/>
      <c r="C764" s="9" t="s">
        <v>8</v>
      </c>
      <c r="D764" s="10">
        <f t="shared" si="94"/>
        <v>0</v>
      </c>
      <c r="E764" s="10">
        <v>0</v>
      </c>
      <c r="F764" s="10">
        <v>0</v>
      </c>
      <c r="G764" s="10">
        <v>0</v>
      </c>
      <c r="H764" s="10">
        <v>0</v>
      </c>
      <c r="I764" s="10">
        <v>0</v>
      </c>
      <c r="J764" s="10">
        <v>0</v>
      </c>
      <c r="K764" s="10">
        <v>0</v>
      </c>
      <c r="L764" s="15">
        <v>0</v>
      </c>
      <c r="M764" s="10">
        <v>0</v>
      </c>
      <c r="N764" s="10">
        <v>0</v>
      </c>
      <c r="O764" s="10">
        <v>0</v>
      </c>
      <c r="P764" s="12" t="e">
        <f>L764-#REF!</f>
        <v>#REF!</v>
      </c>
      <c r="Q764" s="1" t="e">
        <f>P764-'ВЕРНАЯ на АВГУСТ'!P764</f>
        <v>#REF!</v>
      </c>
    </row>
    <row r="765" spans="1:17" ht="24" x14ac:dyDescent="0.25">
      <c r="A765" s="71"/>
      <c r="B765" s="71"/>
      <c r="C765" s="9" t="s">
        <v>9</v>
      </c>
      <c r="D765" s="10">
        <f t="shared" si="94"/>
        <v>0</v>
      </c>
      <c r="E765" s="10">
        <v>0</v>
      </c>
      <c r="F765" s="10">
        <v>0</v>
      </c>
      <c r="G765" s="10">
        <v>0</v>
      </c>
      <c r="H765" s="10">
        <v>0</v>
      </c>
      <c r="I765" s="10">
        <v>0</v>
      </c>
      <c r="J765" s="10">
        <v>0</v>
      </c>
      <c r="K765" s="10">
        <v>0</v>
      </c>
      <c r="L765" s="15">
        <v>0</v>
      </c>
      <c r="M765" s="10">
        <v>0</v>
      </c>
      <c r="N765" s="10">
        <v>0</v>
      </c>
      <c r="O765" s="10">
        <v>0</v>
      </c>
      <c r="P765" s="12" t="e">
        <f>L765-#REF!</f>
        <v>#REF!</v>
      </c>
      <c r="Q765" s="1" t="e">
        <f>P765-'ВЕРНАЯ на АВГУСТ'!P765</f>
        <v>#REF!</v>
      </c>
    </row>
    <row r="766" spans="1:17" ht="36" x14ac:dyDescent="0.25">
      <c r="A766" s="71"/>
      <c r="B766" s="71"/>
      <c r="C766" s="9" t="s">
        <v>10</v>
      </c>
      <c r="D766" s="10">
        <f t="shared" si="94"/>
        <v>0</v>
      </c>
      <c r="E766" s="10">
        <v>0</v>
      </c>
      <c r="F766" s="10">
        <v>0</v>
      </c>
      <c r="G766" s="10">
        <v>0</v>
      </c>
      <c r="H766" s="10">
        <v>0</v>
      </c>
      <c r="I766" s="10">
        <v>0</v>
      </c>
      <c r="J766" s="10">
        <v>0</v>
      </c>
      <c r="K766" s="10">
        <v>0</v>
      </c>
      <c r="L766" s="15">
        <v>0</v>
      </c>
      <c r="M766" s="10">
        <v>0</v>
      </c>
      <c r="N766" s="10">
        <v>0</v>
      </c>
      <c r="O766" s="10">
        <v>0</v>
      </c>
      <c r="P766" s="12" t="e">
        <f>L766-#REF!</f>
        <v>#REF!</v>
      </c>
      <c r="Q766" s="1" t="e">
        <f>P766-'ВЕРНАЯ на АВГУСТ'!P766</f>
        <v>#REF!</v>
      </c>
    </row>
    <row r="767" spans="1:17" hidden="1" x14ac:dyDescent="0.25">
      <c r="A767" s="71"/>
      <c r="B767" s="9"/>
      <c r="C767" s="9"/>
      <c r="D767" s="10">
        <f t="shared" si="94"/>
        <v>0</v>
      </c>
      <c r="E767" s="10"/>
      <c r="F767" s="10"/>
      <c r="G767" s="10"/>
      <c r="H767" s="10"/>
      <c r="I767" s="10"/>
      <c r="J767" s="10"/>
      <c r="K767" s="10"/>
      <c r="L767" s="15"/>
      <c r="M767" s="10"/>
      <c r="N767" s="10"/>
      <c r="O767" s="10"/>
      <c r="P767" s="12" t="e">
        <f>L767-#REF!</f>
        <v>#REF!</v>
      </c>
      <c r="Q767" s="1" t="e">
        <f>P767-'ВЕРНАЯ на АВГУСТ'!P767</f>
        <v>#REF!</v>
      </c>
    </row>
    <row r="768" spans="1:17" x14ac:dyDescent="0.25">
      <c r="A768" s="71"/>
      <c r="B768" s="71" t="s">
        <v>17</v>
      </c>
      <c r="C768" s="9" t="s">
        <v>6</v>
      </c>
      <c r="D768" s="10">
        <f t="shared" si="94"/>
        <v>16420.400000000001</v>
      </c>
      <c r="E768" s="10">
        <v>0</v>
      </c>
      <c r="F768" s="10">
        <v>0</v>
      </c>
      <c r="G768" s="10">
        <v>0</v>
      </c>
      <c r="H768" s="10">
        <v>0</v>
      </c>
      <c r="I768" s="10">
        <v>0</v>
      </c>
      <c r="J768" s="10">
        <v>8569.2999999999993</v>
      </c>
      <c r="K768" s="10">
        <v>7851.1</v>
      </c>
      <c r="L768" s="15">
        <v>0</v>
      </c>
      <c r="M768" s="10">
        <v>0</v>
      </c>
      <c r="N768" s="10">
        <v>0</v>
      </c>
      <c r="O768" s="10">
        <v>0</v>
      </c>
      <c r="P768" s="12" t="e">
        <f>L768-#REF!</f>
        <v>#REF!</v>
      </c>
      <c r="Q768" s="1" t="e">
        <f>P768-'ВЕРНАЯ на АВГУСТ'!P768</f>
        <v>#REF!</v>
      </c>
    </row>
    <row r="769" spans="1:17" x14ac:dyDescent="0.25">
      <c r="A769" s="71"/>
      <c r="B769" s="71"/>
      <c r="C769" s="9" t="s">
        <v>7</v>
      </c>
      <c r="D769" s="10">
        <f t="shared" si="94"/>
        <v>16420.400000000001</v>
      </c>
      <c r="E769" s="10">
        <v>0</v>
      </c>
      <c r="F769" s="10">
        <v>0</v>
      </c>
      <c r="G769" s="10">
        <v>0</v>
      </c>
      <c r="H769" s="10">
        <v>0</v>
      </c>
      <c r="I769" s="10">
        <v>0</v>
      </c>
      <c r="J769" s="10">
        <v>8569.2999999999993</v>
      </c>
      <c r="K769" s="10">
        <v>7851.1</v>
      </c>
      <c r="L769" s="15">
        <v>0</v>
      </c>
      <c r="M769" s="10">
        <v>0</v>
      </c>
      <c r="N769" s="10">
        <v>0</v>
      </c>
      <c r="O769" s="10">
        <v>0</v>
      </c>
      <c r="P769" s="12" t="e">
        <f>L769-#REF!</f>
        <v>#REF!</v>
      </c>
      <c r="Q769" s="1" t="e">
        <f>P769-'ВЕРНАЯ на АВГУСТ'!P769</f>
        <v>#REF!</v>
      </c>
    </row>
    <row r="770" spans="1:17" ht="24" x14ac:dyDescent="0.25">
      <c r="A770" s="71"/>
      <c r="B770" s="71"/>
      <c r="C770" s="9" t="s">
        <v>8</v>
      </c>
      <c r="D770" s="10">
        <f t="shared" si="94"/>
        <v>0</v>
      </c>
      <c r="E770" s="10">
        <v>0</v>
      </c>
      <c r="F770" s="10">
        <v>0</v>
      </c>
      <c r="G770" s="10">
        <v>0</v>
      </c>
      <c r="H770" s="10">
        <v>0</v>
      </c>
      <c r="I770" s="10">
        <v>0</v>
      </c>
      <c r="J770" s="10">
        <v>0</v>
      </c>
      <c r="K770" s="10">
        <v>0</v>
      </c>
      <c r="L770" s="15">
        <v>0</v>
      </c>
      <c r="M770" s="10">
        <v>0</v>
      </c>
      <c r="N770" s="10">
        <v>0</v>
      </c>
      <c r="O770" s="10">
        <v>0</v>
      </c>
      <c r="P770" s="12" t="e">
        <f>L770-#REF!</f>
        <v>#REF!</v>
      </c>
      <c r="Q770" s="1" t="e">
        <f>P770-'ВЕРНАЯ на АВГУСТ'!P770</f>
        <v>#REF!</v>
      </c>
    </row>
    <row r="771" spans="1:17" ht="24" x14ac:dyDescent="0.25">
      <c r="A771" s="71"/>
      <c r="B771" s="71"/>
      <c r="C771" s="9" t="s">
        <v>9</v>
      </c>
      <c r="D771" s="10">
        <f t="shared" si="94"/>
        <v>0</v>
      </c>
      <c r="E771" s="10">
        <v>0</v>
      </c>
      <c r="F771" s="10">
        <v>0</v>
      </c>
      <c r="G771" s="10">
        <v>0</v>
      </c>
      <c r="H771" s="10">
        <v>0</v>
      </c>
      <c r="I771" s="10">
        <v>0</v>
      </c>
      <c r="J771" s="10">
        <v>0</v>
      </c>
      <c r="K771" s="10">
        <v>0</v>
      </c>
      <c r="L771" s="15">
        <v>0</v>
      </c>
      <c r="M771" s="10">
        <v>0</v>
      </c>
      <c r="N771" s="10">
        <v>0</v>
      </c>
      <c r="O771" s="10">
        <v>0</v>
      </c>
      <c r="P771" s="12" t="e">
        <f>L771-#REF!</f>
        <v>#REF!</v>
      </c>
      <c r="Q771" s="1" t="e">
        <f>P771-'ВЕРНАЯ на АВГУСТ'!P771</f>
        <v>#REF!</v>
      </c>
    </row>
    <row r="772" spans="1:17" ht="36" x14ac:dyDescent="0.25">
      <c r="A772" s="71"/>
      <c r="B772" s="71"/>
      <c r="C772" s="9" t="s">
        <v>10</v>
      </c>
      <c r="D772" s="10">
        <f t="shared" si="94"/>
        <v>0</v>
      </c>
      <c r="E772" s="10">
        <v>0</v>
      </c>
      <c r="F772" s="10">
        <v>0</v>
      </c>
      <c r="G772" s="10">
        <v>0</v>
      </c>
      <c r="H772" s="10">
        <v>0</v>
      </c>
      <c r="I772" s="10">
        <v>0</v>
      </c>
      <c r="J772" s="10">
        <v>0</v>
      </c>
      <c r="K772" s="10">
        <v>0</v>
      </c>
      <c r="L772" s="15">
        <v>0</v>
      </c>
      <c r="M772" s="10">
        <v>0</v>
      </c>
      <c r="N772" s="10">
        <v>0</v>
      </c>
      <c r="O772" s="10">
        <v>0</v>
      </c>
      <c r="P772" s="12" t="e">
        <f>L772-#REF!</f>
        <v>#REF!</v>
      </c>
      <c r="Q772" s="1" t="e">
        <f>P772-'ВЕРНАЯ на АВГУСТ'!P772</f>
        <v>#REF!</v>
      </c>
    </row>
    <row r="773" spans="1:17" hidden="1" x14ac:dyDescent="0.25">
      <c r="A773" s="9"/>
      <c r="B773" s="9"/>
      <c r="C773" s="9"/>
      <c r="D773" s="10">
        <f t="shared" si="94"/>
        <v>0</v>
      </c>
      <c r="E773" s="10"/>
      <c r="F773" s="10"/>
      <c r="G773" s="10"/>
      <c r="H773" s="10"/>
      <c r="I773" s="10"/>
      <c r="J773" s="10"/>
      <c r="K773" s="10"/>
      <c r="L773" s="15"/>
      <c r="M773" s="10"/>
      <c r="N773" s="10"/>
      <c r="O773" s="10"/>
      <c r="P773" s="12" t="e">
        <f>L773-#REF!</f>
        <v>#REF!</v>
      </c>
      <c r="Q773" s="1" t="e">
        <f>P773-'ВЕРНАЯ на АВГУСТ'!P773</f>
        <v>#REF!</v>
      </c>
    </row>
    <row r="774" spans="1:17" x14ac:dyDescent="0.25">
      <c r="A774" s="71" t="s">
        <v>114</v>
      </c>
      <c r="B774" s="71" t="s">
        <v>13</v>
      </c>
      <c r="C774" s="9" t="s">
        <v>6</v>
      </c>
      <c r="D774" s="10">
        <f t="shared" si="94"/>
        <v>13346.9</v>
      </c>
      <c r="E774" s="10">
        <v>0</v>
      </c>
      <c r="F774" s="10">
        <v>0</v>
      </c>
      <c r="G774" s="10">
        <v>0</v>
      </c>
      <c r="H774" s="10">
        <v>0</v>
      </c>
      <c r="I774" s="10">
        <v>0</v>
      </c>
      <c r="J774" s="10">
        <v>13346.9</v>
      </c>
      <c r="K774" s="10">
        <v>0</v>
      </c>
      <c r="L774" s="15">
        <v>0</v>
      </c>
      <c r="M774" s="10">
        <v>0</v>
      </c>
      <c r="N774" s="10">
        <v>0</v>
      </c>
      <c r="O774" s="10">
        <v>0</v>
      </c>
      <c r="P774" s="12" t="e">
        <f>L774-#REF!</f>
        <v>#REF!</v>
      </c>
      <c r="Q774" s="1" t="e">
        <f>P774-'ВЕРНАЯ на АВГУСТ'!P774</f>
        <v>#REF!</v>
      </c>
    </row>
    <row r="775" spans="1:17" x14ac:dyDescent="0.25">
      <c r="A775" s="71"/>
      <c r="B775" s="71"/>
      <c r="C775" s="9" t="s">
        <v>7</v>
      </c>
      <c r="D775" s="10">
        <f t="shared" si="94"/>
        <v>13346.9</v>
      </c>
      <c r="E775" s="10">
        <v>0</v>
      </c>
      <c r="F775" s="10">
        <v>0</v>
      </c>
      <c r="G775" s="10">
        <v>0</v>
      </c>
      <c r="H775" s="10">
        <v>0</v>
      </c>
      <c r="I775" s="10">
        <v>0</v>
      </c>
      <c r="J775" s="10">
        <v>13346.9</v>
      </c>
      <c r="K775" s="10">
        <v>0</v>
      </c>
      <c r="L775" s="15">
        <v>0</v>
      </c>
      <c r="M775" s="10">
        <v>0</v>
      </c>
      <c r="N775" s="10">
        <v>0</v>
      </c>
      <c r="O775" s="10">
        <v>0</v>
      </c>
      <c r="P775" s="12" t="e">
        <f>L775-#REF!</f>
        <v>#REF!</v>
      </c>
      <c r="Q775" s="1" t="e">
        <f>P775-'ВЕРНАЯ на АВГУСТ'!P775</f>
        <v>#REF!</v>
      </c>
    </row>
    <row r="776" spans="1:17" ht="24" x14ac:dyDescent="0.25">
      <c r="A776" s="71"/>
      <c r="B776" s="71"/>
      <c r="C776" s="9" t="s">
        <v>8</v>
      </c>
      <c r="D776" s="10">
        <f t="shared" si="94"/>
        <v>0</v>
      </c>
      <c r="E776" s="10">
        <v>0</v>
      </c>
      <c r="F776" s="10">
        <v>0</v>
      </c>
      <c r="G776" s="10">
        <v>0</v>
      </c>
      <c r="H776" s="10">
        <v>0</v>
      </c>
      <c r="I776" s="10">
        <v>0</v>
      </c>
      <c r="J776" s="10">
        <v>0</v>
      </c>
      <c r="K776" s="10">
        <v>0</v>
      </c>
      <c r="L776" s="15">
        <v>0</v>
      </c>
      <c r="M776" s="10">
        <v>0</v>
      </c>
      <c r="N776" s="10">
        <v>0</v>
      </c>
      <c r="O776" s="10">
        <v>0</v>
      </c>
      <c r="P776" s="12" t="e">
        <f>L776-#REF!</f>
        <v>#REF!</v>
      </c>
      <c r="Q776" s="1" t="e">
        <f>P776-'ВЕРНАЯ на АВГУСТ'!P776</f>
        <v>#REF!</v>
      </c>
    </row>
    <row r="777" spans="1:17" ht="24" x14ac:dyDescent="0.25">
      <c r="A777" s="71"/>
      <c r="B777" s="71"/>
      <c r="C777" s="9" t="s">
        <v>9</v>
      </c>
      <c r="D777" s="10">
        <f t="shared" si="94"/>
        <v>0</v>
      </c>
      <c r="E777" s="10">
        <v>0</v>
      </c>
      <c r="F777" s="10">
        <v>0</v>
      </c>
      <c r="G777" s="10">
        <v>0</v>
      </c>
      <c r="H777" s="10">
        <v>0</v>
      </c>
      <c r="I777" s="10">
        <v>0</v>
      </c>
      <c r="J777" s="10">
        <v>0</v>
      </c>
      <c r="K777" s="10">
        <v>0</v>
      </c>
      <c r="L777" s="15">
        <v>0</v>
      </c>
      <c r="M777" s="10">
        <v>0</v>
      </c>
      <c r="N777" s="10">
        <v>0</v>
      </c>
      <c r="O777" s="10">
        <v>0</v>
      </c>
      <c r="P777" s="12" t="e">
        <f>L777-#REF!</f>
        <v>#REF!</v>
      </c>
      <c r="Q777" s="1" t="e">
        <f>P777-'ВЕРНАЯ на АВГУСТ'!P777</f>
        <v>#REF!</v>
      </c>
    </row>
    <row r="778" spans="1:17" ht="36" x14ac:dyDescent="0.25">
      <c r="A778" s="71"/>
      <c r="B778" s="71"/>
      <c r="C778" s="9" t="s">
        <v>10</v>
      </c>
      <c r="D778" s="10">
        <f t="shared" si="94"/>
        <v>0</v>
      </c>
      <c r="E778" s="10">
        <v>0</v>
      </c>
      <c r="F778" s="10">
        <v>0</v>
      </c>
      <c r="G778" s="10">
        <v>0</v>
      </c>
      <c r="H778" s="10">
        <v>0</v>
      </c>
      <c r="I778" s="10">
        <v>0</v>
      </c>
      <c r="J778" s="10">
        <v>0</v>
      </c>
      <c r="K778" s="10">
        <v>0</v>
      </c>
      <c r="L778" s="15">
        <v>0</v>
      </c>
      <c r="M778" s="10">
        <v>0</v>
      </c>
      <c r="N778" s="10">
        <v>0</v>
      </c>
      <c r="O778" s="10">
        <v>0</v>
      </c>
      <c r="P778" s="12" t="e">
        <f>L778-#REF!</f>
        <v>#REF!</v>
      </c>
      <c r="Q778" s="1" t="e">
        <f>P778-'ВЕРНАЯ на АВГУСТ'!P778</f>
        <v>#REF!</v>
      </c>
    </row>
    <row r="779" spans="1:17" hidden="1" x14ac:dyDescent="0.25">
      <c r="A779" s="9"/>
      <c r="B779" s="9"/>
      <c r="C779" s="9"/>
      <c r="D779" s="10">
        <f t="shared" si="94"/>
        <v>0</v>
      </c>
      <c r="E779" s="10"/>
      <c r="F779" s="10"/>
      <c r="G779" s="10"/>
      <c r="H779" s="10"/>
      <c r="I779" s="10"/>
      <c r="J779" s="10"/>
      <c r="K779" s="10"/>
      <c r="L779" s="15"/>
      <c r="M779" s="10"/>
      <c r="N779" s="10"/>
      <c r="O779" s="10"/>
      <c r="P779" s="12" t="e">
        <f>L779-#REF!</f>
        <v>#REF!</v>
      </c>
      <c r="Q779" s="1" t="e">
        <f>P779-'ВЕРНАЯ на АВГУСТ'!P779</f>
        <v>#REF!</v>
      </c>
    </row>
    <row r="780" spans="1:17" x14ac:dyDescent="0.25">
      <c r="A780" s="71" t="s">
        <v>115</v>
      </c>
      <c r="B780" s="71" t="s">
        <v>13</v>
      </c>
      <c r="C780" s="9" t="s">
        <v>6</v>
      </c>
      <c r="D780" s="10">
        <f t="shared" si="94"/>
        <v>150370.79999999999</v>
      </c>
      <c r="E780" s="10">
        <v>0</v>
      </c>
      <c r="F780" s="10">
        <v>0</v>
      </c>
      <c r="G780" s="10">
        <v>0</v>
      </c>
      <c r="H780" s="10">
        <v>0</v>
      </c>
      <c r="I780" s="10">
        <v>0</v>
      </c>
      <c r="J780" s="10">
        <v>0</v>
      </c>
      <c r="K780" s="10">
        <v>0</v>
      </c>
      <c r="L780" s="15">
        <v>0</v>
      </c>
      <c r="M780" s="10">
        <v>48011.199999999997</v>
      </c>
      <c r="N780" s="10">
        <v>102359.6</v>
      </c>
      <c r="O780" s="10">
        <v>0</v>
      </c>
      <c r="P780" s="12" t="e">
        <f>L780-#REF!</f>
        <v>#REF!</v>
      </c>
      <c r="Q780" s="1" t="e">
        <f>P780-'ВЕРНАЯ на АВГУСТ'!P780</f>
        <v>#REF!</v>
      </c>
    </row>
    <row r="781" spans="1:17" x14ac:dyDescent="0.25">
      <c r="A781" s="71"/>
      <c r="B781" s="71"/>
      <c r="C781" s="9" t="s">
        <v>7</v>
      </c>
      <c r="D781" s="10">
        <f t="shared" si="94"/>
        <v>16540.8</v>
      </c>
      <c r="E781" s="10">
        <v>0</v>
      </c>
      <c r="F781" s="10">
        <v>0</v>
      </c>
      <c r="G781" s="10">
        <v>0</v>
      </c>
      <c r="H781" s="10">
        <v>0</v>
      </c>
      <c r="I781" s="10">
        <v>0</v>
      </c>
      <c r="J781" s="10">
        <v>0</v>
      </c>
      <c r="K781" s="10">
        <v>0</v>
      </c>
      <c r="L781" s="15">
        <v>0</v>
      </c>
      <c r="M781" s="10">
        <v>5281.2</v>
      </c>
      <c r="N781" s="10">
        <v>11259.6</v>
      </c>
      <c r="O781" s="10">
        <v>0</v>
      </c>
      <c r="P781" s="12" t="e">
        <f>L781-#REF!</f>
        <v>#REF!</v>
      </c>
      <c r="Q781" s="1" t="e">
        <f>P781-'ВЕРНАЯ на АВГУСТ'!P781</f>
        <v>#REF!</v>
      </c>
    </row>
    <row r="782" spans="1:17" ht="24" x14ac:dyDescent="0.25">
      <c r="A782" s="71"/>
      <c r="B782" s="71"/>
      <c r="C782" s="9" t="s">
        <v>8</v>
      </c>
      <c r="D782" s="10">
        <f t="shared" si="94"/>
        <v>133830</v>
      </c>
      <c r="E782" s="10">
        <v>0</v>
      </c>
      <c r="F782" s="10">
        <v>0</v>
      </c>
      <c r="G782" s="10">
        <v>0</v>
      </c>
      <c r="H782" s="10">
        <v>0</v>
      </c>
      <c r="I782" s="10">
        <v>0</v>
      </c>
      <c r="J782" s="10">
        <v>0</v>
      </c>
      <c r="K782" s="10">
        <v>0</v>
      </c>
      <c r="L782" s="15">
        <v>0</v>
      </c>
      <c r="M782" s="10">
        <v>42730</v>
      </c>
      <c r="N782" s="10">
        <v>91100</v>
      </c>
      <c r="O782" s="10">
        <v>0</v>
      </c>
      <c r="P782" s="12" t="e">
        <f>L782-#REF!</f>
        <v>#REF!</v>
      </c>
      <c r="Q782" s="1" t="e">
        <f>P782-'ВЕРНАЯ на АВГУСТ'!P782</f>
        <v>#REF!</v>
      </c>
    </row>
    <row r="783" spans="1:17" ht="24" x14ac:dyDescent="0.25">
      <c r="A783" s="71"/>
      <c r="B783" s="71"/>
      <c r="C783" s="9" t="s">
        <v>9</v>
      </c>
      <c r="D783" s="10">
        <f t="shared" si="94"/>
        <v>0</v>
      </c>
      <c r="E783" s="10">
        <v>0</v>
      </c>
      <c r="F783" s="10">
        <v>0</v>
      </c>
      <c r="G783" s="10">
        <v>0</v>
      </c>
      <c r="H783" s="10">
        <v>0</v>
      </c>
      <c r="I783" s="10">
        <v>0</v>
      </c>
      <c r="J783" s="10">
        <v>0</v>
      </c>
      <c r="K783" s="10">
        <v>0</v>
      </c>
      <c r="L783" s="15">
        <v>0</v>
      </c>
      <c r="M783" s="10">
        <v>0</v>
      </c>
      <c r="N783" s="10">
        <v>0</v>
      </c>
      <c r="O783" s="10">
        <v>0</v>
      </c>
      <c r="P783" s="12" t="e">
        <f>L783-#REF!</f>
        <v>#REF!</v>
      </c>
      <c r="Q783" s="1" t="e">
        <f>P783-'ВЕРНАЯ на АВГУСТ'!P783</f>
        <v>#REF!</v>
      </c>
    </row>
    <row r="784" spans="1:17" ht="36" x14ac:dyDescent="0.25">
      <c r="A784" s="71"/>
      <c r="B784" s="71"/>
      <c r="C784" s="9" t="s">
        <v>10</v>
      </c>
      <c r="D784" s="10">
        <f t="shared" si="94"/>
        <v>0</v>
      </c>
      <c r="E784" s="10">
        <v>0</v>
      </c>
      <c r="F784" s="10">
        <v>0</v>
      </c>
      <c r="G784" s="10">
        <v>0</v>
      </c>
      <c r="H784" s="10">
        <v>0</v>
      </c>
      <c r="I784" s="10">
        <v>0</v>
      </c>
      <c r="J784" s="10">
        <v>0</v>
      </c>
      <c r="K784" s="10">
        <v>0</v>
      </c>
      <c r="L784" s="15">
        <v>0</v>
      </c>
      <c r="M784" s="10">
        <v>0</v>
      </c>
      <c r="N784" s="10">
        <v>0</v>
      </c>
      <c r="O784" s="10">
        <v>0</v>
      </c>
      <c r="P784" s="12" t="e">
        <f>L784-#REF!</f>
        <v>#REF!</v>
      </c>
      <c r="Q784" s="1" t="e">
        <f>P784-'ВЕРНАЯ на АВГУСТ'!P784</f>
        <v>#REF!</v>
      </c>
    </row>
    <row r="785" spans="1:17" hidden="1" x14ac:dyDescent="0.25">
      <c r="A785" s="9"/>
      <c r="B785" s="9"/>
      <c r="C785" s="9"/>
      <c r="D785" s="10">
        <f t="shared" si="94"/>
        <v>0</v>
      </c>
      <c r="E785" s="10"/>
      <c r="F785" s="10"/>
      <c r="G785" s="10"/>
      <c r="H785" s="10"/>
      <c r="I785" s="10"/>
      <c r="J785" s="10"/>
      <c r="K785" s="10"/>
      <c r="L785" s="15"/>
      <c r="M785" s="10"/>
      <c r="N785" s="10"/>
      <c r="O785" s="10"/>
      <c r="P785" s="12" t="e">
        <f>L785-#REF!</f>
        <v>#REF!</v>
      </c>
      <c r="Q785" s="1" t="e">
        <f>P785-'ВЕРНАЯ на АВГУСТ'!P785</f>
        <v>#REF!</v>
      </c>
    </row>
    <row r="786" spans="1:17" x14ac:dyDescent="0.25">
      <c r="A786" s="71" t="s">
        <v>116</v>
      </c>
      <c r="B786" s="71" t="s">
        <v>13</v>
      </c>
      <c r="C786" s="9" t="s">
        <v>6</v>
      </c>
      <c r="D786" s="10">
        <f t="shared" si="94"/>
        <v>111663</v>
      </c>
      <c r="E786" s="10">
        <v>0</v>
      </c>
      <c r="F786" s="10">
        <v>0</v>
      </c>
      <c r="G786" s="10">
        <v>0</v>
      </c>
      <c r="H786" s="10">
        <v>0</v>
      </c>
      <c r="I786" s="10">
        <v>0</v>
      </c>
      <c r="J786" s="10">
        <v>0</v>
      </c>
      <c r="K786" s="10">
        <v>55831.5</v>
      </c>
      <c r="L786" s="15">
        <v>0</v>
      </c>
      <c r="M786" s="10">
        <v>55831.5</v>
      </c>
      <c r="N786" s="10">
        <v>0</v>
      </c>
      <c r="O786" s="10">
        <v>0</v>
      </c>
      <c r="P786" s="12" t="e">
        <f>L786-#REF!</f>
        <v>#REF!</v>
      </c>
      <c r="Q786" s="1" t="e">
        <f>P786-'ВЕРНАЯ на АВГУСТ'!P786</f>
        <v>#REF!</v>
      </c>
    </row>
    <row r="787" spans="1:17" x14ac:dyDescent="0.25">
      <c r="A787" s="71"/>
      <c r="B787" s="71"/>
      <c r="C787" s="9" t="s">
        <v>7</v>
      </c>
      <c r="D787" s="10">
        <f t="shared" si="94"/>
        <v>12283</v>
      </c>
      <c r="E787" s="10">
        <v>0</v>
      </c>
      <c r="F787" s="10">
        <v>0</v>
      </c>
      <c r="G787" s="10">
        <v>0</v>
      </c>
      <c r="H787" s="10">
        <v>0</v>
      </c>
      <c r="I787" s="10">
        <v>0</v>
      </c>
      <c r="J787" s="10">
        <v>0</v>
      </c>
      <c r="K787" s="10">
        <v>6141.5</v>
      </c>
      <c r="L787" s="15">
        <v>0</v>
      </c>
      <c r="M787" s="10">
        <v>6141.5</v>
      </c>
      <c r="N787" s="10">
        <v>0</v>
      </c>
      <c r="O787" s="10">
        <v>0</v>
      </c>
      <c r="P787" s="12" t="e">
        <f>L787-#REF!</f>
        <v>#REF!</v>
      </c>
      <c r="Q787" s="1" t="e">
        <f>P787-'ВЕРНАЯ на АВГУСТ'!P787</f>
        <v>#REF!</v>
      </c>
    </row>
    <row r="788" spans="1:17" ht="24" x14ac:dyDescent="0.25">
      <c r="A788" s="71"/>
      <c r="B788" s="71"/>
      <c r="C788" s="9" t="s">
        <v>8</v>
      </c>
      <c r="D788" s="10">
        <f t="shared" si="94"/>
        <v>99380</v>
      </c>
      <c r="E788" s="10">
        <v>0</v>
      </c>
      <c r="F788" s="10">
        <v>0</v>
      </c>
      <c r="G788" s="10">
        <v>0</v>
      </c>
      <c r="H788" s="10">
        <v>0</v>
      </c>
      <c r="I788" s="10">
        <v>0</v>
      </c>
      <c r="J788" s="10">
        <v>0</v>
      </c>
      <c r="K788" s="10">
        <v>49690</v>
      </c>
      <c r="L788" s="15">
        <v>0</v>
      </c>
      <c r="M788" s="10">
        <v>49690</v>
      </c>
      <c r="N788" s="10">
        <v>0</v>
      </c>
      <c r="O788" s="10">
        <v>0</v>
      </c>
      <c r="P788" s="12" t="e">
        <f>L788-#REF!</f>
        <v>#REF!</v>
      </c>
      <c r="Q788" s="1" t="e">
        <f>P788-'ВЕРНАЯ на АВГУСТ'!P788</f>
        <v>#REF!</v>
      </c>
    </row>
    <row r="789" spans="1:17" ht="24" x14ac:dyDescent="0.25">
      <c r="A789" s="71"/>
      <c r="B789" s="71"/>
      <c r="C789" s="9" t="s">
        <v>9</v>
      </c>
      <c r="D789" s="10">
        <f t="shared" si="94"/>
        <v>0</v>
      </c>
      <c r="E789" s="10">
        <v>0</v>
      </c>
      <c r="F789" s="10">
        <v>0</v>
      </c>
      <c r="G789" s="10">
        <v>0</v>
      </c>
      <c r="H789" s="10">
        <v>0</v>
      </c>
      <c r="I789" s="10">
        <v>0</v>
      </c>
      <c r="J789" s="10">
        <v>0</v>
      </c>
      <c r="K789" s="10">
        <v>0</v>
      </c>
      <c r="L789" s="15">
        <v>0</v>
      </c>
      <c r="M789" s="10">
        <v>0</v>
      </c>
      <c r="N789" s="10">
        <v>0</v>
      </c>
      <c r="O789" s="10">
        <v>0</v>
      </c>
      <c r="P789" s="12" t="e">
        <f>L789-#REF!</f>
        <v>#REF!</v>
      </c>
      <c r="Q789" s="1" t="e">
        <f>P789-'ВЕРНАЯ на АВГУСТ'!P789</f>
        <v>#REF!</v>
      </c>
    </row>
    <row r="790" spans="1:17" ht="36" x14ac:dyDescent="0.25">
      <c r="A790" s="71"/>
      <c r="B790" s="71"/>
      <c r="C790" s="9" t="s">
        <v>10</v>
      </c>
      <c r="D790" s="10">
        <f t="shared" si="94"/>
        <v>0</v>
      </c>
      <c r="E790" s="10">
        <v>0</v>
      </c>
      <c r="F790" s="10">
        <v>0</v>
      </c>
      <c r="G790" s="10">
        <v>0</v>
      </c>
      <c r="H790" s="10">
        <v>0</v>
      </c>
      <c r="I790" s="10">
        <v>0</v>
      </c>
      <c r="J790" s="10">
        <v>0</v>
      </c>
      <c r="K790" s="10">
        <v>0</v>
      </c>
      <c r="L790" s="15">
        <v>0</v>
      </c>
      <c r="M790" s="10">
        <v>0</v>
      </c>
      <c r="N790" s="10">
        <v>0</v>
      </c>
      <c r="O790" s="10">
        <v>0</v>
      </c>
      <c r="P790" s="12" t="e">
        <f>L790-#REF!</f>
        <v>#REF!</v>
      </c>
      <c r="Q790" s="1" t="e">
        <f>P790-'ВЕРНАЯ на АВГУСТ'!P790</f>
        <v>#REF!</v>
      </c>
    </row>
    <row r="791" spans="1:17" ht="15.75" customHeight="1" x14ac:dyDescent="0.25">
      <c r="A791" s="9"/>
      <c r="B791" s="9"/>
      <c r="C791" s="9"/>
      <c r="D791" s="10">
        <f t="shared" si="94"/>
        <v>0</v>
      </c>
      <c r="E791" s="10"/>
      <c r="F791" s="10"/>
      <c r="G791" s="10"/>
      <c r="H791" s="10"/>
      <c r="I791" s="10"/>
      <c r="J791" s="10"/>
      <c r="K791" s="10"/>
      <c r="L791" s="15"/>
      <c r="M791" s="10"/>
      <c r="N791" s="10"/>
      <c r="O791" s="10"/>
      <c r="P791" s="12" t="e">
        <f>L791-#REF!</f>
        <v>#REF!</v>
      </c>
      <c r="Q791" s="1" t="e">
        <f>P791-'ВЕРНАЯ на АВГУСТ'!P791</f>
        <v>#REF!</v>
      </c>
    </row>
    <row r="792" spans="1:17" x14ac:dyDescent="0.25">
      <c r="A792" s="71" t="s">
        <v>117</v>
      </c>
      <c r="B792" s="71" t="s">
        <v>21</v>
      </c>
      <c r="C792" s="9" t="s">
        <v>6</v>
      </c>
      <c r="D792" s="10">
        <f t="shared" si="94"/>
        <v>84076.700000000012</v>
      </c>
      <c r="E792" s="10">
        <v>0</v>
      </c>
      <c r="F792" s="10">
        <v>0</v>
      </c>
      <c r="G792" s="10">
        <v>0</v>
      </c>
      <c r="H792" s="10">
        <v>0</v>
      </c>
      <c r="I792" s="10">
        <v>0</v>
      </c>
      <c r="J792" s="10">
        <v>0</v>
      </c>
      <c r="K792" s="10">
        <v>0</v>
      </c>
      <c r="L792" s="15">
        <v>39582</v>
      </c>
      <c r="M792" s="10">
        <v>24775.3</v>
      </c>
      <c r="N792" s="10">
        <v>19719.400000000001</v>
      </c>
      <c r="O792" s="10">
        <v>0</v>
      </c>
      <c r="P792" s="12" t="e">
        <f>L792-#REF!</f>
        <v>#REF!</v>
      </c>
      <c r="Q792" s="1" t="e">
        <f>P792-'ВЕРНАЯ на АВГУСТ'!P792</f>
        <v>#REF!</v>
      </c>
    </row>
    <row r="793" spans="1:17" x14ac:dyDescent="0.25">
      <c r="A793" s="71"/>
      <c r="B793" s="71"/>
      <c r="C793" s="9" t="s">
        <v>7</v>
      </c>
      <c r="D793" s="10">
        <f t="shared" si="94"/>
        <v>9248.4</v>
      </c>
      <c r="E793" s="10">
        <v>0</v>
      </c>
      <c r="F793" s="10">
        <v>0</v>
      </c>
      <c r="G793" s="10">
        <v>0</v>
      </c>
      <c r="H793" s="10">
        <v>0</v>
      </c>
      <c r="I793" s="10">
        <v>0</v>
      </c>
      <c r="J793" s="10">
        <v>0</v>
      </c>
      <c r="K793" s="10">
        <v>0</v>
      </c>
      <c r="L793" s="15">
        <v>4354</v>
      </c>
      <c r="M793" s="10">
        <v>2725.3</v>
      </c>
      <c r="N793" s="10">
        <v>2169.1</v>
      </c>
      <c r="O793" s="10">
        <v>0</v>
      </c>
      <c r="P793" s="12" t="e">
        <f>L793-#REF!</f>
        <v>#REF!</v>
      </c>
      <c r="Q793" s="1" t="e">
        <f>P793-'ВЕРНАЯ на АВГУСТ'!P793</f>
        <v>#REF!</v>
      </c>
    </row>
    <row r="794" spans="1:17" ht="24" x14ac:dyDescent="0.25">
      <c r="A794" s="71"/>
      <c r="B794" s="71"/>
      <c r="C794" s="9" t="s">
        <v>8</v>
      </c>
      <c r="D794" s="10">
        <f t="shared" si="94"/>
        <v>74828.3</v>
      </c>
      <c r="E794" s="10">
        <v>0</v>
      </c>
      <c r="F794" s="10">
        <v>0</v>
      </c>
      <c r="G794" s="10">
        <v>0</v>
      </c>
      <c r="H794" s="10">
        <v>0</v>
      </c>
      <c r="I794" s="10">
        <v>0</v>
      </c>
      <c r="J794" s="10">
        <v>0</v>
      </c>
      <c r="K794" s="10">
        <v>0</v>
      </c>
      <c r="L794" s="15">
        <v>35228</v>
      </c>
      <c r="M794" s="10">
        <v>22050</v>
      </c>
      <c r="N794" s="10">
        <v>17550.3</v>
      </c>
      <c r="O794" s="10">
        <v>0</v>
      </c>
      <c r="P794" s="12" t="e">
        <f>L794-#REF!</f>
        <v>#REF!</v>
      </c>
      <c r="Q794" s="1" t="e">
        <f>P794-'ВЕРНАЯ на АВГУСТ'!P794</f>
        <v>#REF!</v>
      </c>
    </row>
    <row r="795" spans="1:17" ht="24" x14ac:dyDescent="0.25">
      <c r="A795" s="71"/>
      <c r="B795" s="71"/>
      <c r="C795" s="9" t="s">
        <v>9</v>
      </c>
      <c r="D795" s="10">
        <f t="shared" si="94"/>
        <v>0</v>
      </c>
      <c r="E795" s="10">
        <v>0</v>
      </c>
      <c r="F795" s="10">
        <v>0</v>
      </c>
      <c r="G795" s="10">
        <v>0</v>
      </c>
      <c r="H795" s="10">
        <v>0</v>
      </c>
      <c r="I795" s="10">
        <v>0</v>
      </c>
      <c r="J795" s="10">
        <v>0</v>
      </c>
      <c r="K795" s="10">
        <v>0</v>
      </c>
      <c r="L795" s="15">
        <v>0</v>
      </c>
      <c r="M795" s="10">
        <v>0</v>
      </c>
      <c r="N795" s="10">
        <v>0</v>
      </c>
      <c r="O795" s="10">
        <v>0</v>
      </c>
      <c r="P795" s="12" t="e">
        <f>L795-#REF!</f>
        <v>#REF!</v>
      </c>
      <c r="Q795" s="1" t="e">
        <f>P795-'ВЕРНАЯ на АВГУСТ'!P795</f>
        <v>#REF!</v>
      </c>
    </row>
    <row r="796" spans="1:17" ht="36" x14ac:dyDescent="0.25">
      <c r="A796" s="71"/>
      <c r="B796" s="71"/>
      <c r="C796" s="9" t="s">
        <v>10</v>
      </c>
      <c r="D796" s="10">
        <f t="shared" si="94"/>
        <v>0</v>
      </c>
      <c r="E796" s="10">
        <v>0</v>
      </c>
      <c r="F796" s="10">
        <v>0</v>
      </c>
      <c r="G796" s="10">
        <v>0</v>
      </c>
      <c r="H796" s="10">
        <v>0</v>
      </c>
      <c r="I796" s="10">
        <v>0</v>
      </c>
      <c r="J796" s="10">
        <v>0</v>
      </c>
      <c r="K796" s="10">
        <v>0</v>
      </c>
      <c r="L796" s="15">
        <v>0</v>
      </c>
      <c r="M796" s="10">
        <v>0</v>
      </c>
      <c r="N796" s="10">
        <v>0</v>
      </c>
      <c r="O796" s="10">
        <v>0</v>
      </c>
      <c r="P796" s="12" t="e">
        <f>L796-#REF!</f>
        <v>#REF!</v>
      </c>
      <c r="Q796" s="1" t="e">
        <f>P796-'ВЕРНАЯ на АВГУСТ'!P796</f>
        <v>#REF!</v>
      </c>
    </row>
    <row r="797" spans="1:17" hidden="1" x14ac:dyDescent="0.25">
      <c r="A797" s="9"/>
      <c r="B797" s="9"/>
      <c r="C797" s="9"/>
      <c r="D797" s="10">
        <f t="shared" si="94"/>
        <v>0</v>
      </c>
      <c r="E797" s="10"/>
      <c r="F797" s="10"/>
      <c r="G797" s="10"/>
      <c r="H797" s="10"/>
      <c r="I797" s="10"/>
      <c r="J797" s="10"/>
      <c r="K797" s="10"/>
      <c r="L797" s="15"/>
      <c r="M797" s="10"/>
      <c r="N797" s="10"/>
      <c r="O797" s="10"/>
      <c r="P797" s="12" t="e">
        <f>L797-#REF!</f>
        <v>#REF!</v>
      </c>
      <c r="Q797" s="1" t="e">
        <f>P797-'ВЕРНАЯ на АВГУСТ'!P797</f>
        <v>#REF!</v>
      </c>
    </row>
    <row r="798" spans="1:17" ht="15.75" customHeight="1" x14ac:dyDescent="0.25">
      <c r="A798" s="72" t="s">
        <v>118</v>
      </c>
      <c r="B798" s="72" t="s">
        <v>13</v>
      </c>
      <c r="C798" s="9" t="s">
        <v>6</v>
      </c>
      <c r="D798" s="10">
        <f t="shared" si="94"/>
        <v>35705.5</v>
      </c>
      <c r="E798" s="10">
        <f t="shared" ref="D798:O803" si="95">E805+E811+E817+E823</f>
        <v>0</v>
      </c>
      <c r="F798" s="10">
        <f t="shared" si="95"/>
        <v>0</v>
      </c>
      <c r="G798" s="10">
        <f t="shared" si="95"/>
        <v>0</v>
      </c>
      <c r="H798" s="10">
        <f t="shared" si="95"/>
        <v>0</v>
      </c>
      <c r="I798" s="10">
        <f t="shared" si="95"/>
        <v>0</v>
      </c>
      <c r="J798" s="10">
        <f t="shared" si="95"/>
        <v>24505.5</v>
      </c>
      <c r="K798" s="10">
        <f t="shared" si="95"/>
        <v>7700</v>
      </c>
      <c r="L798" s="15">
        <f t="shared" si="95"/>
        <v>2500</v>
      </c>
      <c r="M798" s="10">
        <f t="shared" si="95"/>
        <v>1000</v>
      </c>
      <c r="N798" s="10">
        <f t="shared" si="95"/>
        <v>0</v>
      </c>
      <c r="O798" s="10">
        <f t="shared" si="95"/>
        <v>0</v>
      </c>
      <c r="P798" s="12" t="e">
        <f>L798-#REF!</f>
        <v>#REF!</v>
      </c>
      <c r="Q798" s="1" t="e">
        <f>P798-'ВЕРНАЯ на АВГУСТ'!P798</f>
        <v>#REF!</v>
      </c>
    </row>
    <row r="799" spans="1:17" x14ac:dyDescent="0.25">
      <c r="A799" s="72"/>
      <c r="B799" s="72"/>
      <c r="C799" s="9" t="s">
        <v>7</v>
      </c>
      <c r="D799" s="10">
        <f t="shared" si="94"/>
        <v>145.5</v>
      </c>
      <c r="E799" s="10">
        <f t="shared" si="95"/>
        <v>0</v>
      </c>
      <c r="F799" s="10">
        <f t="shared" si="95"/>
        <v>0</v>
      </c>
      <c r="G799" s="10">
        <f t="shared" si="95"/>
        <v>0</v>
      </c>
      <c r="H799" s="10">
        <f t="shared" si="95"/>
        <v>0</v>
      </c>
      <c r="I799" s="10">
        <f t="shared" si="95"/>
        <v>0</v>
      </c>
      <c r="J799" s="10">
        <f t="shared" si="95"/>
        <v>145.5</v>
      </c>
      <c r="K799" s="10">
        <f t="shared" si="95"/>
        <v>0</v>
      </c>
      <c r="L799" s="15">
        <f t="shared" si="95"/>
        <v>0</v>
      </c>
      <c r="M799" s="10">
        <f t="shared" si="95"/>
        <v>0</v>
      </c>
      <c r="N799" s="10">
        <f t="shared" si="95"/>
        <v>0</v>
      </c>
      <c r="O799" s="10">
        <f t="shared" si="95"/>
        <v>0</v>
      </c>
      <c r="P799" s="12" t="e">
        <f>L799-#REF!</f>
        <v>#REF!</v>
      </c>
      <c r="Q799" s="1" t="e">
        <f>P799-'ВЕРНАЯ на АВГУСТ'!P799</f>
        <v>#REF!</v>
      </c>
    </row>
    <row r="800" spans="1:17" ht="24" x14ac:dyDescent="0.25">
      <c r="A800" s="72"/>
      <c r="B800" s="72"/>
      <c r="C800" s="9" t="s">
        <v>8</v>
      </c>
      <c r="D800" s="10">
        <f t="shared" si="94"/>
        <v>35560</v>
      </c>
      <c r="E800" s="10">
        <f t="shared" si="95"/>
        <v>0</v>
      </c>
      <c r="F800" s="10">
        <f t="shared" si="95"/>
        <v>0</v>
      </c>
      <c r="G800" s="10">
        <f t="shared" si="95"/>
        <v>0</v>
      </c>
      <c r="H800" s="10">
        <f t="shared" si="95"/>
        <v>0</v>
      </c>
      <c r="I800" s="10">
        <f t="shared" si="95"/>
        <v>0</v>
      </c>
      <c r="J800" s="10">
        <f t="shared" si="95"/>
        <v>24360</v>
      </c>
      <c r="K800" s="10">
        <f t="shared" si="95"/>
        <v>7700</v>
      </c>
      <c r="L800" s="15">
        <f t="shared" si="95"/>
        <v>2500</v>
      </c>
      <c r="M800" s="10">
        <f t="shared" si="95"/>
        <v>1000</v>
      </c>
      <c r="N800" s="10">
        <f t="shared" si="95"/>
        <v>0</v>
      </c>
      <c r="O800" s="10">
        <f t="shared" si="95"/>
        <v>0</v>
      </c>
      <c r="P800" s="12" t="e">
        <f>L800-#REF!</f>
        <v>#REF!</v>
      </c>
      <c r="Q800" s="1" t="e">
        <f>P800-'ВЕРНАЯ на АВГУСТ'!P800</f>
        <v>#REF!</v>
      </c>
    </row>
    <row r="801" spans="1:17" ht="24" x14ac:dyDescent="0.25">
      <c r="A801" s="72"/>
      <c r="B801" s="72"/>
      <c r="C801" s="9" t="s">
        <v>9</v>
      </c>
      <c r="D801" s="10">
        <f t="shared" si="94"/>
        <v>0</v>
      </c>
      <c r="E801" s="10">
        <f t="shared" si="95"/>
        <v>0</v>
      </c>
      <c r="F801" s="10">
        <f t="shared" si="95"/>
        <v>0</v>
      </c>
      <c r="G801" s="10">
        <f t="shared" si="95"/>
        <v>0</v>
      </c>
      <c r="H801" s="10">
        <f t="shared" si="95"/>
        <v>0</v>
      </c>
      <c r="I801" s="10">
        <f t="shared" si="95"/>
        <v>0</v>
      </c>
      <c r="J801" s="10">
        <f t="shared" si="95"/>
        <v>0</v>
      </c>
      <c r="K801" s="10">
        <f t="shared" si="95"/>
        <v>0</v>
      </c>
      <c r="L801" s="15">
        <f t="shared" si="95"/>
        <v>0</v>
      </c>
      <c r="M801" s="10">
        <f t="shared" si="95"/>
        <v>0</v>
      </c>
      <c r="N801" s="10">
        <f t="shared" si="95"/>
        <v>0</v>
      </c>
      <c r="O801" s="10">
        <f t="shared" si="95"/>
        <v>0</v>
      </c>
      <c r="P801" s="12" t="e">
        <f>L801-#REF!</f>
        <v>#REF!</v>
      </c>
      <c r="Q801" s="1" t="e">
        <f>P801-'ВЕРНАЯ на АВГУСТ'!P801</f>
        <v>#REF!</v>
      </c>
    </row>
    <row r="802" spans="1:17" ht="36" x14ac:dyDescent="0.25">
      <c r="A802" s="72"/>
      <c r="B802" s="72"/>
      <c r="C802" s="9" t="s">
        <v>10</v>
      </c>
      <c r="D802" s="10">
        <f t="shared" si="94"/>
        <v>0</v>
      </c>
      <c r="E802" s="10">
        <f t="shared" si="95"/>
        <v>0</v>
      </c>
      <c r="F802" s="10">
        <f t="shared" si="95"/>
        <v>0</v>
      </c>
      <c r="G802" s="10">
        <f t="shared" si="95"/>
        <v>0</v>
      </c>
      <c r="H802" s="10">
        <f t="shared" si="95"/>
        <v>0</v>
      </c>
      <c r="I802" s="10">
        <f t="shared" si="95"/>
        <v>0</v>
      </c>
      <c r="J802" s="10">
        <f t="shared" si="95"/>
        <v>0</v>
      </c>
      <c r="K802" s="10">
        <f t="shared" si="95"/>
        <v>0</v>
      </c>
      <c r="L802" s="15">
        <f t="shared" si="95"/>
        <v>0</v>
      </c>
      <c r="M802" s="10">
        <f t="shared" si="95"/>
        <v>0</v>
      </c>
      <c r="N802" s="10">
        <f t="shared" si="95"/>
        <v>0</v>
      </c>
      <c r="O802" s="10">
        <f t="shared" si="95"/>
        <v>0</v>
      </c>
      <c r="P802" s="12" t="e">
        <f>L802-#REF!</f>
        <v>#REF!</v>
      </c>
      <c r="Q802" s="1" t="e">
        <f>P802-'ВЕРНАЯ на АВГУСТ'!P802</f>
        <v>#REF!</v>
      </c>
    </row>
    <row r="803" spans="1:17" hidden="1" x14ac:dyDescent="0.25">
      <c r="A803" s="72"/>
      <c r="B803" s="72"/>
      <c r="C803" s="9"/>
      <c r="D803" s="10">
        <f t="shared" si="95"/>
        <v>0</v>
      </c>
      <c r="E803" s="10">
        <f t="shared" si="95"/>
        <v>0</v>
      </c>
      <c r="F803" s="10">
        <f t="shared" si="95"/>
        <v>0</v>
      </c>
      <c r="G803" s="10">
        <f t="shared" si="95"/>
        <v>0</v>
      </c>
      <c r="H803" s="10">
        <f t="shared" si="95"/>
        <v>0</v>
      </c>
      <c r="I803" s="10">
        <f t="shared" si="95"/>
        <v>0</v>
      </c>
      <c r="J803" s="10">
        <f t="shared" si="95"/>
        <v>0</v>
      </c>
      <c r="K803" s="10">
        <f t="shared" si="95"/>
        <v>0</v>
      </c>
      <c r="L803" s="15">
        <f t="shared" si="95"/>
        <v>0</v>
      </c>
      <c r="M803" s="10">
        <f t="shared" si="95"/>
        <v>0</v>
      </c>
      <c r="N803" s="10">
        <f t="shared" si="95"/>
        <v>0</v>
      </c>
      <c r="O803" s="10">
        <f t="shared" si="95"/>
        <v>0</v>
      </c>
      <c r="P803" s="12" t="e">
        <f>L803-#REF!</f>
        <v>#REF!</v>
      </c>
      <c r="Q803" s="1" t="e">
        <f>P803-'ВЕРНАЯ на АВГУСТ'!P803</f>
        <v>#REF!</v>
      </c>
    </row>
    <row r="804" spans="1:17" x14ac:dyDescent="0.25">
      <c r="A804" s="71" t="s">
        <v>119</v>
      </c>
      <c r="B804" s="71"/>
      <c r="C804" s="71"/>
      <c r="D804" s="71"/>
      <c r="E804" s="71"/>
      <c r="F804" s="71"/>
      <c r="G804" s="71"/>
      <c r="H804" s="71"/>
      <c r="I804" s="71"/>
      <c r="J804" s="71"/>
      <c r="K804" s="71"/>
      <c r="L804" s="71"/>
      <c r="M804" s="71"/>
      <c r="N804" s="71"/>
      <c r="O804" s="71"/>
      <c r="P804" s="12" t="e">
        <f>L804-#REF!</f>
        <v>#REF!</v>
      </c>
      <c r="Q804" s="1" t="e">
        <f>P804-'ВЕРНАЯ на АВГУСТ'!P804</f>
        <v>#REF!</v>
      </c>
    </row>
    <row r="805" spans="1:17" x14ac:dyDescent="0.25">
      <c r="A805" s="71" t="s">
        <v>120</v>
      </c>
      <c r="B805" s="71" t="s">
        <v>13</v>
      </c>
      <c r="C805" s="9" t="s">
        <v>6</v>
      </c>
      <c r="D805" s="10">
        <f t="shared" ref="D805:D833" si="96">SUM(E805:O805)</f>
        <v>35560</v>
      </c>
      <c r="E805" s="10">
        <v>0</v>
      </c>
      <c r="F805" s="10">
        <v>0</v>
      </c>
      <c r="G805" s="10">
        <v>0</v>
      </c>
      <c r="H805" s="10">
        <v>0</v>
      </c>
      <c r="I805" s="10">
        <v>0</v>
      </c>
      <c r="J805" s="10">
        <v>24360</v>
      </c>
      <c r="K805" s="10">
        <v>7700</v>
      </c>
      <c r="L805" s="15">
        <v>2500</v>
      </c>
      <c r="M805" s="10">
        <v>1000</v>
      </c>
      <c r="N805" s="10">
        <v>0</v>
      </c>
      <c r="O805" s="10">
        <v>0</v>
      </c>
      <c r="P805" s="12" t="e">
        <f>L805-#REF!</f>
        <v>#REF!</v>
      </c>
      <c r="Q805" s="1" t="e">
        <f>P805-'ВЕРНАЯ на АВГУСТ'!P805</f>
        <v>#REF!</v>
      </c>
    </row>
    <row r="806" spans="1:17" x14ac:dyDescent="0.25">
      <c r="A806" s="71"/>
      <c r="B806" s="71"/>
      <c r="C806" s="9" t="s">
        <v>7</v>
      </c>
      <c r="D806" s="10">
        <f t="shared" si="96"/>
        <v>0</v>
      </c>
      <c r="E806" s="10">
        <v>0</v>
      </c>
      <c r="F806" s="10">
        <v>0</v>
      </c>
      <c r="G806" s="10">
        <v>0</v>
      </c>
      <c r="H806" s="10">
        <v>0</v>
      </c>
      <c r="I806" s="10">
        <v>0</v>
      </c>
      <c r="J806" s="10">
        <v>0</v>
      </c>
      <c r="K806" s="10">
        <v>0</v>
      </c>
      <c r="L806" s="15">
        <v>0</v>
      </c>
      <c r="M806" s="10">
        <v>0</v>
      </c>
      <c r="N806" s="10">
        <v>0</v>
      </c>
      <c r="O806" s="10">
        <v>0</v>
      </c>
      <c r="P806" s="12" t="e">
        <f>L806-#REF!</f>
        <v>#REF!</v>
      </c>
      <c r="Q806" s="1" t="e">
        <f>P806-'ВЕРНАЯ на АВГУСТ'!P806</f>
        <v>#REF!</v>
      </c>
    </row>
    <row r="807" spans="1:17" ht="24" x14ac:dyDescent="0.25">
      <c r="A807" s="71"/>
      <c r="B807" s="71"/>
      <c r="C807" s="9" t="s">
        <v>8</v>
      </c>
      <c r="D807" s="10">
        <f t="shared" si="96"/>
        <v>35560</v>
      </c>
      <c r="E807" s="10">
        <v>0</v>
      </c>
      <c r="F807" s="10">
        <v>0</v>
      </c>
      <c r="G807" s="10">
        <v>0</v>
      </c>
      <c r="H807" s="10">
        <v>0</v>
      </c>
      <c r="I807" s="10">
        <v>0</v>
      </c>
      <c r="J807" s="10">
        <v>24360</v>
      </c>
      <c r="K807" s="10">
        <v>7700</v>
      </c>
      <c r="L807" s="15">
        <v>2500</v>
      </c>
      <c r="M807" s="10">
        <v>1000</v>
      </c>
      <c r="N807" s="10">
        <v>0</v>
      </c>
      <c r="O807" s="10">
        <v>0</v>
      </c>
      <c r="P807" s="12" t="e">
        <f>L807-#REF!</f>
        <v>#REF!</v>
      </c>
      <c r="Q807" s="1" t="e">
        <f>P807-'ВЕРНАЯ на АВГУСТ'!P807</f>
        <v>#REF!</v>
      </c>
    </row>
    <row r="808" spans="1:17" ht="24" x14ac:dyDescent="0.25">
      <c r="A808" s="71"/>
      <c r="B808" s="71"/>
      <c r="C808" s="9" t="s">
        <v>9</v>
      </c>
      <c r="D808" s="10">
        <f t="shared" si="96"/>
        <v>0</v>
      </c>
      <c r="E808" s="10">
        <v>0</v>
      </c>
      <c r="F808" s="10">
        <v>0</v>
      </c>
      <c r="G808" s="10">
        <v>0</v>
      </c>
      <c r="H808" s="10">
        <v>0</v>
      </c>
      <c r="I808" s="10">
        <v>0</v>
      </c>
      <c r="J808" s="10">
        <v>0</v>
      </c>
      <c r="K808" s="10">
        <v>0</v>
      </c>
      <c r="L808" s="15">
        <v>0</v>
      </c>
      <c r="M808" s="10">
        <v>0</v>
      </c>
      <c r="N808" s="10">
        <v>0</v>
      </c>
      <c r="O808" s="10">
        <v>0</v>
      </c>
      <c r="P808" s="12" t="e">
        <f>L808-#REF!</f>
        <v>#REF!</v>
      </c>
      <c r="Q808" s="1" t="e">
        <f>P808-'ВЕРНАЯ на АВГУСТ'!P808</f>
        <v>#REF!</v>
      </c>
    </row>
    <row r="809" spans="1:17" ht="36" x14ac:dyDescent="0.25">
      <c r="A809" s="71"/>
      <c r="B809" s="71"/>
      <c r="C809" s="9" t="s">
        <v>10</v>
      </c>
      <c r="D809" s="10">
        <f t="shared" si="96"/>
        <v>0</v>
      </c>
      <c r="E809" s="10">
        <v>0</v>
      </c>
      <c r="F809" s="10">
        <v>0</v>
      </c>
      <c r="G809" s="10">
        <v>0</v>
      </c>
      <c r="H809" s="10">
        <v>0</v>
      </c>
      <c r="I809" s="10">
        <v>0</v>
      </c>
      <c r="J809" s="10">
        <v>0</v>
      </c>
      <c r="K809" s="10">
        <v>0</v>
      </c>
      <c r="L809" s="15">
        <v>0</v>
      </c>
      <c r="M809" s="10">
        <v>0</v>
      </c>
      <c r="N809" s="10">
        <v>0</v>
      </c>
      <c r="O809" s="10">
        <v>0</v>
      </c>
      <c r="P809" s="12" t="e">
        <f>L809-#REF!</f>
        <v>#REF!</v>
      </c>
      <c r="Q809" s="1" t="e">
        <f>P809-'ВЕРНАЯ на АВГУСТ'!P809</f>
        <v>#REF!</v>
      </c>
    </row>
    <row r="810" spans="1:17" hidden="1" x14ac:dyDescent="0.25">
      <c r="A810" s="9"/>
      <c r="B810" s="9"/>
      <c r="C810" s="9"/>
      <c r="D810" s="10">
        <f t="shared" si="96"/>
        <v>0</v>
      </c>
      <c r="E810" s="10"/>
      <c r="F810" s="10"/>
      <c r="G810" s="10"/>
      <c r="H810" s="10"/>
      <c r="I810" s="10"/>
      <c r="J810" s="10"/>
      <c r="K810" s="10"/>
      <c r="L810" s="15"/>
      <c r="M810" s="10"/>
      <c r="N810" s="10"/>
      <c r="O810" s="10"/>
      <c r="P810" s="12" t="e">
        <f>L810-#REF!</f>
        <v>#REF!</v>
      </c>
      <c r="Q810" s="1" t="e">
        <f>P810-'ВЕРНАЯ на АВГУСТ'!P810</f>
        <v>#REF!</v>
      </c>
    </row>
    <row r="811" spans="1:17" x14ac:dyDescent="0.25">
      <c r="A811" s="71" t="s">
        <v>121</v>
      </c>
      <c r="B811" s="71" t="s">
        <v>21</v>
      </c>
      <c r="C811" s="9" t="s">
        <v>6</v>
      </c>
      <c r="D811" s="10">
        <f t="shared" si="96"/>
        <v>0</v>
      </c>
      <c r="E811" s="10">
        <v>0</v>
      </c>
      <c r="F811" s="10">
        <v>0</v>
      </c>
      <c r="G811" s="10">
        <v>0</v>
      </c>
      <c r="H811" s="10">
        <v>0</v>
      </c>
      <c r="I811" s="10">
        <v>0</v>
      </c>
      <c r="J811" s="10">
        <v>0</v>
      </c>
      <c r="K811" s="10">
        <v>0</v>
      </c>
      <c r="L811" s="15">
        <v>0</v>
      </c>
      <c r="M811" s="10">
        <v>0</v>
      </c>
      <c r="N811" s="10">
        <v>0</v>
      </c>
      <c r="O811" s="10">
        <v>0</v>
      </c>
      <c r="P811" s="12" t="e">
        <f>L811-#REF!</f>
        <v>#REF!</v>
      </c>
      <c r="Q811" s="1" t="e">
        <f>P811-'ВЕРНАЯ на АВГУСТ'!P811</f>
        <v>#REF!</v>
      </c>
    </row>
    <row r="812" spans="1:17" x14ac:dyDescent="0.25">
      <c r="A812" s="71"/>
      <c r="B812" s="71"/>
      <c r="C812" s="9" t="s">
        <v>7</v>
      </c>
      <c r="D812" s="10">
        <f t="shared" si="96"/>
        <v>0</v>
      </c>
      <c r="E812" s="10">
        <v>0</v>
      </c>
      <c r="F812" s="10">
        <v>0</v>
      </c>
      <c r="G812" s="10">
        <v>0</v>
      </c>
      <c r="H812" s="10">
        <v>0</v>
      </c>
      <c r="I812" s="10">
        <v>0</v>
      </c>
      <c r="J812" s="10">
        <v>0</v>
      </c>
      <c r="K812" s="10">
        <v>0</v>
      </c>
      <c r="L812" s="15">
        <v>0</v>
      </c>
      <c r="M812" s="10">
        <v>0</v>
      </c>
      <c r="N812" s="10">
        <v>0</v>
      </c>
      <c r="O812" s="10">
        <v>0</v>
      </c>
      <c r="P812" s="12" t="e">
        <f>L812-#REF!</f>
        <v>#REF!</v>
      </c>
      <c r="Q812" s="1" t="e">
        <f>P812-'ВЕРНАЯ на АВГУСТ'!P812</f>
        <v>#REF!</v>
      </c>
    </row>
    <row r="813" spans="1:17" ht="24" x14ac:dyDescent="0.25">
      <c r="A813" s="71"/>
      <c r="B813" s="71"/>
      <c r="C813" s="9" t="s">
        <v>8</v>
      </c>
      <c r="D813" s="10">
        <f t="shared" si="96"/>
        <v>0</v>
      </c>
      <c r="E813" s="10">
        <v>0</v>
      </c>
      <c r="F813" s="10">
        <v>0</v>
      </c>
      <c r="G813" s="10">
        <v>0</v>
      </c>
      <c r="H813" s="10">
        <v>0</v>
      </c>
      <c r="I813" s="10">
        <v>0</v>
      </c>
      <c r="J813" s="10">
        <v>0</v>
      </c>
      <c r="K813" s="10">
        <v>0</v>
      </c>
      <c r="L813" s="15">
        <v>0</v>
      </c>
      <c r="M813" s="10">
        <v>0</v>
      </c>
      <c r="N813" s="10">
        <v>0</v>
      </c>
      <c r="O813" s="10">
        <v>0</v>
      </c>
      <c r="P813" s="12" t="e">
        <f>L813-#REF!</f>
        <v>#REF!</v>
      </c>
      <c r="Q813" s="1" t="e">
        <f>P813-'ВЕРНАЯ на АВГУСТ'!P813</f>
        <v>#REF!</v>
      </c>
    </row>
    <row r="814" spans="1:17" ht="24" x14ac:dyDescent="0.25">
      <c r="A814" s="71"/>
      <c r="B814" s="71"/>
      <c r="C814" s="9" t="s">
        <v>9</v>
      </c>
      <c r="D814" s="10">
        <f t="shared" si="96"/>
        <v>0</v>
      </c>
      <c r="E814" s="10">
        <v>0</v>
      </c>
      <c r="F814" s="10">
        <v>0</v>
      </c>
      <c r="G814" s="10">
        <v>0</v>
      </c>
      <c r="H814" s="10">
        <v>0</v>
      </c>
      <c r="I814" s="10">
        <v>0</v>
      </c>
      <c r="J814" s="10">
        <v>0</v>
      </c>
      <c r="K814" s="10">
        <v>0</v>
      </c>
      <c r="L814" s="15">
        <v>0</v>
      </c>
      <c r="M814" s="10">
        <v>0</v>
      </c>
      <c r="N814" s="10">
        <v>0</v>
      </c>
      <c r="O814" s="10">
        <v>0</v>
      </c>
      <c r="P814" s="12" t="e">
        <f>L814-#REF!</f>
        <v>#REF!</v>
      </c>
      <c r="Q814" s="1" t="e">
        <f>P814-'ВЕРНАЯ на АВГУСТ'!P814</f>
        <v>#REF!</v>
      </c>
    </row>
    <row r="815" spans="1:17" ht="36" x14ac:dyDescent="0.25">
      <c r="A815" s="71"/>
      <c r="B815" s="71"/>
      <c r="C815" s="9" t="s">
        <v>10</v>
      </c>
      <c r="D815" s="10">
        <f t="shared" si="96"/>
        <v>0</v>
      </c>
      <c r="E815" s="10">
        <v>0</v>
      </c>
      <c r="F815" s="10">
        <v>0</v>
      </c>
      <c r="G815" s="10">
        <v>0</v>
      </c>
      <c r="H815" s="10">
        <v>0</v>
      </c>
      <c r="I815" s="10">
        <v>0</v>
      </c>
      <c r="J815" s="10">
        <v>0</v>
      </c>
      <c r="K815" s="10">
        <v>0</v>
      </c>
      <c r="L815" s="15">
        <v>0</v>
      </c>
      <c r="M815" s="10">
        <v>0</v>
      </c>
      <c r="N815" s="10">
        <v>0</v>
      </c>
      <c r="O815" s="10">
        <v>0</v>
      </c>
      <c r="P815" s="12" t="e">
        <f>L815-#REF!</f>
        <v>#REF!</v>
      </c>
      <c r="Q815" s="1" t="e">
        <f>P815-'ВЕРНАЯ на АВГУСТ'!P815</f>
        <v>#REF!</v>
      </c>
    </row>
    <row r="816" spans="1:17" hidden="1" x14ac:dyDescent="0.25">
      <c r="A816" s="9"/>
      <c r="B816" s="9"/>
      <c r="C816" s="9"/>
      <c r="D816" s="10">
        <f t="shared" si="96"/>
        <v>0</v>
      </c>
      <c r="E816" s="10"/>
      <c r="F816" s="10"/>
      <c r="G816" s="10"/>
      <c r="H816" s="10"/>
      <c r="I816" s="10"/>
      <c r="J816" s="10"/>
      <c r="K816" s="10"/>
      <c r="L816" s="15"/>
      <c r="M816" s="10"/>
      <c r="N816" s="10"/>
      <c r="O816" s="10"/>
      <c r="P816" s="12" t="e">
        <f>L816-#REF!</f>
        <v>#REF!</v>
      </c>
      <c r="Q816" s="1" t="e">
        <f>P816-'ВЕРНАЯ на АВГУСТ'!P816</f>
        <v>#REF!</v>
      </c>
    </row>
    <row r="817" spans="1:17" x14ac:dyDescent="0.25">
      <c r="A817" s="71" t="s">
        <v>122</v>
      </c>
      <c r="B817" s="71" t="s">
        <v>21</v>
      </c>
      <c r="C817" s="9" t="s">
        <v>6</v>
      </c>
      <c r="D817" s="10">
        <f t="shared" si="96"/>
        <v>0</v>
      </c>
      <c r="E817" s="10">
        <v>0</v>
      </c>
      <c r="F817" s="10">
        <v>0</v>
      </c>
      <c r="G817" s="10">
        <v>0</v>
      </c>
      <c r="H817" s="10">
        <v>0</v>
      </c>
      <c r="I817" s="10">
        <v>0</v>
      </c>
      <c r="J817" s="10">
        <v>0</v>
      </c>
      <c r="K817" s="10">
        <v>0</v>
      </c>
      <c r="L817" s="15">
        <v>0</v>
      </c>
      <c r="M817" s="10">
        <v>0</v>
      </c>
      <c r="N817" s="10">
        <v>0</v>
      </c>
      <c r="O817" s="10">
        <v>0</v>
      </c>
      <c r="P817" s="12" t="e">
        <f>L817-#REF!</f>
        <v>#REF!</v>
      </c>
      <c r="Q817" s="1" t="e">
        <f>P817-'ВЕРНАЯ на АВГУСТ'!P817</f>
        <v>#REF!</v>
      </c>
    </row>
    <row r="818" spans="1:17" x14ac:dyDescent="0.25">
      <c r="A818" s="71"/>
      <c r="B818" s="71"/>
      <c r="C818" s="9" t="s">
        <v>7</v>
      </c>
      <c r="D818" s="10">
        <f t="shared" si="96"/>
        <v>0</v>
      </c>
      <c r="E818" s="10">
        <v>0</v>
      </c>
      <c r="F818" s="10">
        <v>0</v>
      </c>
      <c r="G818" s="10">
        <v>0</v>
      </c>
      <c r="H818" s="10">
        <v>0</v>
      </c>
      <c r="I818" s="10">
        <v>0</v>
      </c>
      <c r="J818" s="10">
        <v>0</v>
      </c>
      <c r="K818" s="10">
        <v>0</v>
      </c>
      <c r="L818" s="15">
        <v>0</v>
      </c>
      <c r="M818" s="10">
        <v>0</v>
      </c>
      <c r="N818" s="10">
        <v>0</v>
      </c>
      <c r="O818" s="10">
        <v>0</v>
      </c>
      <c r="P818" s="12" t="e">
        <f>L818-#REF!</f>
        <v>#REF!</v>
      </c>
      <c r="Q818" s="1" t="e">
        <f>P818-'ВЕРНАЯ на АВГУСТ'!P818</f>
        <v>#REF!</v>
      </c>
    </row>
    <row r="819" spans="1:17" ht="24" x14ac:dyDescent="0.25">
      <c r="A819" s="71"/>
      <c r="B819" s="71"/>
      <c r="C819" s="9" t="s">
        <v>8</v>
      </c>
      <c r="D819" s="10">
        <f t="shared" si="96"/>
        <v>0</v>
      </c>
      <c r="E819" s="10">
        <v>0</v>
      </c>
      <c r="F819" s="10">
        <v>0</v>
      </c>
      <c r="G819" s="10">
        <v>0</v>
      </c>
      <c r="H819" s="10">
        <v>0</v>
      </c>
      <c r="I819" s="10">
        <v>0</v>
      </c>
      <c r="J819" s="10">
        <v>0</v>
      </c>
      <c r="K819" s="10">
        <v>0</v>
      </c>
      <c r="L819" s="15">
        <v>0</v>
      </c>
      <c r="M819" s="10">
        <v>0</v>
      </c>
      <c r="N819" s="10">
        <v>0</v>
      </c>
      <c r="O819" s="10">
        <v>0</v>
      </c>
      <c r="P819" s="12" t="e">
        <f>L819-#REF!</f>
        <v>#REF!</v>
      </c>
      <c r="Q819" s="1" t="e">
        <f>P819-'ВЕРНАЯ на АВГУСТ'!P819</f>
        <v>#REF!</v>
      </c>
    </row>
    <row r="820" spans="1:17" ht="24" x14ac:dyDescent="0.25">
      <c r="A820" s="71"/>
      <c r="B820" s="71"/>
      <c r="C820" s="9" t="s">
        <v>9</v>
      </c>
      <c r="D820" s="10">
        <f t="shared" si="96"/>
        <v>0</v>
      </c>
      <c r="E820" s="10">
        <v>0</v>
      </c>
      <c r="F820" s="10">
        <v>0</v>
      </c>
      <c r="G820" s="10">
        <v>0</v>
      </c>
      <c r="H820" s="10">
        <v>0</v>
      </c>
      <c r="I820" s="10">
        <v>0</v>
      </c>
      <c r="J820" s="10">
        <v>0</v>
      </c>
      <c r="K820" s="10">
        <v>0</v>
      </c>
      <c r="L820" s="15">
        <v>0</v>
      </c>
      <c r="M820" s="10">
        <v>0</v>
      </c>
      <c r="N820" s="10">
        <v>0</v>
      </c>
      <c r="O820" s="10">
        <v>0</v>
      </c>
      <c r="P820" s="12" t="e">
        <f>L820-#REF!</f>
        <v>#REF!</v>
      </c>
      <c r="Q820" s="1" t="e">
        <f>P820-'ВЕРНАЯ на АВГУСТ'!P820</f>
        <v>#REF!</v>
      </c>
    </row>
    <row r="821" spans="1:17" ht="36" x14ac:dyDescent="0.25">
      <c r="A821" s="71"/>
      <c r="B821" s="71"/>
      <c r="C821" s="9" t="s">
        <v>10</v>
      </c>
      <c r="D821" s="10">
        <f t="shared" si="96"/>
        <v>0</v>
      </c>
      <c r="E821" s="10">
        <v>0</v>
      </c>
      <c r="F821" s="10">
        <v>0</v>
      </c>
      <c r="G821" s="10">
        <v>0</v>
      </c>
      <c r="H821" s="10">
        <v>0</v>
      </c>
      <c r="I821" s="10">
        <v>0</v>
      </c>
      <c r="J821" s="10">
        <v>0</v>
      </c>
      <c r="K821" s="10">
        <v>0</v>
      </c>
      <c r="L821" s="15">
        <v>0</v>
      </c>
      <c r="M821" s="10">
        <v>0</v>
      </c>
      <c r="N821" s="10">
        <v>0</v>
      </c>
      <c r="O821" s="10">
        <v>0</v>
      </c>
      <c r="P821" s="12" t="e">
        <f>L821-#REF!</f>
        <v>#REF!</v>
      </c>
      <c r="Q821" s="1" t="e">
        <f>P821-'ВЕРНАЯ на АВГУСТ'!P821</f>
        <v>#REF!</v>
      </c>
    </row>
    <row r="822" spans="1:17" hidden="1" x14ac:dyDescent="0.25">
      <c r="A822" s="9"/>
      <c r="B822" s="9"/>
      <c r="C822" s="9"/>
      <c r="D822" s="10">
        <f t="shared" si="96"/>
        <v>0</v>
      </c>
      <c r="E822" s="10"/>
      <c r="F822" s="10"/>
      <c r="G822" s="10"/>
      <c r="H822" s="10"/>
      <c r="I822" s="10"/>
      <c r="J822" s="10"/>
      <c r="K822" s="10"/>
      <c r="L822" s="15"/>
      <c r="M822" s="10"/>
      <c r="N822" s="10"/>
      <c r="O822" s="10"/>
      <c r="P822" s="12" t="e">
        <f>L822-#REF!</f>
        <v>#REF!</v>
      </c>
      <c r="Q822" s="1" t="e">
        <f>P822-'ВЕРНАЯ на АВГУСТ'!P822</f>
        <v>#REF!</v>
      </c>
    </row>
    <row r="823" spans="1:17" x14ac:dyDescent="0.25">
      <c r="A823" s="71" t="s">
        <v>123</v>
      </c>
      <c r="B823" s="71" t="s">
        <v>13</v>
      </c>
      <c r="C823" s="9" t="s">
        <v>6</v>
      </c>
      <c r="D823" s="10">
        <f t="shared" si="96"/>
        <v>145.5</v>
      </c>
      <c r="E823" s="10">
        <v>0</v>
      </c>
      <c r="F823" s="10">
        <v>0</v>
      </c>
      <c r="G823" s="10">
        <v>0</v>
      </c>
      <c r="H823" s="10">
        <v>0</v>
      </c>
      <c r="I823" s="10">
        <v>0</v>
      </c>
      <c r="J823" s="10">
        <v>145.5</v>
      </c>
      <c r="K823" s="10">
        <v>0</v>
      </c>
      <c r="L823" s="15">
        <v>0</v>
      </c>
      <c r="M823" s="10">
        <v>0</v>
      </c>
      <c r="N823" s="10">
        <v>0</v>
      </c>
      <c r="O823" s="10">
        <v>0</v>
      </c>
      <c r="P823" s="12" t="e">
        <f>L823-#REF!</f>
        <v>#REF!</v>
      </c>
      <c r="Q823" s="1" t="e">
        <f>P823-'ВЕРНАЯ на АВГУСТ'!P823</f>
        <v>#REF!</v>
      </c>
    </row>
    <row r="824" spans="1:17" x14ac:dyDescent="0.25">
      <c r="A824" s="71"/>
      <c r="B824" s="71"/>
      <c r="C824" s="9" t="s">
        <v>7</v>
      </c>
      <c r="D824" s="10">
        <f t="shared" si="96"/>
        <v>145.5</v>
      </c>
      <c r="E824" s="10">
        <v>0</v>
      </c>
      <c r="F824" s="10">
        <v>0</v>
      </c>
      <c r="G824" s="10">
        <v>0</v>
      </c>
      <c r="H824" s="10">
        <v>0</v>
      </c>
      <c r="I824" s="10">
        <v>0</v>
      </c>
      <c r="J824" s="10">
        <v>145.5</v>
      </c>
      <c r="K824" s="10">
        <v>0</v>
      </c>
      <c r="L824" s="15">
        <v>0</v>
      </c>
      <c r="M824" s="10">
        <v>0</v>
      </c>
      <c r="N824" s="10">
        <v>0</v>
      </c>
      <c r="O824" s="10">
        <v>0</v>
      </c>
      <c r="P824" s="12" t="e">
        <f>L824-#REF!</f>
        <v>#REF!</v>
      </c>
      <c r="Q824" s="1" t="e">
        <f>P824-'ВЕРНАЯ на АВГУСТ'!P824</f>
        <v>#REF!</v>
      </c>
    </row>
    <row r="825" spans="1:17" ht="24" x14ac:dyDescent="0.25">
      <c r="A825" s="71"/>
      <c r="B825" s="71"/>
      <c r="C825" s="9" t="s">
        <v>8</v>
      </c>
      <c r="D825" s="10">
        <f t="shared" si="96"/>
        <v>0</v>
      </c>
      <c r="E825" s="10">
        <v>0</v>
      </c>
      <c r="F825" s="10">
        <v>0</v>
      </c>
      <c r="G825" s="10">
        <v>0</v>
      </c>
      <c r="H825" s="10">
        <v>0</v>
      </c>
      <c r="I825" s="10">
        <v>0</v>
      </c>
      <c r="J825" s="10">
        <v>0</v>
      </c>
      <c r="K825" s="10">
        <v>0</v>
      </c>
      <c r="L825" s="15">
        <v>0</v>
      </c>
      <c r="M825" s="10">
        <v>0</v>
      </c>
      <c r="N825" s="10">
        <v>0</v>
      </c>
      <c r="O825" s="10">
        <v>0</v>
      </c>
      <c r="P825" s="12" t="e">
        <f>L825-#REF!</f>
        <v>#REF!</v>
      </c>
      <c r="Q825" s="1" t="e">
        <f>P825-'ВЕРНАЯ на АВГУСТ'!P825</f>
        <v>#REF!</v>
      </c>
    </row>
    <row r="826" spans="1:17" ht="24" x14ac:dyDescent="0.25">
      <c r="A826" s="71"/>
      <c r="B826" s="71"/>
      <c r="C826" s="9" t="s">
        <v>9</v>
      </c>
      <c r="D826" s="10">
        <f t="shared" si="96"/>
        <v>0</v>
      </c>
      <c r="E826" s="10">
        <v>0</v>
      </c>
      <c r="F826" s="10">
        <v>0</v>
      </c>
      <c r="G826" s="10">
        <v>0</v>
      </c>
      <c r="H826" s="10">
        <v>0</v>
      </c>
      <c r="I826" s="10">
        <v>0</v>
      </c>
      <c r="J826" s="10">
        <v>0</v>
      </c>
      <c r="K826" s="10">
        <v>0</v>
      </c>
      <c r="L826" s="15">
        <v>0</v>
      </c>
      <c r="M826" s="10">
        <v>0</v>
      </c>
      <c r="N826" s="10">
        <v>0</v>
      </c>
      <c r="O826" s="10">
        <v>0</v>
      </c>
      <c r="P826" s="12" t="e">
        <f>L826-#REF!</f>
        <v>#REF!</v>
      </c>
      <c r="Q826" s="1" t="e">
        <f>P826-'ВЕРНАЯ на АВГУСТ'!P826</f>
        <v>#REF!</v>
      </c>
    </row>
    <row r="827" spans="1:17" ht="36" x14ac:dyDescent="0.25">
      <c r="A827" s="71"/>
      <c r="B827" s="71"/>
      <c r="C827" s="9" t="s">
        <v>10</v>
      </c>
      <c r="D827" s="10">
        <f t="shared" si="96"/>
        <v>0</v>
      </c>
      <c r="E827" s="10">
        <v>0</v>
      </c>
      <c r="F827" s="10">
        <v>0</v>
      </c>
      <c r="G827" s="10">
        <v>0</v>
      </c>
      <c r="H827" s="10">
        <v>0</v>
      </c>
      <c r="I827" s="10">
        <v>0</v>
      </c>
      <c r="J827" s="10">
        <v>0</v>
      </c>
      <c r="K827" s="10">
        <v>0</v>
      </c>
      <c r="L827" s="15">
        <v>0</v>
      </c>
      <c r="M827" s="10">
        <v>0</v>
      </c>
      <c r="N827" s="10">
        <v>0</v>
      </c>
      <c r="O827" s="10">
        <v>0</v>
      </c>
      <c r="P827" s="12" t="e">
        <f>L827-#REF!</f>
        <v>#REF!</v>
      </c>
      <c r="Q827" s="1" t="e">
        <f>P827-'ВЕРНАЯ на АВГУСТ'!P827</f>
        <v>#REF!</v>
      </c>
    </row>
    <row r="828" spans="1:17" hidden="1" x14ac:dyDescent="0.25">
      <c r="A828" s="9"/>
      <c r="B828" s="9"/>
      <c r="C828" s="9"/>
      <c r="D828" s="10">
        <f t="shared" si="96"/>
        <v>0</v>
      </c>
      <c r="E828" s="10"/>
      <c r="F828" s="10"/>
      <c r="G828" s="10"/>
      <c r="H828" s="10"/>
      <c r="I828" s="10"/>
      <c r="J828" s="10"/>
      <c r="K828" s="10"/>
      <c r="L828" s="15"/>
      <c r="M828" s="10"/>
      <c r="N828" s="10"/>
      <c r="O828" s="10"/>
      <c r="P828" s="12" t="e">
        <f>L828-#REF!</f>
        <v>#REF!</v>
      </c>
      <c r="Q828" s="1" t="e">
        <f>P828-'ВЕРНАЯ на АВГУСТ'!P828</f>
        <v>#REF!</v>
      </c>
    </row>
    <row r="829" spans="1:17" x14ac:dyDescent="0.25">
      <c r="A829" s="73" t="s">
        <v>124</v>
      </c>
      <c r="B829" s="71"/>
      <c r="C829" s="9" t="s">
        <v>6</v>
      </c>
      <c r="D829" s="10">
        <f t="shared" si="96"/>
        <v>80627.000000000015</v>
      </c>
      <c r="E829" s="10">
        <f t="shared" ref="D829:O834" si="97">E836+E842</f>
        <v>8705.6</v>
      </c>
      <c r="F829" s="10">
        <f t="shared" si="97"/>
        <v>7279.8</v>
      </c>
      <c r="G829" s="10">
        <f t="shared" si="97"/>
        <v>6869.9</v>
      </c>
      <c r="H829" s="10">
        <f t="shared" si="97"/>
        <v>6555.3</v>
      </c>
      <c r="I829" s="10">
        <f t="shared" si="97"/>
        <v>7020</v>
      </c>
      <c r="J829" s="10">
        <f t="shared" si="97"/>
        <v>7015.3</v>
      </c>
      <c r="K829" s="10">
        <f t="shared" si="97"/>
        <v>7788.8</v>
      </c>
      <c r="L829" s="15">
        <f t="shared" si="97"/>
        <v>7994.3</v>
      </c>
      <c r="M829" s="10">
        <f t="shared" si="97"/>
        <v>8234.2999999999993</v>
      </c>
      <c r="N829" s="10">
        <f t="shared" si="97"/>
        <v>8383.7000000000007</v>
      </c>
      <c r="O829" s="10">
        <f t="shared" si="97"/>
        <v>4780</v>
      </c>
      <c r="P829" s="12" t="e">
        <f>L829-#REF!</f>
        <v>#REF!</v>
      </c>
      <c r="Q829" s="1" t="e">
        <f>P829-'ВЕРНАЯ на АВГУСТ'!P829</f>
        <v>#REF!</v>
      </c>
    </row>
    <row r="830" spans="1:17" x14ac:dyDescent="0.25">
      <c r="A830" s="73"/>
      <c r="B830" s="71"/>
      <c r="C830" s="9" t="s">
        <v>7</v>
      </c>
      <c r="D830" s="10">
        <f t="shared" si="96"/>
        <v>46027</v>
      </c>
      <c r="E830" s="10">
        <f t="shared" si="97"/>
        <v>5055.6000000000004</v>
      </c>
      <c r="F830" s="10">
        <f t="shared" si="97"/>
        <v>3629.8</v>
      </c>
      <c r="G830" s="10">
        <f t="shared" si="97"/>
        <v>3269.8999999999996</v>
      </c>
      <c r="H830" s="10">
        <f t="shared" si="97"/>
        <v>2955.3</v>
      </c>
      <c r="I830" s="10">
        <f t="shared" si="97"/>
        <v>3570</v>
      </c>
      <c r="J830" s="10">
        <f t="shared" si="97"/>
        <v>3415.3</v>
      </c>
      <c r="K830" s="10">
        <f t="shared" si="97"/>
        <v>4188.8</v>
      </c>
      <c r="L830" s="15">
        <f t="shared" si="97"/>
        <v>4844.3</v>
      </c>
      <c r="M830" s="10">
        <f t="shared" si="97"/>
        <v>5084.3</v>
      </c>
      <c r="N830" s="10">
        <f t="shared" si="97"/>
        <v>5233.7</v>
      </c>
      <c r="O830" s="10">
        <f t="shared" si="97"/>
        <v>4780</v>
      </c>
      <c r="P830" s="12" t="e">
        <f>L830-#REF!</f>
        <v>#REF!</v>
      </c>
      <c r="Q830" s="1" t="e">
        <f>P830-'ВЕРНАЯ на АВГУСТ'!P830</f>
        <v>#REF!</v>
      </c>
    </row>
    <row r="831" spans="1:17" ht="24" x14ac:dyDescent="0.25">
      <c r="A831" s="73"/>
      <c r="B831" s="71"/>
      <c r="C831" s="9" t="s">
        <v>8</v>
      </c>
      <c r="D831" s="10">
        <f t="shared" si="96"/>
        <v>34600</v>
      </c>
      <c r="E831" s="10">
        <f t="shared" si="97"/>
        <v>3650</v>
      </c>
      <c r="F831" s="10">
        <f t="shared" si="97"/>
        <v>3650</v>
      </c>
      <c r="G831" s="10">
        <f t="shared" si="97"/>
        <v>3600</v>
      </c>
      <c r="H831" s="10">
        <f t="shared" si="97"/>
        <v>3600</v>
      </c>
      <c r="I831" s="10">
        <f t="shared" si="97"/>
        <v>3450</v>
      </c>
      <c r="J831" s="10">
        <f t="shared" si="97"/>
        <v>3600</v>
      </c>
      <c r="K831" s="10">
        <f t="shared" si="97"/>
        <v>3600</v>
      </c>
      <c r="L831" s="15">
        <f t="shared" si="97"/>
        <v>3150</v>
      </c>
      <c r="M831" s="10">
        <f t="shared" si="97"/>
        <v>3150</v>
      </c>
      <c r="N831" s="10">
        <f t="shared" si="97"/>
        <v>3150</v>
      </c>
      <c r="O831" s="10">
        <f t="shared" si="97"/>
        <v>0</v>
      </c>
      <c r="P831" s="12" t="e">
        <f>L831-#REF!</f>
        <v>#REF!</v>
      </c>
      <c r="Q831" s="1" t="e">
        <f>P831-'ВЕРНАЯ на АВГУСТ'!P831</f>
        <v>#REF!</v>
      </c>
    </row>
    <row r="832" spans="1:17" ht="24" x14ac:dyDescent="0.25">
      <c r="A832" s="73"/>
      <c r="B832" s="71"/>
      <c r="C832" s="9" t="s">
        <v>9</v>
      </c>
      <c r="D832" s="10">
        <f t="shared" si="96"/>
        <v>0</v>
      </c>
      <c r="E832" s="10">
        <f t="shared" si="97"/>
        <v>0</v>
      </c>
      <c r="F832" s="10">
        <f t="shared" si="97"/>
        <v>0</v>
      </c>
      <c r="G832" s="10">
        <f t="shared" si="97"/>
        <v>0</v>
      </c>
      <c r="H832" s="10">
        <f t="shared" si="97"/>
        <v>0</v>
      </c>
      <c r="I832" s="10">
        <f t="shared" si="97"/>
        <v>0</v>
      </c>
      <c r="J832" s="10">
        <f t="shared" si="97"/>
        <v>0</v>
      </c>
      <c r="K832" s="10">
        <f t="shared" si="97"/>
        <v>0</v>
      </c>
      <c r="L832" s="15">
        <f t="shared" si="97"/>
        <v>0</v>
      </c>
      <c r="M832" s="10">
        <f t="shared" si="97"/>
        <v>0</v>
      </c>
      <c r="N832" s="10">
        <f t="shared" si="97"/>
        <v>0</v>
      </c>
      <c r="O832" s="10">
        <f t="shared" si="97"/>
        <v>0</v>
      </c>
      <c r="P832" s="12" t="e">
        <f>L832-#REF!</f>
        <v>#REF!</v>
      </c>
      <c r="Q832" s="1" t="e">
        <f>P832-'ВЕРНАЯ на АВГУСТ'!P832</f>
        <v>#REF!</v>
      </c>
    </row>
    <row r="833" spans="1:17" ht="36" x14ac:dyDescent="0.25">
      <c r="A833" s="73"/>
      <c r="B833" s="71"/>
      <c r="C833" s="9" t="s">
        <v>10</v>
      </c>
      <c r="D833" s="10">
        <f t="shared" si="96"/>
        <v>0</v>
      </c>
      <c r="E833" s="10">
        <f t="shared" si="97"/>
        <v>0</v>
      </c>
      <c r="F833" s="10">
        <f t="shared" si="97"/>
        <v>0</v>
      </c>
      <c r="G833" s="10">
        <f t="shared" si="97"/>
        <v>0</v>
      </c>
      <c r="H833" s="10">
        <f t="shared" si="97"/>
        <v>0</v>
      </c>
      <c r="I833" s="10">
        <f t="shared" si="97"/>
        <v>0</v>
      </c>
      <c r="J833" s="10">
        <f t="shared" si="97"/>
        <v>0</v>
      </c>
      <c r="K833" s="10">
        <f t="shared" si="97"/>
        <v>0</v>
      </c>
      <c r="L833" s="15">
        <f t="shared" si="97"/>
        <v>0</v>
      </c>
      <c r="M833" s="10">
        <f t="shared" si="97"/>
        <v>0</v>
      </c>
      <c r="N833" s="10">
        <f t="shared" si="97"/>
        <v>0</v>
      </c>
      <c r="O833" s="10">
        <f t="shared" si="97"/>
        <v>0</v>
      </c>
      <c r="P833" s="12" t="e">
        <f>L833-#REF!</f>
        <v>#REF!</v>
      </c>
      <c r="Q833" s="1" t="e">
        <f>P833-'ВЕРНАЯ на АВГУСТ'!P833</f>
        <v>#REF!</v>
      </c>
    </row>
    <row r="834" spans="1:17" hidden="1" x14ac:dyDescent="0.25">
      <c r="A834" s="73"/>
      <c r="B834" s="9"/>
      <c r="C834" s="9"/>
      <c r="D834" s="10">
        <f t="shared" si="97"/>
        <v>0</v>
      </c>
      <c r="E834" s="10">
        <f t="shared" si="97"/>
        <v>0</v>
      </c>
      <c r="F834" s="10">
        <f t="shared" si="97"/>
        <v>0</v>
      </c>
      <c r="G834" s="10">
        <f t="shared" si="97"/>
        <v>0</v>
      </c>
      <c r="H834" s="10">
        <f t="shared" si="97"/>
        <v>0</v>
      </c>
      <c r="I834" s="10">
        <f t="shared" si="97"/>
        <v>0</v>
      </c>
      <c r="J834" s="10">
        <f t="shared" si="97"/>
        <v>0</v>
      </c>
      <c r="K834" s="10">
        <f t="shared" si="97"/>
        <v>0</v>
      </c>
      <c r="L834" s="15">
        <f t="shared" si="97"/>
        <v>0</v>
      </c>
      <c r="M834" s="10">
        <f t="shared" si="97"/>
        <v>0</v>
      </c>
      <c r="N834" s="10">
        <f t="shared" si="97"/>
        <v>0</v>
      </c>
      <c r="O834" s="10">
        <f t="shared" si="97"/>
        <v>0</v>
      </c>
      <c r="P834" s="12" t="e">
        <f>L834-#REF!</f>
        <v>#REF!</v>
      </c>
      <c r="Q834" s="1" t="e">
        <f>P834-'ВЕРНАЯ на АВГУСТ'!P834</f>
        <v>#REF!</v>
      </c>
    </row>
    <row r="835" spans="1:17" x14ac:dyDescent="0.25">
      <c r="A835" s="73"/>
      <c r="B835" s="71" t="s">
        <v>12</v>
      </c>
      <c r="C835" s="71"/>
      <c r="D835" s="71"/>
      <c r="E835" s="71"/>
      <c r="F835" s="71"/>
      <c r="G835" s="71"/>
      <c r="H835" s="71"/>
      <c r="I835" s="71"/>
      <c r="J835" s="71"/>
      <c r="K835" s="71"/>
      <c r="L835" s="17"/>
      <c r="M835" s="9"/>
      <c r="N835" s="9"/>
      <c r="O835" s="9"/>
      <c r="P835" s="12" t="e">
        <f>L835-#REF!</f>
        <v>#REF!</v>
      </c>
      <c r="Q835" s="1" t="e">
        <f>P835-'ВЕРНАЯ на АВГУСТ'!P835</f>
        <v>#REF!</v>
      </c>
    </row>
    <row r="836" spans="1:17" x14ac:dyDescent="0.25">
      <c r="A836" s="73"/>
      <c r="B836" s="71" t="s">
        <v>13</v>
      </c>
      <c r="C836" s="9" t="s">
        <v>6</v>
      </c>
      <c r="D836" s="10">
        <f t="shared" ref="D836:D878" si="98">SUM(E836:O836)</f>
        <v>80627.000000000015</v>
      </c>
      <c r="E836" s="10">
        <f t="shared" ref="E836:O841" si="99">E849+E861+E867+E873</f>
        <v>8705.6</v>
      </c>
      <c r="F836" s="10">
        <f t="shared" si="99"/>
        <v>7279.8</v>
      </c>
      <c r="G836" s="10">
        <f t="shared" si="99"/>
        <v>6869.9</v>
      </c>
      <c r="H836" s="10">
        <f t="shared" si="99"/>
        <v>6555.3</v>
      </c>
      <c r="I836" s="10">
        <f t="shared" si="99"/>
        <v>7020</v>
      </c>
      <c r="J836" s="10">
        <f t="shared" si="99"/>
        <v>7015.3</v>
      </c>
      <c r="K836" s="10">
        <f t="shared" si="99"/>
        <v>7788.8</v>
      </c>
      <c r="L836" s="15">
        <f t="shared" si="99"/>
        <v>7994.3</v>
      </c>
      <c r="M836" s="10">
        <f t="shared" si="99"/>
        <v>8234.2999999999993</v>
      </c>
      <c r="N836" s="10">
        <f t="shared" si="99"/>
        <v>8383.7000000000007</v>
      </c>
      <c r="O836" s="10">
        <f t="shared" si="99"/>
        <v>4780</v>
      </c>
      <c r="P836" s="12" t="e">
        <f>L836-#REF!</f>
        <v>#REF!</v>
      </c>
      <c r="Q836" s="1" t="e">
        <f>P836-'ВЕРНАЯ на АВГУСТ'!P836</f>
        <v>#REF!</v>
      </c>
    </row>
    <row r="837" spans="1:17" x14ac:dyDescent="0.25">
      <c r="A837" s="73"/>
      <c r="B837" s="71"/>
      <c r="C837" s="9" t="s">
        <v>7</v>
      </c>
      <c r="D837" s="10">
        <f t="shared" si="98"/>
        <v>46027</v>
      </c>
      <c r="E837" s="10">
        <f t="shared" si="99"/>
        <v>5055.6000000000004</v>
      </c>
      <c r="F837" s="10">
        <f t="shared" si="99"/>
        <v>3629.8</v>
      </c>
      <c r="G837" s="10">
        <f t="shared" si="99"/>
        <v>3269.8999999999996</v>
      </c>
      <c r="H837" s="10">
        <f t="shared" si="99"/>
        <v>2955.3</v>
      </c>
      <c r="I837" s="10">
        <f t="shared" si="99"/>
        <v>3570</v>
      </c>
      <c r="J837" s="10">
        <f t="shared" si="99"/>
        <v>3415.3</v>
      </c>
      <c r="K837" s="10">
        <f t="shared" si="99"/>
        <v>4188.8</v>
      </c>
      <c r="L837" s="15">
        <f>L850+L862+L868+L874</f>
        <v>4844.3</v>
      </c>
      <c r="M837" s="10">
        <f t="shared" si="99"/>
        <v>5084.3</v>
      </c>
      <c r="N837" s="10">
        <f t="shared" si="99"/>
        <v>5233.7</v>
      </c>
      <c r="O837" s="10">
        <f t="shared" si="99"/>
        <v>4780</v>
      </c>
      <c r="P837" s="12" t="e">
        <f>L837-#REF!</f>
        <v>#REF!</v>
      </c>
      <c r="Q837" s="1" t="e">
        <f>P837-'ВЕРНАЯ на АВГУСТ'!P837</f>
        <v>#REF!</v>
      </c>
    </row>
    <row r="838" spans="1:17" ht="24" x14ac:dyDescent="0.25">
      <c r="A838" s="73"/>
      <c r="B838" s="71"/>
      <c r="C838" s="9" t="s">
        <v>8</v>
      </c>
      <c r="D838" s="10">
        <f t="shared" si="98"/>
        <v>34600</v>
      </c>
      <c r="E838" s="10">
        <f t="shared" si="99"/>
        <v>3650</v>
      </c>
      <c r="F838" s="10">
        <f t="shared" si="99"/>
        <v>3650</v>
      </c>
      <c r="G838" s="10">
        <f t="shared" si="99"/>
        <v>3600</v>
      </c>
      <c r="H838" s="10">
        <f t="shared" si="99"/>
        <v>3600</v>
      </c>
      <c r="I838" s="10">
        <f t="shared" si="99"/>
        <v>3450</v>
      </c>
      <c r="J838" s="10">
        <f t="shared" si="99"/>
        <v>3600</v>
      </c>
      <c r="K838" s="10">
        <f t="shared" si="99"/>
        <v>3600</v>
      </c>
      <c r="L838" s="15">
        <f t="shared" si="99"/>
        <v>3150</v>
      </c>
      <c r="M838" s="10">
        <f t="shared" si="99"/>
        <v>3150</v>
      </c>
      <c r="N838" s="10">
        <f t="shared" si="99"/>
        <v>3150</v>
      </c>
      <c r="O838" s="10">
        <f t="shared" si="99"/>
        <v>0</v>
      </c>
      <c r="P838" s="12" t="e">
        <f>L838-#REF!</f>
        <v>#REF!</v>
      </c>
      <c r="Q838" s="1" t="e">
        <f>P838-'ВЕРНАЯ на АВГУСТ'!P838</f>
        <v>#REF!</v>
      </c>
    </row>
    <row r="839" spans="1:17" ht="24" x14ac:dyDescent="0.25">
      <c r="A839" s="73"/>
      <c r="B839" s="71"/>
      <c r="C839" s="9" t="s">
        <v>9</v>
      </c>
      <c r="D839" s="10">
        <f t="shared" si="98"/>
        <v>0</v>
      </c>
      <c r="E839" s="10">
        <f t="shared" si="99"/>
        <v>0</v>
      </c>
      <c r="F839" s="10">
        <f t="shared" si="99"/>
        <v>0</v>
      </c>
      <c r="G839" s="10">
        <f t="shared" si="99"/>
        <v>0</v>
      </c>
      <c r="H839" s="10">
        <f t="shared" si="99"/>
        <v>0</v>
      </c>
      <c r="I839" s="10">
        <f t="shared" si="99"/>
        <v>0</v>
      </c>
      <c r="J839" s="10">
        <f t="shared" si="99"/>
        <v>0</v>
      </c>
      <c r="K839" s="10">
        <f t="shared" si="99"/>
        <v>0</v>
      </c>
      <c r="L839" s="15">
        <f t="shared" si="99"/>
        <v>0</v>
      </c>
      <c r="M839" s="10">
        <f t="shared" si="99"/>
        <v>0</v>
      </c>
      <c r="N839" s="10">
        <f t="shared" si="99"/>
        <v>0</v>
      </c>
      <c r="O839" s="10">
        <f t="shared" si="99"/>
        <v>0</v>
      </c>
      <c r="P839" s="12" t="e">
        <f>L839-#REF!</f>
        <v>#REF!</v>
      </c>
      <c r="Q839" s="1" t="e">
        <f>P839-'ВЕРНАЯ на АВГУСТ'!P839</f>
        <v>#REF!</v>
      </c>
    </row>
    <row r="840" spans="1:17" ht="36" x14ac:dyDescent="0.25">
      <c r="A840" s="73"/>
      <c r="B840" s="71"/>
      <c r="C840" s="9" t="s">
        <v>10</v>
      </c>
      <c r="D840" s="10">
        <f t="shared" si="98"/>
        <v>0</v>
      </c>
      <c r="E840" s="10">
        <f t="shared" si="99"/>
        <v>0</v>
      </c>
      <c r="F840" s="10">
        <f t="shared" si="99"/>
        <v>0</v>
      </c>
      <c r="G840" s="10">
        <f t="shared" si="99"/>
        <v>0</v>
      </c>
      <c r="H840" s="10">
        <f t="shared" si="99"/>
        <v>0</v>
      </c>
      <c r="I840" s="10">
        <f t="shared" si="99"/>
        <v>0</v>
      </c>
      <c r="J840" s="10">
        <f t="shared" si="99"/>
        <v>0</v>
      </c>
      <c r="K840" s="10">
        <f t="shared" si="99"/>
        <v>0</v>
      </c>
      <c r="L840" s="15">
        <f t="shared" si="99"/>
        <v>0</v>
      </c>
      <c r="M840" s="10">
        <f t="shared" si="99"/>
        <v>0</v>
      </c>
      <c r="N840" s="10">
        <f t="shared" si="99"/>
        <v>0</v>
      </c>
      <c r="O840" s="10">
        <f t="shared" si="99"/>
        <v>0</v>
      </c>
      <c r="P840" s="12" t="e">
        <f>L840-#REF!</f>
        <v>#REF!</v>
      </c>
      <c r="Q840" s="1" t="e">
        <f>P840-'ВЕРНАЯ на АВГУСТ'!P840</f>
        <v>#REF!</v>
      </c>
    </row>
    <row r="841" spans="1:17" hidden="1" x14ac:dyDescent="0.25">
      <c r="A841" s="73"/>
      <c r="B841" s="9"/>
      <c r="C841" s="9"/>
      <c r="D841" s="10">
        <f t="shared" si="98"/>
        <v>0</v>
      </c>
      <c r="E841" s="10">
        <f t="shared" si="99"/>
        <v>0</v>
      </c>
      <c r="F841" s="10">
        <f t="shared" si="99"/>
        <v>0</v>
      </c>
      <c r="G841" s="10">
        <f t="shared" si="99"/>
        <v>0</v>
      </c>
      <c r="H841" s="10">
        <f t="shared" si="99"/>
        <v>0</v>
      </c>
      <c r="I841" s="10">
        <f t="shared" si="99"/>
        <v>0</v>
      </c>
      <c r="J841" s="10">
        <f t="shared" si="99"/>
        <v>0</v>
      </c>
      <c r="K841" s="10">
        <f t="shared" si="99"/>
        <v>0</v>
      </c>
      <c r="L841" s="15">
        <f>L854+L866+L872+L878</f>
        <v>0</v>
      </c>
      <c r="M841" s="10">
        <f t="shared" si="99"/>
        <v>0</v>
      </c>
      <c r="N841" s="10">
        <f t="shared" si="99"/>
        <v>0</v>
      </c>
      <c r="O841" s="10">
        <f t="shared" si="99"/>
        <v>0</v>
      </c>
      <c r="P841" s="12" t="e">
        <f>L841-#REF!</f>
        <v>#REF!</v>
      </c>
      <c r="Q841" s="1" t="e">
        <f>P841-'ВЕРНАЯ на АВГУСТ'!P841</f>
        <v>#REF!</v>
      </c>
    </row>
    <row r="842" spans="1:17" x14ac:dyDescent="0.25">
      <c r="A842" s="73"/>
      <c r="B842" s="71" t="s">
        <v>14</v>
      </c>
      <c r="C842" s="9" t="s">
        <v>6</v>
      </c>
      <c r="D842" s="10">
        <f t="shared" si="98"/>
        <v>0</v>
      </c>
      <c r="E842" s="10">
        <v>0</v>
      </c>
      <c r="F842" s="10">
        <v>0</v>
      </c>
      <c r="G842" s="10">
        <v>0</v>
      </c>
      <c r="H842" s="10">
        <v>0</v>
      </c>
      <c r="I842" s="10">
        <v>0</v>
      </c>
      <c r="J842" s="10">
        <v>0</v>
      </c>
      <c r="K842" s="10">
        <v>0</v>
      </c>
      <c r="L842" s="15">
        <v>0</v>
      </c>
      <c r="M842" s="10">
        <v>0</v>
      </c>
      <c r="N842" s="10">
        <v>0</v>
      </c>
      <c r="O842" s="10">
        <v>0</v>
      </c>
      <c r="P842" s="12" t="e">
        <f>L842-#REF!</f>
        <v>#REF!</v>
      </c>
      <c r="Q842" s="1" t="e">
        <f>P842-'ВЕРНАЯ на АВГУСТ'!P842</f>
        <v>#REF!</v>
      </c>
    </row>
    <row r="843" spans="1:17" x14ac:dyDescent="0.25">
      <c r="A843" s="73"/>
      <c r="B843" s="71"/>
      <c r="C843" s="9" t="s">
        <v>7</v>
      </c>
      <c r="D843" s="10">
        <f t="shared" si="98"/>
        <v>0</v>
      </c>
      <c r="E843" s="10">
        <v>0</v>
      </c>
      <c r="F843" s="10">
        <v>0</v>
      </c>
      <c r="G843" s="10">
        <v>0</v>
      </c>
      <c r="H843" s="10">
        <v>0</v>
      </c>
      <c r="I843" s="10">
        <v>0</v>
      </c>
      <c r="J843" s="10">
        <v>0</v>
      </c>
      <c r="K843" s="10">
        <v>0</v>
      </c>
      <c r="L843" s="15">
        <v>0</v>
      </c>
      <c r="M843" s="10">
        <v>0</v>
      </c>
      <c r="N843" s="10">
        <v>0</v>
      </c>
      <c r="O843" s="10">
        <v>0</v>
      </c>
      <c r="P843" s="12" t="e">
        <f>L843-#REF!</f>
        <v>#REF!</v>
      </c>
      <c r="Q843" s="1" t="e">
        <f>P843-'ВЕРНАЯ на АВГУСТ'!P843</f>
        <v>#REF!</v>
      </c>
    </row>
    <row r="844" spans="1:17" ht="24" x14ac:dyDescent="0.25">
      <c r="A844" s="73"/>
      <c r="B844" s="71"/>
      <c r="C844" s="9" t="s">
        <v>8</v>
      </c>
      <c r="D844" s="10">
        <f t="shared" si="98"/>
        <v>0</v>
      </c>
      <c r="E844" s="10">
        <v>0</v>
      </c>
      <c r="F844" s="10">
        <v>0</v>
      </c>
      <c r="G844" s="10">
        <v>0</v>
      </c>
      <c r="H844" s="10">
        <v>0</v>
      </c>
      <c r="I844" s="10">
        <v>0</v>
      </c>
      <c r="J844" s="10">
        <v>0</v>
      </c>
      <c r="K844" s="10">
        <v>0</v>
      </c>
      <c r="L844" s="15">
        <v>0</v>
      </c>
      <c r="M844" s="10">
        <v>0</v>
      </c>
      <c r="N844" s="10">
        <v>0</v>
      </c>
      <c r="O844" s="10">
        <v>0</v>
      </c>
      <c r="P844" s="12" t="e">
        <f>L844-#REF!</f>
        <v>#REF!</v>
      </c>
      <c r="Q844" s="1" t="e">
        <f>P844-'ВЕРНАЯ на АВГУСТ'!P844</f>
        <v>#REF!</v>
      </c>
    </row>
    <row r="845" spans="1:17" ht="24" x14ac:dyDescent="0.25">
      <c r="A845" s="73"/>
      <c r="B845" s="71"/>
      <c r="C845" s="9" t="s">
        <v>9</v>
      </c>
      <c r="D845" s="10">
        <f t="shared" si="98"/>
        <v>0</v>
      </c>
      <c r="E845" s="10">
        <v>0</v>
      </c>
      <c r="F845" s="10">
        <v>0</v>
      </c>
      <c r="G845" s="10">
        <v>0</v>
      </c>
      <c r="H845" s="10">
        <v>0</v>
      </c>
      <c r="I845" s="10">
        <v>0</v>
      </c>
      <c r="J845" s="10">
        <v>0</v>
      </c>
      <c r="K845" s="10">
        <v>0</v>
      </c>
      <c r="L845" s="15">
        <v>0</v>
      </c>
      <c r="M845" s="10">
        <v>0</v>
      </c>
      <c r="N845" s="10">
        <v>0</v>
      </c>
      <c r="O845" s="10">
        <v>0</v>
      </c>
      <c r="P845" s="12" t="e">
        <f>L845-#REF!</f>
        <v>#REF!</v>
      </c>
      <c r="Q845" s="1" t="e">
        <f>P845-'ВЕРНАЯ на АВГУСТ'!P845</f>
        <v>#REF!</v>
      </c>
    </row>
    <row r="846" spans="1:17" x14ac:dyDescent="0.25">
      <c r="A846" s="73"/>
      <c r="B846" s="71"/>
      <c r="C846" s="9"/>
      <c r="D846" s="10">
        <f t="shared" si="98"/>
        <v>0</v>
      </c>
      <c r="E846" s="10"/>
      <c r="F846" s="10"/>
      <c r="G846" s="10"/>
      <c r="H846" s="10"/>
      <c r="I846" s="10"/>
      <c r="J846" s="10"/>
      <c r="K846" s="10"/>
      <c r="L846" s="15"/>
      <c r="M846" s="10"/>
      <c r="N846" s="10"/>
      <c r="O846" s="10"/>
      <c r="P846" s="12" t="e">
        <f>L846-#REF!</f>
        <v>#REF!</v>
      </c>
      <c r="Q846" s="1" t="e">
        <f>P846-'ВЕРНАЯ на АВГУСТ'!P846</f>
        <v>#REF!</v>
      </c>
    </row>
    <row r="847" spans="1:17" ht="36" x14ac:dyDescent="0.25">
      <c r="A847" s="73"/>
      <c r="B847" s="71"/>
      <c r="C847" s="9" t="s">
        <v>10</v>
      </c>
      <c r="D847" s="10">
        <f t="shared" si="98"/>
        <v>0</v>
      </c>
      <c r="E847" s="10">
        <v>0</v>
      </c>
      <c r="F847" s="10">
        <v>0</v>
      </c>
      <c r="G847" s="10">
        <v>0</v>
      </c>
      <c r="H847" s="10">
        <v>0</v>
      </c>
      <c r="I847" s="10">
        <v>0</v>
      </c>
      <c r="J847" s="10">
        <v>0</v>
      </c>
      <c r="K847" s="10">
        <v>0</v>
      </c>
      <c r="L847" s="15">
        <v>0</v>
      </c>
      <c r="M847" s="10">
        <v>0</v>
      </c>
      <c r="N847" s="10">
        <v>0</v>
      </c>
      <c r="O847" s="10">
        <v>0</v>
      </c>
      <c r="P847" s="12" t="e">
        <f>L847-#REF!</f>
        <v>#REF!</v>
      </c>
      <c r="Q847" s="1" t="e">
        <f>P847-'ВЕРНАЯ на АВГУСТ'!P847</f>
        <v>#REF!</v>
      </c>
    </row>
    <row r="848" spans="1:17" hidden="1" x14ac:dyDescent="0.25">
      <c r="A848" s="11"/>
      <c r="B848" s="9"/>
      <c r="C848" s="9"/>
      <c r="D848" s="10">
        <f t="shared" si="98"/>
        <v>0</v>
      </c>
      <c r="E848" s="10"/>
      <c r="F848" s="10"/>
      <c r="G848" s="10"/>
      <c r="H848" s="10"/>
      <c r="I848" s="10"/>
      <c r="J848" s="10"/>
      <c r="K848" s="10"/>
      <c r="L848" s="15"/>
      <c r="M848" s="10"/>
      <c r="N848" s="10"/>
      <c r="O848" s="10"/>
      <c r="P848" s="12" t="e">
        <f>L848-#REF!</f>
        <v>#REF!</v>
      </c>
      <c r="Q848" s="1" t="e">
        <f>P848-'ВЕРНАЯ на АВГУСТ'!P848</f>
        <v>#REF!</v>
      </c>
    </row>
    <row r="849" spans="1:17" x14ac:dyDescent="0.25">
      <c r="A849" s="71" t="s">
        <v>125</v>
      </c>
      <c r="B849" s="71" t="s">
        <v>13</v>
      </c>
      <c r="C849" s="9" t="s">
        <v>6</v>
      </c>
      <c r="D849" s="20">
        <f t="shared" si="98"/>
        <v>7079.9</v>
      </c>
      <c r="E849" s="10">
        <f>E850+E851+E852+E853</f>
        <v>1376.6</v>
      </c>
      <c r="F849" s="10">
        <f t="shared" ref="F849:O849" si="100">F850+F851+F852+F853</f>
        <v>570.5</v>
      </c>
      <c r="G849" s="10">
        <f t="shared" si="100"/>
        <v>385</v>
      </c>
      <c r="H849" s="10">
        <f t="shared" si="100"/>
        <v>400</v>
      </c>
      <c r="I849" s="10">
        <f t="shared" si="100"/>
        <v>560</v>
      </c>
      <c r="J849" s="10">
        <f t="shared" si="100"/>
        <v>605</v>
      </c>
      <c r="K849" s="10">
        <f t="shared" si="100"/>
        <v>382.8</v>
      </c>
      <c r="L849" s="20">
        <f t="shared" si="100"/>
        <v>700</v>
      </c>
      <c r="M849" s="10">
        <f t="shared" si="100"/>
        <v>700</v>
      </c>
      <c r="N849" s="10">
        <f t="shared" si="100"/>
        <v>700</v>
      </c>
      <c r="O849" s="10">
        <f t="shared" si="100"/>
        <v>700</v>
      </c>
      <c r="P849" s="24" t="e">
        <f>L849-#REF!</f>
        <v>#REF!</v>
      </c>
      <c r="Q849" s="1" t="e">
        <f>P849-'ВЕРНАЯ на АВГУСТ'!P849</f>
        <v>#REF!</v>
      </c>
    </row>
    <row r="850" spans="1:17" x14ac:dyDescent="0.25">
      <c r="A850" s="71"/>
      <c r="B850" s="71"/>
      <c r="C850" s="9" t="s">
        <v>7</v>
      </c>
      <c r="D850" s="20">
        <f t="shared" si="98"/>
        <v>7079.9</v>
      </c>
      <c r="E850" s="10">
        <v>1376.6</v>
      </c>
      <c r="F850" s="10">
        <v>570.5</v>
      </c>
      <c r="G850" s="10">
        <v>385</v>
      </c>
      <c r="H850" s="10">
        <v>400</v>
      </c>
      <c r="I850" s="10">
        <v>560</v>
      </c>
      <c r="J850" s="10">
        <v>605</v>
      </c>
      <c r="K850" s="10">
        <v>382.8</v>
      </c>
      <c r="L850" s="20">
        <f>700</f>
        <v>700</v>
      </c>
      <c r="M850" s="10">
        <v>700</v>
      </c>
      <c r="N850" s="10">
        <v>700</v>
      </c>
      <c r="O850" s="10">
        <v>700</v>
      </c>
      <c r="P850" s="24" t="e">
        <f>L850-#REF!</f>
        <v>#REF!</v>
      </c>
      <c r="Q850" s="1" t="e">
        <f>P850-'ВЕРНАЯ на АВГУСТ'!P850</f>
        <v>#REF!</v>
      </c>
    </row>
    <row r="851" spans="1:17" ht="24" x14ac:dyDescent="0.25">
      <c r="A851" s="71"/>
      <c r="B851" s="71"/>
      <c r="C851" s="9" t="s">
        <v>8</v>
      </c>
      <c r="D851" s="10">
        <f t="shared" si="98"/>
        <v>0</v>
      </c>
      <c r="E851" s="10">
        <v>0</v>
      </c>
      <c r="F851" s="10">
        <v>0</v>
      </c>
      <c r="G851" s="10">
        <v>0</v>
      </c>
      <c r="H851" s="10">
        <v>0</v>
      </c>
      <c r="I851" s="10">
        <v>0</v>
      </c>
      <c r="J851" s="10">
        <v>0</v>
      </c>
      <c r="K851" s="10">
        <v>0</v>
      </c>
      <c r="L851" s="15">
        <v>0</v>
      </c>
      <c r="M851" s="10">
        <v>0</v>
      </c>
      <c r="N851" s="10">
        <v>0</v>
      </c>
      <c r="O851" s="10">
        <v>0</v>
      </c>
      <c r="P851" s="12" t="e">
        <f>L851-#REF!</f>
        <v>#REF!</v>
      </c>
      <c r="Q851" s="1" t="e">
        <f>P851-'ВЕРНАЯ на АВГУСТ'!P851</f>
        <v>#REF!</v>
      </c>
    </row>
    <row r="852" spans="1:17" x14ac:dyDescent="0.25">
      <c r="A852" s="71"/>
      <c r="B852" s="71"/>
      <c r="C852" s="9"/>
      <c r="D852" s="10">
        <f t="shared" si="98"/>
        <v>0</v>
      </c>
      <c r="E852" s="10"/>
      <c r="F852" s="10"/>
      <c r="G852" s="10"/>
      <c r="H852" s="10"/>
      <c r="I852" s="10"/>
      <c r="J852" s="10"/>
      <c r="K852" s="10"/>
      <c r="L852" s="15"/>
      <c r="M852" s="10"/>
      <c r="N852" s="10"/>
      <c r="O852" s="10"/>
      <c r="P852" s="12" t="e">
        <f>L852-#REF!</f>
        <v>#REF!</v>
      </c>
      <c r="Q852" s="1" t="e">
        <f>P852-'ВЕРНАЯ на АВГУСТ'!P852</f>
        <v>#REF!</v>
      </c>
    </row>
    <row r="853" spans="1:17" ht="36" x14ac:dyDescent="0.25">
      <c r="A853" s="71"/>
      <c r="B853" s="71"/>
      <c r="C853" s="9" t="s">
        <v>10</v>
      </c>
      <c r="D853" s="10">
        <f t="shared" si="98"/>
        <v>0</v>
      </c>
      <c r="E853" s="10">
        <v>0</v>
      </c>
      <c r="F853" s="10">
        <v>0</v>
      </c>
      <c r="G853" s="10">
        <v>0</v>
      </c>
      <c r="H853" s="10">
        <v>0</v>
      </c>
      <c r="I853" s="10">
        <v>0</v>
      </c>
      <c r="J853" s="10">
        <v>0</v>
      </c>
      <c r="K853" s="10">
        <v>0</v>
      </c>
      <c r="L853" s="15">
        <v>0</v>
      </c>
      <c r="M853" s="10">
        <v>0</v>
      </c>
      <c r="N853" s="10">
        <v>0</v>
      </c>
      <c r="O853" s="10">
        <v>0</v>
      </c>
      <c r="P853" s="12" t="e">
        <f>L853-#REF!</f>
        <v>#REF!</v>
      </c>
      <c r="Q853" s="1" t="e">
        <f>P853-'ВЕРНАЯ на АВГУСТ'!P853</f>
        <v>#REF!</v>
      </c>
    </row>
    <row r="854" spans="1:17" hidden="1" x14ac:dyDescent="0.25">
      <c r="A854" s="9"/>
      <c r="B854" s="9"/>
      <c r="C854" s="9"/>
      <c r="D854" s="10">
        <f t="shared" si="98"/>
        <v>0</v>
      </c>
      <c r="E854" s="10"/>
      <c r="F854" s="10"/>
      <c r="G854" s="10"/>
      <c r="H854" s="10"/>
      <c r="I854" s="10"/>
      <c r="J854" s="10"/>
      <c r="K854" s="10"/>
      <c r="L854" s="15"/>
      <c r="M854" s="10"/>
      <c r="N854" s="10"/>
      <c r="O854" s="10"/>
      <c r="P854" s="12" t="e">
        <f>L854-#REF!</f>
        <v>#REF!</v>
      </c>
      <c r="Q854" s="1" t="e">
        <f>P854-'ВЕРНАЯ на АВГУСТ'!P854</f>
        <v>#REF!</v>
      </c>
    </row>
    <row r="855" spans="1:17" x14ac:dyDescent="0.25">
      <c r="A855" s="71" t="s">
        <v>126</v>
      </c>
      <c r="B855" s="71" t="s">
        <v>14</v>
      </c>
      <c r="C855" s="9" t="s">
        <v>6</v>
      </c>
      <c r="D855" s="10">
        <f t="shared" si="98"/>
        <v>0</v>
      </c>
      <c r="E855" s="10">
        <v>0</v>
      </c>
      <c r="F855" s="10">
        <v>0</v>
      </c>
      <c r="G855" s="10">
        <v>0</v>
      </c>
      <c r="H855" s="10">
        <v>0</v>
      </c>
      <c r="I855" s="10">
        <v>0</v>
      </c>
      <c r="J855" s="10">
        <v>0</v>
      </c>
      <c r="K855" s="10">
        <v>0</v>
      </c>
      <c r="L855" s="15">
        <v>0</v>
      </c>
      <c r="M855" s="10">
        <v>0</v>
      </c>
      <c r="N855" s="10">
        <v>0</v>
      </c>
      <c r="O855" s="10">
        <v>0</v>
      </c>
      <c r="P855" s="12" t="e">
        <f>L855-#REF!</f>
        <v>#REF!</v>
      </c>
      <c r="Q855" s="1" t="e">
        <f>P855-'ВЕРНАЯ на АВГУСТ'!P855</f>
        <v>#REF!</v>
      </c>
    </row>
    <row r="856" spans="1:17" x14ac:dyDescent="0.25">
      <c r="A856" s="71"/>
      <c r="B856" s="71"/>
      <c r="C856" s="9" t="s">
        <v>7</v>
      </c>
      <c r="D856" s="10">
        <f t="shared" si="98"/>
        <v>0</v>
      </c>
      <c r="E856" s="10">
        <v>0</v>
      </c>
      <c r="F856" s="10">
        <v>0</v>
      </c>
      <c r="G856" s="10">
        <v>0</v>
      </c>
      <c r="H856" s="10">
        <v>0</v>
      </c>
      <c r="I856" s="10">
        <v>0</v>
      </c>
      <c r="J856" s="10">
        <v>0</v>
      </c>
      <c r="K856" s="10">
        <v>0</v>
      </c>
      <c r="L856" s="15">
        <v>0</v>
      </c>
      <c r="M856" s="10">
        <v>0</v>
      </c>
      <c r="N856" s="10">
        <v>0</v>
      </c>
      <c r="O856" s="10">
        <v>0</v>
      </c>
      <c r="P856" s="12" t="e">
        <f>L856-#REF!</f>
        <v>#REF!</v>
      </c>
      <c r="Q856" s="1" t="e">
        <f>P856-'ВЕРНАЯ на АВГУСТ'!P856</f>
        <v>#REF!</v>
      </c>
    </row>
    <row r="857" spans="1:17" ht="24" x14ac:dyDescent="0.25">
      <c r="A857" s="71"/>
      <c r="B857" s="71"/>
      <c r="C857" s="9" t="s">
        <v>8</v>
      </c>
      <c r="D857" s="10">
        <f t="shared" si="98"/>
        <v>0</v>
      </c>
      <c r="E857" s="10">
        <v>0</v>
      </c>
      <c r="F857" s="10">
        <v>0</v>
      </c>
      <c r="G857" s="10">
        <v>0</v>
      </c>
      <c r="H857" s="10">
        <v>0</v>
      </c>
      <c r="I857" s="10">
        <v>0</v>
      </c>
      <c r="J857" s="10">
        <v>0</v>
      </c>
      <c r="K857" s="10">
        <v>0</v>
      </c>
      <c r="L857" s="15">
        <v>0</v>
      </c>
      <c r="M857" s="10">
        <v>0</v>
      </c>
      <c r="N857" s="10">
        <v>0</v>
      </c>
      <c r="O857" s="10">
        <v>0</v>
      </c>
      <c r="P857" s="12" t="e">
        <f>L857-#REF!</f>
        <v>#REF!</v>
      </c>
      <c r="Q857" s="1" t="e">
        <f>P857-'ВЕРНАЯ на АВГУСТ'!P857</f>
        <v>#REF!</v>
      </c>
    </row>
    <row r="858" spans="1:17" x14ac:dyDescent="0.25">
      <c r="A858" s="71"/>
      <c r="B858" s="71"/>
      <c r="C858" s="9"/>
      <c r="D858" s="10">
        <f t="shared" si="98"/>
        <v>0</v>
      </c>
      <c r="E858" s="10"/>
      <c r="F858" s="10"/>
      <c r="G858" s="10"/>
      <c r="H858" s="10"/>
      <c r="I858" s="10"/>
      <c r="J858" s="10"/>
      <c r="K858" s="10"/>
      <c r="L858" s="15"/>
      <c r="M858" s="10"/>
      <c r="N858" s="10"/>
      <c r="O858" s="10"/>
      <c r="P858" s="12" t="e">
        <f>L858-#REF!</f>
        <v>#REF!</v>
      </c>
      <c r="Q858" s="1" t="e">
        <f>P858-'ВЕРНАЯ на АВГУСТ'!P858</f>
        <v>#REF!</v>
      </c>
    </row>
    <row r="859" spans="1:17" ht="36" x14ac:dyDescent="0.25">
      <c r="A859" s="71"/>
      <c r="B859" s="71"/>
      <c r="C859" s="9" t="s">
        <v>10</v>
      </c>
      <c r="D859" s="10">
        <f t="shared" si="98"/>
        <v>0</v>
      </c>
      <c r="E859" s="10">
        <v>0</v>
      </c>
      <c r="F859" s="10">
        <v>0</v>
      </c>
      <c r="G859" s="10">
        <v>0</v>
      </c>
      <c r="H859" s="10">
        <v>0</v>
      </c>
      <c r="I859" s="10">
        <v>0</v>
      </c>
      <c r="J859" s="10">
        <v>0</v>
      </c>
      <c r="K859" s="10">
        <v>0</v>
      </c>
      <c r="L859" s="15">
        <v>0</v>
      </c>
      <c r="M859" s="10">
        <v>0</v>
      </c>
      <c r="N859" s="10">
        <v>0</v>
      </c>
      <c r="O859" s="10">
        <v>0</v>
      </c>
      <c r="P859" s="12" t="e">
        <f>L859-#REF!</f>
        <v>#REF!</v>
      </c>
      <c r="Q859" s="1" t="e">
        <f>P859-'ВЕРНАЯ на АВГУСТ'!P859</f>
        <v>#REF!</v>
      </c>
    </row>
    <row r="860" spans="1:17" hidden="1" x14ac:dyDescent="0.25">
      <c r="A860" s="9"/>
      <c r="B860" s="9"/>
      <c r="C860" s="9"/>
      <c r="D860" s="10">
        <f t="shared" si="98"/>
        <v>0</v>
      </c>
      <c r="E860" s="10"/>
      <c r="F860" s="10"/>
      <c r="G860" s="10"/>
      <c r="H860" s="10"/>
      <c r="I860" s="10"/>
      <c r="J860" s="10"/>
      <c r="K860" s="10"/>
      <c r="L860" s="15"/>
      <c r="M860" s="10"/>
      <c r="N860" s="10"/>
      <c r="O860" s="10"/>
      <c r="P860" s="12" t="e">
        <f>L860-#REF!</f>
        <v>#REF!</v>
      </c>
      <c r="Q860" s="1" t="e">
        <f>P860-'ВЕРНАЯ на АВГУСТ'!P860</f>
        <v>#REF!</v>
      </c>
    </row>
    <row r="861" spans="1:17" x14ac:dyDescent="0.25">
      <c r="A861" s="71" t="s">
        <v>127</v>
      </c>
      <c r="B861" s="71" t="s">
        <v>13</v>
      </c>
      <c r="C861" s="9" t="s">
        <v>6</v>
      </c>
      <c r="D861" s="20">
        <f t="shared" si="98"/>
        <v>2514.5</v>
      </c>
      <c r="E861" s="10">
        <f>E862+E863+E864+E865</f>
        <v>0</v>
      </c>
      <c r="F861" s="10">
        <f t="shared" ref="F861:O861" si="101">F862+F863+F864+F865</f>
        <v>286.3</v>
      </c>
      <c r="G861" s="10">
        <f t="shared" si="101"/>
        <v>77.2</v>
      </c>
      <c r="H861" s="10">
        <f t="shared" si="101"/>
        <v>200</v>
      </c>
      <c r="I861" s="10">
        <f t="shared" si="101"/>
        <v>280</v>
      </c>
      <c r="J861" s="10">
        <f t="shared" si="101"/>
        <v>175</v>
      </c>
      <c r="K861" s="10">
        <f t="shared" si="101"/>
        <v>96</v>
      </c>
      <c r="L861" s="20">
        <f t="shared" si="101"/>
        <v>350</v>
      </c>
      <c r="M861" s="10">
        <f t="shared" si="101"/>
        <v>350</v>
      </c>
      <c r="N861" s="10">
        <f t="shared" si="101"/>
        <v>350</v>
      </c>
      <c r="O861" s="10">
        <f t="shared" si="101"/>
        <v>350</v>
      </c>
      <c r="P861" s="24" t="e">
        <f>L861-#REF!</f>
        <v>#REF!</v>
      </c>
      <c r="Q861" s="1" t="e">
        <f>P861-'ВЕРНАЯ на АВГУСТ'!P861</f>
        <v>#REF!</v>
      </c>
    </row>
    <row r="862" spans="1:17" x14ac:dyDescent="0.25">
      <c r="A862" s="71"/>
      <c r="B862" s="71"/>
      <c r="C862" s="9" t="s">
        <v>7</v>
      </c>
      <c r="D862" s="20">
        <f t="shared" si="98"/>
        <v>2514.5</v>
      </c>
      <c r="E862" s="10">
        <v>0</v>
      </c>
      <c r="F862" s="10">
        <v>286.3</v>
      </c>
      <c r="G862" s="10">
        <v>77.2</v>
      </c>
      <c r="H862" s="10">
        <v>200</v>
      </c>
      <c r="I862" s="10">
        <v>280</v>
      </c>
      <c r="J862" s="10">
        <v>175</v>
      </c>
      <c r="K862" s="10">
        <v>96</v>
      </c>
      <c r="L862" s="20">
        <f>350</f>
        <v>350</v>
      </c>
      <c r="M862" s="10">
        <v>350</v>
      </c>
      <c r="N862" s="10">
        <v>350</v>
      </c>
      <c r="O862" s="10">
        <v>350</v>
      </c>
      <c r="P862" s="24" t="e">
        <f>L862-#REF!</f>
        <v>#REF!</v>
      </c>
      <c r="Q862" s="1" t="e">
        <f>P862-'ВЕРНАЯ на АВГУСТ'!P862</f>
        <v>#REF!</v>
      </c>
    </row>
    <row r="863" spans="1:17" ht="24" x14ac:dyDescent="0.25">
      <c r="A863" s="71"/>
      <c r="B863" s="71"/>
      <c r="C863" s="9" t="s">
        <v>8</v>
      </c>
      <c r="D863" s="10">
        <f t="shared" si="98"/>
        <v>0</v>
      </c>
      <c r="E863" s="10">
        <v>0</v>
      </c>
      <c r="F863" s="10">
        <v>0</v>
      </c>
      <c r="G863" s="10">
        <v>0</v>
      </c>
      <c r="H863" s="10">
        <v>0</v>
      </c>
      <c r="I863" s="10">
        <v>0</v>
      </c>
      <c r="J863" s="10">
        <v>0</v>
      </c>
      <c r="K863" s="10">
        <v>0</v>
      </c>
      <c r="L863" s="15">
        <v>0</v>
      </c>
      <c r="M863" s="10">
        <v>0</v>
      </c>
      <c r="N863" s="10">
        <v>0</v>
      </c>
      <c r="O863" s="10">
        <v>0</v>
      </c>
      <c r="P863" s="12" t="e">
        <f>L863-#REF!</f>
        <v>#REF!</v>
      </c>
      <c r="Q863" s="1" t="e">
        <f>P863-'ВЕРНАЯ на АВГУСТ'!P863</f>
        <v>#REF!</v>
      </c>
    </row>
    <row r="864" spans="1:17" x14ac:dyDescent="0.25">
      <c r="A864" s="71"/>
      <c r="B864" s="71"/>
      <c r="C864" s="9"/>
      <c r="D864" s="10">
        <f t="shared" si="98"/>
        <v>0</v>
      </c>
      <c r="E864" s="10"/>
      <c r="F864" s="10"/>
      <c r="G864" s="10"/>
      <c r="H864" s="10"/>
      <c r="I864" s="10"/>
      <c r="J864" s="10"/>
      <c r="K864" s="10"/>
      <c r="L864" s="15"/>
      <c r="M864" s="10"/>
      <c r="N864" s="10"/>
      <c r="O864" s="10"/>
      <c r="P864" s="12" t="e">
        <f>L864-#REF!</f>
        <v>#REF!</v>
      </c>
      <c r="Q864" s="1" t="e">
        <f>P864-'ВЕРНАЯ на АВГУСТ'!P864</f>
        <v>#REF!</v>
      </c>
    </row>
    <row r="865" spans="1:17" ht="36" x14ac:dyDescent="0.25">
      <c r="A865" s="71"/>
      <c r="B865" s="71"/>
      <c r="C865" s="9" t="s">
        <v>10</v>
      </c>
      <c r="D865" s="10">
        <f t="shared" si="98"/>
        <v>0</v>
      </c>
      <c r="E865" s="10">
        <v>0</v>
      </c>
      <c r="F865" s="10">
        <v>0</v>
      </c>
      <c r="G865" s="10">
        <v>0</v>
      </c>
      <c r="H865" s="10">
        <v>0</v>
      </c>
      <c r="I865" s="10">
        <v>0</v>
      </c>
      <c r="J865" s="10">
        <v>0</v>
      </c>
      <c r="K865" s="10">
        <v>0</v>
      </c>
      <c r="L865" s="15">
        <v>0</v>
      </c>
      <c r="M865" s="10">
        <v>0</v>
      </c>
      <c r="N865" s="10">
        <v>0</v>
      </c>
      <c r="O865" s="10">
        <v>0</v>
      </c>
      <c r="P865" s="12" t="e">
        <f>L865-#REF!</f>
        <v>#REF!</v>
      </c>
      <c r="Q865" s="1" t="e">
        <f>P865-'ВЕРНАЯ на АВГУСТ'!P865</f>
        <v>#REF!</v>
      </c>
    </row>
    <row r="866" spans="1:17" hidden="1" x14ac:dyDescent="0.25">
      <c r="A866" s="9"/>
      <c r="B866" s="9"/>
      <c r="C866" s="9"/>
      <c r="D866" s="10">
        <f t="shared" si="98"/>
        <v>0</v>
      </c>
      <c r="E866" s="10"/>
      <c r="F866" s="10"/>
      <c r="G866" s="10"/>
      <c r="H866" s="10"/>
      <c r="I866" s="10"/>
      <c r="J866" s="10"/>
      <c r="K866" s="10"/>
      <c r="L866" s="15"/>
      <c r="M866" s="10"/>
      <c r="N866" s="10"/>
      <c r="O866" s="10"/>
      <c r="P866" s="12" t="e">
        <f>L866-#REF!</f>
        <v>#REF!</v>
      </c>
      <c r="Q866" s="1" t="e">
        <f>P866-'ВЕРНАЯ на АВГУСТ'!P866</f>
        <v>#REF!</v>
      </c>
    </row>
    <row r="867" spans="1:17" x14ac:dyDescent="0.25">
      <c r="A867" s="71" t="s">
        <v>128</v>
      </c>
      <c r="B867" s="71" t="s">
        <v>13</v>
      </c>
      <c r="C867" s="9" t="s">
        <v>6</v>
      </c>
      <c r="D867" s="20">
        <f t="shared" si="98"/>
        <v>57189.700000000004</v>
      </c>
      <c r="E867" s="10">
        <f>SUM(E868:E871)</f>
        <v>7329</v>
      </c>
      <c r="F867" s="10">
        <f t="shared" ref="F867:O867" si="102">SUM(F868:F871)</f>
        <v>6423</v>
      </c>
      <c r="G867" s="10">
        <f t="shared" si="102"/>
        <v>6407.7</v>
      </c>
      <c r="H867" s="10">
        <f t="shared" si="102"/>
        <v>5955.3</v>
      </c>
      <c r="I867" s="10">
        <f t="shared" si="102"/>
        <v>6180</v>
      </c>
      <c r="J867" s="10">
        <f t="shared" si="102"/>
        <v>6035.3</v>
      </c>
      <c r="K867" s="10">
        <f t="shared" si="102"/>
        <v>6510</v>
      </c>
      <c r="L867" s="20">
        <f>SUM(L868:L871)</f>
        <v>2930</v>
      </c>
      <c r="M867" s="10">
        <f t="shared" si="102"/>
        <v>3170</v>
      </c>
      <c r="N867" s="10">
        <f t="shared" si="102"/>
        <v>3319.4</v>
      </c>
      <c r="O867" s="10">
        <f t="shared" si="102"/>
        <v>2930</v>
      </c>
      <c r="P867" s="24" t="e">
        <f>L867-#REF!</f>
        <v>#REF!</v>
      </c>
      <c r="Q867" s="1" t="e">
        <f>P867-'ВЕРНАЯ на АВГУСТ'!P867</f>
        <v>#REF!</v>
      </c>
    </row>
    <row r="868" spans="1:17" x14ac:dyDescent="0.25">
      <c r="A868" s="71"/>
      <c r="B868" s="71"/>
      <c r="C868" s="9" t="s">
        <v>7</v>
      </c>
      <c r="D868" s="20">
        <f t="shared" si="98"/>
        <v>32039.7</v>
      </c>
      <c r="E868" s="10">
        <v>3679</v>
      </c>
      <c r="F868" s="10">
        <v>2773</v>
      </c>
      <c r="G868" s="10">
        <v>2807.7</v>
      </c>
      <c r="H868" s="10">
        <v>2355.3000000000002</v>
      </c>
      <c r="I868" s="10">
        <v>2730</v>
      </c>
      <c r="J868" s="10">
        <v>2435.3000000000002</v>
      </c>
      <c r="K868" s="10">
        <v>2910</v>
      </c>
      <c r="L868" s="20">
        <f>2930</f>
        <v>2930</v>
      </c>
      <c r="M868" s="10">
        <v>3170</v>
      </c>
      <c r="N868" s="10">
        <v>3319.4</v>
      </c>
      <c r="O868" s="10">
        <v>2930</v>
      </c>
      <c r="P868" s="24" t="e">
        <f>L868-#REF!</f>
        <v>#REF!</v>
      </c>
      <c r="Q868" s="1" t="e">
        <f>P868-'ВЕРНАЯ на АВГУСТ'!P868</f>
        <v>#REF!</v>
      </c>
    </row>
    <row r="869" spans="1:17" ht="24" x14ac:dyDescent="0.25">
      <c r="A869" s="71"/>
      <c r="B869" s="71"/>
      <c r="C869" s="9" t="s">
        <v>8</v>
      </c>
      <c r="D869" s="10">
        <f t="shared" si="98"/>
        <v>25150</v>
      </c>
      <c r="E869" s="10">
        <v>3650</v>
      </c>
      <c r="F869" s="10">
        <v>3650</v>
      </c>
      <c r="G869" s="10">
        <v>3600</v>
      </c>
      <c r="H869" s="10">
        <v>3600</v>
      </c>
      <c r="I869" s="10">
        <v>3450</v>
      </c>
      <c r="J869" s="10">
        <v>3600</v>
      </c>
      <c r="K869" s="10">
        <v>3600</v>
      </c>
      <c r="L869" s="15"/>
      <c r="M869" s="10"/>
      <c r="N869" s="10"/>
      <c r="O869" s="10">
        <v>0</v>
      </c>
      <c r="P869" s="12" t="e">
        <f>L869-#REF!</f>
        <v>#REF!</v>
      </c>
      <c r="Q869" s="1" t="e">
        <f>P869-'ВЕРНАЯ на АВГУСТ'!P869</f>
        <v>#REF!</v>
      </c>
    </row>
    <row r="870" spans="1:17" x14ac:dyDescent="0.25">
      <c r="A870" s="71"/>
      <c r="B870" s="71"/>
      <c r="C870" s="9"/>
      <c r="D870" s="10">
        <f t="shared" si="98"/>
        <v>0</v>
      </c>
      <c r="E870" s="10"/>
      <c r="F870" s="10"/>
      <c r="G870" s="10"/>
      <c r="H870" s="10"/>
      <c r="I870" s="10"/>
      <c r="J870" s="10"/>
      <c r="K870" s="10"/>
      <c r="L870" s="15"/>
      <c r="M870" s="10"/>
      <c r="N870" s="10"/>
      <c r="O870" s="10"/>
      <c r="P870" s="12" t="e">
        <f>L870-#REF!</f>
        <v>#REF!</v>
      </c>
      <c r="Q870" s="1" t="e">
        <f>P870-'ВЕРНАЯ на АВГУСТ'!P870</f>
        <v>#REF!</v>
      </c>
    </row>
    <row r="871" spans="1:17" ht="36" x14ac:dyDescent="0.25">
      <c r="A871" s="71"/>
      <c r="B871" s="71"/>
      <c r="C871" s="9" t="s">
        <v>10</v>
      </c>
      <c r="D871" s="10">
        <f t="shared" si="98"/>
        <v>0</v>
      </c>
      <c r="E871" s="10">
        <v>0</v>
      </c>
      <c r="F871" s="10">
        <v>0</v>
      </c>
      <c r="G871" s="10">
        <v>0</v>
      </c>
      <c r="H871" s="10">
        <v>0</v>
      </c>
      <c r="I871" s="10">
        <v>0</v>
      </c>
      <c r="J871" s="10">
        <v>0</v>
      </c>
      <c r="K871" s="10">
        <v>0</v>
      </c>
      <c r="L871" s="15">
        <v>0</v>
      </c>
      <c r="M871" s="10">
        <v>0</v>
      </c>
      <c r="N871" s="10">
        <v>0</v>
      </c>
      <c r="O871" s="10">
        <v>0</v>
      </c>
      <c r="P871" s="12" t="e">
        <f>L871-#REF!</f>
        <v>#REF!</v>
      </c>
      <c r="Q871" s="1" t="e">
        <f>P871-'ВЕРНАЯ на АВГУСТ'!P871</f>
        <v>#REF!</v>
      </c>
    </row>
    <row r="872" spans="1:17" x14ac:dyDescent="0.25">
      <c r="A872" s="9"/>
      <c r="B872" s="9"/>
      <c r="C872" s="9"/>
      <c r="D872" s="10">
        <f t="shared" si="98"/>
        <v>0</v>
      </c>
      <c r="E872" s="10"/>
      <c r="F872" s="10"/>
      <c r="G872" s="10"/>
      <c r="H872" s="10"/>
      <c r="I872" s="10"/>
      <c r="J872" s="10"/>
      <c r="K872" s="10"/>
      <c r="L872" s="15"/>
      <c r="M872" s="10"/>
      <c r="N872" s="10"/>
      <c r="O872" s="10"/>
      <c r="P872" s="12" t="e">
        <f>L872-#REF!</f>
        <v>#REF!</v>
      </c>
      <c r="Q872" s="1" t="e">
        <f>P872-'ВЕРНАЯ на АВГУСТ'!P872</f>
        <v>#REF!</v>
      </c>
    </row>
    <row r="873" spans="1:17" ht="36" customHeight="1" x14ac:dyDescent="0.25">
      <c r="A873" s="80" t="s">
        <v>129</v>
      </c>
      <c r="B873" s="80" t="s">
        <v>13</v>
      </c>
      <c r="C873" s="9" t="s">
        <v>6</v>
      </c>
      <c r="D873" s="10">
        <f t="shared" si="98"/>
        <v>13842.900000000001</v>
      </c>
      <c r="E873" s="10">
        <v>0</v>
      </c>
      <c r="F873" s="10">
        <v>0</v>
      </c>
      <c r="G873" s="10">
        <v>0</v>
      </c>
      <c r="H873" s="10">
        <v>0</v>
      </c>
      <c r="I873" s="10">
        <v>0</v>
      </c>
      <c r="J873" s="10">
        <v>200</v>
      </c>
      <c r="K873" s="10">
        <v>800</v>
      </c>
      <c r="L873" s="15">
        <f>L880+L886+L892+L898+L904+L910+L916+L922</f>
        <v>4014.3</v>
      </c>
      <c r="M873" s="10">
        <f t="shared" ref="L873:O878" si="103">M880+M886+M892+M898+M904+M910+M916+M922</f>
        <v>4014.3</v>
      </c>
      <c r="N873" s="10">
        <f t="shared" si="103"/>
        <v>4014.3</v>
      </c>
      <c r="O873" s="10">
        <f t="shared" si="103"/>
        <v>800</v>
      </c>
      <c r="P873" s="12" t="e">
        <f>L873-#REF!</f>
        <v>#REF!</v>
      </c>
      <c r="Q873" s="1" t="e">
        <f>P873-'ВЕРНАЯ на АВГУСТ'!P873</f>
        <v>#REF!</v>
      </c>
    </row>
    <row r="874" spans="1:17" x14ac:dyDescent="0.25">
      <c r="A874" s="81"/>
      <c r="B874" s="81"/>
      <c r="C874" s="9" t="s">
        <v>7</v>
      </c>
      <c r="D874" s="10">
        <f t="shared" si="98"/>
        <v>4392.8999999999996</v>
      </c>
      <c r="E874" s="10">
        <v>0</v>
      </c>
      <c r="F874" s="10">
        <v>0</v>
      </c>
      <c r="G874" s="10">
        <v>0</v>
      </c>
      <c r="H874" s="10">
        <v>0</v>
      </c>
      <c r="I874" s="10">
        <v>0</v>
      </c>
      <c r="J874" s="10">
        <v>200</v>
      </c>
      <c r="K874" s="10">
        <v>800</v>
      </c>
      <c r="L874" s="15">
        <f t="shared" si="103"/>
        <v>864.3</v>
      </c>
      <c r="M874" s="10">
        <f t="shared" si="103"/>
        <v>864.3</v>
      </c>
      <c r="N874" s="10">
        <f t="shared" si="103"/>
        <v>864.3</v>
      </c>
      <c r="O874" s="10">
        <f t="shared" si="103"/>
        <v>800</v>
      </c>
      <c r="P874" s="12" t="e">
        <f>L874-#REF!</f>
        <v>#REF!</v>
      </c>
      <c r="Q874" s="1" t="e">
        <f>P874-'ВЕРНАЯ на АВГУСТ'!P874</f>
        <v>#REF!</v>
      </c>
    </row>
    <row r="875" spans="1:17" ht="24" x14ac:dyDescent="0.25">
      <c r="A875" s="81"/>
      <c r="B875" s="81"/>
      <c r="C875" s="9" t="s">
        <v>8</v>
      </c>
      <c r="D875" s="10">
        <f t="shared" si="98"/>
        <v>9450</v>
      </c>
      <c r="E875" s="10">
        <v>0</v>
      </c>
      <c r="F875" s="10">
        <v>0</v>
      </c>
      <c r="G875" s="10">
        <v>0</v>
      </c>
      <c r="H875" s="10">
        <v>0</v>
      </c>
      <c r="I875" s="10">
        <v>0</v>
      </c>
      <c r="J875" s="10">
        <v>0</v>
      </c>
      <c r="K875" s="10">
        <v>0</v>
      </c>
      <c r="L875" s="15">
        <f t="shared" si="103"/>
        <v>3150</v>
      </c>
      <c r="M875" s="10">
        <f t="shared" si="103"/>
        <v>3150</v>
      </c>
      <c r="N875" s="10">
        <f t="shared" si="103"/>
        <v>3150</v>
      </c>
      <c r="O875" s="10">
        <f t="shared" si="103"/>
        <v>0</v>
      </c>
      <c r="P875" s="12" t="e">
        <f>L875-#REF!</f>
        <v>#REF!</v>
      </c>
      <c r="Q875" s="1" t="e">
        <f>P875-'ВЕРНАЯ на АВГУСТ'!P875</f>
        <v>#REF!</v>
      </c>
    </row>
    <row r="876" spans="1:17" ht="24" x14ac:dyDescent="0.25">
      <c r="A876" s="81"/>
      <c r="B876" s="81"/>
      <c r="C876" s="9" t="s">
        <v>9</v>
      </c>
      <c r="D876" s="10">
        <f t="shared" si="98"/>
        <v>0</v>
      </c>
      <c r="E876" s="10">
        <v>0</v>
      </c>
      <c r="F876" s="10">
        <v>0</v>
      </c>
      <c r="G876" s="10">
        <v>0</v>
      </c>
      <c r="H876" s="10">
        <v>0</v>
      </c>
      <c r="I876" s="10">
        <v>0</v>
      </c>
      <c r="J876" s="10">
        <v>0</v>
      </c>
      <c r="K876" s="10">
        <v>0</v>
      </c>
      <c r="L876" s="15">
        <f t="shared" si="103"/>
        <v>0</v>
      </c>
      <c r="M876" s="10">
        <f t="shared" si="103"/>
        <v>0</v>
      </c>
      <c r="N876" s="10">
        <f t="shared" si="103"/>
        <v>0</v>
      </c>
      <c r="O876" s="10">
        <f t="shared" si="103"/>
        <v>0</v>
      </c>
      <c r="P876" s="12" t="e">
        <f>L876-#REF!</f>
        <v>#REF!</v>
      </c>
      <c r="Q876" s="1" t="e">
        <f>P876-'ВЕРНАЯ на АВГУСТ'!P876</f>
        <v>#REF!</v>
      </c>
    </row>
    <row r="877" spans="1:17" ht="36" x14ac:dyDescent="0.25">
      <c r="A877" s="81"/>
      <c r="B877" s="81"/>
      <c r="C877" s="9" t="s">
        <v>10</v>
      </c>
      <c r="D877" s="10">
        <f t="shared" si="98"/>
        <v>0</v>
      </c>
      <c r="E877" s="10">
        <v>0</v>
      </c>
      <c r="F877" s="10">
        <v>0</v>
      </c>
      <c r="G877" s="10">
        <v>0</v>
      </c>
      <c r="H877" s="10">
        <v>0</v>
      </c>
      <c r="I877" s="10">
        <v>0</v>
      </c>
      <c r="J877" s="10">
        <v>0</v>
      </c>
      <c r="K877" s="10">
        <v>0</v>
      </c>
      <c r="L877" s="15">
        <f t="shared" si="103"/>
        <v>0</v>
      </c>
      <c r="M877" s="10">
        <f t="shared" si="103"/>
        <v>0</v>
      </c>
      <c r="N877" s="10">
        <f t="shared" si="103"/>
        <v>0</v>
      </c>
      <c r="O877" s="10">
        <f t="shared" si="103"/>
        <v>0</v>
      </c>
      <c r="P877" s="12" t="e">
        <f>L877-#REF!</f>
        <v>#REF!</v>
      </c>
      <c r="Q877" s="1" t="e">
        <f>P877-'ВЕРНАЯ на АВГУСТ'!P877</f>
        <v>#REF!</v>
      </c>
    </row>
    <row r="878" spans="1:17" hidden="1" x14ac:dyDescent="0.25">
      <c r="A878" s="82"/>
      <c r="B878" s="82"/>
      <c r="C878" s="9"/>
      <c r="D878" s="10">
        <f t="shared" si="98"/>
        <v>0</v>
      </c>
      <c r="E878" s="10"/>
      <c r="F878" s="10"/>
      <c r="G878" s="10"/>
      <c r="H878" s="10"/>
      <c r="I878" s="10"/>
      <c r="J878" s="10"/>
      <c r="K878" s="10"/>
      <c r="L878" s="15">
        <f t="shared" si="103"/>
        <v>0</v>
      </c>
      <c r="M878" s="10">
        <f t="shared" si="103"/>
        <v>0</v>
      </c>
      <c r="N878" s="10">
        <f t="shared" si="103"/>
        <v>0</v>
      </c>
      <c r="O878" s="10">
        <f t="shared" si="103"/>
        <v>0</v>
      </c>
      <c r="P878" s="12" t="e">
        <f>L878-#REF!</f>
        <v>#REF!</v>
      </c>
      <c r="Q878" s="1" t="e">
        <f>P878-'ВЕРНАЯ на АВГУСТ'!P878</f>
        <v>#REF!</v>
      </c>
    </row>
    <row r="879" spans="1:17" x14ac:dyDescent="0.25">
      <c r="A879" s="71" t="s">
        <v>119</v>
      </c>
      <c r="B879" s="71"/>
      <c r="C879" s="71"/>
      <c r="D879" s="71"/>
      <c r="E879" s="71"/>
      <c r="F879" s="71"/>
      <c r="G879" s="71"/>
      <c r="H879" s="71"/>
      <c r="I879" s="71"/>
      <c r="J879" s="71"/>
      <c r="K879" s="71"/>
      <c r="L879" s="71"/>
      <c r="M879" s="71"/>
      <c r="N879" s="71"/>
      <c r="O879" s="71"/>
      <c r="P879" s="12" t="e">
        <f>L879-#REF!</f>
        <v>#REF!</v>
      </c>
      <c r="Q879" s="1" t="e">
        <f>P879-'ВЕРНАЯ на АВГУСТ'!P879</f>
        <v>#REF!</v>
      </c>
    </row>
    <row r="880" spans="1:17" x14ac:dyDescent="0.25">
      <c r="A880" s="71" t="s">
        <v>130</v>
      </c>
      <c r="B880" s="71" t="s">
        <v>13</v>
      </c>
      <c r="C880" s="9" t="s">
        <v>6</v>
      </c>
      <c r="D880" s="10">
        <f t="shared" ref="D880:D943" si="104">SUM(E880:O880)</f>
        <v>0</v>
      </c>
      <c r="E880" s="10">
        <v>0</v>
      </c>
      <c r="F880" s="10">
        <v>0</v>
      </c>
      <c r="G880" s="10">
        <v>0</v>
      </c>
      <c r="H880" s="10">
        <v>0</v>
      </c>
      <c r="I880" s="10">
        <v>0</v>
      </c>
      <c r="J880" s="10">
        <v>0</v>
      </c>
      <c r="K880" s="10">
        <v>0</v>
      </c>
      <c r="L880" s="15">
        <v>0</v>
      </c>
      <c r="M880" s="10">
        <v>0</v>
      </c>
      <c r="N880" s="10">
        <v>0</v>
      </c>
      <c r="O880" s="10">
        <v>0</v>
      </c>
      <c r="P880" s="12" t="e">
        <f>L880-#REF!</f>
        <v>#REF!</v>
      </c>
      <c r="Q880" s="1" t="e">
        <f>P880-'ВЕРНАЯ на АВГУСТ'!P880</f>
        <v>#REF!</v>
      </c>
    </row>
    <row r="881" spans="1:17" x14ac:dyDescent="0.25">
      <c r="A881" s="71"/>
      <c r="B881" s="71"/>
      <c r="C881" s="9" t="s">
        <v>7</v>
      </c>
      <c r="D881" s="10">
        <f t="shared" si="104"/>
        <v>0</v>
      </c>
      <c r="E881" s="10">
        <v>0</v>
      </c>
      <c r="F881" s="10">
        <v>0</v>
      </c>
      <c r="G881" s="10">
        <v>0</v>
      </c>
      <c r="H881" s="10">
        <v>0</v>
      </c>
      <c r="I881" s="10">
        <v>0</v>
      </c>
      <c r="J881" s="10">
        <v>0</v>
      </c>
      <c r="K881" s="10">
        <v>0</v>
      </c>
      <c r="L881" s="15">
        <v>0</v>
      </c>
      <c r="M881" s="10">
        <v>0</v>
      </c>
      <c r="N881" s="10">
        <v>0</v>
      </c>
      <c r="O881" s="10">
        <v>0</v>
      </c>
      <c r="P881" s="12" t="e">
        <f>L881-#REF!</f>
        <v>#REF!</v>
      </c>
      <c r="Q881" s="1" t="e">
        <f>P881-'ВЕРНАЯ на АВГУСТ'!P881</f>
        <v>#REF!</v>
      </c>
    </row>
    <row r="882" spans="1:17" ht="24" x14ac:dyDescent="0.25">
      <c r="A882" s="71"/>
      <c r="B882" s="71"/>
      <c r="C882" s="9" t="s">
        <v>8</v>
      </c>
      <c r="D882" s="10">
        <f t="shared" si="104"/>
        <v>0</v>
      </c>
      <c r="E882" s="10">
        <v>0</v>
      </c>
      <c r="F882" s="10">
        <v>0</v>
      </c>
      <c r="G882" s="10">
        <v>0</v>
      </c>
      <c r="H882" s="10">
        <v>0</v>
      </c>
      <c r="I882" s="10">
        <v>0</v>
      </c>
      <c r="J882" s="10">
        <v>0</v>
      </c>
      <c r="K882" s="10">
        <v>0</v>
      </c>
      <c r="L882" s="15">
        <v>0</v>
      </c>
      <c r="M882" s="10">
        <v>0</v>
      </c>
      <c r="N882" s="10">
        <v>0</v>
      </c>
      <c r="O882" s="10">
        <v>0</v>
      </c>
      <c r="P882" s="12" t="e">
        <f>L882-#REF!</f>
        <v>#REF!</v>
      </c>
      <c r="Q882" s="1" t="e">
        <f>P882-'ВЕРНАЯ на АВГУСТ'!P882</f>
        <v>#REF!</v>
      </c>
    </row>
    <row r="883" spans="1:17" ht="24" x14ac:dyDescent="0.25">
      <c r="A883" s="71"/>
      <c r="B883" s="71"/>
      <c r="C883" s="9" t="s">
        <v>9</v>
      </c>
      <c r="D883" s="10">
        <f t="shared" si="104"/>
        <v>0</v>
      </c>
      <c r="E883" s="10">
        <v>0</v>
      </c>
      <c r="F883" s="10">
        <v>0</v>
      </c>
      <c r="G883" s="10">
        <v>0</v>
      </c>
      <c r="H883" s="10">
        <v>0</v>
      </c>
      <c r="I883" s="10">
        <v>0</v>
      </c>
      <c r="J883" s="10">
        <v>0</v>
      </c>
      <c r="K883" s="10">
        <v>0</v>
      </c>
      <c r="L883" s="15">
        <v>0</v>
      </c>
      <c r="M883" s="10">
        <v>0</v>
      </c>
      <c r="N883" s="10">
        <v>0</v>
      </c>
      <c r="O883" s="10">
        <v>0</v>
      </c>
      <c r="P883" s="12" t="e">
        <f>L883-#REF!</f>
        <v>#REF!</v>
      </c>
      <c r="Q883" s="1" t="e">
        <f>P883-'ВЕРНАЯ на АВГУСТ'!P883</f>
        <v>#REF!</v>
      </c>
    </row>
    <row r="884" spans="1:17" ht="36" x14ac:dyDescent="0.25">
      <c r="A884" s="71"/>
      <c r="B884" s="71"/>
      <c r="C884" s="9" t="s">
        <v>10</v>
      </c>
      <c r="D884" s="10">
        <f t="shared" si="104"/>
        <v>0</v>
      </c>
      <c r="E884" s="10">
        <v>0</v>
      </c>
      <c r="F884" s="10">
        <v>0</v>
      </c>
      <c r="G884" s="10">
        <v>0</v>
      </c>
      <c r="H884" s="10">
        <v>0</v>
      </c>
      <c r="I884" s="10">
        <v>0</v>
      </c>
      <c r="J884" s="10">
        <v>0</v>
      </c>
      <c r="K884" s="10">
        <v>0</v>
      </c>
      <c r="L884" s="15">
        <v>0</v>
      </c>
      <c r="M884" s="10">
        <v>0</v>
      </c>
      <c r="N884" s="10">
        <v>0</v>
      </c>
      <c r="O884" s="10">
        <v>0</v>
      </c>
      <c r="P884" s="12" t="e">
        <f>L884-#REF!</f>
        <v>#REF!</v>
      </c>
      <c r="Q884" s="1" t="e">
        <f>P884-'ВЕРНАЯ на АВГУСТ'!P884</f>
        <v>#REF!</v>
      </c>
    </row>
    <row r="885" spans="1:17" hidden="1" x14ac:dyDescent="0.25">
      <c r="A885" s="9"/>
      <c r="B885" s="9"/>
      <c r="C885" s="9"/>
      <c r="D885" s="10">
        <f t="shared" si="104"/>
        <v>0</v>
      </c>
      <c r="E885" s="10"/>
      <c r="F885" s="10"/>
      <c r="G885" s="10"/>
      <c r="H885" s="10"/>
      <c r="I885" s="10"/>
      <c r="J885" s="10"/>
      <c r="K885" s="10"/>
      <c r="L885" s="15"/>
      <c r="M885" s="10"/>
      <c r="N885" s="10"/>
      <c r="O885" s="10"/>
      <c r="P885" s="12" t="e">
        <f>L885-#REF!</f>
        <v>#REF!</v>
      </c>
      <c r="Q885" s="1" t="e">
        <f>P885-'ВЕРНАЯ на АВГУСТ'!P885</f>
        <v>#REF!</v>
      </c>
    </row>
    <row r="886" spans="1:17" x14ac:dyDescent="0.25">
      <c r="A886" s="71" t="s">
        <v>131</v>
      </c>
      <c r="B886" s="71" t="s">
        <v>21</v>
      </c>
      <c r="C886" s="9" t="s">
        <v>6</v>
      </c>
      <c r="D886" s="10">
        <f t="shared" si="104"/>
        <v>0</v>
      </c>
      <c r="E886" s="10">
        <v>0</v>
      </c>
      <c r="F886" s="10">
        <v>0</v>
      </c>
      <c r="G886" s="10">
        <v>0</v>
      </c>
      <c r="H886" s="10">
        <v>0</v>
      </c>
      <c r="I886" s="10">
        <v>0</v>
      </c>
      <c r="J886" s="10">
        <v>0</v>
      </c>
      <c r="K886" s="10">
        <v>0</v>
      </c>
      <c r="L886" s="15">
        <v>0</v>
      </c>
      <c r="M886" s="10">
        <v>0</v>
      </c>
      <c r="N886" s="10">
        <v>0</v>
      </c>
      <c r="O886" s="10">
        <v>0</v>
      </c>
      <c r="P886" s="12" t="e">
        <f>L886-#REF!</f>
        <v>#REF!</v>
      </c>
      <c r="Q886" s="1" t="e">
        <f>P886-'ВЕРНАЯ на АВГУСТ'!P886</f>
        <v>#REF!</v>
      </c>
    </row>
    <row r="887" spans="1:17" x14ac:dyDescent="0.25">
      <c r="A887" s="71"/>
      <c r="B887" s="71"/>
      <c r="C887" s="9" t="s">
        <v>7</v>
      </c>
      <c r="D887" s="10">
        <f t="shared" si="104"/>
        <v>0</v>
      </c>
      <c r="E887" s="10">
        <v>0</v>
      </c>
      <c r="F887" s="10">
        <v>0</v>
      </c>
      <c r="G887" s="10">
        <v>0</v>
      </c>
      <c r="H887" s="10">
        <v>0</v>
      </c>
      <c r="I887" s="10">
        <v>0</v>
      </c>
      <c r="J887" s="10">
        <v>0</v>
      </c>
      <c r="K887" s="10">
        <v>0</v>
      </c>
      <c r="L887" s="15">
        <v>0</v>
      </c>
      <c r="M887" s="10">
        <v>0</v>
      </c>
      <c r="N887" s="10">
        <v>0</v>
      </c>
      <c r="O887" s="10">
        <v>0</v>
      </c>
      <c r="P887" s="12" t="e">
        <f>L887-#REF!</f>
        <v>#REF!</v>
      </c>
      <c r="Q887" s="1" t="e">
        <f>P887-'ВЕРНАЯ на АВГУСТ'!P887</f>
        <v>#REF!</v>
      </c>
    </row>
    <row r="888" spans="1:17" ht="24" x14ac:dyDescent="0.25">
      <c r="A888" s="71"/>
      <c r="B888" s="71"/>
      <c r="C888" s="9" t="s">
        <v>8</v>
      </c>
      <c r="D888" s="10">
        <f t="shared" si="104"/>
        <v>0</v>
      </c>
      <c r="E888" s="10">
        <v>0</v>
      </c>
      <c r="F888" s="10">
        <v>0</v>
      </c>
      <c r="G888" s="10">
        <v>0</v>
      </c>
      <c r="H888" s="10">
        <v>0</v>
      </c>
      <c r="I888" s="10">
        <v>0</v>
      </c>
      <c r="J888" s="10">
        <v>0</v>
      </c>
      <c r="K888" s="10">
        <v>0</v>
      </c>
      <c r="L888" s="15">
        <v>0</v>
      </c>
      <c r="M888" s="10">
        <v>0</v>
      </c>
      <c r="N888" s="10">
        <v>0</v>
      </c>
      <c r="O888" s="10">
        <v>0</v>
      </c>
      <c r="P888" s="12" t="e">
        <f>L888-#REF!</f>
        <v>#REF!</v>
      </c>
      <c r="Q888" s="1" t="e">
        <f>P888-'ВЕРНАЯ на АВГУСТ'!P888</f>
        <v>#REF!</v>
      </c>
    </row>
    <row r="889" spans="1:17" ht="24" x14ac:dyDescent="0.25">
      <c r="A889" s="71"/>
      <c r="B889" s="71"/>
      <c r="C889" s="9" t="s">
        <v>9</v>
      </c>
      <c r="D889" s="10">
        <f t="shared" si="104"/>
        <v>0</v>
      </c>
      <c r="E889" s="10">
        <v>0</v>
      </c>
      <c r="F889" s="10">
        <v>0</v>
      </c>
      <c r="G889" s="10">
        <v>0</v>
      </c>
      <c r="H889" s="10">
        <v>0</v>
      </c>
      <c r="I889" s="10">
        <v>0</v>
      </c>
      <c r="J889" s="10">
        <v>0</v>
      </c>
      <c r="K889" s="10">
        <v>0</v>
      </c>
      <c r="L889" s="15">
        <v>0</v>
      </c>
      <c r="M889" s="10">
        <v>0</v>
      </c>
      <c r="N889" s="10">
        <v>0</v>
      </c>
      <c r="O889" s="10">
        <v>0</v>
      </c>
      <c r="P889" s="12" t="e">
        <f>L889-#REF!</f>
        <v>#REF!</v>
      </c>
      <c r="Q889" s="1" t="e">
        <f>P889-'ВЕРНАЯ на АВГУСТ'!P889</f>
        <v>#REF!</v>
      </c>
    </row>
    <row r="890" spans="1:17" ht="36" x14ac:dyDescent="0.25">
      <c r="A890" s="71"/>
      <c r="B890" s="71"/>
      <c r="C890" s="9" t="s">
        <v>10</v>
      </c>
      <c r="D890" s="10">
        <f t="shared" si="104"/>
        <v>0</v>
      </c>
      <c r="E890" s="10">
        <v>0</v>
      </c>
      <c r="F890" s="10">
        <v>0</v>
      </c>
      <c r="G890" s="10">
        <v>0</v>
      </c>
      <c r="H890" s="10">
        <v>0</v>
      </c>
      <c r="I890" s="10">
        <v>0</v>
      </c>
      <c r="J890" s="10">
        <v>0</v>
      </c>
      <c r="K890" s="10">
        <v>0</v>
      </c>
      <c r="L890" s="15">
        <v>0</v>
      </c>
      <c r="M890" s="10">
        <v>0</v>
      </c>
      <c r="N890" s="10">
        <v>0</v>
      </c>
      <c r="O890" s="10">
        <v>0</v>
      </c>
      <c r="P890" s="12" t="e">
        <f>L890-#REF!</f>
        <v>#REF!</v>
      </c>
      <c r="Q890" s="1" t="e">
        <f>P890-'ВЕРНАЯ на АВГУСТ'!P890</f>
        <v>#REF!</v>
      </c>
    </row>
    <row r="891" spans="1:17" hidden="1" x14ac:dyDescent="0.25">
      <c r="A891" s="9"/>
      <c r="B891" s="9"/>
      <c r="C891" s="9"/>
      <c r="D891" s="10">
        <f t="shared" si="104"/>
        <v>0</v>
      </c>
      <c r="E891" s="10"/>
      <c r="F891" s="10"/>
      <c r="G891" s="10"/>
      <c r="H891" s="10"/>
      <c r="I891" s="10"/>
      <c r="J891" s="10"/>
      <c r="K891" s="10"/>
      <c r="L891" s="15"/>
      <c r="M891" s="10"/>
      <c r="N891" s="10"/>
      <c r="O891" s="10"/>
      <c r="P891" s="12" t="e">
        <f>L891-#REF!</f>
        <v>#REF!</v>
      </c>
      <c r="Q891" s="1" t="e">
        <f>P891-'ВЕРНАЯ на АВГУСТ'!P891</f>
        <v>#REF!</v>
      </c>
    </row>
    <row r="892" spans="1:17" x14ac:dyDescent="0.25">
      <c r="A892" s="71" t="s">
        <v>132</v>
      </c>
      <c r="B892" s="71" t="s">
        <v>21</v>
      </c>
      <c r="C892" s="9" t="s">
        <v>6</v>
      </c>
      <c r="D892" s="10">
        <f t="shared" si="104"/>
        <v>3000</v>
      </c>
      <c r="E892" s="10">
        <v>0</v>
      </c>
      <c r="F892" s="10">
        <v>0</v>
      </c>
      <c r="G892" s="10">
        <v>0</v>
      </c>
      <c r="H892" s="10">
        <v>0</v>
      </c>
      <c r="I892" s="10">
        <v>0</v>
      </c>
      <c r="J892" s="10">
        <v>0</v>
      </c>
      <c r="K892" s="10">
        <v>600</v>
      </c>
      <c r="L892" s="15">
        <v>600</v>
      </c>
      <c r="M892" s="10">
        <v>600</v>
      </c>
      <c r="N892" s="10">
        <v>600</v>
      </c>
      <c r="O892" s="10">
        <v>600</v>
      </c>
      <c r="P892" s="12" t="e">
        <f>L892-#REF!</f>
        <v>#REF!</v>
      </c>
      <c r="Q892" s="1" t="e">
        <f>P892-'ВЕРНАЯ на АВГУСТ'!P892</f>
        <v>#REF!</v>
      </c>
    </row>
    <row r="893" spans="1:17" x14ac:dyDescent="0.25">
      <c r="A893" s="71"/>
      <c r="B893" s="71"/>
      <c r="C893" s="9" t="s">
        <v>7</v>
      </c>
      <c r="D893" s="10">
        <f t="shared" si="104"/>
        <v>3000</v>
      </c>
      <c r="E893" s="10">
        <v>0</v>
      </c>
      <c r="F893" s="10">
        <v>0</v>
      </c>
      <c r="G893" s="10">
        <v>0</v>
      </c>
      <c r="H893" s="10">
        <v>0</v>
      </c>
      <c r="I893" s="10">
        <v>0</v>
      </c>
      <c r="J893" s="10">
        <v>0</v>
      </c>
      <c r="K893" s="10">
        <v>600</v>
      </c>
      <c r="L893" s="15">
        <v>600</v>
      </c>
      <c r="M893" s="10">
        <v>600</v>
      </c>
      <c r="N893" s="10">
        <v>600</v>
      </c>
      <c r="O893" s="10">
        <v>600</v>
      </c>
      <c r="P893" s="12" t="e">
        <f>L893-#REF!</f>
        <v>#REF!</v>
      </c>
      <c r="Q893" s="1" t="e">
        <f>P893-'ВЕРНАЯ на АВГУСТ'!P893</f>
        <v>#REF!</v>
      </c>
    </row>
    <row r="894" spans="1:17" ht="24" x14ac:dyDescent="0.25">
      <c r="A894" s="71"/>
      <c r="B894" s="71"/>
      <c r="C894" s="9" t="s">
        <v>8</v>
      </c>
      <c r="D894" s="10">
        <f t="shared" si="104"/>
        <v>0</v>
      </c>
      <c r="E894" s="10">
        <v>0</v>
      </c>
      <c r="F894" s="10">
        <v>0</v>
      </c>
      <c r="G894" s="10">
        <v>0</v>
      </c>
      <c r="H894" s="10">
        <v>0</v>
      </c>
      <c r="I894" s="10">
        <v>0</v>
      </c>
      <c r="J894" s="10">
        <v>0</v>
      </c>
      <c r="K894" s="10">
        <v>0</v>
      </c>
      <c r="L894" s="15">
        <v>0</v>
      </c>
      <c r="M894" s="10">
        <v>0</v>
      </c>
      <c r="N894" s="9"/>
      <c r="O894" s="9"/>
      <c r="P894" s="12" t="e">
        <f>L894-#REF!</f>
        <v>#REF!</v>
      </c>
      <c r="Q894" s="1" t="e">
        <f>P894-'ВЕРНАЯ на АВГУСТ'!P894</f>
        <v>#REF!</v>
      </c>
    </row>
    <row r="895" spans="1:17" ht="24" x14ac:dyDescent="0.25">
      <c r="A895" s="71"/>
      <c r="B895" s="71"/>
      <c r="C895" s="9" t="s">
        <v>9</v>
      </c>
      <c r="D895" s="10">
        <f t="shared" si="104"/>
        <v>0</v>
      </c>
      <c r="E895" s="10">
        <v>0</v>
      </c>
      <c r="F895" s="10">
        <v>0</v>
      </c>
      <c r="G895" s="10">
        <v>0</v>
      </c>
      <c r="H895" s="10">
        <v>0</v>
      </c>
      <c r="I895" s="10">
        <v>0</v>
      </c>
      <c r="J895" s="10">
        <v>0</v>
      </c>
      <c r="K895" s="10">
        <v>0</v>
      </c>
      <c r="L895" s="15">
        <v>0</v>
      </c>
      <c r="M895" s="10">
        <v>0</v>
      </c>
      <c r="N895" s="10">
        <v>0</v>
      </c>
      <c r="O895" s="10">
        <v>0</v>
      </c>
      <c r="P895" s="12" t="e">
        <f>L895-#REF!</f>
        <v>#REF!</v>
      </c>
      <c r="Q895" s="1" t="e">
        <f>P895-'ВЕРНАЯ на АВГУСТ'!P895</f>
        <v>#REF!</v>
      </c>
    </row>
    <row r="896" spans="1:17" ht="36" x14ac:dyDescent="0.25">
      <c r="A896" s="71"/>
      <c r="B896" s="71"/>
      <c r="C896" s="9" t="s">
        <v>10</v>
      </c>
      <c r="D896" s="10">
        <f t="shared" si="104"/>
        <v>0</v>
      </c>
      <c r="E896" s="10">
        <v>0</v>
      </c>
      <c r="F896" s="10">
        <v>0</v>
      </c>
      <c r="G896" s="10">
        <v>0</v>
      </c>
      <c r="H896" s="10">
        <v>0</v>
      </c>
      <c r="I896" s="10">
        <v>0</v>
      </c>
      <c r="J896" s="10">
        <v>0</v>
      </c>
      <c r="K896" s="10">
        <v>0</v>
      </c>
      <c r="L896" s="15">
        <v>0</v>
      </c>
      <c r="M896" s="10">
        <v>0</v>
      </c>
      <c r="N896" s="10">
        <v>0</v>
      </c>
      <c r="O896" s="10">
        <v>0</v>
      </c>
      <c r="P896" s="12" t="e">
        <f>L896-#REF!</f>
        <v>#REF!</v>
      </c>
      <c r="Q896" s="1" t="e">
        <f>P896-'ВЕРНАЯ на АВГУСТ'!P896</f>
        <v>#REF!</v>
      </c>
    </row>
    <row r="897" spans="1:17" hidden="1" x14ac:dyDescent="0.25">
      <c r="A897" s="9"/>
      <c r="B897" s="9"/>
      <c r="C897" s="9"/>
      <c r="D897" s="10">
        <f t="shared" si="104"/>
        <v>0</v>
      </c>
      <c r="E897" s="10"/>
      <c r="F897" s="10"/>
      <c r="G897" s="10"/>
      <c r="H897" s="10"/>
      <c r="I897" s="10"/>
      <c r="J897" s="10"/>
      <c r="K897" s="10"/>
      <c r="L897" s="15"/>
      <c r="M897" s="10"/>
      <c r="N897" s="10"/>
      <c r="O897" s="10"/>
      <c r="P897" s="12" t="e">
        <f>L897-#REF!</f>
        <v>#REF!</v>
      </c>
      <c r="Q897" s="1" t="e">
        <f>P897-'ВЕРНАЯ на АВГУСТ'!P897</f>
        <v>#REF!</v>
      </c>
    </row>
    <row r="898" spans="1:17" x14ac:dyDescent="0.25">
      <c r="A898" s="71" t="s">
        <v>133</v>
      </c>
      <c r="B898" s="71" t="s">
        <v>21</v>
      </c>
      <c r="C898" s="9" t="s">
        <v>6</v>
      </c>
      <c r="D898" s="10">
        <f t="shared" si="104"/>
        <v>0</v>
      </c>
      <c r="E898" s="10">
        <v>0</v>
      </c>
      <c r="F898" s="10">
        <v>0</v>
      </c>
      <c r="G898" s="10">
        <v>0</v>
      </c>
      <c r="H898" s="10">
        <v>0</v>
      </c>
      <c r="I898" s="10">
        <v>0</v>
      </c>
      <c r="J898" s="10">
        <v>0</v>
      </c>
      <c r="K898" s="10">
        <v>0</v>
      </c>
      <c r="L898" s="15">
        <v>0</v>
      </c>
      <c r="M898" s="10">
        <v>0</v>
      </c>
      <c r="N898" s="10">
        <v>0</v>
      </c>
      <c r="O898" s="10">
        <v>0</v>
      </c>
      <c r="P898" s="12" t="e">
        <f>L898-#REF!</f>
        <v>#REF!</v>
      </c>
      <c r="Q898" s="1" t="e">
        <f>P898-'ВЕРНАЯ на АВГУСТ'!P898</f>
        <v>#REF!</v>
      </c>
    </row>
    <row r="899" spans="1:17" x14ac:dyDescent="0.25">
      <c r="A899" s="71"/>
      <c r="B899" s="71"/>
      <c r="C899" s="9" t="s">
        <v>7</v>
      </c>
      <c r="D899" s="10">
        <f t="shared" si="104"/>
        <v>0</v>
      </c>
      <c r="E899" s="10">
        <v>0</v>
      </c>
      <c r="F899" s="10">
        <v>0</v>
      </c>
      <c r="G899" s="10">
        <v>0</v>
      </c>
      <c r="H899" s="10">
        <v>0</v>
      </c>
      <c r="I899" s="10">
        <v>0</v>
      </c>
      <c r="J899" s="10">
        <v>0</v>
      </c>
      <c r="K899" s="10">
        <v>0</v>
      </c>
      <c r="L899" s="15">
        <v>0</v>
      </c>
      <c r="M899" s="10">
        <v>0</v>
      </c>
      <c r="N899" s="10">
        <v>0</v>
      </c>
      <c r="O899" s="10">
        <v>0</v>
      </c>
      <c r="P899" s="12" t="e">
        <f>L899-#REF!</f>
        <v>#REF!</v>
      </c>
      <c r="Q899" s="1" t="e">
        <f>P899-'ВЕРНАЯ на АВГУСТ'!P899</f>
        <v>#REF!</v>
      </c>
    </row>
    <row r="900" spans="1:17" ht="24" x14ac:dyDescent="0.25">
      <c r="A900" s="71"/>
      <c r="B900" s="71"/>
      <c r="C900" s="9" t="s">
        <v>8</v>
      </c>
      <c r="D900" s="10">
        <f t="shared" si="104"/>
        <v>0</v>
      </c>
      <c r="E900" s="10">
        <v>0</v>
      </c>
      <c r="F900" s="10">
        <v>0</v>
      </c>
      <c r="G900" s="10">
        <v>0</v>
      </c>
      <c r="H900" s="10">
        <v>0</v>
      </c>
      <c r="I900" s="10">
        <v>0</v>
      </c>
      <c r="J900" s="10">
        <v>0</v>
      </c>
      <c r="K900" s="10">
        <v>0</v>
      </c>
      <c r="L900" s="15">
        <v>0</v>
      </c>
      <c r="M900" s="10">
        <v>0</v>
      </c>
      <c r="N900" s="10">
        <v>0</v>
      </c>
      <c r="O900" s="10">
        <v>0</v>
      </c>
      <c r="P900" s="12" t="e">
        <f>L900-#REF!</f>
        <v>#REF!</v>
      </c>
      <c r="Q900" s="1" t="e">
        <f>P900-'ВЕРНАЯ на АВГУСТ'!P900</f>
        <v>#REF!</v>
      </c>
    </row>
    <row r="901" spans="1:17" ht="24" x14ac:dyDescent="0.25">
      <c r="A901" s="71"/>
      <c r="B901" s="71"/>
      <c r="C901" s="9" t="s">
        <v>9</v>
      </c>
      <c r="D901" s="10">
        <f t="shared" si="104"/>
        <v>0</v>
      </c>
      <c r="E901" s="10">
        <v>0</v>
      </c>
      <c r="F901" s="10">
        <v>0</v>
      </c>
      <c r="G901" s="10">
        <v>0</v>
      </c>
      <c r="H901" s="10">
        <v>0</v>
      </c>
      <c r="I901" s="10">
        <v>0</v>
      </c>
      <c r="J901" s="10">
        <v>0</v>
      </c>
      <c r="K901" s="10">
        <v>0</v>
      </c>
      <c r="L901" s="15">
        <v>0</v>
      </c>
      <c r="M901" s="10">
        <v>0</v>
      </c>
      <c r="N901" s="10">
        <v>0</v>
      </c>
      <c r="O901" s="10">
        <v>0</v>
      </c>
      <c r="P901" s="12" t="e">
        <f>L901-#REF!</f>
        <v>#REF!</v>
      </c>
      <c r="Q901" s="1" t="e">
        <f>P901-'ВЕРНАЯ на АВГУСТ'!P901</f>
        <v>#REF!</v>
      </c>
    </row>
    <row r="902" spans="1:17" ht="36" x14ac:dyDescent="0.25">
      <c r="A902" s="71"/>
      <c r="B902" s="71"/>
      <c r="C902" s="9" t="s">
        <v>10</v>
      </c>
      <c r="D902" s="10">
        <f t="shared" si="104"/>
        <v>0</v>
      </c>
      <c r="E902" s="10">
        <v>0</v>
      </c>
      <c r="F902" s="10">
        <v>0</v>
      </c>
      <c r="G902" s="10">
        <v>0</v>
      </c>
      <c r="H902" s="10">
        <v>0</v>
      </c>
      <c r="I902" s="10">
        <v>0</v>
      </c>
      <c r="J902" s="10">
        <v>0</v>
      </c>
      <c r="K902" s="10">
        <v>0</v>
      </c>
      <c r="L902" s="15">
        <v>0</v>
      </c>
      <c r="M902" s="10">
        <v>0</v>
      </c>
      <c r="N902" s="10">
        <v>0</v>
      </c>
      <c r="O902" s="10">
        <v>0</v>
      </c>
      <c r="P902" s="12" t="e">
        <f>L902-#REF!</f>
        <v>#REF!</v>
      </c>
      <c r="Q902" s="1" t="e">
        <f>P902-'ВЕРНАЯ на АВГУСТ'!P902</f>
        <v>#REF!</v>
      </c>
    </row>
    <row r="903" spans="1:17" hidden="1" x14ac:dyDescent="0.25">
      <c r="A903" s="9"/>
      <c r="B903" s="9"/>
      <c r="C903" s="9"/>
      <c r="D903" s="10">
        <f t="shared" si="104"/>
        <v>0</v>
      </c>
      <c r="E903" s="10"/>
      <c r="F903" s="10"/>
      <c r="G903" s="10"/>
      <c r="H903" s="10"/>
      <c r="I903" s="10"/>
      <c r="J903" s="10"/>
      <c r="K903" s="10"/>
      <c r="L903" s="15"/>
      <c r="M903" s="10"/>
      <c r="N903" s="10"/>
      <c r="O903" s="10"/>
      <c r="P903" s="12" t="e">
        <f>L903-#REF!</f>
        <v>#REF!</v>
      </c>
      <c r="Q903" s="1" t="e">
        <f>P903-'ВЕРНАЯ на АВГУСТ'!P903</f>
        <v>#REF!</v>
      </c>
    </row>
    <row r="904" spans="1:17" x14ac:dyDescent="0.25">
      <c r="A904" s="71" t="s">
        <v>134</v>
      </c>
      <c r="B904" s="71" t="s">
        <v>13</v>
      </c>
      <c r="C904" s="9" t="s">
        <v>6</v>
      </c>
      <c r="D904" s="10">
        <f t="shared" si="104"/>
        <v>200</v>
      </c>
      <c r="E904" s="10">
        <v>0</v>
      </c>
      <c r="F904" s="10">
        <v>0</v>
      </c>
      <c r="G904" s="10">
        <v>0</v>
      </c>
      <c r="H904" s="10">
        <v>0</v>
      </c>
      <c r="I904" s="10">
        <v>0</v>
      </c>
      <c r="J904" s="10">
        <v>200</v>
      </c>
      <c r="K904" s="10">
        <v>0</v>
      </c>
      <c r="L904" s="15">
        <v>0</v>
      </c>
      <c r="M904" s="10">
        <v>0</v>
      </c>
      <c r="N904" s="10">
        <v>0</v>
      </c>
      <c r="O904" s="10">
        <v>0</v>
      </c>
      <c r="P904" s="12" t="e">
        <f>L904-#REF!</f>
        <v>#REF!</v>
      </c>
      <c r="Q904" s="1" t="e">
        <f>P904-'ВЕРНАЯ на АВГУСТ'!P904</f>
        <v>#REF!</v>
      </c>
    </row>
    <row r="905" spans="1:17" x14ac:dyDescent="0.25">
      <c r="A905" s="71"/>
      <c r="B905" s="71"/>
      <c r="C905" s="9" t="s">
        <v>7</v>
      </c>
      <c r="D905" s="10">
        <f t="shared" si="104"/>
        <v>200</v>
      </c>
      <c r="E905" s="10">
        <v>0</v>
      </c>
      <c r="F905" s="10">
        <v>0</v>
      </c>
      <c r="G905" s="10">
        <v>0</v>
      </c>
      <c r="H905" s="10">
        <v>0</v>
      </c>
      <c r="I905" s="10">
        <v>0</v>
      </c>
      <c r="J905" s="10">
        <v>200</v>
      </c>
      <c r="K905" s="10">
        <v>0</v>
      </c>
      <c r="L905" s="15">
        <v>0</v>
      </c>
      <c r="M905" s="10">
        <v>0</v>
      </c>
      <c r="N905" s="10">
        <v>0</v>
      </c>
      <c r="O905" s="10">
        <v>0</v>
      </c>
      <c r="P905" s="12" t="e">
        <f>L905-#REF!</f>
        <v>#REF!</v>
      </c>
      <c r="Q905" s="1" t="e">
        <f>P905-'ВЕРНАЯ на АВГУСТ'!P905</f>
        <v>#REF!</v>
      </c>
    </row>
    <row r="906" spans="1:17" ht="24" x14ac:dyDescent="0.25">
      <c r="A906" s="71"/>
      <c r="B906" s="71"/>
      <c r="C906" s="9" t="s">
        <v>8</v>
      </c>
      <c r="D906" s="10">
        <f t="shared" si="104"/>
        <v>0</v>
      </c>
      <c r="E906" s="10">
        <v>0</v>
      </c>
      <c r="F906" s="10">
        <v>0</v>
      </c>
      <c r="G906" s="10">
        <v>0</v>
      </c>
      <c r="H906" s="10">
        <v>0</v>
      </c>
      <c r="I906" s="10">
        <v>0</v>
      </c>
      <c r="J906" s="10">
        <v>0</v>
      </c>
      <c r="K906" s="10">
        <v>0</v>
      </c>
      <c r="L906" s="15">
        <v>0</v>
      </c>
      <c r="M906" s="10">
        <v>0</v>
      </c>
      <c r="N906" s="10">
        <v>0</v>
      </c>
      <c r="O906" s="10">
        <v>0</v>
      </c>
      <c r="P906" s="12" t="e">
        <f>L906-#REF!</f>
        <v>#REF!</v>
      </c>
      <c r="Q906" s="1" t="e">
        <f>P906-'ВЕРНАЯ на АВГУСТ'!P906</f>
        <v>#REF!</v>
      </c>
    </row>
    <row r="907" spans="1:17" ht="24" x14ac:dyDescent="0.25">
      <c r="A907" s="71"/>
      <c r="B907" s="71"/>
      <c r="C907" s="9" t="s">
        <v>9</v>
      </c>
      <c r="D907" s="10">
        <f t="shared" si="104"/>
        <v>0</v>
      </c>
      <c r="E907" s="10">
        <v>0</v>
      </c>
      <c r="F907" s="10">
        <v>0</v>
      </c>
      <c r="G907" s="10">
        <v>0</v>
      </c>
      <c r="H907" s="10">
        <v>0</v>
      </c>
      <c r="I907" s="10">
        <v>0</v>
      </c>
      <c r="J907" s="10">
        <v>0</v>
      </c>
      <c r="K907" s="10">
        <v>0</v>
      </c>
      <c r="L907" s="15">
        <v>0</v>
      </c>
      <c r="M907" s="10">
        <v>0</v>
      </c>
      <c r="N907" s="10">
        <v>0</v>
      </c>
      <c r="O907" s="10">
        <v>0</v>
      </c>
      <c r="P907" s="12" t="e">
        <f>L907-#REF!</f>
        <v>#REF!</v>
      </c>
      <c r="Q907" s="1" t="e">
        <f>P907-'ВЕРНАЯ на АВГУСТ'!P907</f>
        <v>#REF!</v>
      </c>
    </row>
    <row r="908" spans="1:17" ht="36" x14ac:dyDescent="0.25">
      <c r="A908" s="71"/>
      <c r="B908" s="71"/>
      <c r="C908" s="9" t="s">
        <v>10</v>
      </c>
      <c r="D908" s="10">
        <f t="shared" si="104"/>
        <v>0</v>
      </c>
      <c r="E908" s="10">
        <v>0</v>
      </c>
      <c r="F908" s="10">
        <v>0</v>
      </c>
      <c r="G908" s="10">
        <v>0</v>
      </c>
      <c r="H908" s="10">
        <v>0</v>
      </c>
      <c r="I908" s="10">
        <v>0</v>
      </c>
      <c r="J908" s="10">
        <v>0</v>
      </c>
      <c r="K908" s="10">
        <v>0</v>
      </c>
      <c r="L908" s="15">
        <v>0</v>
      </c>
      <c r="M908" s="10">
        <v>0</v>
      </c>
      <c r="N908" s="10">
        <v>0</v>
      </c>
      <c r="O908" s="10">
        <v>0</v>
      </c>
      <c r="P908" s="12" t="e">
        <f>L908-#REF!</f>
        <v>#REF!</v>
      </c>
      <c r="Q908" s="1" t="e">
        <f>P908-'ВЕРНАЯ на АВГУСТ'!P908</f>
        <v>#REF!</v>
      </c>
    </row>
    <row r="909" spans="1:17" hidden="1" x14ac:dyDescent="0.25">
      <c r="A909" s="9"/>
      <c r="B909" s="9"/>
      <c r="C909" s="9"/>
      <c r="D909" s="10">
        <f t="shared" si="104"/>
        <v>0</v>
      </c>
      <c r="E909" s="10"/>
      <c r="F909" s="10"/>
      <c r="G909" s="10"/>
      <c r="H909" s="10"/>
      <c r="I909" s="10"/>
      <c r="J909" s="10"/>
      <c r="K909" s="10"/>
      <c r="L909" s="15"/>
      <c r="M909" s="10"/>
      <c r="N909" s="10"/>
      <c r="O909" s="10"/>
      <c r="P909" s="12" t="e">
        <f>L909-#REF!</f>
        <v>#REF!</v>
      </c>
      <c r="Q909" s="1" t="e">
        <f>P909-'ВЕРНАЯ на АВГУСТ'!P909</f>
        <v>#REF!</v>
      </c>
    </row>
    <row r="910" spans="1:17" x14ac:dyDescent="0.25">
      <c r="A910" s="71" t="s">
        <v>135</v>
      </c>
      <c r="B910" s="71" t="s">
        <v>13</v>
      </c>
      <c r="C910" s="9" t="s">
        <v>6</v>
      </c>
      <c r="D910" s="10">
        <f t="shared" si="104"/>
        <v>1000</v>
      </c>
      <c r="E910" s="10">
        <v>0</v>
      </c>
      <c r="F910" s="10">
        <v>0</v>
      </c>
      <c r="G910" s="10">
        <v>0</v>
      </c>
      <c r="H910" s="10">
        <v>0</v>
      </c>
      <c r="I910" s="10">
        <v>0</v>
      </c>
      <c r="J910" s="10">
        <v>0</v>
      </c>
      <c r="K910" s="10">
        <v>200</v>
      </c>
      <c r="L910" s="15">
        <v>200</v>
      </c>
      <c r="M910" s="10">
        <v>200</v>
      </c>
      <c r="N910" s="10">
        <v>200</v>
      </c>
      <c r="O910" s="10">
        <v>200</v>
      </c>
      <c r="P910" s="12" t="e">
        <f>L910-#REF!</f>
        <v>#REF!</v>
      </c>
      <c r="Q910" s="1" t="e">
        <f>P910-'ВЕРНАЯ на АВГУСТ'!P910</f>
        <v>#REF!</v>
      </c>
    </row>
    <row r="911" spans="1:17" x14ac:dyDescent="0.25">
      <c r="A911" s="71"/>
      <c r="B911" s="71"/>
      <c r="C911" s="9" t="s">
        <v>7</v>
      </c>
      <c r="D911" s="10">
        <f t="shared" si="104"/>
        <v>1000</v>
      </c>
      <c r="E911" s="10">
        <v>0</v>
      </c>
      <c r="F911" s="10">
        <v>0</v>
      </c>
      <c r="G911" s="10">
        <v>0</v>
      </c>
      <c r="H911" s="10">
        <v>0</v>
      </c>
      <c r="I911" s="10">
        <v>0</v>
      </c>
      <c r="J911" s="10">
        <v>0</v>
      </c>
      <c r="K911" s="10">
        <v>200</v>
      </c>
      <c r="L911" s="15">
        <v>200</v>
      </c>
      <c r="M911" s="10">
        <v>200</v>
      </c>
      <c r="N911" s="10">
        <v>200</v>
      </c>
      <c r="O911" s="10">
        <v>200</v>
      </c>
      <c r="P911" s="12" t="e">
        <f>L911-#REF!</f>
        <v>#REF!</v>
      </c>
      <c r="Q911" s="1" t="e">
        <f>P911-'ВЕРНАЯ на АВГУСТ'!P911</f>
        <v>#REF!</v>
      </c>
    </row>
    <row r="912" spans="1:17" ht="24" x14ac:dyDescent="0.25">
      <c r="A912" s="71"/>
      <c r="B912" s="71"/>
      <c r="C912" s="9" t="s">
        <v>8</v>
      </c>
      <c r="D912" s="10">
        <f t="shared" si="104"/>
        <v>0</v>
      </c>
      <c r="E912" s="10">
        <v>0</v>
      </c>
      <c r="F912" s="10">
        <v>0</v>
      </c>
      <c r="G912" s="10">
        <v>0</v>
      </c>
      <c r="H912" s="10">
        <v>0</v>
      </c>
      <c r="I912" s="10">
        <v>0</v>
      </c>
      <c r="J912" s="10">
        <v>0</v>
      </c>
      <c r="K912" s="10">
        <v>0</v>
      </c>
      <c r="L912" s="15">
        <v>0</v>
      </c>
      <c r="M912" s="10">
        <v>0</v>
      </c>
      <c r="N912" s="10">
        <v>0</v>
      </c>
      <c r="O912" s="10">
        <v>0</v>
      </c>
      <c r="P912" s="12" t="e">
        <f>L912-#REF!</f>
        <v>#REF!</v>
      </c>
      <c r="Q912" s="1" t="e">
        <f>P912-'ВЕРНАЯ на АВГУСТ'!P912</f>
        <v>#REF!</v>
      </c>
    </row>
    <row r="913" spans="1:17" ht="24" x14ac:dyDescent="0.25">
      <c r="A913" s="71"/>
      <c r="B913" s="71"/>
      <c r="C913" s="9" t="s">
        <v>9</v>
      </c>
      <c r="D913" s="10">
        <f t="shared" si="104"/>
        <v>0</v>
      </c>
      <c r="E913" s="10">
        <v>0</v>
      </c>
      <c r="F913" s="10">
        <v>0</v>
      </c>
      <c r="G913" s="10">
        <v>0</v>
      </c>
      <c r="H913" s="10">
        <v>0</v>
      </c>
      <c r="I913" s="10">
        <v>0</v>
      </c>
      <c r="J913" s="10">
        <v>0</v>
      </c>
      <c r="K913" s="10">
        <v>0</v>
      </c>
      <c r="L913" s="15">
        <v>0</v>
      </c>
      <c r="M913" s="10">
        <v>0</v>
      </c>
      <c r="N913" s="10">
        <v>0</v>
      </c>
      <c r="O913" s="10">
        <v>0</v>
      </c>
      <c r="P913" s="12" t="e">
        <f>L913-#REF!</f>
        <v>#REF!</v>
      </c>
      <c r="Q913" s="1" t="e">
        <f>P913-'ВЕРНАЯ на АВГУСТ'!P913</f>
        <v>#REF!</v>
      </c>
    </row>
    <row r="914" spans="1:17" ht="36" x14ac:dyDescent="0.25">
      <c r="A914" s="71"/>
      <c r="B914" s="71"/>
      <c r="C914" s="9" t="s">
        <v>10</v>
      </c>
      <c r="D914" s="10">
        <f t="shared" si="104"/>
        <v>0</v>
      </c>
      <c r="E914" s="10">
        <v>0</v>
      </c>
      <c r="F914" s="10">
        <v>0</v>
      </c>
      <c r="G914" s="10">
        <v>0</v>
      </c>
      <c r="H914" s="10">
        <v>0</v>
      </c>
      <c r="I914" s="10">
        <v>0</v>
      </c>
      <c r="J914" s="10">
        <v>0</v>
      </c>
      <c r="K914" s="10">
        <v>0</v>
      </c>
      <c r="L914" s="15">
        <v>0</v>
      </c>
      <c r="M914" s="10">
        <v>0</v>
      </c>
      <c r="N914" s="10">
        <v>0</v>
      </c>
      <c r="O914" s="10">
        <v>0</v>
      </c>
      <c r="P914" s="12" t="e">
        <f>L914-#REF!</f>
        <v>#REF!</v>
      </c>
      <c r="Q914" s="1" t="e">
        <f>P914-'ВЕРНАЯ на АВГУСТ'!P914</f>
        <v>#REF!</v>
      </c>
    </row>
    <row r="915" spans="1:17" hidden="1" x14ac:dyDescent="0.25">
      <c r="A915" s="9"/>
      <c r="B915" s="9"/>
      <c r="C915" s="9"/>
      <c r="D915" s="10">
        <f t="shared" si="104"/>
        <v>0</v>
      </c>
      <c r="E915" s="10"/>
      <c r="F915" s="10"/>
      <c r="G915" s="10"/>
      <c r="H915" s="10"/>
      <c r="I915" s="10"/>
      <c r="J915" s="10"/>
      <c r="K915" s="10"/>
      <c r="L915" s="15"/>
      <c r="M915" s="10"/>
      <c r="N915" s="10"/>
      <c r="O915" s="10"/>
      <c r="P915" s="12" t="e">
        <f>L915-#REF!</f>
        <v>#REF!</v>
      </c>
      <c r="Q915" s="1" t="e">
        <f>P915-'ВЕРНАЯ на АВГУСТ'!P915</f>
        <v>#REF!</v>
      </c>
    </row>
    <row r="916" spans="1:17" ht="18.75" customHeight="1" x14ac:dyDescent="0.25">
      <c r="A916" s="71" t="s">
        <v>136</v>
      </c>
      <c r="B916" s="71" t="s">
        <v>13</v>
      </c>
      <c r="C916" s="9" t="s">
        <v>6</v>
      </c>
      <c r="D916" s="10">
        <f t="shared" si="104"/>
        <v>7040.7000000000007</v>
      </c>
      <c r="E916" s="10">
        <f t="shared" ref="E916:O916" si="105">E917+E918+E919+E920</f>
        <v>0</v>
      </c>
      <c r="F916" s="10">
        <f t="shared" si="105"/>
        <v>0</v>
      </c>
      <c r="G916" s="10">
        <f t="shared" si="105"/>
        <v>0</v>
      </c>
      <c r="H916" s="10">
        <f t="shared" si="105"/>
        <v>0</v>
      </c>
      <c r="I916" s="10">
        <f t="shared" si="105"/>
        <v>0</v>
      </c>
      <c r="J916" s="10">
        <f t="shared" si="105"/>
        <v>0</v>
      </c>
      <c r="K916" s="10">
        <f t="shared" si="105"/>
        <v>0</v>
      </c>
      <c r="L916" s="15">
        <f t="shared" si="105"/>
        <v>2346.9</v>
      </c>
      <c r="M916" s="10">
        <f t="shared" si="105"/>
        <v>2346.9</v>
      </c>
      <c r="N916" s="10">
        <f>N917+N918+N919+N920</f>
        <v>2346.9</v>
      </c>
      <c r="O916" s="10">
        <f t="shared" si="105"/>
        <v>0</v>
      </c>
      <c r="P916" s="12" t="e">
        <f>L916-#REF!</f>
        <v>#REF!</v>
      </c>
      <c r="Q916" s="1" t="e">
        <f>P916-'ВЕРНАЯ на АВГУСТ'!P916</f>
        <v>#REF!</v>
      </c>
    </row>
    <row r="917" spans="1:17" x14ac:dyDescent="0.25">
      <c r="A917" s="71"/>
      <c r="B917" s="71"/>
      <c r="C917" s="9" t="s">
        <v>7</v>
      </c>
      <c r="D917" s="10">
        <f t="shared" si="104"/>
        <v>140.69999999999999</v>
      </c>
      <c r="E917" s="10"/>
      <c r="F917" s="10"/>
      <c r="G917" s="10"/>
      <c r="H917" s="10">
        <v>0</v>
      </c>
      <c r="I917" s="10"/>
      <c r="J917" s="10">
        <v>0</v>
      </c>
      <c r="K917" s="10">
        <v>0</v>
      </c>
      <c r="L917" s="15">
        <v>46.9</v>
      </c>
      <c r="M917" s="10">
        <v>46.9</v>
      </c>
      <c r="N917" s="10">
        <v>46.9</v>
      </c>
      <c r="O917" s="10">
        <v>0</v>
      </c>
      <c r="P917" s="12" t="e">
        <f>L917-#REF!</f>
        <v>#REF!</v>
      </c>
      <c r="Q917" s="1" t="e">
        <f>P917-'ВЕРНАЯ на АВГУСТ'!P917</f>
        <v>#REF!</v>
      </c>
    </row>
    <row r="918" spans="1:17" ht="15" customHeight="1" x14ac:dyDescent="0.25">
      <c r="A918" s="71"/>
      <c r="B918" s="71"/>
      <c r="C918" s="9" t="s">
        <v>8</v>
      </c>
      <c r="D918" s="10">
        <f t="shared" si="104"/>
        <v>6900</v>
      </c>
      <c r="E918" s="10">
        <v>0</v>
      </c>
      <c r="F918" s="10">
        <v>0</v>
      </c>
      <c r="G918" s="10">
        <v>0</v>
      </c>
      <c r="H918" s="10">
        <v>0</v>
      </c>
      <c r="I918" s="10">
        <v>0</v>
      </c>
      <c r="J918" s="10">
        <v>0</v>
      </c>
      <c r="K918" s="10">
        <v>0</v>
      </c>
      <c r="L918" s="15">
        <v>2300</v>
      </c>
      <c r="M918" s="10">
        <v>2300</v>
      </c>
      <c r="N918" s="10">
        <v>2300</v>
      </c>
      <c r="O918" s="10">
        <v>0</v>
      </c>
      <c r="P918" s="12" t="e">
        <f>L918-#REF!</f>
        <v>#REF!</v>
      </c>
      <c r="Q918" s="1" t="e">
        <f>P918-'ВЕРНАЯ на АВГУСТ'!P918</f>
        <v>#REF!</v>
      </c>
    </row>
    <row r="919" spans="1:17" ht="15" customHeight="1" x14ac:dyDescent="0.25">
      <c r="A919" s="71"/>
      <c r="B919" s="71"/>
      <c r="C919" s="9" t="s">
        <v>9</v>
      </c>
      <c r="D919" s="10">
        <f t="shared" si="104"/>
        <v>0</v>
      </c>
      <c r="E919" s="10"/>
      <c r="F919" s="10"/>
      <c r="G919" s="10"/>
      <c r="H919" s="10"/>
      <c r="I919" s="10"/>
      <c r="J919" s="10"/>
      <c r="K919" s="10"/>
      <c r="L919" s="15"/>
      <c r="M919" s="10"/>
      <c r="N919" s="10"/>
      <c r="O919" s="10"/>
      <c r="P919" s="12" t="e">
        <f>L919-#REF!</f>
        <v>#REF!</v>
      </c>
      <c r="Q919" s="1" t="e">
        <f>P919-'ВЕРНАЯ на АВГУСТ'!P919</f>
        <v>#REF!</v>
      </c>
    </row>
    <row r="920" spans="1:17" ht="15" customHeight="1" x14ac:dyDescent="0.25">
      <c r="A920" s="71"/>
      <c r="B920" s="71"/>
      <c r="C920" s="9" t="s">
        <v>10</v>
      </c>
      <c r="D920" s="10">
        <f t="shared" si="104"/>
        <v>0</v>
      </c>
      <c r="E920" s="10"/>
      <c r="F920" s="10"/>
      <c r="G920" s="10"/>
      <c r="H920" s="10">
        <v>0</v>
      </c>
      <c r="I920" s="10"/>
      <c r="J920" s="10"/>
      <c r="K920" s="10"/>
      <c r="L920" s="15"/>
      <c r="M920" s="10"/>
      <c r="N920" s="10"/>
      <c r="O920" s="10"/>
      <c r="P920" s="12" t="e">
        <f>L920-#REF!</f>
        <v>#REF!</v>
      </c>
      <c r="Q920" s="1" t="e">
        <f>P920-'ВЕРНАЯ на АВГУСТ'!P920</f>
        <v>#REF!</v>
      </c>
    </row>
    <row r="921" spans="1:17" hidden="1" x14ac:dyDescent="0.25">
      <c r="A921" s="9"/>
      <c r="B921" s="9"/>
      <c r="C921" s="9"/>
      <c r="D921" s="10">
        <f t="shared" si="104"/>
        <v>0</v>
      </c>
      <c r="E921" s="10"/>
      <c r="F921" s="10"/>
      <c r="G921" s="10"/>
      <c r="H921" s="10"/>
      <c r="I921" s="10"/>
      <c r="J921" s="10"/>
      <c r="K921" s="10"/>
      <c r="L921" s="15"/>
      <c r="M921" s="10"/>
      <c r="N921" s="10"/>
      <c r="O921" s="10"/>
      <c r="P921" s="12" t="e">
        <f>L921-#REF!</f>
        <v>#REF!</v>
      </c>
      <c r="Q921" s="1" t="e">
        <f>P921-'ВЕРНАЯ на АВГУСТ'!P921</f>
        <v>#REF!</v>
      </c>
    </row>
    <row r="922" spans="1:17" ht="18.75" customHeight="1" x14ac:dyDescent="0.25">
      <c r="A922" s="71" t="s">
        <v>137</v>
      </c>
      <c r="B922" s="71" t="s">
        <v>13</v>
      </c>
      <c r="C922" s="9" t="s">
        <v>6</v>
      </c>
      <c r="D922" s="10">
        <f t="shared" si="104"/>
        <v>2602.1999999999998</v>
      </c>
      <c r="E922" s="10">
        <f t="shared" ref="E922:O922" si="106">E923+E924+E925+E926</f>
        <v>0</v>
      </c>
      <c r="F922" s="10">
        <f t="shared" si="106"/>
        <v>0</v>
      </c>
      <c r="G922" s="10">
        <f t="shared" si="106"/>
        <v>0</v>
      </c>
      <c r="H922" s="10">
        <f t="shared" si="106"/>
        <v>0</v>
      </c>
      <c r="I922" s="10">
        <f t="shared" si="106"/>
        <v>0</v>
      </c>
      <c r="J922" s="10">
        <f t="shared" si="106"/>
        <v>0</v>
      </c>
      <c r="K922" s="10">
        <f t="shared" si="106"/>
        <v>0</v>
      </c>
      <c r="L922" s="15">
        <f t="shared" si="106"/>
        <v>867.4</v>
      </c>
      <c r="M922" s="10">
        <f t="shared" si="106"/>
        <v>867.4</v>
      </c>
      <c r="N922" s="10">
        <f t="shared" si="106"/>
        <v>867.4</v>
      </c>
      <c r="O922" s="10">
        <f t="shared" si="106"/>
        <v>0</v>
      </c>
      <c r="P922" s="12" t="e">
        <f>L922-#REF!</f>
        <v>#REF!</v>
      </c>
      <c r="Q922" s="1" t="e">
        <f>P922-'ВЕРНАЯ на АВГУСТ'!P922</f>
        <v>#REF!</v>
      </c>
    </row>
    <row r="923" spans="1:17" x14ac:dyDescent="0.25">
      <c r="A923" s="71"/>
      <c r="B923" s="71"/>
      <c r="C923" s="9" t="s">
        <v>7</v>
      </c>
      <c r="D923" s="10">
        <f t="shared" si="104"/>
        <v>52.199999999999996</v>
      </c>
      <c r="E923" s="10"/>
      <c r="F923" s="10"/>
      <c r="G923" s="10"/>
      <c r="H923" s="10">
        <v>0</v>
      </c>
      <c r="I923" s="10"/>
      <c r="J923" s="10">
        <v>0</v>
      </c>
      <c r="K923" s="10">
        <v>0</v>
      </c>
      <c r="L923" s="15">
        <v>17.399999999999999</v>
      </c>
      <c r="M923" s="10">
        <v>17.399999999999999</v>
      </c>
      <c r="N923" s="10">
        <v>17.399999999999999</v>
      </c>
      <c r="O923" s="10">
        <v>0</v>
      </c>
      <c r="P923" s="12" t="e">
        <f>L923-#REF!</f>
        <v>#REF!</v>
      </c>
      <c r="Q923" s="1" t="e">
        <f>P923-'ВЕРНАЯ на АВГУСТ'!P923</f>
        <v>#REF!</v>
      </c>
    </row>
    <row r="924" spans="1:17" ht="24" x14ac:dyDescent="0.25">
      <c r="A924" s="71"/>
      <c r="B924" s="71"/>
      <c r="C924" s="9" t="s">
        <v>8</v>
      </c>
      <c r="D924" s="10">
        <f t="shared" si="104"/>
        <v>2550</v>
      </c>
      <c r="E924" s="10">
        <v>0</v>
      </c>
      <c r="F924" s="10">
        <v>0</v>
      </c>
      <c r="G924" s="10">
        <v>0</v>
      </c>
      <c r="H924" s="10">
        <v>0</v>
      </c>
      <c r="I924" s="10">
        <v>0</v>
      </c>
      <c r="J924" s="10">
        <v>0</v>
      </c>
      <c r="K924" s="10">
        <v>0</v>
      </c>
      <c r="L924" s="15">
        <v>850</v>
      </c>
      <c r="M924" s="10">
        <v>850</v>
      </c>
      <c r="N924" s="10">
        <v>850</v>
      </c>
      <c r="O924" s="10">
        <v>0</v>
      </c>
      <c r="P924" s="12" t="e">
        <f>L924-#REF!</f>
        <v>#REF!</v>
      </c>
      <c r="Q924" s="1" t="e">
        <f>P924-'ВЕРНАЯ на АВГУСТ'!P924</f>
        <v>#REF!</v>
      </c>
    </row>
    <row r="925" spans="1:17" ht="24" x14ac:dyDescent="0.25">
      <c r="A925" s="71"/>
      <c r="B925" s="71"/>
      <c r="C925" s="9" t="s">
        <v>9</v>
      </c>
      <c r="D925" s="10">
        <f t="shared" si="104"/>
        <v>0</v>
      </c>
      <c r="E925" s="10"/>
      <c r="F925" s="10"/>
      <c r="G925" s="10"/>
      <c r="H925" s="10"/>
      <c r="I925" s="10"/>
      <c r="J925" s="10"/>
      <c r="K925" s="10"/>
      <c r="L925" s="15"/>
      <c r="M925" s="10"/>
      <c r="N925" s="10"/>
      <c r="O925" s="10"/>
      <c r="P925" s="12" t="e">
        <f>L925-#REF!</f>
        <v>#REF!</v>
      </c>
      <c r="Q925" s="1" t="e">
        <f>P925-'ВЕРНАЯ на АВГУСТ'!P925</f>
        <v>#REF!</v>
      </c>
    </row>
    <row r="926" spans="1:17" ht="36" x14ac:dyDescent="0.25">
      <c r="A926" s="71"/>
      <c r="B926" s="71"/>
      <c r="C926" s="9" t="s">
        <v>10</v>
      </c>
      <c r="D926" s="10">
        <f t="shared" si="104"/>
        <v>0</v>
      </c>
      <c r="E926" s="10"/>
      <c r="F926" s="10"/>
      <c r="G926" s="10"/>
      <c r="H926" s="10">
        <v>0</v>
      </c>
      <c r="I926" s="10"/>
      <c r="J926" s="10"/>
      <c r="K926" s="10"/>
      <c r="L926" s="15"/>
      <c r="M926" s="10"/>
      <c r="N926" s="10"/>
      <c r="O926" s="10"/>
      <c r="P926" s="12" t="e">
        <f>L926-#REF!</f>
        <v>#REF!</v>
      </c>
      <c r="Q926" s="1" t="e">
        <f>P926-'ВЕРНАЯ на АВГУСТ'!P926</f>
        <v>#REF!</v>
      </c>
    </row>
    <row r="927" spans="1:17" hidden="1" x14ac:dyDescent="0.25">
      <c r="A927" s="9"/>
      <c r="B927" s="9"/>
      <c r="C927" s="9"/>
      <c r="D927" s="10">
        <f t="shared" si="104"/>
        <v>0</v>
      </c>
      <c r="E927" s="10"/>
      <c r="F927" s="10"/>
      <c r="G927" s="10"/>
      <c r="H927" s="10"/>
      <c r="I927" s="10"/>
      <c r="J927" s="10"/>
      <c r="K927" s="10"/>
      <c r="L927" s="15"/>
      <c r="M927" s="10"/>
      <c r="N927" s="10"/>
      <c r="O927" s="10"/>
      <c r="P927" s="12" t="e">
        <f>L927-#REF!</f>
        <v>#REF!</v>
      </c>
      <c r="Q927" s="1" t="e">
        <f>P927-'ВЕРНАЯ на АВГУСТ'!P927</f>
        <v>#REF!</v>
      </c>
    </row>
    <row r="928" spans="1:17" x14ac:dyDescent="0.25">
      <c r="A928" s="73" t="s">
        <v>138</v>
      </c>
      <c r="B928" s="71" t="s">
        <v>13</v>
      </c>
      <c r="C928" s="9" t="s">
        <v>6</v>
      </c>
      <c r="D928" s="10">
        <f t="shared" si="104"/>
        <v>96247.200000000012</v>
      </c>
      <c r="E928" s="10">
        <f>E934</f>
        <v>7318</v>
      </c>
      <c r="F928" s="10">
        <f t="shared" ref="F928:O928" si="107">F934</f>
        <v>10202.700000000001</v>
      </c>
      <c r="G928" s="10">
        <f t="shared" si="107"/>
        <v>8947.7999999999993</v>
      </c>
      <c r="H928" s="10">
        <f t="shared" si="107"/>
        <v>8700</v>
      </c>
      <c r="I928" s="10">
        <f t="shared" si="107"/>
        <v>8510.2999999999993</v>
      </c>
      <c r="J928" s="10">
        <f t="shared" si="107"/>
        <v>10000</v>
      </c>
      <c r="K928" s="10">
        <f t="shared" si="107"/>
        <v>2568.4</v>
      </c>
      <c r="L928" s="15">
        <f t="shared" si="107"/>
        <v>10000</v>
      </c>
      <c r="M928" s="10">
        <f t="shared" si="107"/>
        <v>10000</v>
      </c>
      <c r="N928" s="10">
        <f t="shared" si="107"/>
        <v>10000</v>
      </c>
      <c r="O928" s="10">
        <f t="shared" si="107"/>
        <v>10000</v>
      </c>
      <c r="P928" s="24" t="e">
        <f>L928-#REF!</f>
        <v>#REF!</v>
      </c>
      <c r="Q928" s="1" t="e">
        <f>P928-'ВЕРНАЯ на АВГУСТ'!P928</f>
        <v>#REF!</v>
      </c>
    </row>
    <row r="929" spans="1:17" x14ac:dyDescent="0.25">
      <c r="A929" s="73"/>
      <c r="B929" s="71"/>
      <c r="C929" s="9" t="s">
        <v>7</v>
      </c>
      <c r="D929" s="10">
        <f t="shared" si="104"/>
        <v>96247.200000000012</v>
      </c>
      <c r="E929" s="10">
        <f t="shared" ref="E929:O932" si="108">E935</f>
        <v>7318</v>
      </c>
      <c r="F929" s="10">
        <f t="shared" si="108"/>
        <v>10202.700000000001</v>
      </c>
      <c r="G929" s="10">
        <f t="shared" si="108"/>
        <v>8947.7999999999993</v>
      </c>
      <c r="H929" s="10">
        <f t="shared" si="108"/>
        <v>8700</v>
      </c>
      <c r="I929" s="10">
        <f t="shared" si="108"/>
        <v>8510.2999999999993</v>
      </c>
      <c r="J929" s="10">
        <f t="shared" si="108"/>
        <v>10000</v>
      </c>
      <c r="K929" s="10">
        <f t="shared" si="108"/>
        <v>2568.4</v>
      </c>
      <c r="L929" s="15">
        <f t="shared" si="108"/>
        <v>10000</v>
      </c>
      <c r="M929" s="10">
        <f t="shared" si="108"/>
        <v>10000</v>
      </c>
      <c r="N929" s="10">
        <f t="shared" si="108"/>
        <v>10000</v>
      </c>
      <c r="O929" s="10">
        <f t="shared" si="108"/>
        <v>10000</v>
      </c>
      <c r="P929" s="24" t="e">
        <f>L929-#REF!</f>
        <v>#REF!</v>
      </c>
      <c r="Q929" s="1" t="e">
        <f>P929-'ВЕРНАЯ на АВГУСТ'!P929</f>
        <v>#REF!</v>
      </c>
    </row>
    <row r="930" spans="1:17" ht="24" x14ac:dyDescent="0.25">
      <c r="A930" s="73"/>
      <c r="B930" s="71"/>
      <c r="C930" s="9" t="s">
        <v>8</v>
      </c>
      <c r="D930" s="10">
        <f t="shared" si="104"/>
        <v>0</v>
      </c>
      <c r="E930" s="10">
        <f t="shared" si="108"/>
        <v>0</v>
      </c>
      <c r="F930" s="10">
        <f t="shared" si="108"/>
        <v>0</v>
      </c>
      <c r="G930" s="10">
        <f t="shared" si="108"/>
        <v>0</v>
      </c>
      <c r="H930" s="10">
        <f t="shared" si="108"/>
        <v>0</v>
      </c>
      <c r="I930" s="10">
        <f t="shared" si="108"/>
        <v>0</v>
      </c>
      <c r="J930" s="10">
        <f t="shared" si="108"/>
        <v>0</v>
      </c>
      <c r="K930" s="10">
        <f t="shared" si="108"/>
        <v>0</v>
      </c>
      <c r="L930" s="15">
        <f t="shared" si="108"/>
        <v>0</v>
      </c>
      <c r="M930" s="10">
        <f t="shared" si="108"/>
        <v>0</v>
      </c>
      <c r="N930" s="10">
        <f t="shared" si="108"/>
        <v>0</v>
      </c>
      <c r="O930" s="10">
        <f t="shared" si="108"/>
        <v>0</v>
      </c>
      <c r="P930" s="12" t="e">
        <f>L930-#REF!</f>
        <v>#REF!</v>
      </c>
      <c r="Q930" s="1" t="e">
        <f>P930-'ВЕРНАЯ на АВГУСТ'!P930</f>
        <v>#REF!</v>
      </c>
    </row>
    <row r="931" spans="1:17" ht="24" x14ac:dyDescent="0.25">
      <c r="A931" s="73"/>
      <c r="B931" s="71"/>
      <c r="C931" s="9" t="s">
        <v>9</v>
      </c>
      <c r="D931" s="10">
        <f t="shared" si="104"/>
        <v>0</v>
      </c>
      <c r="E931" s="10">
        <f t="shared" si="108"/>
        <v>0</v>
      </c>
      <c r="F931" s="10">
        <f t="shared" si="108"/>
        <v>0</v>
      </c>
      <c r="G931" s="10">
        <f t="shared" si="108"/>
        <v>0</v>
      </c>
      <c r="H931" s="10">
        <f t="shared" si="108"/>
        <v>0</v>
      </c>
      <c r="I931" s="10">
        <f t="shared" si="108"/>
        <v>0</v>
      </c>
      <c r="J931" s="10">
        <f t="shared" si="108"/>
        <v>0</v>
      </c>
      <c r="K931" s="10">
        <f t="shared" si="108"/>
        <v>0</v>
      </c>
      <c r="L931" s="15">
        <f t="shared" si="108"/>
        <v>0</v>
      </c>
      <c r="M931" s="10">
        <f t="shared" si="108"/>
        <v>0</v>
      </c>
      <c r="N931" s="10">
        <f t="shared" si="108"/>
        <v>0</v>
      </c>
      <c r="O931" s="10">
        <f t="shared" si="108"/>
        <v>0</v>
      </c>
      <c r="P931" s="12" t="e">
        <f>L931-#REF!</f>
        <v>#REF!</v>
      </c>
      <c r="Q931" s="1" t="e">
        <f>P931-'ВЕРНАЯ на АВГУСТ'!P931</f>
        <v>#REF!</v>
      </c>
    </row>
    <row r="932" spans="1:17" ht="36" x14ac:dyDescent="0.25">
      <c r="A932" s="73"/>
      <c r="B932" s="71"/>
      <c r="C932" s="9" t="s">
        <v>10</v>
      </c>
      <c r="D932" s="10">
        <f t="shared" si="104"/>
        <v>0</v>
      </c>
      <c r="E932" s="10">
        <f t="shared" si="108"/>
        <v>0</v>
      </c>
      <c r="F932" s="10">
        <f t="shared" si="108"/>
        <v>0</v>
      </c>
      <c r="G932" s="10">
        <f t="shared" si="108"/>
        <v>0</v>
      </c>
      <c r="H932" s="10">
        <f t="shared" si="108"/>
        <v>0</v>
      </c>
      <c r="I932" s="10">
        <f t="shared" si="108"/>
        <v>0</v>
      </c>
      <c r="J932" s="10">
        <f t="shared" si="108"/>
        <v>0</v>
      </c>
      <c r="K932" s="10">
        <f t="shared" si="108"/>
        <v>0</v>
      </c>
      <c r="L932" s="15">
        <f t="shared" si="108"/>
        <v>0</v>
      </c>
      <c r="M932" s="10">
        <f t="shared" si="108"/>
        <v>0</v>
      </c>
      <c r="N932" s="10">
        <f t="shared" si="108"/>
        <v>0</v>
      </c>
      <c r="O932" s="10">
        <f t="shared" si="108"/>
        <v>0</v>
      </c>
      <c r="P932" s="12" t="e">
        <f>L932-#REF!</f>
        <v>#REF!</v>
      </c>
      <c r="Q932" s="1" t="e">
        <f>P932-'ВЕРНАЯ на АВГУСТ'!P932</f>
        <v>#REF!</v>
      </c>
    </row>
    <row r="933" spans="1:17" x14ac:dyDescent="0.25">
      <c r="A933" s="11"/>
      <c r="B933" s="9"/>
      <c r="C933" s="9"/>
      <c r="D933" s="10">
        <f t="shared" si="104"/>
        <v>0</v>
      </c>
      <c r="E933" s="10"/>
      <c r="F933" s="10"/>
      <c r="G933" s="10"/>
      <c r="H933" s="10"/>
      <c r="I933" s="10"/>
      <c r="J933" s="10"/>
      <c r="K933" s="10"/>
      <c r="L933" s="15"/>
      <c r="M933" s="10"/>
      <c r="N933" s="10"/>
      <c r="O933" s="10"/>
      <c r="P933" s="12" t="e">
        <f>L933-#REF!</f>
        <v>#REF!</v>
      </c>
      <c r="Q933" s="1" t="e">
        <f>P933-'ВЕРНАЯ на АВГУСТ'!P933</f>
        <v>#REF!</v>
      </c>
    </row>
    <row r="934" spans="1:17" x14ac:dyDescent="0.25">
      <c r="A934" s="71" t="s">
        <v>139</v>
      </c>
      <c r="B934" s="71" t="s">
        <v>13</v>
      </c>
      <c r="C934" s="9" t="s">
        <v>6</v>
      </c>
      <c r="D934" s="20">
        <f t="shared" si="104"/>
        <v>96247.200000000012</v>
      </c>
      <c r="E934" s="10">
        <f>E935+E936+E937+E938</f>
        <v>7318</v>
      </c>
      <c r="F934" s="10">
        <f t="shared" ref="F934:O934" si="109">F935+F936+F937+F938</f>
        <v>10202.700000000001</v>
      </c>
      <c r="G934" s="10">
        <f t="shared" si="109"/>
        <v>8947.7999999999993</v>
      </c>
      <c r="H934" s="10">
        <f t="shared" si="109"/>
        <v>8700</v>
      </c>
      <c r="I934" s="10">
        <f t="shared" si="109"/>
        <v>8510.2999999999993</v>
      </c>
      <c r="J934" s="10">
        <f t="shared" si="109"/>
        <v>10000</v>
      </c>
      <c r="K934" s="10">
        <f t="shared" si="109"/>
        <v>2568.4</v>
      </c>
      <c r="L934" s="20">
        <f t="shared" si="109"/>
        <v>10000</v>
      </c>
      <c r="M934" s="10">
        <f t="shared" si="109"/>
        <v>10000</v>
      </c>
      <c r="N934" s="10">
        <f t="shared" si="109"/>
        <v>10000</v>
      </c>
      <c r="O934" s="10">
        <f t="shared" si="109"/>
        <v>10000</v>
      </c>
      <c r="P934" s="24" t="e">
        <f>L934-#REF!</f>
        <v>#REF!</v>
      </c>
      <c r="Q934" s="1" t="e">
        <f>P934-'ВЕРНАЯ на АВГУСТ'!P934</f>
        <v>#REF!</v>
      </c>
    </row>
    <row r="935" spans="1:17" x14ac:dyDescent="0.25">
      <c r="A935" s="71"/>
      <c r="B935" s="71"/>
      <c r="C935" s="9" t="s">
        <v>7</v>
      </c>
      <c r="D935" s="20">
        <f t="shared" si="104"/>
        <v>96247.200000000012</v>
      </c>
      <c r="E935" s="10">
        <v>7318</v>
      </c>
      <c r="F935" s="10">
        <v>10202.700000000001</v>
      </c>
      <c r="G935" s="10">
        <v>8947.7999999999993</v>
      </c>
      <c r="H935" s="10">
        <v>8700</v>
      </c>
      <c r="I935" s="10">
        <v>8510.2999999999993</v>
      </c>
      <c r="J935" s="10">
        <v>10000</v>
      </c>
      <c r="K935" s="10">
        <v>2568.4</v>
      </c>
      <c r="L935" s="20">
        <f>10000</f>
        <v>10000</v>
      </c>
      <c r="M935" s="10">
        <v>10000</v>
      </c>
      <c r="N935" s="10">
        <v>10000</v>
      </c>
      <c r="O935" s="10">
        <v>10000</v>
      </c>
      <c r="P935" s="24" t="e">
        <f>L935-#REF!</f>
        <v>#REF!</v>
      </c>
      <c r="Q935" s="1" t="e">
        <f>P935-'ВЕРНАЯ на АВГУСТ'!P935</f>
        <v>#REF!</v>
      </c>
    </row>
    <row r="936" spans="1:17" ht="24" x14ac:dyDescent="0.25">
      <c r="A936" s="71"/>
      <c r="B936" s="71"/>
      <c r="C936" s="9" t="s">
        <v>8</v>
      </c>
      <c r="D936" s="10">
        <f t="shared" si="104"/>
        <v>0</v>
      </c>
      <c r="E936" s="10">
        <v>0</v>
      </c>
      <c r="F936" s="10">
        <v>0</v>
      </c>
      <c r="G936" s="10">
        <v>0</v>
      </c>
      <c r="H936" s="10">
        <v>0</v>
      </c>
      <c r="I936" s="10">
        <v>0</v>
      </c>
      <c r="J936" s="10">
        <v>0</v>
      </c>
      <c r="K936" s="10">
        <v>0</v>
      </c>
      <c r="L936" s="15">
        <v>0</v>
      </c>
      <c r="M936" s="10">
        <v>0</v>
      </c>
      <c r="N936" s="10">
        <v>0</v>
      </c>
      <c r="O936" s="10">
        <v>0</v>
      </c>
      <c r="P936" s="12" t="e">
        <f>L936-#REF!</f>
        <v>#REF!</v>
      </c>
      <c r="Q936" s="1" t="e">
        <f>P936-'ВЕРНАЯ на АВГУСТ'!P936</f>
        <v>#REF!</v>
      </c>
    </row>
    <row r="937" spans="1:17" ht="24" x14ac:dyDescent="0.25">
      <c r="A937" s="71"/>
      <c r="B937" s="71"/>
      <c r="C937" s="9" t="s">
        <v>9</v>
      </c>
      <c r="D937" s="10">
        <f t="shared" si="104"/>
        <v>0</v>
      </c>
      <c r="E937" s="10">
        <v>0</v>
      </c>
      <c r="F937" s="10">
        <v>0</v>
      </c>
      <c r="G937" s="10">
        <v>0</v>
      </c>
      <c r="H937" s="10">
        <v>0</v>
      </c>
      <c r="I937" s="10">
        <v>0</v>
      </c>
      <c r="J937" s="10">
        <v>0</v>
      </c>
      <c r="K937" s="10">
        <v>0</v>
      </c>
      <c r="L937" s="15">
        <v>0</v>
      </c>
      <c r="M937" s="10">
        <v>0</v>
      </c>
      <c r="N937" s="10">
        <v>0</v>
      </c>
      <c r="O937" s="10">
        <v>0</v>
      </c>
      <c r="P937" s="12" t="e">
        <f>L937-#REF!</f>
        <v>#REF!</v>
      </c>
      <c r="Q937" s="1" t="e">
        <f>P937-'ВЕРНАЯ на АВГУСТ'!P937</f>
        <v>#REF!</v>
      </c>
    </row>
    <row r="938" spans="1:17" ht="36" x14ac:dyDescent="0.25">
      <c r="A938" s="71"/>
      <c r="B938" s="71"/>
      <c r="C938" s="9" t="s">
        <v>10</v>
      </c>
      <c r="D938" s="10">
        <f t="shared" si="104"/>
        <v>0</v>
      </c>
      <c r="E938" s="10">
        <v>0</v>
      </c>
      <c r="F938" s="10">
        <v>0</v>
      </c>
      <c r="G938" s="10">
        <v>0</v>
      </c>
      <c r="H938" s="10">
        <v>0</v>
      </c>
      <c r="I938" s="10">
        <v>0</v>
      </c>
      <c r="J938" s="10">
        <v>0</v>
      </c>
      <c r="K938" s="10">
        <v>0</v>
      </c>
      <c r="L938" s="15">
        <v>0</v>
      </c>
      <c r="M938" s="10">
        <v>0</v>
      </c>
      <c r="N938" s="10">
        <v>0</v>
      </c>
      <c r="O938" s="10">
        <v>0</v>
      </c>
      <c r="P938" s="12" t="e">
        <f>L938-#REF!</f>
        <v>#REF!</v>
      </c>
      <c r="Q938" s="1" t="e">
        <f>P938-'ВЕРНАЯ на АВГУСТ'!P938</f>
        <v>#REF!</v>
      </c>
    </row>
    <row r="939" spans="1:17" x14ac:dyDescent="0.25">
      <c r="A939" s="9"/>
      <c r="B939" s="9"/>
      <c r="C939" s="9"/>
      <c r="D939" s="10">
        <f t="shared" si="104"/>
        <v>0</v>
      </c>
      <c r="E939" s="10"/>
      <c r="F939" s="10"/>
      <c r="G939" s="10"/>
      <c r="H939" s="10"/>
      <c r="I939" s="10"/>
      <c r="J939" s="10"/>
      <c r="K939" s="10"/>
      <c r="L939" s="15"/>
      <c r="M939" s="10"/>
      <c r="N939" s="10"/>
      <c r="O939" s="10"/>
      <c r="P939" s="12" t="e">
        <f>L939-#REF!</f>
        <v>#REF!</v>
      </c>
      <c r="Q939" s="1" t="e">
        <f>P939-'ВЕРНАЯ на АВГУСТ'!P939</f>
        <v>#REF!</v>
      </c>
    </row>
    <row r="940" spans="1:17" x14ac:dyDescent="0.25">
      <c r="A940" s="73" t="s">
        <v>140</v>
      </c>
      <c r="B940" s="71"/>
      <c r="C940" s="9" t="s">
        <v>6</v>
      </c>
      <c r="D940" s="10">
        <f t="shared" si="104"/>
        <v>25979.600000000002</v>
      </c>
      <c r="E940" s="10">
        <f>SUM(E941:E944)</f>
        <v>819.4</v>
      </c>
      <c r="F940" s="10">
        <f t="shared" ref="F940:O940" si="110">SUM(F941:F944)</f>
        <v>715.6</v>
      </c>
      <c r="G940" s="10">
        <f t="shared" si="110"/>
        <v>837.5</v>
      </c>
      <c r="H940" s="10">
        <f t="shared" si="110"/>
        <v>11315.9</v>
      </c>
      <c r="I940" s="10">
        <f t="shared" si="110"/>
        <v>5225.5</v>
      </c>
      <c r="J940" s="10">
        <f t="shared" si="110"/>
        <v>2679.5</v>
      </c>
      <c r="K940" s="10">
        <f t="shared" si="110"/>
        <v>2458.9</v>
      </c>
      <c r="L940" s="15">
        <f t="shared" si="110"/>
        <v>1927.3</v>
      </c>
      <c r="M940" s="10">
        <f t="shared" si="110"/>
        <v>0</v>
      </c>
      <c r="N940" s="10">
        <f t="shared" si="110"/>
        <v>0</v>
      </c>
      <c r="O940" s="10">
        <f t="shared" si="110"/>
        <v>0</v>
      </c>
      <c r="P940" s="12" t="e">
        <f>L940-#REF!</f>
        <v>#REF!</v>
      </c>
      <c r="Q940" s="1" t="e">
        <f>P940-'ВЕРНАЯ на АВГУСТ'!P940</f>
        <v>#REF!</v>
      </c>
    </row>
    <row r="941" spans="1:17" x14ac:dyDescent="0.25">
      <c r="A941" s="73"/>
      <c r="B941" s="71"/>
      <c r="C941" s="9" t="s">
        <v>7</v>
      </c>
      <c r="D941" s="10">
        <f t="shared" si="104"/>
        <v>5897.8000000000011</v>
      </c>
      <c r="E941" s="10">
        <v>300</v>
      </c>
      <c r="F941" s="10">
        <v>52.8</v>
      </c>
      <c r="G941" s="10">
        <v>140</v>
      </c>
      <c r="H941" s="10">
        <v>1810.6</v>
      </c>
      <c r="I941" s="10">
        <v>2799.8</v>
      </c>
      <c r="J941" s="10">
        <v>312.10000000000002</v>
      </c>
      <c r="K941" s="10">
        <v>270.5</v>
      </c>
      <c r="L941" s="15">
        <v>212</v>
      </c>
      <c r="M941" s="10">
        <v>0</v>
      </c>
      <c r="N941" s="10">
        <v>0</v>
      </c>
      <c r="O941" s="10">
        <v>0</v>
      </c>
      <c r="P941" s="12" t="e">
        <f>L941-#REF!</f>
        <v>#REF!</v>
      </c>
      <c r="Q941" s="1" t="e">
        <f>P941-'ВЕРНАЯ на АВГУСТ'!P941</f>
        <v>#REF!</v>
      </c>
    </row>
    <row r="942" spans="1:17" ht="24" x14ac:dyDescent="0.25">
      <c r="A942" s="73"/>
      <c r="B942" s="71"/>
      <c r="C942" s="9" t="s">
        <v>8</v>
      </c>
      <c r="D942" s="10">
        <f t="shared" si="104"/>
        <v>18521.8</v>
      </c>
      <c r="E942" s="10">
        <v>179.4</v>
      </c>
      <c r="F942" s="10">
        <v>59.8</v>
      </c>
      <c r="G942" s="10">
        <v>80.5</v>
      </c>
      <c r="H942" s="10">
        <v>9505.2999999999993</v>
      </c>
      <c r="I942" s="10">
        <v>2425.6999999999998</v>
      </c>
      <c r="J942" s="10">
        <v>2367.4</v>
      </c>
      <c r="K942" s="10">
        <v>2188.4</v>
      </c>
      <c r="L942" s="15">
        <v>1715.3</v>
      </c>
      <c r="M942" s="10">
        <v>0</v>
      </c>
      <c r="N942" s="10">
        <v>0</v>
      </c>
      <c r="O942" s="10">
        <v>0</v>
      </c>
      <c r="P942" s="12" t="e">
        <f>L942-#REF!</f>
        <v>#REF!</v>
      </c>
      <c r="Q942" s="1" t="e">
        <f>P942-'ВЕРНАЯ на АВГУСТ'!P942</f>
        <v>#REF!</v>
      </c>
    </row>
    <row r="943" spans="1:17" ht="24" x14ac:dyDescent="0.25">
      <c r="A943" s="73"/>
      <c r="B943" s="71"/>
      <c r="C943" s="9" t="s">
        <v>9</v>
      </c>
      <c r="D943" s="10">
        <f t="shared" si="104"/>
        <v>0</v>
      </c>
      <c r="E943" s="10">
        <v>0</v>
      </c>
      <c r="F943" s="10">
        <v>0</v>
      </c>
      <c r="G943" s="10">
        <v>0</v>
      </c>
      <c r="H943" s="10">
        <v>0</v>
      </c>
      <c r="I943" s="10">
        <v>0</v>
      </c>
      <c r="J943" s="10">
        <v>0</v>
      </c>
      <c r="K943" s="10">
        <v>0</v>
      </c>
      <c r="L943" s="15">
        <v>0</v>
      </c>
      <c r="M943" s="10">
        <v>0</v>
      </c>
      <c r="N943" s="10">
        <v>0</v>
      </c>
      <c r="O943" s="10">
        <v>0</v>
      </c>
      <c r="P943" s="12" t="e">
        <f>L943-#REF!</f>
        <v>#REF!</v>
      </c>
      <c r="Q943" s="1" t="e">
        <f>P943-'ВЕРНАЯ на АВГУСТ'!P943</f>
        <v>#REF!</v>
      </c>
    </row>
    <row r="944" spans="1:17" ht="36" x14ac:dyDescent="0.25">
      <c r="A944" s="73"/>
      <c r="B944" s="71"/>
      <c r="C944" s="9" t="s">
        <v>10</v>
      </c>
      <c r="D944" s="10">
        <f t="shared" ref="D944:D1007" si="111">SUM(E944:O944)</f>
        <v>1560</v>
      </c>
      <c r="E944" s="10">
        <v>340</v>
      </c>
      <c r="F944" s="10">
        <v>603</v>
      </c>
      <c r="G944" s="10">
        <v>617</v>
      </c>
      <c r="H944" s="10">
        <v>0</v>
      </c>
      <c r="I944" s="10">
        <v>0</v>
      </c>
      <c r="J944" s="10">
        <v>0</v>
      </c>
      <c r="K944" s="10">
        <v>0</v>
      </c>
      <c r="L944" s="15">
        <v>0</v>
      </c>
      <c r="M944" s="10">
        <v>0</v>
      </c>
      <c r="N944" s="10">
        <v>0</v>
      </c>
      <c r="O944" s="10">
        <v>0</v>
      </c>
      <c r="P944" s="12" t="e">
        <f>L944-#REF!</f>
        <v>#REF!</v>
      </c>
      <c r="Q944" s="1" t="e">
        <f>P944-'ВЕРНАЯ на АВГУСТ'!P944</f>
        <v>#REF!</v>
      </c>
    </row>
    <row r="945" spans="1:17" x14ac:dyDescent="0.25">
      <c r="A945" s="11"/>
      <c r="B945" s="9"/>
      <c r="C945" s="9"/>
      <c r="D945" s="10">
        <f t="shared" si="111"/>
        <v>0</v>
      </c>
      <c r="E945" s="10"/>
      <c r="F945" s="10"/>
      <c r="G945" s="10"/>
      <c r="H945" s="10"/>
      <c r="I945" s="10"/>
      <c r="J945" s="10"/>
      <c r="K945" s="10"/>
      <c r="L945" s="15"/>
      <c r="M945" s="10"/>
      <c r="N945" s="10"/>
      <c r="O945" s="10"/>
      <c r="P945" s="12" t="e">
        <f>L945-#REF!</f>
        <v>#REF!</v>
      </c>
      <c r="Q945" s="1" t="e">
        <f>P945-'ВЕРНАЯ на АВГУСТ'!P945</f>
        <v>#REF!</v>
      </c>
    </row>
    <row r="946" spans="1:17" x14ac:dyDescent="0.25">
      <c r="A946" s="71" t="s">
        <v>141</v>
      </c>
      <c r="B946" s="71" t="s">
        <v>142</v>
      </c>
      <c r="C946" s="9" t="s">
        <v>6</v>
      </c>
      <c r="D946" s="10">
        <f t="shared" si="111"/>
        <v>2873.3</v>
      </c>
      <c r="E946" s="10">
        <f>SUM(E947:E950)</f>
        <v>60</v>
      </c>
      <c r="F946" s="10">
        <f t="shared" ref="F946:O946" si="112">SUM(F947:F950)</f>
        <v>0</v>
      </c>
      <c r="G946" s="10">
        <f t="shared" si="112"/>
        <v>0</v>
      </c>
      <c r="H946" s="10">
        <f t="shared" si="112"/>
        <v>1547.6</v>
      </c>
      <c r="I946" s="10">
        <f t="shared" si="112"/>
        <v>300</v>
      </c>
      <c r="J946" s="10">
        <f t="shared" si="112"/>
        <v>329.5</v>
      </c>
      <c r="K946" s="10">
        <f t="shared" si="112"/>
        <v>308.89999999999998</v>
      </c>
      <c r="L946" s="15">
        <f t="shared" si="112"/>
        <v>327.3</v>
      </c>
      <c r="M946" s="10">
        <f t="shared" si="112"/>
        <v>0</v>
      </c>
      <c r="N946" s="10">
        <f t="shared" si="112"/>
        <v>0</v>
      </c>
      <c r="O946" s="10">
        <f t="shared" si="112"/>
        <v>0</v>
      </c>
      <c r="P946" s="12" t="e">
        <f>L946-#REF!</f>
        <v>#REF!</v>
      </c>
      <c r="Q946" s="1" t="e">
        <f>P946-'ВЕРНАЯ на АВГУСТ'!P946</f>
        <v>#REF!</v>
      </c>
    </row>
    <row r="947" spans="1:17" x14ac:dyDescent="0.25">
      <c r="A947" s="71"/>
      <c r="B947" s="71"/>
      <c r="C947" s="9" t="s">
        <v>7</v>
      </c>
      <c r="D947" s="10">
        <f t="shared" si="111"/>
        <v>449</v>
      </c>
      <c r="E947" s="10">
        <v>60</v>
      </c>
      <c r="F947" s="10">
        <v>0</v>
      </c>
      <c r="G947" s="10">
        <v>0</v>
      </c>
      <c r="H947" s="10">
        <v>247.6</v>
      </c>
      <c r="I947" s="10">
        <v>33</v>
      </c>
      <c r="J947" s="10">
        <v>38.4</v>
      </c>
      <c r="K947" s="10">
        <v>34</v>
      </c>
      <c r="L947" s="15">
        <v>36</v>
      </c>
      <c r="M947" s="10">
        <v>0</v>
      </c>
      <c r="N947" s="10">
        <v>0</v>
      </c>
      <c r="O947" s="10">
        <v>0</v>
      </c>
      <c r="P947" s="12" t="e">
        <f>L947-#REF!</f>
        <v>#REF!</v>
      </c>
      <c r="Q947" s="1" t="e">
        <f>P947-'ВЕРНАЯ на АВГУСТ'!P947</f>
        <v>#REF!</v>
      </c>
    </row>
    <row r="948" spans="1:17" ht="24" x14ac:dyDescent="0.25">
      <c r="A948" s="71"/>
      <c r="B948" s="71"/>
      <c r="C948" s="9" t="s">
        <v>8</v>
      </c>
      <c r="D948" s="10">
        <f t="shared" si="111"/>
        <v>2424.3000000000002</v>
      </c>
      <c r="E948" s="10">
        <v>0</v>
      </c>
      <c r="F948" s="10">
        <v>0</v>
      </c>
      <c r="G948" s="10">
        <v>0</v>
      </c>
      <c r="H948" s="10">
        <v>1300</v>
      </c>
      <c r="I948" s="10">
        <v>267</v>
      </c>
      <c r="J948" s="10">
        <v>291.10000000000002</v>
      </c>
      <c r="K948" s="10">
        <v>274.89999999999998</v>
      </c>
      <c r="L948" s="15">
        <v>291.3</v>
      </c>
      <c r="M948" s="10">
        <v>0</v>
      </c>
      <c r="N948" s="10">
        <v>0</v>
      </c>
      <c r="O948" s="10">
        <v>0</v>
      </c>
      <c r="P948" s="12" t="e">
        <f>L948-#REF!</f>
        <v>#REF!</v>
      </c>
      <c r="Q948" s="1" t="e">
        <f>P948-'ВЕРНАЯ на АВГУСТ'!P948</f>
        <v>#REF!</v>
      </c>
    </row>
    <row r="949" spans="1:17" ht="24" x14ac:dyDescent="0.25">
      <c r="A949" s="71"/>
      <c r="B949" s="71"/>
      <c r="C949" s="9" t="s">
        <v>9</v>
      </c>
      <c r="D949" s="10">
        <f t="shared" si="111"/>
        <v>0</v>
      </c>
      <c r="E949" s="10">
        <v>0</v>
      </c>
      <c r="F949" s="10">
        <v>0</v>
      </c>
      <c r="G949" s="10">
        <v>0</v>
      </c>
      <c r="H949" s="10">
        <v>0</v>
      </c>
      <c r="I949" s="10">
        <v>0</v>
      </c>
      <c r="J949" s="10">
        <v>0</v>
      </c>
      <c r="K949" s="10">
        <v>0</v>
      </c>
      <c r="L949" s="15">
        <v>0</v>
      </c>
      <c r="M949" s="10">
        <v>0</v>
      </c>
      <c r="N949" s="10">
        <v>0</v>
      </c>
      <c r="O949" s="10">
        <v>0</v>
      </c>
      <c r="P949" s="12" t="e">
        <f>L949-#REF!</f>
        <v>#REF!</v>
      </c>
      <c r="Q949" s="1" t="e">
        <f>P949-'ВЕРНАЯ на АВГУСТ'!P949</f>
        <v>#REF!</v>
      </c>
    </row>
    <row r="950" spans="1:17" ht="90" customHeight="1" x14ac:dyDescent="0.25">
      <c r="A950" s="71"/>
      <c r="B950" s="71"/>
      <c r="C950" s="9" t="s">
        <v>10</v>
      </c>
      <c r="D950" s="10">
        <f t="shared" si="111"/>
        <v>0</v>
      </c>
      <c r="E950" s="10">
        <v>0</v>
      </c>
      <c r="F950" s="10">
        <v>0</v>
      </c>
      <c r="G950" s="10">
        <v>0</v>
      </c>
      <c r="H950" s="10">
        <v>0</v>
      </c>
      <c r="I950" s="10">
        <v>0</v>
      </c>
      <c r="J950" s="10">
        <v>0</v>
      </c>
      <c r="K950" s="10">
        <v>0</v>
      </c>
      <c r="L950" s="15">
        <v>0</v>
      </c>
      <c r="M950" s="10">
        <v>0</v>
      </c>
      <c r="N950" s="10">
        <v>0</v>
      </c>
      <c r="O950" s="10">
        <v>0</v>
      </c>
      <c r="P950" s="12" t="e">
        <f>L950-#REF!</f>
        <v>#REF!</v>
      </c>
      <c r="Q950" s="1" t="e">
        <f>P950-'ВЕРНАЯ на АВГУСТ'!P950</f>
        <v>#REF!</v>
      </c>
    </row>
    <row r="951" spans="1:17" x14ac:dyDescent="0.25">
      <c r="A951" s="9"/>
      <c r="B951" s="9"/>
      <c r="C951" s="9"/>
      <c r="D951" s="10">
        <f t="shared" si="111"/>
        <v>0</v>
      </c>
      <c r="E951" s="10"/>
      <c r="F951" s="10"/>
      <c r="G951" s="10"/>
      <c r="H951" s="10"/>
      <c r="I951" s="10"/>
      <c r="J951" s="10"/>
      <c r="K951" s="10"/>
      <c r="L951" s="15"/>
      <c r="M951" s="10"/>
      <c r="N951" s="10"/>
      <c r="O951" s="10"/>
      <c r="P951" s="12" t="e">
        <f>L951-#REF!</f>
        <v>#REF!</v>
      </c>
      <c r="Q951" s="1" t="e">
        <f>P951-'ВЕРНАЯ на АВГУСТ'!P951</f>
        <v>#REF!</v>
      </c>
    </row>
    <row r="952" spans="1:17" x14ac:dyDescent="0.25">
      <c r="A952" s="71" t="s">
        <v>143</v>
      </c>
      <c r="B952" s="71" t="s">
        <v>144</v>
      </c>
      <c r="C952" s="9" t="s">
        <v>6</v>
      </c>
      <c r="D952" s="10">
        <f t="shared" si="111"/>
        <v>289.5</v>
      </c>
      <c r="E952" s="10">
        <v>105.6</v>
      </c>
      <c r="F952" s="10">
        <v>79.8</v>
      </c>
      <c r="G952" s="10">
        <v>104.1</v>
      </c>
      <c r="H952" s="10">
        <v>0</v>
      </c>
      <c r="I952" s="10">
        <v>0</v>
      </c>
      <c r="J952" s="10">
        <v>0</v>
      </c>
      <c r="K952" s="10">
        <v>0</v>
      </c>
      <c r="L952" s="15">
        <v>0</v>
      </c>
      <c r="M952" s="10">
        <v>0</v>
      </c>
      <c r="N952" s="10">
        <v>0</v>
      </c>
      <c r="O952" s="10">
        <v>0</v>
      </c>
      <c r="P952" s="12" t="e">
        <f>L952-#REF!</f>
        <v>#REF!</v>
      </c>
      <c r="Q952" s="1" t="e">
        <f>P952-'ВЕРНАЯ на АВГУСТ'!P952</f>
        <v>#REF!</v>
      </c>
    </row>
    <row r="953" spans="1:17" x14ac:dyDescent="0.25">
      <c r="A953" s="71"/>
      <c r="B953" s="71"/>
      <c r="C953" s="9" t="s">
        <v>7</v>
      </c>
      <c r="D953" s="10">
        <f t="shared" si="111"/>
        <v>140</v>
      </c>
      <c r="E953" s="10">
        <v>35</v>
      </c>
      <c r="F953" s="10">
        <v>35</v>
      </c>
      <c r="G953" s="10">
        <v>70</v>
      </c>
      <c r="H953" s="10">
        <v>0</v>
      </c>
      <c r="I953" s="10">
        <v>0</v>
      </c>
      <c r="J953" s="10">
        <v>0</v>
      </c>
      <c r="K953" s="10">
        <v>0</v>
      </c>
      <c r="L953" s="15">
        <v>0</v>
      </c>
      <c r="M953" s="10">
        <v>0</v>
      </c>
      <c r="N953" s="10">
        <v>0</v>
      </c>
      <c r="O953" s="10">
        <v>0</v>
      </c>
      <c r="P953" s="12" t="e">
        <f>L953-#REF!</f>
        <v>#REF!</v>
      </c>
      <c r="Q953" s="1" t="e">
        <f>P953-'ВЕРНАЯ на АВГУСТ'!P953</f>
        <v>#REF!</v>
      </c>
    </row>
    <row r="954" spans="1:17" ht="24" x14ac:dyDescent="0.25">
      <c r="A954" s="71"/>
      <c r="B954" s="71"/>
      <c r="C954" s="9" t="s">
        <v>8</v>
      </c>
      <c r="D954" s="10">
        <f t="shared" si="111"/>
        <v>149.5</v>
      </c>
      <c r="E954" s="10">
        <v>70.599999999999994</v>
      </c>
      <c r="F954" s="10">
        <v>44.8</v>
      </c>
      <c r="G954" s="10">
        <v>34.1</v>
      </c>
      <c r="H954" s="10">
        <v>0</v>
      </c>
      <c r="I954" s="10">
        <v>0</v>
      </c>
      <c r="J954" s="10">
        <v>0</v>
      </c>
      <c r="K954" s="10">
        <v>0</v>
      </c>
      <c r="L954" s="15">
        <v>0</v>
      </c>
      <c r="M954" s="10">
        <v>0</v>
      </c>
      <c r="N954" s="10">
        <v>0</v>
      </c>
      <c r="O954" s="10">
        <v>0</v>
      </c>
      <c r="P954" s="12" t="e">
        <f>L954-#REF!</f>
        <v>#REF!</v>
      </c>
      <c r="Q954" s="1" t="e">
        <f>P954-'ВЕРНАЯ на АВГУСТ'!P954</f>
        <v>#REF!</v>
      </c>
    </row>
    <row r="955" spans="1:17" ht="24" x14ac:dyDescent="0.25">
      <c r="A955" s="71"/>
      <c r="B955" s="71"/>
      <c r="C955" s="9" t="s">
        <v>9</v>
      </c>
      <c r="D955" s="10">
        <f t="shared" si="111"/>
        <v>0</v>
      </c>
      <c r="E955" s="10">
        <v>0</v>
      </c>
      <c r="F955" s="10">
        <v>0</v>
      </c>
      <c r="G955" s="10">
        <v>0</v>
      </c>
      <c r="H955" s="10">
        <v>0</v>
      </c>
      <c r="I955" s="10">
        <v>0</v>
      </c>
      <c r="J955" s="10">
        <v>0</v>
      </c>
      <c r="K955" s="10">
        <v>0</v>
      </c>
      <c r="L955" s="15">
        <v>0</v>
      </c>
      <c r="M955" s="10">
        <v>0</v>
      </c>
      <c r="N955" s="10">
        <v>0</v>
      </c>
      <c r="O955" s="10">
        <v>0</v>
      </c>
      <c r="P955" s="12" t="e">
        <f>L955-#REF!</f>
        <v>#REF!</v>
      </c>
      <c r="Q955" s="1" t="e">
        <f>P955-'ВЕРНАЯ на АВГУСТ'!P955</f>
        <v>#REF!</v>
      </c>
    </row>
    <row r="956" spans="1:17" ht="36" x14ac:dyDescent="0.25">
      <c r="A956" s="71"/>
      <c r="B956" s="71"/>
      <c r="C956" s="9" t="s">
        <v>10</v>
      </c>
      <c r="D956" s="10">
        <f t="shared" si="111"/>
        <v>0</v>
      </c>
      <c r="E956" s="10">
        <v>0</v>
      </c>
      <c r="F956" s="10">
        <v>0</v>
      </c>
      <c r="G956" s="10">
        <v>0</v>
      </c>
      <c r="H956" s="10">
        <v>0</v>
      </c>
      <c r="I956" s="10">
        <v>0</v>
      </c>
      <c r="J956" s="10">
        <v>0</v>
      </c>
      <c r="K956" s="10">
        <v>0</v>
      </c>
      <c r="L956" s="15">
        <v>0</v>
      </c>
      <c r="M956" s="10">
        <v>0</v>
      </c>
      <c r="N956" s="10">
        <v>0</v>
      </c>
      <c r="O956" s="10">
        <v>0</v>
      </c>
      <c r="P956" s="12" t="e">
        <f>L956-#REF!</f>
        <v>#REF!</v>
      </c>
      <c r="Q956" s="1" t="e">
        <f>P956-'ВЕРНАЯ на АВГУСТ'!P956</f>
        <v>#REF!</v>
      </c>
    </row>
    <row r="957" spans="1:17" x14ac:dyDescent="0.25">
      <c r="A957" s="9"/>
      <c r="B957" s="9"/>
      <c r="C957" s="9"/>
      <c r="D957" s="10">
        <f t="shared" si="111"/>
        <v>0</v>
      </c>
      <c r="E957" s="10"/>
      <c r="F957" s="10"/>
      <c r="G957" s="10"/>
      <c r="H957" s="10"/>
      <c r="I957" s="10"/>
      <c r="J957" s="10"/>
      <c r="K957" s="10"/>
      <c r="L957" s="15"/>
      <c r="M957" s="10"/>
      <c r="N957" s="10"/>
      <c r="O957" s="10"/>
      <c r="P957" s="12" t="e">
        <f>L957-#REF!</f>
        <v>#REF!</v>
      </c>
      <c r="Q957" s="1" t="e">
        <f>P957-'ВЕРНАЯ на АВГУСТ'!P957</f>
        <v>#REF!</v>
      </c>
    </row>
    <row r="958" spans="1:17" x14ac:dyDescent="0.25">
      <c r="A958" s="71" t="s">
        <v>145</v>
      </c>
      <c r="B958" s="71" t="s">
        <v>146</v>
      </c>
      <c r="C958" s="9" t="s">
        <v>6</v>
      </c>
      <c r="D958" s="10">
        <f t="shared" si="111"/>
        <v>0</v>
      </c>
      <c r="E958" s="10">
        <v>0</v>
      </c>
      <c r="F958" s="10">
        <v>0</v>
      </c>
      <c r="G958" s="10">
        <v>0</v>
      </c>
      <c r="H958" s="10">
        <v>0</v>
      </c>
      <c r="I958" s="10">
        <v>0</v>
      </c>
      <c r="J958" s="10">
        <v>0</v>
      </c>
      <c r="K958" s="10">
        <v>0</v>
      </c>
      <c r="L958" s="15">
        <v>0</v>
      </c>
      <c r="M958" s="10">
        <v>0</v>
      </c>
      <c r="N958" s="10">
        <v>0</v>
      </c>
      <c r="O958" s="10">
        <v>0</v>
      </c>
      <c r="P958" s="12" t="e">
        <f>L958-#REF!</f>
        <v>#REF!</v>
      </c>
      <c r="Q958" s="1" t="e">
        <f>P958-'ВЕРНАЯ на АВГУСТ'!P958</f>
        <v>#REF!</v>
      </c>
    </row>
    <row r="959" spans="1:17" x14ac:dyDescent="0.25">
      <c r="A959" s="71"/>
      <c r="B959" s="71"/>
      <c r="C959" s="9" t="s">
        <v>7</v>
      </c>
      <c r="D959" s="10">
        <f t="shared" si="111"/>
        <v>0</v>
      </c>
      <c r="E959" s="10">
        <v>0</v>
      </c>
      <c r="F959" s="10">
        <v>0</v>
      </c>
      <c r="G959" s="10">
        <v>0</v>
      </c>
      <c r="H959" s="10">
        <v>0</v>
      </c>
      <c r="I959" s="10">
        <v>0</v>
      </c>
      <c r="J959" s="10">
        <v>0</v>
      </c>
      <c r="K959" s="10">
        <v>0</v>
      </c>
      <c r="L959" s="15">
        <v>0</v>
      </c>
      <c r="M959" s="10">
        <v>0</v>
      </c>
      <c r="N959" s="10">
        <v>0</v>
      </c>
      <c r="O959" s="10">
        <v>0</v>
      </c>
      <c r="P959" s="12" t="e">
        <f>L959-#REF!</f>
        <v>#REF!</v>
      </c>
      <c r="Q959" s="1" t="e">
        <f>P959-'ВЕРНАЯ на АВГУСТ'!P959</f>
        <v>#REF!</v>
      </c>
    </row>
    <row r="960" spans="1:17" ht="24" x14ac:dyDescent="0.25">
      <c r="A960" s="71"/>
      <c r="B960" s="71"/>
      <c r="C960" s="9" t="s">
        <v>8</v>
      </c>
      <c r="D960" s="10">
        <f t="shared" si="111"/>
        <v>0</v>
      </c>
      <c r="E960" s="10">
        <v>0</v>
      </c>
      <c r="F960" s="10">
        <v>0</v>
      </c>
      <c r="G960" s="10">
        <v>0</v>
      </c>
      <c r="H960" s="10">
        <v>0</v>
      </c>
      <c r="I960" s="10">
        <v>0</v>
      </c>
      <c r="J960" s="10">
        <v>0</v>
      </c>
      <c r="K960" s="10">
        <v>0</v>
      </c>
      <c r="L960" s="15">
        <v>0</v>
      </c>
      <c r="M960" s="10">
        <v>0</v>
      </c>
      <c r="N960" s="10">
        <v>0</v>
      </c>
      <c r="O960" s="10">
        <v>0</v>
      </c>
      <c r="P960" s="12" t="e">
        <f>L960-#REF!</f>
        <v>#REF!</v>
      </c>
      <c r="Q960" s="1" t="e">
        <f>P960-'ВЕРНАЯ на АВГУСТ'!P960</f>
        <v>#REF!</v>
      </c>
    </row>
    <row r="961" spans="1:17" ht="24" x14ac:dyDescent="0.25">
      <c r="A961" s="71"/>
      <c r="B961" s="71"/>
      <c r="C961" s="9" t="s">
        <v>9</v>
      </c>
      <c r="D961" s="10">
        <f t="shared" si="111"/>
        <v>0</v>
      </c>
      <c r="E961" s="10">
        <v>0</v>
      </c>
      <c r="F961" s="10">
        <v>0</v>
      </c>
      <c r="G961" s="10">
        <v>0</v>
      </c>
      <c r="H961" s="10">
        <v>0</v>
      </c>
      <c r="I961" s="10">
        <v>0</v>
      </c>
      <c r="J961" s="10">
        <v>0</v>
      </c>
      <c r="K961" s="10">
        <v>0</v>
      </c>
      <c r="L961" s="15">
        <v>0</v>
      </c>
      <c r="M961" s="10">
        <v>0</v>
      </c>
      <c r="N961" s="10">
        <v>0</v>
      </c>
      <c r="O961" s="10">
        <v>0</v>
      </c>
      <c r="P961" s="12" t="e">
        <f>L961-#REF!</f>
        <v>#REF!</v>
      </c>
      <c r="Q961" s="1" t="e">
        <f>P961-'ВЕРНАЯ на АВГУСТ'!P961</f>
        <v>#REF!</v>
      </c>
    </row>
    <row r="962" spans="1:17" ht="36" x14ac:dyDescent="0.25">
      <c r="A962" s="71"/>
      <c r="B962" s="71"/>
      <c r="C962" s="9" t="s">
        <v>10</v>
      </c>
      <c r="D962" s="10">
        <f t="shared" si="111"/>
        <v>0</v>
      </c>
      <c r="E962" s="10">
        <v>0</v>
      </c>
      <c r="F962" s="10">
        <v>0</v>
      </c>
      <c r="G962" s="10">
        <v>0</v>
      </c>
      <c r="H962" s="10">
        <v>0</v>
      </c>
      <c r="I962" s="10">
        <v>0</v>
      </c>
      <c r="J962" s="10">
        <v>0</v>
      </c>
      <c r="K962" s="10">
        <v>0</v>
      </c>
      <c r="L962" s="15">
        <v>0</v>
      </c>
      <c r="M962" s="10">
        <v>0</v>
      </c>
      <c r="N962" s="10">
        <v>0</v>
      </c>
      <c r="O962" s="10">
        <v>0</v>
      </c>
      <c r="P962" s="12" t="e">
        <f>L962-#REF!</f>
        <v>#REF!</v>
      </c>
      <c r="Q962" s="1" t="e">
        <f>P962-'ВЕРНАЯ на АВГУСТ'!P962</f>
        <v>#REF!</v>
      </c>
    </row>
    <row r="963" spans="1:17" x14ac:dyDescent="0.25">
      <c r="A963" s="9"/>
      <c r="B963" s="9"/>
      <c r="C963" s="9"/>
      <c r="D963" s="10">
        <f t="shared" si="111"/>
        <v>0</v>
      </c>
      <c r="E963" s="10"/>
      <c r="F963" s="10"/>
      <c r="G963" s="10"/>
      <c r="H963" s="10"/>
      <c r="I963" s="10"/>
      <c r="J963" s="10"/>
      <c r="K963" s="10"/>
      <c r="L963" s="15"/>
      <c r="M963" s="10"/>
      <c r="N963" s="10"/>
      <c r="O963" s="10"/>
      <c r="P963" s="12" t="e">
        <f>L963-#REF!</f>
        <v>#REF!</v>
      </c>
      <c r="Q963" s="1" t="e">
        <f>P963-'ВЕРНАЯ на АВГУСТ'!P963</f>
        <v>#REF!</v>
      </c>
    </row>
    <row r="964" spans="1:17" x14ac:dyDescent="0.25">
      <c r="A964" s="71" t="s">
        <v>147</v>
      </c>
      <c r="B964" s="71" t="s">
        <v>148</v>
      </c>
      <c r="C964" s="9" t="s">
        <v>6</v>
      </c>
      <c r="D964" s="10">
        <f t="shared" si="111"/>
        <v>1580.5</v>
      </c>
      <c r="E964" s="10">
        <v>160</v>
      </c>
      <c r="F964" s="10">
        <v>110</v>
      </c>
      <c r="G964" s="10">
        <v>120</v>
      </c>
      <c r="H964" s="10">
        <v>1190.5</v>
      </c>
      <c r="I964" s="10">
        <v>0</v>
      </c>
      <c r="J964" s="10">
        <v>0</v>
      </c>
      <c r="K964" s="10">
        <v>0</v>
      </c>
      <c r="L964" s="15">
        <v>0</v>
      </c>
      <c r="M964" s="10">
        <v>0</v>
      </c>
      <c r="N964" s="10">
        <v>0</v>
      </c>
      <c r="O964" s="10">
        <v>0</v>
      </c>
      <c r="P964" s="12" t="e">
        <f>L964-#REF!</f>
        <v>#REF!</v>
      </c>
      <c r="Q964" s="1" t="e">
        <f>P964-'ВЕРНАЯ на АВГУСТ'!P964</f>
        <v>#REF!</v>
      </c>
    </row>
    <row r="965" spans="1:17" x14ac:dyDescent="0.25">
      <c r="A965" s="71"/>
      <c r="B965" s="71"/>
      <c r="C965" s="9" t="s">
        <v>7</v>
      </c>
      <c r="D965" s="10">
        <f t="shared" si="111"/>
        <v>250.5</v>
      </c>
      <c r="E965" s="10">
        <v>60</v>
      </c>
      <c r="F965" s="10">
        <v>0</v>
      </c>
      <c r="G965" s="10">
        <v>0</v>
      </c>
      <c r="H965" s="10">
        <v>190.5</v>
      </c>
      <c r="I965" s="10">
        <v>0</v>
      </c>
      <c r="J965" s="10">
        <v>0</v>
      </c>
      <c r="K965" s="10">
        <v>0</v>
      </c>
      <c r="L965" s="15">
        <v>0</v>
      </c>
      <c r="M965" s="10">
        <v>0</v>
      </c>
      <c r="N965" s="10">
        <v>0</v>
      </c>
      <c r="O965" s="10">
        <v>0</v>
      </c>
      <c r="P965" s="12" t="e">
        <f>L965-#REF!</f>
        <v>#REF!</v>
      </c>
      <c r="Q965" s="1" t="e">
        <f>P965-'ВЕРНАЯ на АВГУСТ'!P965</f>
        <v>#REF!</v>
      </c>
    </row>
    <row r="966" spans="1:17" ht="24" x14ac:dyDescent="0.25">
      <c r="A966" s="71"/>
      <c r="B966" s="71"/>
      <c r="C966" s="9" t="s">
        <v>8</v>
      </c>
      <c r="D966" s="10">
        <f t="shared" si="111"/>
        <v>1000</v>
      </c>
      <c r="E966" s="10">
        <v>0</v>
      </c>
      <c r="F966" s="10">
        <v>0</v>
      </c>
      <c r="G966" s="10">
        <v>0</v>
      </c>
      <c r="H966" s="10">
        <v>1000</v>
      </c>
      <c r="I966" s="10">
        <v>0</v>
      </c>
      <c r="J966" s="10">
        <v>0</v>
      </c>
      <c r="K966" s="10">
        <v>0</v>
      </c>
      <c r="L966" s="15">
        <v>0</v>
      </c>
      <c r="M966" s="10">
        <v>0</v>
      </c>
      <c r="N966" s="10">
        <v>0</v>
      </c>
      <c r="O966" s="10">
        <v>0</v>
      </c>
      <c r="P966" s="12" t="e">
        <f>L966-#REF!</f>
        <v>#REF!</v>
      </c>
      <c r="Q966" s="1" t="e">
        <f>P966-'ВЕРНАЯ на АВГУСТ'!P966</f>
        <v>#REF!</v>
      </c>
    </row>
    <row r="967" spans="1:17" ht="24" x14ac:dyDescent="0.25">
      <c r="A967" s="71"/>
      <c r="B967" s="71"/>
      <c r="C967" s="9" t="s">
        <v>9</v>
      </c>
      <c r="D967" s="10">
        <f t="shared" si="111"/>
        <v>0</v>
      </c>
      <c r="E967" s="10">
        <v>0</v>
      </c>
      <c r="F967" s="10">
        <v>0</v>
      </c>
      <c r="G967" s="10">
        <v>0</v>
      </c>
      <c r="H967" s="10">
        <v>0</v>
      </c>
      <c r="I967" s="10">
        <v>0</v>
      </c>
      <c r="J967" s="10">
        <v>0</v>
      </c>
      <c r="K967" s="10">
        <v>0</v>
      </c>
      <c r="L967" s="15">
        <v>0</v>
      </c>
      <c r="M967" s="10">
        <v>0</v>
      </c>
      <c r="N967" s="10">
        <v>0</v>
      </c>
      <c r="O967" s="10">
        <v>0</v>
      </c>
      <c r="P967" s="12" t="e">
        <f>L967-#REF!</f>
        <v>#REF!</v>
      </c>
      <c r="Q967" s="1" t="e">
        <f>P967-'ВЕРНАЯ на АВГУСТ'!P967</f>
        <v>#REF!</v>
      </c>
    </row>
    <row r="968" spans="1:17" ht="53.25" customHeight="1" x14ac:dyDescent="0.25">
      <c r="A968" s="71"/>
      <c r="B968" s="71"/>
      <c r="C968" s="9" t="s">
        <v>10</v>
      </c>
      <c r="D968" s="10">
        <f t="shared" si="111"/>
        <v>330</v>
      </c>
      <c r="E968" s="10">
        <v>100</v>
      </c>
      <c r="F968" s="10">
        <v>110</v>
      </c>
      <c r="G968" s="10">
        <v>120</v>
      </c>
      <c r="H968" s="10">
        <v>0</v>
      </c>
      <c r="I968" s="10">
        <v>0</v>
      </c>
      <c r="J968" s="10">
        <v>0</v>
      </c>
      <c r="K968" s="10">
        <v>0</v>
      </c>
      <c r="L968" s="15">
        <v>0</v>
      </c>
      <c r="M968" s="10">
        <v>0</v>
      </c>
      <c r="N968" s="10">
        <v>0</v>
      </c>
      <c r="O968" s="10">
        <v>0</v>
      </c>
      <c r="P968" s="12" t="e">
        <f>L968-#REF!</f>
        <v>#REF!</v>
      </c>
      <c r="Q968" s="1" t="e">
        <f>P968-'ВЕРНАЯ на АВГУСТ'!P968</f>
        <v>#REF!</v>
      </c>
    </row>
    <row r="969" spans="1:17" x14ac:dyDescent="0.25">
      <c r="A969" s="9"/>
      <c r="B969" s="9"/>
      <c r="C969" s="9"/>
      <c r="D969" s="10">
        <f t="shared" si="111"/>
        <v>0</v>
      </c>
      <c r="E969" s="10"/>
      <c r="F969" s="10"/>
      <c r="G969" s="10"/>
      <c r="H969" s="10"/>
      <c r="I969" s="10"/>
      <c r="J969" s="10"/>
      <c r="K969" s="10"/>
      <c r="L969" s="15"/>
      <c r="M969" s="10"/>
      <c r="N969" s="10"/>
      <c r="O969" s="10"/>
      <c r="P969" s="12" t="e">
        <f>L969-#REF!</f>
        <v>#REF!</v>
      </c>
      <c r="Q969" s="1" t="e">
        <f>P969-'ВЕРНАЯ на АВГУСТ'!P969</f>
        <v>#REF!</v>
      </c>
    </row>
    <row r="970" spans="1:17" x14ac:dyDescent="0.25">
      <c r="A970" s="71" t="s">
        <v>149</v>
      </c>
      <c r="B970" s="71" t="s">
        <v>150</v>
      </c>
      <c r="C970" s="9" t="s">
        <v>6</v>
      </c>
      <c r="D970" s="10">
        <f t="shared" si="111"/>
        <v>393</v>
      </c>
      <c r="E970" s="10">
        <v>203.8</v>
      </c>
      <c r="F970" s="10">
        <v>52.8</v>
      </c>
      <c r="G970" s="10">
        <v>136.4</v>
      </c>
      <c r="H970" s="10">
        <v>0</v>
      </c>
      <c r="I970" s="10">
        <v>0</v>
      </c>
      <c r="J970" s="10">
        <v>0</v>
      </c>
      <c r="K970" s="10">
        <v>0</v>
      </c>
      <c r="L970" s="15">
        <v>0</v>
      </c>
      <c r="M970" s="10">
        <v>0</v>
      </c>
      <c r="N970" s="10">
        <v>0</v>
      </c>
      <c r="O970" s="10">
        <v>0</v>
      </c>
      <c r="P970" s="12" t="e">
        <f>L970-#REF!</f>
        <v>#REF!</v>
      </c>
      <c r="Q970" s="1" t="e">
        <f>P970-'ВЕРНАЯ на АВГУСТ'!P970</f>
        <v>#REF!</v>
      </c>
    </row>
    <row r="971" spans="1:17" x14ac:dyDescent="0.25">
      <c r="A971" s="71"/>
      <c r="B971" s="71"/>
      <c r="C971" s="9" t="s">
        <v>7</v>
      </c>
      <c r="D971" s="10">
        <f t="shared" si="111"/>
        <v>162.80000000000001</v>
      </c>
      <c r="E971" s="10">
        <v>75</v>
      </c>
      <c r="F971" s="10">
        <v>17.8</v>
      </c>
      <c r="G971" s="10">
        <v>70</v>
      </c>
      <c r="H971" s="10">
        <v>0</v>
      </c>
      <c r="I971" s="10">
        <v>0</v>
      </c>
      <c r="J971" s="10">
        <v>0</v>
      </c>
      <c r="K971" s="10">
        <v>0</v>
      </c>
      <c r="L971" s="15">
        <v>0</v>
      </c>
      <c r="M971" s="10">
        <v>0</v>
      </c>
      <c r="N971" s="10">
        <v>0</v>
      </c>
      <c r="O971" s="10">
        <v>0</v>
      </c>
      <c r="P971" s="12" t="e">
        <f>L971-#REF!</f>
        <v>#REF!</v>
      </c>
      <c r="Q971" s="1" t="e">
        <f>P971-'ВЕРНАЯ на АВГУСТ'!P971</f>
        <v>#REF!</v>
      </c>
    </row>
    <row r="972" spans="1:17" ht="24" x14ac:dyDescent="0.25">
      <c r="A972" s="71"/>
      <c r="B972" s="71"/>
      <c r="C972" s="9" t="s">
        <v>8</v>
      </c>
      <c r="D972" s="10">
        <f t="shared" si="111"/>
        <v>170.2</v>
      </c>
      <c r="E972" s="10">
        <v>108.8</v>
      </c>
      <c r="F972" s="10">
        <v>15</v>
      </c>
      <c r="G972" s="10">
        <v>46.4</v>
      </c>
      <c r="H972" s="10">
        <v>0</v>
      </c>
      <c r="I972" s="10">
        <v>0</v>
      </c>
      <c r="J972" s="10">
        <v>0</v>
      </c>
      <c r="K972" s="10">
        <v>0</v>
      </c>
      <c r="L972" s="15">
        <v>0</v>
      </c>
      <c r="M972" s="10">
        <v>0</v>
      </c>
      <c r="N972" s="10">
        <v>0</v>
      </c>
      <c r="O972" s="10">
        <v>0</v>
      </c>
      <c r="P972" s="12" t="e">
        <f>L972-#REF!</f>
        <v>#REF!</v>
      </c>
      <c r="Q972" s="1" t="e">
        <f>P972-'ВЕРНАЯ на АВГУСТ'!P972</f>
        <v>#REF!</v>
      </c>
    </row>
    <row r="973" spans="1:17" ht="24" x14ac:dyDescent="0.25">
      <c r="A973" s="71"/>
      <c r="B973" s="71"/>
      <c r="C973" s="9" t="s">
        <v>9</v>
      </c>
      <c r="D973" s="10">
        <f t="shared" si="111"/>
        <v>0</v>
      </c>
      <c r="E973" s="10">
        <v>0</v>
      </c>
      <c r="F973" s="10">
        <v>0</v>
      </c>
      <c r="G973" s="10">
        <v>0</v>
      </c>
      <c r="H973" s="10">
        <v>0</v>
      </c>
      <c r="I973" s="10">
        <v>0</v>
      </c>
      <c r="J973" s="10">
        <v>0</v>
      </c>
      <c r="K973" s="10">
        <v>0</v>
      </c>
      <c r="L973" s="15">
        <v>0</v>
      </c>
      <c r="M973" s="10">
        <v>0</v>
      </c>
      <c r="N973" s="10">
        <v>0</v>
      </c>
      <c r="O973" s="10">
        <v>0</v>
      </c>
      <c r="P973" s="12" t="e">
        <f>L973-#REF!</f>
        <v>#REF!</v>
      </c>
      <c r="Q973" s="1" t="e">
        <f>P973-'ВЕРНАЯ на АВГУСТ'!P973</f>
        <v>#REF!</v>
      </c>
    </row>
    <row r="974" spans="1:17" ht="81.75" customHeight="1" x14ac:dyDescent="0.25">
      <c r="A974" s="71"/>
      <c r="B974" s="71"/>
      <c r="C974" s="9" t="s">
        <v>10</v>
      </c>
      <c r="D974" s="10">
        <f t="shared" si="111"/>
        <v>60</v>
      </c>
      <c r="E974" s="10">
        <v>20</v>
      </c>
      <c r="F974" s="10">
        <v>20</v>
      </c>
      <c r="G974" s="10">
        <v>20</v>
      </c>
      <c r="H974" s="10">
        <v>0</v>
      </c>
      <c r="I974" s="10">
        <v>0</v>
      </c>
      <c r="J974" s="10">
        <v>0</v>
      </c>
      <c r="K974" s="10">
        <v>0</v>
      </c>
      <c r="L974" s="15">
        <v>0</v>
      </c>
      <c r="M974" s="10">
        <v>0</v>
      </c>
      <c r="N974" s="10">
        <v>0</v>
      </c>
      <c r="O974" s="10">
        <v>0</v>
      </c>
      <c r="P974" s="12" t="e">
        <f>L974-#REF!</f>
        <v>#REF!</v>
      </c>
      <c r="Q974" s="1" t="e">
        <f>P974-'ВЕРНАЯ на АВГУСТ'!P974</f>
        <v>#REF!</v>
      </c>
    </row>
    <row r="975" spans="1:17" x14ac:dyDescent="0.25">
      <c r="A975" s="9"/>
      <c r="B975" s="9"/>
      <c r="C975" s="9"/>
      <c r="D975" s="10">
        <f t="shared" si="111"/>
        <v>0</v>
      </c>
      <c r="E975" s="10"/>
      <c r="F975" s="10"/>
      <c r="G975" s="10"/>
      <c r="H975" s="10"/>
      <c r="I975" s="10"/>
      <c r="J975" s="10"/>
      <c r="K975" s="10"/>
      <c r="L975" s="15"/>
      <c r="M975" s="10"/>
      <c r="N975" s="10"/>
      <c r="O975" s="10"/>
      <c r="P975" s="12" t="e">
        <f>L975-#REF!</f>
        <v>#REF!</v>
      </c>
      <c r="Q975" s="1" t="e">
        <f>P975-'ВЕРНАЯ на АВГУСТ'!P975</f>
        <v>#REF!</v>
      </c>
    </row>
    <row r="976" spans="1:17" x14ac:dyDescent="0.25">
      <c r="A976" s="71" t="s">
        <v>151</v>
      </c>
      <c r="B976" s="71" t="s">
        <v>152</v>
      </c>
      <c r="C976" s="9" t="s">
        <v>6</v>
      </c>
      <c r="D976" s="10">
        <f t="shared" si="111"/>
        <v>730</v>
      </c>
      <c r="E976" s="10">
        <v>280</v>
      </c>
      <c r="F976" s="10">
        <v>223</v>
      </c>
      <c r="G976" s="10">
        <v>227</v>
      </c>
      <c r="H976" s="10">
        <v>0</v>
      </c>
      <c r="I976" s="10">
        <v>0</v>
      </c>
      <c r="J976" s="10">
        <v>0</v>
      </c>
      <c r="K976" s="10">
        <v>0</v>
      </c>
      <c r="L976" s="15">
        <v>0</v>
      </c>
      <c r="M976" s="10">
        <v>0</v>
      </c>
      <c r="N976" s="10">
        <v>0</v>
      </c>
      <c r="O976" s="10">
        <v>0</v>
      </c>
      <c r="P976" s="12" t="e">
        <f>L976-#REF!</f>
        <v>#REF!</v>
      </c>
      <c r="Q976" s="1" t="e">
        <f>P976-'ВЕРНАЯ на АВГУСТ'!P976</f>
        <v>#REF!</v>
      </c>
    </row>
    <row r="977" spans="1:17" x14ac:dyDescent="0.25">
      <c r="A977" s="71"/>
      <c r="B977" s="71"/>
      <c r="C977" s="9" t="s">
        <v>7</v>
      </c>
      <c r="D977" s="10">
        <f t="shared" si="111"/>
        <v>60</v>
      </c>
      <c r="E977" s="10">
        <v>60</v>
      </c>
      <c r="F977" s="10">
        <v>0</v>
      </c>
      <c r="G977" s="10">
        <v>0</v>
      </c>
      <c r="H977" s="10">
        <v>0</v>
      </c>
      <c r="I977" s="10">
        <v>0</v>
      </c>
      <c r="J977" s="10">
        <v>0</v>
      </c>
      <c r="K977" s="10">
        <v>0</v>
      </c>
      <c r="L977" s="15">
        <v>0</v>
      </c>
      <c r="M977" s="10">
        <v>0</v>
      </c>
      <c r="N977" s="10">
        <v>0</v>
      </c>
      <c r="O977" s="10">
        <v>0</v>
      </c>
      <c r="P977" s="12" t="e">
        <f>L977-#REF!</f>
        <v>#REF!</v>
      </c>
      <c r="Q977" s="1" t="e">
        <f>P977-'ВЕРНАЯ на АВГУСТ'!P977</f>
        <v>#REF!</v>
      </c>
    </row>
    <row r="978" spans="1:17" ht="24" x14ac:dyDescent="0.25">
      <c r="A978" s="71"/>
      <c r="B978" s="71"/>
      <c r="C978" s="9" t="s">
        <v>8</v>
      </c>
      <c r="D978" s="10">
        <f t="shared" si="111"/>
        <v>0</v>
      </c>
      <c r="E978" s="10">
        <v>0</v>
      </c>
      <c r="F978" s="10">
        <v>0</v>
      </c>
      <c r="G978" s="10">
        <v>0</v>
      </c>
      <c r="H978" s="10">
        <v>0</v>
      </c>
      <c r="I978" s="10">
        <v>0</v>
      </c>
      <c r="J978" s="10">
        <v>0</v>
      </c>
      <c r="K978" s="10">
        <v>0</v>
      </c>
      <c r="L978" s="15">
        <v>0</v>
      </c>
      <c r="M978" s="10">
        <v>0</v>
      </c>
      <c r="N978" s="10">
        <v>0</v>
      </c>
      <c r="O978" s="10">
        <v>0</v>
      </c>
      <c r="P978" s="12" t="e">
        <f>L978-#REF!</f>
        <v>#REF!</v>
      </c>
      <c r="Q978" s="1" t="e">
        <f>P978-'ВЕРНАЯ на АВГУСТ'!P978</f>
        <v>#REF!</v>
      </c>
    </row>
    <row r="979" spans="1:17" ht="24" x14ac:dyDescent="0.25">
      <c r="A979" s="71"/>
      <c r="B979" s="71"/>
      <c r="C979" s="9" t="s">
        <v>9</v>
      </c>
      <c r="D979" s="10">
        <f t="shared" si="111"/>
        <v>0</v>
      </c>
      <c r="E979" s="10">
        <v>0</v>
      </c>
      <c r="F979" s="10">
        <v>0</v>
      </c>
      <c r="G979" s="10">
        <v>0</v>
      </c>
      <c r="H979" s="10">
        <v>0</v>
      </c>
      <c r="I979" s="10">
        <v>0</v>
      </c>
      <c r="J979" s="10">
        <v>0</v>
      </c>
      <c r="K979" s="10">
        <v>0</v>
      </c>
      <c r="L979" s="15">
        <v>0</v>
      </c>
      <c r="M979" s="10">
        <v>0</v>
      </c>
      <c r="N979" s="10">
        <v>0</v>
      </c>
      <c r="O979" s="10">
        <v>0</v>
      </c>
      <c r="P979" s="12" t="e">
        <f>L979-#REF!</f>
        <v>#REF!</v>
      </c>
      <c r="Q979" s="1" t="e">
        <f>P979-'ВЕРНАЯ на АВГУСТ'!P979</f>
        <v>#REF!</v>
      </c>
    </row>
    <row r="980" spans="1:17" ht="36" x14ac:dyDescent="0.25">
      <c r="A980" s="71"/>
      <c r="B980" s="71"/>
      <c r="C980" s="9" t="s">
        <v>10</v>
      </c>
      <c r="D980" s="10">
        <f t="shared" si="111"/>
        <v>670</v>
      </c>
      <c r="E980" s="10">
        <v>220</v>
      </c>
      <c r="F980" s="10">
        <v>223</v>
      </c>
      <c r="G980" s="10">
        <v>227</v>
      </c>
      <c r="H980" s="10">
        <v>0</v>
      </c>
      <c r="I980" s="10">
        <v>0</v>
      </c>
      <c r="J980" s="10">
        <v>0</v>
      </c>
      <c r="K980" s="10">
        <v>0</v>
      </c>
      <c r="L980" s="15">
        <v>0</v>
      </c>
      <c r="M980" s="10">
        <v>0</v>
      </c>
      <c r="N980" s="10">
        <v>0</v>
      </c>
      <c r="O980" s="10">
        <v>0</v>
      </c>
      <c r="P980" s="12" t="e">
        <f>L980-#REF!</f>
        <v>#REF!</v>
      </c>
      <c r="Q980" s="1" t="e">
        <f>P980-'ВЕРНАЯ на АВГУСТ'!P980</f>
        <v>#REF!</v>
      </c>
    </row>
    <row r="981" spans="1:17" x14ac:dyDescent="0.25">
      <c r="A981" s="9"/>
      <c r="B981" s="9"/>
      <c r="C981" s="9"/>
      <c r="D981" s="10">
        <f t="shared" si="111"/>
        <v>0</v>
      </c>
      <c r="E981" s="10"/>
      <c r="F981" s="10"/>
      <c r="G981" s="10"/>
      <c r="H981" s="10"/>
      <c r="I981" s="10"/>
      <c r="J981" s="10"/>
      <c r="K981" s="10"/>
      <c r="L981" s="15"/>
      <c r="M981" s="10"/>
      <c r="N981" s="10"/>
      <c r="O981" s="10"/>
      <c r="P981" s="12" t="e">
        <f>L981-#REF!</f>
        <v>#REF!</v>
      </c>
      <c r="Q981" s="1" t="e">
        <f>P981-'ВЕРНАЯ на АВГУСТ'!P981</f>
        <v>#REF!</v>
      </c>
    </row>
    <row r="982" spans="1:17" x14ac:dyDescent="0.25">
      <c r="A982" s="71" t="s">
        <v>153</v>
      </c>
      <c r="B982" s="71" t="s">
        <v>154</v>
      </c>
      <c r="C982" s="9" t="s">
        <v>6</v>
      </c>
      <c r="D982" s="10">
        <f t="shared" si="111"/>
        <v>3010</v>
      </c>
      <c r="E982" s="10">
        <v>10</v>
      </c>
      <c r="F982" s="10">
        <v>250</v>
      </c>
      <c r="G982" s="10">
        <v>250</v>
      </c>
      <c r="H982" s="10">
        <v>0</v>
      </c>
      <c r="I982" s="10">
        <v>2500</v>
      </c>
      <c r="J982" s="10">
        <v>0</v>
      </c>
      <c r="K982" s="10">
        <v>0</v>
      </c>
      <c r="L982" s="15">
        <v>0</v>
      </c>
      <c r="M982" s="10">
        <v>0</v>
      </c>
      <c r="N982" s="10">
        <v>0</v>
      </c>
      <c r="O982" s="10">
        <v>0</v>
      </c>
      <c r="P982" s="12" t="e">
        <f>L982-#REF!</f>
        <v>#REF!</v>
      </c>
      <c r="Q982" s="1" t="e">
        <f>P982-'ВЕРНАЯ на АВГУСТ'!P982</f>
        <v>#REF!</v>
      </c>
    </row>
    <row r="983" spans="1:17" x14ac:dyDescent="0.25">
      <c r="A983" s="71"/>
      <c r="B983" s="71"/>
      <c r="C983" s="9" t="s">
        <v>7</v>
      </c>
      <c r="D983" s="10">
        <f t="shared" si="111"/>
        <v>2510</v>
      </c>
      <c r="E983" s="10">
        <v>10</v>
      </c>
      <c r="F983" s="10">
        <v>0</v>
      </c>
      <c r="G983" s="10">
        <v>0</v>
      </c>
      <c r="H983" s="10">
        <v>0</v>
      </c>
      <c r="I983" s="10">
        <v>2500</v>
      </c>
      <c r="J983" s="10">
        <v>0</v>
      </c>
      <c r="K983" s="10">
        <v>0</v>
      </c>
      <c r="L983" s="15">
        <v>0</v>
      </c>
      <c r="M983" s="10">
        <v>0</v>
      </c>
      <c r="N983" s="10">
        <v>0</v>
      </c>
      <c r="O983" s="10">
        <v>0</v>
      </c>
      <c r="P983" s="12" t="e">
        <f>L983-#REF!</f>
        <v>#REF!</v>
      </c>
      <c r="Q983" s="1" t="e">
        <f>P983-'ВЕРНАЯ на АВГУСТ'!P983</f>
        <v>#REF!</v>
      </c>
    </row>
    <row r="984" spans="1:17" ht="24" x14ac:dyDescent="0.25">
      <c r="A984" s="71"/>
      <c r="B984" s="71"/>
      <c r="C984" s="9" t="s">
        <v>8</v>
      </c>
      <c r="D984" s="10">
        <f t="shared" si="111"/>
        <v>0</v>
      </c>
      <c r="E984" s="10">
        <v>0</v>
      </c>
      <c r="F984" s="10">
        <v>0</v>
      </c>
      <c r="G984" s="10">
        <v>0</v>
      </c>
      <c r="H984" s="10">
        <v>0</v>
      </c>
      <c r="I984" s="10">
        <v>0</v>
      </c>
      <c r="J984" s="10">
        <v>0</v>
      </c>
      <c r="K984" s="10">
        <v>0</v>
      </c>
      <c r="L984" s="15">
        <v>0</v>
      </c>
      <c r="M984" s="10">
        <v>0</v>
      </c>
      <c r="N984" s="10">
        <v>0</v>
      </c>
      <c r="O984" s="10">
        <v>0</v>
      </c>
      <c r="P984" s="12" t="e">
        <f>L984-#REF!</f>
        <v>#REF!</v>
      </c>
      <c r="Q984" s="1" t="e">
        <f>P984-'ВЕРНАЯ на АВГУСТ'!P984</f>
        <v>#REF!</v>
      </c>
    </row>
    <row r="985" spans="1:17" ht="24" x14ac:dyDescent="0.25">
      <c r="A985" s="71"/>
      <c r="B985" s="71"/>
      <c r="C985" s="9" t="s">
        <v>9</v>
      </c>
      <c r="D985" s="10">
        <f t="shared" si="111"/>
        <v>0</v>
      </c>
      <c r="E985" s="10">
        <v>0</v>
      </c>
      <c r="F985" s="10">
        <v>0</v>
      </c>
      <c r="G985" s="10">
        <v>0</v>
      </c>
      <c r="H985" s="10">
        <v>0</v>
      </c>
      <c r="I985" s="10">
        <v>0</v>
      </c>
      <c r="J985" s="10">
        <v>0</v>
      </c>
      <c r="K985" s="10">
        <v>0</v>
      </c>
      <c r="L985" s="15">
        <v>0</v>
      </c>
      <c r="M985" s="10">
        <v>0</v>
      </c>
      <c r="N985" s="10">
        <v>0</v>
      </c>
      <c r="O985" s="10">
        <v>0</v>
      </c>
      <c r="P985" s="12" t="e">
        <f>L985-#REF!</f>
        <v>#REF!</v>
      </c>
      <c r="Q985" s="1" t="e">
        <f>P985-'ВЕРНАЯ на АВГУСТ'!P985</f>
        <v>#REF!</v>
      </c>
    </row>
    <row r="986" spans="1:17" ht="61.5" customHeight="1" x14ac:dyDescent="0.25">
      <c r="A986" s="71"/>
      <c r="B986" s="71"/>
      <c r="C986" s="9" t="s">
        <v>10</v>
      </c>
      <c r="D986" s="10">
        <f t="shared" si="111"/>
        <v>500</v>
      </c>
      <c r="E986" s="10">
        <v>0</v>
      </c>
      <c r="F986" s="10">
        <v>250</v>
      </c>
      <c r="G986" s="10">
        <v>250</v>
      </c>
      <c r="H986" s="10">
        <v>0</v>
      </c>
      <c r="I986" s="10">
        <v>0</v>
      </c>
      <c r="J986" s="10">
        <v>0</v>
      </c>
      <c r="K986" s="10">
        <v>0</v>
      </c>
      <c r="L986" s="15">
        <v>0</v>
      </c>
      <c r="M986" s="10">
        <v>0</v>
      </c>
      <c r="N986" s="10">
        <v>0</v>
      </c>
      <c r="O986" s="10">
        <v>0</v>
      </c>
      <c r="P986" s="12" t="e">
        <f>L986-#REF!</f>
        <v>#REF!</v>
      </c>
      <c r="Q986" s="1" t="e">
        <f>P986-'ВЕРНАЯ на АВГУСТ'!P986</f>
        <v>#REF!</v>
      </c>
    </row>
    <row r="987" spans="1:17" x14ac:dyDescent="0.25">
      <c r="A987" s="9"/>
      <c r="B987" s="9"/>
      <c r="C987" s="9"/>
      <c r="D987" s="10">
        <f t="shared" si="111"/>
        <v>0</v>
      </c>
      <c r="E987" s="10"/>
      <c r="F987" s="10"/>
      <c r="G987" s="10"/>
      <c r="H987" s="10"/>
      <c r="I987" s="10"/>
      <c r="J987" s="10"/>
      <c r="K987" s="10"/>
      <c r="L987" s="15"/>
      <c r="M987" s="10"/>
      <c r="N987" s="10"/>
      <c r="O987" s="10"/>
      <c r="P987" s="12" t="e">
        <f>L987-#REF!</f>
        <v>#REF!</v>
      </c>
      <c r="Q987" s="1" t="e">
        <f>P987-'ВЕРНАЯ на АВГУСТ'!P987</f>
        <v>#REF!</v>
      </c>
    </row>
    <row r="988" spans="1:17" x14ac:dyDescent="0.25">
      <c r="A988" s="71" t="s">
        <v>155</v>
      </c>
      <c r="B988" s="71" t="s">
        <v>156</v>
      </c>
      <c r="C988" s="9" t="s">
        <v>6</v>
      </c>
      <c r="D988" s="10">
        <f t="shared" si="111"/>
        <v>10133</v>
      </c>
      <c r="E988" s="10">
        <v>0</v>
      </c>
      <c r="F988" s="10">
        <v>0</v>
      </c>
      <c r="G988" s="10">
        <v>0</v>
      </c>
      <c r="H988" s="10">
        <v>5407.5</v>
      </c>
      <c r="I988" s="10">
        <v>925.5</v>
      </c>
      <c r="J988" s="10">
        <v>1400</v>
      </c>
      <c r="K988" s="10">
        <v>1200</v>
      </c>
      <c r="L988" s="15">
        <v>1200</v>
      </c>
      <c r="M988" s="10">
        <v>0</v>
      </c>
      <c r="N988" s="10">
        <v>0</v>
      </c>
      <c r="O988" s="10">
        <v>0</v>
      </c>
      <c r="P988" s="12" t="e">
        <f>L988-#REF!</f>
        <v>#REF!</v>
      </c>
      <c r="Q988" s="1" t="e">
        <f>P988-'ВЕРНАЯ на АВГУСТ'!P988</f>
        <v>#REF!</v>
      </c>
    </row>
    <row r="989" spans="1:17" x14ac:dyDescent="0.25">
      <c r="A989" s="71"/>
      <c r="B989" s="71"/>
      <c r="C989" s="9" t="s">
        <v>7</v>
      </c>
      <c r="D989" s="10">
        <f t="shared" si="111"/>
        <v>1394</v>
      </c>
      <c r="E989" s="10">
        <v>0</v>
      </c>
      <c r="F989" s="10">
        <v>0</v>
      </c>
      <c r="G989" s="10">
        <v>0</v>
      </c>
      <c r="H989" s="10">
        <v>865.2</v>
      </c>
      <c r="I989" s="10">
        <v>101.8</v>
      </c>
      <c r="J989" s="10">
        <v>163</v>
      </c>
      <c r="K989" s="10">
        <v>132</v>
      </c>
      <c r="L989" s="15">
        <v>132</v>
      </c>
      <c r="M989" s="9"/>
      <c r="N989" s="9"/>
      <c r="O989" s="9"/>
      <c r="P989" s="12" t="e">
        <f>L989-#REF!</f>
        <v>#REF!</v>
      </c>
      <c r="Q989" s="1" t="e">
        <f>P989-'ВЕРНАЯ на АВГУСТ'!P989</f>
        <v>#REF!</v>
      </c>
    </row>
    <row r="990" spans="1:17" ht="24" x14ac:dyDescent="0.25">
      <c r="A990" s="71"/>
      <c r="B990" s="71"/>
      <c r="C990" s="9" t="s">
        <v>8</v>
      </c>
      <c r="D990" s="10">
        <f t="shared" si="111"/>
        <v>8739</v>
      </c>
      <c r="E990" s="10">
        <v>0</v>
      </c>
      <c r="F990" s="10">
        <v>0</v>
      </c>
      <c r="G990" s="10">
        <v>0</v>
      </c>
      <c r="H990" s="10">
        <v>4542.3</v>
      </c>
      <c r="I990" s="10">
        <v>823.7</v>
      </c>
      <c r="J990" s="10">
        <v>1237</v>
      </c>
      <c r="K990" s="10">
        <v>1068</v>
      </c>
      <c r="L990" s="15">
        <v>1068</v>
      </c>
      <c r="M990" s="10">
        <v>0</v>
      </c>
      <c r="N990" s="10">
        <v>0</v>
      </c>
      <c r="O990" s="10">
        <v>0</v>
      </c>
      <c r="P990" s="12" t="e">
        <f>L990-#REF!</f>
        <v>#REF!</v>
      </c>
      <c r="Q990" s="1" t="e">
        <f>P990-'ВЕРНАЯ на АВГУСТ'!P990</f>
        <v>#REF!</v>
      </c>
    </row>
    <row r="991" spans="1:17" ht="24" x14ac:dyDescent="0.25">
      <c r="A991" s="71"/>
      <c r="B991" s="71"/>
      <c r="C991" s="9" t="s">
        <v>9</v>
      </c>
      <c r="D991" s="10">
        <f t="shared" si="111"/>
        <v>0</v>
      </c>
      <c r="E991" s="10">
        <v>0</v>
      </c>
      <c r="F991" s="10">
        <v>0</v>
      </c>
      <c r="G991" s="10">
        <v>0</v>
      </c>
      <c r="H991" s="10">
        <v>0</v>
      </c>
      <c r="I991" s="10">
        <v>0</v>
      </c>
      <c r="J991" s="10">
        <v>0</v>
      </c>
      <c r="K991" s="10">
        <v>0</v>
      </c>
      <c r="L991" s="15">
        <v>0</v>
      </c>
      <c r="M991" s="10">
        <v>0</v>
      </c>
      <c r="N991" s="10">
        <v>0</v>
      </c>
      <c r="O991" s="10">
        <v>0</v>
      </c>
      <c r="P991" s="12" t="e">
        <f>L991-#REF!</f>
        <v>#REF!</v>
      </c>
      <c r="Q991" s="1" t="e">
        <f>P991-'ВЕРНАЯ на АВГУСТ'!P991</f>
        <v>#REF!</v>
      </c>
    </row>
    <row r="992" spans="1:17" ht="48.75" customHeight="1" x14ac:dyDescent="0.25">
      <c r="A992" s="71"/>
      <c r="B992" s="71"/>
      <c r="C992" s="9" t="s">
        <v>10</v>
      </c>
      <c r="D992" s="10">
        <f t="shared" si="111"/>
        <v>0</v>
      </c>
      <c r="E992" s="10">
        <v>0</v>
      </c>
      <c r="F992" s="10">
        <v>0</v>
      </c>
      <c r="G992" s="10">
        <v>0</v>
      </c>
      <c r="H992" s="10">
        <v>0</v>
      </c>
      <c r="I992" s="10">
        <v>0</v>
      </c>
      <c r="J992" s="10">
        <v>0</v>
      </c>
      <c r="K992" s="10">
        <v>0</v>
      </c>
      <c r="L992" s="15">
        <v>0</v>
      </c>
      <c r="M992" s="10">
        <v>0</v>
      </c>
      <c r="N992" s="10">
        <v>0</v>
      </c>
      <c r="O992" s="10">
        <v>0</v>
      </c>
      <c r="P992" s="12" t="e">
        <f>L992-#REF!</f>
        <v>#REF!</v>
      </c>
      <c r="Q992" s="1" t="e">
        <f>P992-'ВЕРНАЯ на АВГУСТ'!P992</f>
        <v>#REF!</v>
      </c>
    </row>
    <row r="993" spans="1:17" x14ac:dyDescent="0.25">
      <c r="A993" s="9"/>
      <c r="B993" s="9"/>
      <c r="C993" s="9"/>
      <c r="D993" s="10">
        <f t="shared" si="111"/>
        <v>0</v>
      </c>
      <c r="E993" s="10"/>
      <c r="F993" s="10"/>
      <c r="G993" s="10"/>
      <c r="H993" s="10"/>
      <c r="I993" s="10"/>
      <c r="J993" s="10"/>
      <c r="K993" s="10"/>
      <c r="L993" s="15"/>
      <c r="M993" s="10"/>
      <c r="N993" s="10"/>
      <c r="O993" s="10"/>
      <c r="P993" s="12" t="e">
        <f>L993-#REF!</f>
        <v>#REF!</v>
      </c>
      <c r="Q993" s="1" t="e">
        <f>P993-'ВЕРНАЯ на АВГУСТ'!P993</f>
        <v>#REF!</v>
      </c>
    </row>
    <row r="994" spans="1:17" x14ac:dyDescent="0.25">
      <c r="A994" s="71" t="s">
        <v>157</v>
      </c>
      <c r="B994" s="71" t="s">
        <v>158</v>
      </c>
      <c r="C994" s="9" t="s">
        <v>6</v>
      </c>
      <c r="D994" s="10">
        <f t="shared" si="111"/>
        <v>6970.3</v>
      </c>
      <c r="E994" s="10">
        <v>0</v>
      </c>
      <c r="F994" s="10">
        <v>0</v>
      </c>
      <c r="G994" s="10">
        <v>0</v>
      </c>
      <c r="H994" s="10">
        <v>3170.3</v>
      </c>
      <c r="I994" s="10">
        <v>1500</v>
      </c>
      <c r="J994" s="10">
        <v>950</v>
      </c>
      <c r="K994" s="10">
        <v>950</v>
      </c>
      <c r="L994" s="15">
        <v>400</v>
      </c>
      <c r="M994" s="10">
        <v>0</v>
      </c>
      <c r="N994" s="10">
        <v>0</v>
      </c>
      <c r="O994" s="10">
        <v>0</v>
      </c>
      <c r="P994" s="12" t="e">
        <f>L994-#REF!</f>
        <v>#REF!</v>
      </c>
      <c r="Q994" s="1" t="e">
        <f>P994-'ВЕРНАЯ на АВГУСТ'!P994</f>
        <v>#REF!</v>
      </c>
    </row>
    <row r="995" spans="1:17" x14ac:dyDescent="0.25">
      <c r="A995" s="71"/>
      <c r="B995" s="71"/>
      <c r="C995" s="9" t="s">
        <v>7</v>
      </c>
      <c r="D995" s="10">
        <f t="shared" si="111"/>
        <v>931.5</v>
      </c>
      <c r="E995" s="10">
        <v>0</v>
      </c>
      <c r="F995" s="10">
        <v>0</v>
      </c>
      <c r="G995" s="10">
        <v>0</v>
      </c>
      <c r="H995" s="10">
        <v>507.3</v>
      </c>
      <c r="I995" s="10">
        <v>165</v>
      </c>
      <c r="J995" s="10">
        <v>110.7</v>
      </c>
      <c r="K995" s="10">
        <v>104.5</v>
      </c>
      <c r="L995" s="15">
        <v>44</v>
      </c>
      <c r="M995" s="10">
        <v>0</v>
      </c>
      <c r="N995" s="10">
        <v>0</v>
      </c>
      <c r="O995" s="10">
        <v>0</v>
      </c>
      <c r="P995" s="12" t="e">
        <f>L995-#REF!</f>
        <v>#REF!</v>
      </c>
      <c r="Q995" s="1" t="e">
        <f>P995-'ВЕРНАЯ на АВГУСТ'!P995</f>
        <v>#REF!</v>
      </c>
    </row>
    <row r="996" spans="1:17" ht="24" x14ac:dyDescent="0.25">
      <c r="A996" s="71"/>
      <c r="B996" s="71"/>
      <c r="C996" s="9" t="s">
        <v>8</v>
      </c>
      <c r="D996" s="10">
        <f t="shared" si="111"/>
        <v>6038.8</v>
      </c>
      <c r="E996" s="10">
        <v>0</v>
      </c>
      <c r="F996" s="10">
        <v>0</v>
      </c>
      <c r="G996" s="10">
        <v>0</v>
      </c>
      <c r="H996" s="10">
        <v>2663</v>
      </c>
      <c r="I996" s="10">
        <v>1335</v>
      </c>
      <c r="J996" s="10">
        <v>839.3</v>
      </c>
      <c r="K996" s="10">
        <v>845.5</v>
      </c>
      <c r="L996" s="15">
        <v>356</v>
      </c>
      <c r="M996" s="10">
        <v>0</v>
      </c>
      <c r="N996" s="10">
        <v>0</v>
      </c>
      <c r="O996" s="10">
        <v>0</v>
      </c>
      <c r="P996" s="12" t="e">
        <f>L996-#REF!</f>
        <v>#REF!</v>
      </c>
      <c r="Q996" s="1" t="e">
        <f>P996-'ВЕРНАЯ на АВГУСТ'!P996</f>
        <v>#REF!</v>
      </c>
    </row>
    <row r="997" spans="1:17" ht="24" x14ac:dyDescent="0.25">
      <c r="A997" s="71"/>
      <c r="B997" s="71"/>
      <c r="C997" s="9" t="s">
        <v>9</v>
      </c>
      <c r="D997" s="10">
        <f t="shared" si="111"/>
        <v>0</v>
      </c>
      <c r="E997" s="10">
        <v>0</v>
      </c>
      <c r="F997" s="10">
        <v>0</v>
      </c>
      <c r="G997" s="10">
        <v>0</v>
      </c>
      <c r="H997" s="10">
        <v>0</v>
      </c>
      <c r="I997" s="10">
        <v>0</v>
      </c>
      <c r="J997" s="10">
        <v>0</v>
      </c>
      <c r="K997" s="10">
        <v>0</v>
      </c>
      <c r="L997" s="15">
        <v>0</v>
      </c>
      <c r="M997" s="10">
        <v>0</v>
      </c>
      <c r="N997" s="10">
        <v>0</v>
      </c>
      <c r="O997" s="10">
        <v>0</v>
      </c>
      <c r="P997" s="12" t="e">
        <f>L997-#REF!</f>
        <v>#REF!</v>
      </c>
      <c r="Q997" s="1" t="e">
        <f>P997-'ВЕРНАЯ на АВГУСТ'!P997</f>
        <v>#REF!</v>
      </c>
    </row>
    <row r="998" spans="1:17" ht="50.25" customHeight="1" x14ac:dyDescent="0.25">
      <c r="A998" s="71"/>
      <c r="B998" s="71"/>
      <c r="C998" s="9" t="s">
        <v>10</v>
      </c>
      <c r="D998" s="10">
        <f t="shared" si="111"/>
        <v>0</v>
      </c>
      <c r="E998" s="10">
        <v>0</v>
      </c>
      <c r="F998" s="10">
        <v>0</v>
      </c>
      <c r="G998" s="10">
        <v>0</v>
      </c>
      <c r="H998" s="10">
        <v>0</v>
      </c>
      <c r="I998" s="10">
        <v>0</v>
      </c>
      <c r="J998" s="10">
        <v>0</v>
      </c>
      <c r="K998" s="10">
        <v>0</v>
      </c>
      <c r="L998" s="15">
        <v>0</v>
      </c>
      <c r="M998" s="10">
        <v>0</v>
      </c>
      <c r="N998" s="10">
        <v>0</v>
      </c>
      <c r="O998" s="10">
        <v>0</v>
      </c>
      <c r="P998" s="12" t="e">
        <f>L998-#REF!</f>
        <v>#REF!</v>
      </c>
      <c r="Q998" s="1" t="e">
        <f>P998-'ВЕРНАЯ на АВГУСТ'!P998</f>
        <v>#REF!</v>
      </c>
    </row>
    <row r="999" spans="1:17" x14ac:dyDescent="0.25">
      <c r="A999" s="9"/>
      <c r="B999" s="9"/>
      <c r="C999" s="9"/>
      <c r="D999" s="10">
        <f t="shared" si="111"/>
        <v>0</v>
      </c>
      <c r="E999" s="10"/>
      <c r="F999" s="10"/>
      <c r="G999" s="10"/>
      <c r="H999" s="10"/>
      <c r="I999" s="10"/>
      <c r="J999" s="10"/>
      <c r="K999" s="10"/>
      <c r="L999" s="15"/>
      <c r="M999" s="10"/>
      <c r="N999" s="10"/>
      <c r="O999" s="10"/>
      <c r="P999" s="12" t="e">
        <f>L999-#REF!</f>
        <v>#REF!</v>
      </c>
      <c r="Q999" s="1" t="e">
        <f>P999-'ВЕРНАЯ на АВГУСТ'!P999</f>
        <v>#REF!</v>
      </c>
    </row>
    <row r="1000" spans="1:17" x14ac:dyDescent="0.25">
      <c r="A1000" s="71" t="s">
        <v>159</v>
      </c>
      <c r="B1000" s="71" t="s">
        <v>160</v>
      </c>
      <c r="C1000" s="9" t="s">
        <v>6</v>
      </c>
      <c r="D1000" s="10">
        <f t="shared" si="111"/>
        <v>0</v>
      </c>
      <c r="E1000" s="10">
        <v>0</v>
      </c>
      <c r="F1000" s="10">
        <v>0</v>
      </c>
      <c r="G1000" s="10">
        <v>0</v>
      </c>
      <c r="H1000" s="10">
        <v>0</v>
      </c>
      <c r="I1000" s="10">
        <v>0</v>
      </c>
      <c r="J1000" s="10">
        <v>0</v>
      </c>
      <c r="K1000" s="10">
        <v>0</v>
      </c>
      <c r="L1000" s="15">
        <v>0</v>
      </c>
      <c r="M1000" s="10">
        <v>0</v>
      </c>
      <c r="N1000" s="10">
        <v>0</v>
      </c>
      <c r="O1000" s="10">
        <v>0</v>
      </c>
      <c r="P1000" s="12" t="e">
        <f>L1000-#REF!</f>
        <v>#REF!</v>
      </c>
      <c r="Q1000" s="1" t="e">
        <f>P1000-'ВЕРНАЯ на АВГУСТ'!P1000</f>
        <v>#REF!</v>
      </c>
    </row>
    <row r="1001" spans="1:17" x14ac:dyDescent="0.25">
      <c r="A1001" s="71"/>
      <c r="B1001" s="71"/>
      <c r="C1001" s="9" t="s">
        <v>7</v>
      </c>
      <c r="D1001" s="10">
        <f t="shared" si="111"/>
        <v>0</v>
      </c>
      <c r="E1001" s="10">
        <v>0</v>
      </c>
      <c r="F1001" s="10">
        <v>0</v>
      </c>
      <c r="G1001" s="10">
        <v>0</v>
      </c>
      <c r="H1001" s="10">
        <v>0</v>
      </c>
      <c r="I1001" s="10">
        <v>0</v>
      </c>
      <c r="J1001" s="10">
        <v>0</v>
      </c>
      <c r="K1001" s="10">
        <v>0</v>
      </c>
      <c r="L1001" s="15">
        <v>0</v>
      </c>
      <c r="M1001" s="10">
        <v>0</v>
      </c>
      <c r="N1001" s="10">
        <v>0</v>
      </c>
      <c r="O1001" s="10">
        <v>0</v>
      </c>
      <c r="P1001" s="12" t="e">
        <f>L1001-#REF!</f>
        <v>#REF!</v>
      </c>
      <c r="Q1001" s="1" t="e">
        <f>P1001-'ВЕРНАЯ на АВГУСТ'!P1001</f>
        <v>#REF!</v>
      </c>
    </row>
    <row r="1002" spans="1:17" ht="24" x14ac:dyDescent="0.25">
      <c r="A1002" s="71"/>
      <c r="B1002" s="71"/>
      <c r="C1002" s="9" t="s">
        <v>8</v>
      </c>
      <c r="D1002" s="10">
        <f t="shared" si="111"/>
        <v>0</v>
      </c>
      <c r="E1002" s="10">
        <v>0</v>
      </c>
      <c r="F1002" s="10">
        <v>0</v>
      </c>
      <c r="G1002" s="10">
        <v>0</v>
      </c>
      <c r="H1002" s="10">
        <v>0</v>
      </c>
      <c r="I1002" s="10">
        <v>0</v>
      </c>
      <c r="J1002" s="10">
        <v>0</v>
      </c>
      <c r="K1002" s="10">
        <v>0</v>
      </c>
      <c r="L1002" s="15">
        <v>0</v>
      </c>
      <c r="M1002" s="10">
        <v>0</v>
      </c>
      <c r="N1002" s="10">
        <v>0</v>
      </c>
      <c r="O1002" s="10">
        <v>0</v>
      </c>
      <c r="P1002" s="12" t="e">
        <f>L1002-#REF!</f>
        <v>#REF!</v>
      </c>
      <c r="Q1002" s="1" t="e">
        <f>P1002-'ВЕРНАЯ на АВГУСТ'!P1002</f>
        <v>#REF!</v>
      </c>
    </row>
    <row r="1003" spans="1:17" ht="24" x14ac:dyDescent="0.25">
      <c r="A1003" s="71"/>
      <c r="B1003" s="71"/>
      <c r="C1003" s="9" t="s">
        <v>9</v>
      </c>
      <c r="D1003" s="10">
        <f t="shared" si="111"/>
        <v>0</v>
      </c>
      <c r="E1003" s="10">
        <v>0</v>
      </c>
      <c r="F1003" s="10">
        <v>0</v>
      </c>
      <c r="G1003" s="10">
        <v>0</v>
      </c>
      <c r="H1003" s="10">
        <v>0</v>
      </c>
      <c r="I1003" s="10">
        <v>0</v>
      </c>
      <c r="J1003" s="10">
        <v>0</v>
      </c>
      <c r="K1003" s="10">
        <v>0</v>
      </c>
      <c r="L1003" s="15">
        <v>0</v>
      </c>
      <c r="M1003" s="10">
        <v>0</v>
      </c>
      <c r="N1003" s="10">
        <v>0</v>
      </c>
      <c r="O1003" s="10">
        <v>0</v>
      </c>
      <c r="P1003" s="12" t="e">
        <f>L1003-#REF!</f>
        <v>#REF!</v>
      </c>
      <c r="Q1003" s="1" t="e">
        <f>P1003-'ВЕРНАЯ на АВГУСТ'!P1003</f>
        <v>#REF!</v>
      </c>
    </row>
    <row r="1004" spans="1:17" ht="36" x14ac:dyDescent="0.25">
      <c r="A1004" s="71"/>
      <c r="B1004" s="71"/>
      <c r="C1004" s="9" t="s">
        <v>10</v>
      </c>
      <c r="D1004" s="10">
        <f t="shared" si="111"/>
        <v>0</v>
      </c>
      <c r="E1004" s="10">
        <v>0</v>
      </c>
      <c r="F1004" s="10">
        <v>0</v>
      </c>
      <c r="G1004" s="10">
        <v>0</v>
      </c>
      <c r="H1004" s="10">
        <v>0</v>
      </c>
      <c r="I1004" s="10">
        <v>0</v>
      </c>
      <c r="J1004" s="10">
        <v>0</v>
      </c>
      <c r="K1004" s="10">
        <v>0</v>
      </c>
      <c r="L1004" s="15">
        <v>0</v>
      </c>
      <c r="M1004" s="10">
        <v>0</v>
      </c>
      <c r="N1004" s="10">
        <v>0</v>
      </c>
      <c r="O1004" s="10">
        <v>0</v>
      </c>
      <c r="P1004" s="12" t="e">
        <f>L1004-#REF!</f>
        <v>#REF!</v>
      </c>
      <c r="Q1004" s="1" t="e">
        <f>P1004-'ВЕРНАЯ на АВГУСТ'!P1004</f>
        <v>#REF!</v>
      </c>
    </row>
    <row r="1005" spans="1:17" x14ac:dyDescent="0.25">
      <c r="A1005" s="9"/>
      <c r="B1005" s="9"/>
      <c r="C1005" s="9"/>
      <c r="D1005" s="10">
        <f t="shared" si="111"/>
        <v>0</v>
      </c>
      <c r="E1005" s="10"/>
      <c r="F1005" s="10"/>
      <c r="G1005" s="10"/>
      <c r="H1005" s="10"/>
      <c r="I1005" s="10"/>
      <c r="J1005" s="10"/>
      <c r="K1005" s="10"/>
      <c r="L1005" s="15"/>
      <c r="M1005" s="10"/>
      <c r="N1005" s="10"/>
      <c r="O1005" s="10"/>
      <c r="P1005" s="12" t="e">
        <f>L1005-#REF!</f>
        <v>#REF!</v>
      </c>
      <c r="Q1005" s="1" t="e">
        <f>P1005-'ВЕРНАЯ на АВГУСТ'!P1005</f>
        <v>#REF!</v>
      </c>
    </row>
    <row r="1006" spans="1:17" ht="15" customHeight="1" x14ac:dyDescent="0.25">
      <c r="A1006" s="68" t="s">
        <v>161</v>
      </c>
      <c r="B1006" s="68" t="s">
        <v>162</v>
      </c>
      <c r="C1006" s="9" t="s">
        <v>6</v>
      </c>
      <c r="D1006" s="10">
        <f t="shared" si="111"/>
        <v>0</v>
      </c>
      <c r="E1006" s="10">
        <v>0</v>
      </c>
      <c r="F1006" s="10">
        <v>0</v>
      </c>
      <c r="G1006" s="10">
        <v>0</v>
      </c>
      <c r="H1006" s="10">
        <v>0</v>
      </c>
      <c r="I1006" s="10">
        <v>0</v>
      </c>
      <c r="J1006" s="10">
        <v>0</v>
      </c>
      <c r="K1006" s="10">
        <v>0</v>
      </c>
      <c r="L1006" s="15">
        <v>0</v>
      </c>
      <c r="M1006" s="10">
        <v>0</v>
      </c>
      <c r="N1006" s="10">
        <v>0</v>
      </c>
      <c r="O1006" s="10">
        <v>0</v>
      </c>
      <c r="P1006" s="12" t="e">
        <f>L1006-#REF!</f>
        <v>#REF!</v>
      </c>
      <c r="Q1006" s="1" t="e">
        <f>P1006-'ВЕРНАЯ на АВГУСТ'!P1006</f>
        <v>#REF!</v>
      </c>
    </row>
    <row r="1007" spans="1:17" x14ac:dyDescent="0.25">
      <c r="A1007" s="68"/>
      <c r="B1007" s="68"/>
      <c r="C1007" s="9" t="s">
        <v>7</v>
      </c>
      <c r="D1007" s="10">
        <f t="shared" si="111"/>
        <v>0</v>
      </c>
      <c r="E1007" s="10">
        <v>0</v>
      </c>
      <c r="F1007" s="10">
        <v>0</v>
      </c>
      <c r="G1007" s="10">
        <v>0</v>
      </c>
      <c r="H1007" s="10">
        <v>0</v>
      </c>
      <c r="I1007" s="10">
        <v>0</v>
      </c>
      <c r="J1007" s="10">
        <v>0</v>
      </c>
      <c r="K1007" s="10">
        <v>0</v>
      </c>
      <c r="L1007" s="15">
        <v>0</v>
      </c>
      <c r="M1007" s="10">
        <v>0</v>
      </c>
      <c r="N1007" s="10">
        <v>0</v>
      </c>
      <c r="O1007" s="10">
        <v>0</v>
      </c>
      <c r="P1007" s="12" t="e">
        <f>L1007-#REF!</f>
        <v>#REF!</v>
      </c>
      <c r="Q1007" s="1" t="e">
        <f>P1007-'ВЕРНАЯ на АВГУСТ'!P1007</f>
        <v>#REF!</v>
      </c>
    </row>
    <row r="1008" spans="1:17" ht="24" x14ac:dyDescent="0.25">
      <c r="A1008" s="68"/>
      <c r="B1008" s="68"/>
      <c r="C1008" s="9" t="s">
        <v>8</v>
      </c>
      <c r="D1008" s="10">
        <f>SUM(E1008:O1008)</f>
        <v>0</v>
      </c>
      <c r="E1008" s="10">
        <v>0</v>
      </c>
      <c r="F1008" s="10">
        <v>0</v>
      </c>
      <c r="G1008" s="10">
        <v>0</v>
      </c>
      <c r="H1008" s="10">
        <v>0</v>
      </c>
      <c r="I1008" s="10">
        <v>0</v>
      </c>
      <c r="J1008" s="10">
        <v>0</v>
      </c>
      <c r="K1008" s="10">
        <v>0</v>
      </c>
      <c r="L1008" s="15">
        <v>0</v>
      </c>
      <c r="M1008" s="10">
        <v>0</v>
      </c>
      <c r="N1008" s="10">
        <v>0</v>
      </c>
      <c r="O1008" s="10">
        <v>0</v>
      </c>
      <c r="P1008" s="12" t="e">
        <f>L1008-#REF!</f>
        <v>#REF!</v>
      </c>
      <c r="Q1008" s="1" t="e">
        <f>P1008-'ВЕРНАЯ на АВГУСТ'!P1008</f>
        <v>#REF!</v>
      </c>
    </row>
    <row r="1009" spans="1:17" ht="24" x14ac:dyDescent="0.25">
      <c r="A1009" s="68"/>
      <c r="B1009" s="68"/>
      <c r="C1009" s="9" t="s">
        <v>9</v>
      </c>
      <c r="D1009" s="10">
        <f>SUM(E1009:O1009)</f>
        <v>0</v>
      </c>
      <c r="E1009" s="10">
        <v>0</v>
      </c>
      <c r="F1009" s="10">
        <v>0</v>
      </c>
      <c r="G1009" s="10">
        <v>0</v>
      </c>
      <c r="H1009" s="10">
        <v>0</v>
      </c>
      <c r="I1009" s="10">
        <v>0</v>
      </c>
      <c r="J1009" s="10">
        <v>0</v>
      </c>
      <c r="K1009" s="10">
        <v>0</v>
      </c>
      <c r="L1009" s="15">
        <v>0</v>
      </c>
      <c r="M1009" s="10">
        <v>0</v>
      </c>
      <c r="N1009" s="10">
        <v>0</v>
      </c>
      <c r="O1009" s="10">
        <v>0</v>
      </c>
      <c r="P1009" s="12" t="e">
        <f>L1009-#REF!</f>
        <v>#REF!</v>
      </c>
      <c r="Q1009" s="1" t="e">
        <f>P1009-'ВЕРНАЯ на АВГУСТ'!P1009</f>
        <v>#REF!</v>
      </c>
    </row>
    <row r="1010" spans="1:17" ht="36" x14ac:dyDescent="0.25">
      <c r="A1010" s="68"/>
      <c r="B1010" s="68"/>
      <c r="C1010" s="9" t="s">
        <v>10</v>
      </c>
      <c r="D1010" s="10">
        <f>SUM(E1010:O1010)</f>
        <v>0</v>
      </c>
      <c r="E1010" s="10">
        <v>0</v>
      </c>
      <c r="F1010" s="10">
        <v>0</v>
      </c>
      <c r="G1010" s="10">
        <v>0</v>
      </c>
      <c r="H1010" s="10">
        <v>0</v>
      </c>
      <c r="I1010" s="10">
        <v>0</v>
      </c>
      <c r="J1010" s="10">
        <v>0</v>
      </c>
      <c r="K1010" s="10">
        <v>0</v>
      </c>
      <c r="L1010" s="15">
        <v>0</v>
      </c>
      <c r="M1010" s="10">
        <v>0</v>
      </c>
      <c r="N1010" s="10">
        <v>0</v>
      </c>
      <c r="O1010" s="10">
        <v>0</v>
      </c>
      <c r="P1010" s="12" t="e">
        <f>L1010-#REF!</f>
        <v>#REF!</v>
      </c>
      <c r="Q1010" s="1" t="e">
        <f>P1010-'ВЕРНАЯ на АВГУСТ'!P1010</f>
        <v>#REF!</v>
      </c>
    </row>
    <row r="1011" spans="1:17" x14ac:dyDescent="0.25">
      <c r="A1011" s="68"/>
      <c r="B1011" s="68"/>
      <c r="C1011" s="5"/>
      <c r="D1011" s="10">
        <f>SUM(E1011:O1011)</f>
        <v>0</v>
      </c>
      <c r="E1011" s="5"/>
      <c r="F1011" s="5"/>
      <c r="G1011" s="5"/>
      <c r="H1011" s="5"/>
      <c r="I1011" s="5"/>
      <c r="J1011" s="5"/>
      <c r="K1011" s="5"/>
      <c r="L1011" s="18"/>
      <c r="M1011" s="5"/>
      <c r="N1011" s="5"/>
      <c r="O1011" s="5"/>
      <c r="P1011" s="12" t="e">
        <f>L1011-#REF!</f>
        <v>#REF!</v>
      </c>
      <c r="Q1011" s="1" t="e">
        <f>P1011-'ВЕРНАЯ на АВГУСТ'!P1011</f>
        <v>#REF!</v>
      </c>
    </row>
  </sheetData>
  <autoFilter ref="A3:D410"/>
  <mergeCells count="311">
    <mergeCell ref="A1000:A1004"/>
    <mergeCell ref="B1000:B1004"/>
    <mergeCell ref="A1006:A1011"/>
    <mergeCell ref="B1006:B1011"/>
    <mergeCell ref="A982:A986"/>
    <mergeCell ref="B982:B986"/>
    <mergeCell ref="A988:A992"/>
    <mergeCell ref="B988:B992"/>
    <mergeCell ref="A994:A998"/>
    <mergeCell ref="B994:B998"/>
    <mergeCell ref="A964:A968"/>
    <mergeCell ref="B964:B968"/>
    <mergeCell ref="A970:A974"/>
    <mergeCell ref="B970:B974"/>
    <mergeCell ref="A976:A980"/>
    <mergeCell ref="B976:B980"/>
    <mergeCell ref="A946:A950"/>
    <mergeCell ref="B946:B950"/>
    <mergeCell ref="A952:A956"/>
    <mergeCell ref="B952:B956"/>
    <mergeCell ref="A958:A962"/>
    <mergeCell ref="B958:B962"/>
    <mergeCell ref="A928:A932"/>
    <mergeCell ref="B928:B932"/>
    <mergeCell ref="A934:A938"/>
    <mergeCell ref="B934:B938"/>
    <mergeCell ref="A940:A944"/>
    <mergeCell ref="B940:B944"/>
    <mergeCell ref="A910:A914"/>
    <mergeCell ref="B910:B914"/>
    <mergeCell ref="A916:A920"/>
    <mergeCell ref="B916:B920"/>
    <mergeCell ref="A922:A926"/>
    <mergeCell ref="B922:B926"/>
    <mergeCell ref="A892:A896"/>
    <mergeCell ref="B892:B896"/>
    <mergeCell ref="A898:A902"/>
    <mergeCell ref="B898:B902"/>
    <mergeCell ref="A904:A908"/>
    <mergeCell ref="B904:B908"/>
    <mergeCell ref="A873:A878"/>
    <mergeCell ref="B873:B878"/>
    <mergeCell ref="A879:O879"/>
    <mergeCell ref="A880:A884"/>
    <mergeCell ref="B880:B884"/>
    <mergeCell ref="A886:A890"/>
    <mergeCell ref="B886:B890"/>
    <mergeCell ref="A855:A859"/>
    <mergeCell ref="B855:B859"/>
    <mergeCell ref="A861:A865"/>
    <mergeCell ref="B861:B865"/>
    <mergeCell ref="A867:A871"/>
    <mergeCell ref="B867:B871"/>
    <mergeCell ref="A829:A847"/>
    <mergeCell ref="B829:B833"/>
    <mergeCell ref="B835:K835"/>
    <mergeCell ref="B836:B840"/>
    <mergeCell ref="B842:B847"/>
    <mergeCell ref="A849:A853"/>
    <mergeCell ref="B849:B853"/>
    <mergeCell ref="A811:A815"/>
    <mergeCell ref="B811:B815"/>
    <mergeCell ref="A817:A821"/>
    <mergeCell ref="B817:B821"/>
    <mergeCell ref="A823:A827"/>
    <mergeCell ref="B823:B827"/>
    <mergeCell ref="A792:A796"/>
    <mergeCell ref="B792:B796"/>
    <mergeCell ref="A798:A803"/>
    <mergeCell ref="B798:B803"/>
    <mergeCell ref="A804:O804"/>
    <mergeCell ref="A805:A809"/>
    <mergeCell ref="B805:B809"/>
    <mergeCell ref="A774:A778"/>
    <mergeCell ref="B774:B778"/>
    <mergeCell ref="A780:A784"/>
    <mergeCell ref="B780:B784"/>
    <mergeCell ref="A786:A790"/>
    <mergeCell ref="B786:B790"/>
    <mergeCell ref="A748:A752"/>
    <mergeCell ref="B748:B752"/>
    <mergeCell ref="A754:A772"/>
    <mergeCell ref="B754:B758"/>
    <mergeCell ref="B760:O760"/>
    <mergeCell ref="B762:B766"/>
    <mergeCell ref="B768:B772"/>
    <mergeCell ref="A730:A734"/>
    <mergeCell ref="B730:B734"/>
    <mergeCell ref="A736:A740"/>
    <mergeCell ref="B736:B740"/>
    <mergeCell ref="A742:A746"/>
    <mergeCell ref="B742:B746"/>
    <mergeCell ref="A698:A702"/>
    <mergeCell ref="B698:B702"/>
    <mergeCell ref="A704:A708"/>
    <mergeCell ref="B704:B708"/>
    <mergeCell ref="B710:B714"/>
    <mergeCell ref="A711:A729"/>
    <mergeCell ref="B716:O716"/>
    <mergeCell ref="B717:B721"/>
    <mergeCell ref="B724:B728"/>
    <mergeCell ref="A680:A685"/>
    <mergeCell ref="B680:B685"/>
    <mergeCell ref="A686:A691"/>
    <mergeCell ref="B686:B691"/>
    <mergeCell ref="A692:A696"/>
    <mergeCell ref="B692:B696"/>
    <mergeCell ref="A649:A653"/>
    <mergeCell ref="B649:B653"/>
    <mergeCell ref="A655:A659"/>
    <mergeCell ref="B655:B659"/>
    <mergeCell ref="A661:A678"/>
    <mergeCell ref="B661:B665"/>
    <mergeCell ref="B667:O667"/>
    <mergeCell ref="B668:B672"/>
    <mergeCell ref="B674:B678"/>
    <mergeCell ref="A613:A617"/>
    <mergeCell ref="B613:B617"/>
    <mergeCell ref="A619:A623"/>
    <mergeCell ref="B619:B623"/>
    <mergeCell ref="A625:A647"/>
    <mergeCell ref="B625:B629"/>
    <mergeCell ref="B632:B636"/>
    <mergeCell ref="B638:B642"/>
    <mergeCell ref="B643:B647"/>
    <mergeCell ref="A595:A600"/>
    <mergeCell ref="B595:B600"/>
    <mergeCell ref="A601:A605"/>
    <mergeCell ref="B601:B605"/>
    <mergeCell ref="A607:A611"/>
    <mergeCell ref="B607:B611"/>
    <mergeCell ref="A577:A581"/>
    <mergeCell ref="B577:B581"/>
    <mergeCell ref="A583:A587"/>
    <mergeCell ref="B583:B587"/>
    <mergeCell ref="A589:A593"/>
    <mergeCell ref="B589:B593"/>
    <mergeCell ref="A559:A563"/>
    <mergeCell ref="B559:B563"/>
    <mergeCell ref="A565:A569"/>
    <mergeCell ref="B565:B569"/>
    <mergeCell ref="A571:A575"/>
    <mergeCell ref="B571:B575"/>
    <mergeCell ref="A541:A546"/>
    <mergeCell ref="B541:B546"/>
    <mergeCell ref="A547:A551"/>
    <mergeCell ref="B547:B551"/>
    <mergeCell ref="A553:A557"/>
    <mergeCell ref="B553:B557"/>
    <mergeCell ref="A523:A528"/>
    <mergeCell ref="B523:B528"/>
    <mergeCell ref="A529:A533"/>
    <mergeCell ref="B529:B533"/>
    <mergeCell ref="A535:A539"/>
    <mergeCell ref="B535:B539"/>
    <mergeCell ref="A491:A522"/>
    <mergeCell ref="B491:B496"/>
    <mergeCell ref="B497:M497"/>
    <mergeCell ref="B498:B503"/>
    <mergeCell ref="B504:B508"/>
    <mergeCell ref="B510:B514"/>
    <mergeCell ref="B517:B522"/>
    <mergeCell ref="A473:A477"/>
    <mergeCell ref="B473:B477"/>
    <mergeCell ref="A479:A483"/>
    <mergeCell ref="B479:B483"/>
    <mergeCell ref="A485:A489"/>
    <mergeCell ref="B485:B489"/>
    <mergeCell ref="A455:A459"/>
    <mergeCell ref="B455:B459"/>
    <mergeCell ref="A461:A465"/>
    <mergeCell ref="B461:B465"/>
    <mergeCell ref="A467:A471"/>
    <mergeCell ref="B467:B471"/>
    <mergeCell ref="A437:A441"/>
    <mergeCell ref="B437:B441"/>
    <mergeCell ref="A443:A447"/>
    <mergeCell ref="B443:B447"/>
    <mergeCell ref="A449:A453"/>
    <mergeCell ref="B449:B453"/>
    <mergeCell ref="A412:A429"/>
    <mergeCell ref="B412:B416"/>
    <mergeCell ref="B418:K418"/>
    <mergeCell ref="B419:B423"/>
    <mergeCell ref="B425:B429"/>
    <mergeCell ref="A431:A435"/>
    <mergeCell ref="B431:B435"/>
    <mergeCell ref="A373:A390"/>
    <mergeCell ref="B373:B377"/>
    <mergeCell ref="B379:K379"/>
    <mergeCell ref="B380:B384"/>
    <mergeCell ref="B386:B390"/>
    <mergeCell ref="A392:A410"/>
    <mergeCell ref="B392:B397"/>
    <mergeCell ref="B398:K398"/>
    <mergeCell ref="B399:B403"/>
    <mergeCell ref="B405:B410"/>
    <mergeCell ref="B348:B352"/>
    <mergeCell ref="A354:A371"/>
    <mergeCell ref="B354:B358"/>
    <mergeCell ref="B360:K360"/>
    <mergeCell ref="B361:B365"/>
    <mergeCell ref="B367:B371"/>
    <mergeCell ref="A310:A327"/>
    <mergeCell ref="B310:B314"/>
    <mergeCell ref="B316:K316"/>
    <mergeCell ref="B317:B321"/>
    <mergeCell ref="B323:B327"/>
    <mergeCell ref="A329:A352"/>
    <mergeCell ref="B329:B333"/>
    <mergeCell ref="B335:K335"/>
    <mergeCell ref="B336:B340"/>
    <mergeCell ref="B342:B346"/>
    <mergeCell ref="A273:A277"/>
    <mergeCell ref="B273:B277"/>
    <mergeCell ref="A279:A283"/>
    <mergeCell ref="B279:B283"/>
    <mergeCell ref="A285:A308"/>
    <mergeCell ref="B285:B290"/>
    <mergeCell ref="B291:K291"/>
    <mergeCell ref="B292:B296"/>
    <mergeCell ref="B298:B303"/>
    <mergeCell ref="B304:B308"/>
    <mergeCell ref="A255:A259"/>
    <mergeCell ref="B255:B259"/>
    <mergeCell ref="A261:A265"/>
    <mergeCell ref="B261:B265"/>
    <mergeCell ref="A267:A271"/>
    <mergeCell ref="B267:B271"/>
    <mergeCell ref="A237:A241"/>
    <mergeCell ref="B237:B241"/>
    <mergeCell ref="A243:A247"/>
    <mergeCell ref="B243:B247"/>
    <mergeCell ref="A249:A253"/>
    <mergeCell ref="B249:B253"/>
    <mergeCell ref="A219:A223"/>
    <mergeCell ref="B219:B223"/>
    <mergeCell ref="A225:A229"/>
    <mergeCell ref="B225:B229"/>
    <mergeCell ref="A231:A235"/>
    <mergeCell ref="B231:B235"/>
    <mergeCell ref="A201:A205"/>
    <mergeCell ref="B201:B205"/>
    <mergeCell ref="A207:A211"/>
    <mergeCell ref="B207:B211"/>
    <mergeCell ref="A213:A217"/>
    <mergeCell ref="B213:B217"/>
    <mergeCell ref="A183:A187"/>
    <mergeCell ref="B183:B187"/>
    <mergeCell ref="A189:A193"/>
    <mergeCell ref="B189:B193"/>
    <mergeCell ref="A195:A199"/>
    <mergeCell ref="B195:B199"/>
    <mergeCell ref="A165:A169"/>
    <mergeCell ref="B165:B169"/>
    <mergeCell ref="A171:A175"/>
    <mergeCell ref="B171:B175"/>
    <mergeCell ref="A177:A181"/>
    <mergeCell ref="B177:B181"/>
    <mergeCell ref="A147:A151"/>
    <mergeCell ref="B147:B151"/>
    <mergeCell ref="A153:A157"/>
    <mergeCell ref="B153:B157"/>
    <mergeCell ref="A159:A163"/>
    <mergeCell ref="B159:B163"/>
    <mergeCell ref="A129:A133"/>
    <mergeCell ref="B129:B133"/>
    <mergeCell ref="A135:A139"/>
    <mergeCell ref="B135:B139"/>
    <mergeCell ref="A141:A145"/>
    <mergeCell ref="B141:B145"/>
    <mergeCell ref="A117:A121"/>
    <mergeCell ref="B117:B121"/>
    <mergeCell ref="A123:A127"/>
    <mergeCell ref="B123:B127"/>
    <mergeCell ref="A93:A97"/>
    <mergeCell ref="B93:B97"/>
    <mergeCell ref="A99:A103"/>
    <mergeCell ref="B99:B103"/>
    <mergeCell ref="A105:A109"/>
    <mergeCell ref="B105:B109"/>
    <mergeCell ref="A87:A91"/>
    <mergeCell ref="B87:B91"/>
    <mergeCell ref="A57:A61"/>
    <mergeCell ref="B57:B61"/>
    <mergeCell ref="A63:A67"/>
    <mergeCell ref="B63:B67"/>
    <mergeCell ref="A69:A73"/>
    <mergeCell ref="B69:B73"/>
    <mergeCell ref="A111:A115"/>
    <mergeCell ref="B111:B115"/>
    <mergeCell ref="A51:A55"/>
    <mergeCell ref="B51:B55"/>
    <mergeCell ref="A3:A4"/>
    <mergeCell ref="B3:B4"/>
    <mergeCell ref="C3:C4"/>
    <mergeCell ref="A75:A79"/>
    <mergeCell ref="B75:B79"/>
    <mergeCell ref="A81:A85"/>
    <mergeCell ref="B81:B85"/>
    <mergeCell ref="D3:D4"/>
    <mergeCell ref="E3:O3"/>
    <mergeCell ref="A6:A50"/>
    <mergeCell ref="B6:B11"/>
    <mergeCell ref="B13:K13"/>
    <mergeCell ref="B14:B19"/>
    <mergeCell ref="B21:B26"/>
    <mergeCell ref="B27:B32"/>
    <mergeCell ref="B33:B38"/>
    <mergeCell ref="B39:B44"/>
    <mergeCell ref="B45:B50"/>
  </mergeCells>
  <hyperlinks>
    <hyperlink ref="A6" r:id="rId1" display="consultantplus://offline/ref=8BF8CDD31A17E62AEF4B15ADBC945F72F18874A005DD74C621BE8594F60417686500784CD2F56693E6C39B729B2B819200AFC6BFBEBA3F9DC6004014z7LAK"/>
    <hyperlink ref="A51" r:id="rId2" display="consultantplus://offline/ref=8BF8CDD31A17E62AEF4B15ADBC945F72F18874A005DC74C427BE8594F60417686500784CD2F56693E0C090759F2B819200AFC6BFBEBA3F9DC6004014z7LAK"/>
    <hyperlink ref="A87" r:id="rId3" display="consultantplus://offline/ref=8BF8CDD31A17E62AEF4B15ADBC945F72F18874A005DC74C427BE8594F60417686500784CD2F56693E0C0977F922B819200AFC6BFBEBA3F9DC6004014z7LAK"/>
    <hyperlink ref="A135" r:id="rId4" display="consultantplus://offline/ref=8BF8CDD31A17E62AEF4B15ADBC945F72F18874A005DC74C427BE8594F60417686500784CD2F56693E0C095719E2B819200AFC6BFBEBA3F9DC6004014z7LAK"/>
    <hyperlink ref="A171" r:id="rId5" display="consultantplus://offline/ref=8BF8CDD31A17E62AEF4B15ADBC945F72F18874A005DC74C427BE8594F60417686500784CD2F56693E0C09B76982B819200AFC6BFBEBA3F9DC6004014z7LAK"/>
    <hyperlink ref="A207" r:id="rId6" display="consultantplus://offline/ref=8BF8CDD31A17E62AEF4B15ADBC945F72F18874A005DC74C427BE8594F60417686500784CD2F56693E0C39B77932B819200AFC6BFBEBA3F9DC6004014z7LAK"/>
    <hyperlink ref="A243" r:id="rId7" display="consultantplus://offline/ref=8BF8CDD31A17E62AEF4B15ADBC945F72F18874A005DC74C427BE8594F60417686500784CD2F56693E0C190769E2B819200AFC6BFBEBA3F9DC6004014z7LAK"/>
    <hyperlink ref="A285" r:id="rId8" display="consultantplus://offline/ref=8BF8CDD31A17E62AEF4B15ADBC945F72F18874A005DC74C427BE8594F60417686500784CD2F56693E0C19677922B819200AFC6BFBEBA3F9DC6004014z7LAK"/>
    <hyperlink ref="A437" r:id="rId9" display="consultantplus://offline/ref=8BF8CDD31A17E62AEF4B15ADBC945F72F18874A005DC74C427BE8594F60417686500784CD2F56693E0C194729C2B819200AFC6BFBEBA3F9DC6004014z7LAK"/>
    <hyperlink ref="A461" r:id="rId10" display="consultantplus://offline/ref=8BF8CDD31A17E62AEF4B15ADBC945F72F18874A005DC74C427BE8594F60417686500784CD2F56693E0C19A769E2B819200AFC6BFBEBA3F9DC6004014z7LAK"/>
    <hyperlink ref="A491" r:id="rId11" display="consultantplus://offline/ref=8BF8CDD31A17E62AEF4B15ADBC945F72F18874A005DC74C427BE8594F60417686500784CD2F56693E6C497709F2B819200AFC6BFBEBA3F9DC6004014z7LAK"/>
    <hyperlink ref="A829" r:id="rId12" display="consultantplus://offline/ref=8BF8CDD31A17E62AEF4B15ADBC945F72F18874A005DC74C427BE8594F60417686500784CD2F56693E0C290779A2B819200AFC6BFBEBA3F9DC6004014z7LAK"/>
    <hyperlink ref="A928" r:id="rId13" display="consultantplus://offline/ref=8BF8CDD31A17E62AEF4B15ADBC945F72F18874A005DC74C427BE8594F60417686500784CD2F56693E0C29674932B819200AFC6BFBEBA3F9DC6004014z7LAK"/>
    <hyperlink ref="A940" r:id="rId14" display="consultantplus://offline/ref=8BF8CDD31A17E62AEF4B15ADBC945F72F18874A005DC74C427BE8594F60417686500784CD2F56693E0C2967E9C2B819200AFC6BFBEBA3F9DC6004014z7LAK"/>
  </hyperlinks>
  <pageMargins left="0.70866141732283472" right="0.15748031496062992" top="0.35433070866141736" bottom="0.35433070866141736" header="0.31496062992125984" footer="0.31496062992125984"/>
  <pageSetup paperSize="9" scale="41" fitToHeight="9" orientation="portrait"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3:V1011"/>
  <sheetViews>
    <sheetView view="pageBreakPreview" topLeftCell="A115" zoomScale="90" zoomScaleNormal="100" zoomScaleSheetLayoutView="90" workbookViewId="0">
      <selection activeCell="L129" sqref="L129:L131"/>
    </sheetView>
  </sheetViews>
  <sheetFormatPr defaultColWidth="9.140625" defaultRowHeight="15" x14ac:dyDescent="0.25"/>
  <cols>
    <col min="1" max="1" width="36.42578125" style="1" customWidth="1"/>
    <col min="2" max="2" width="29.7109375" style="1" customWidth="1"/>
    <col min="3" max="3" width="17.42578125" style="1" customWidth="1"/>
    <col min="4" max="4" width="16.85546875" style="1" customWidth="1"/>
    <col min="5" max="10" width="10.140625" style="1" customWidth="1"/>
    <col min="11" max="11" width="10.42578125" style="1" customWidth="1"/>
    <col min="12" max="12" width="10.140625" style="19" bestFit="1" customWidth="1"/>
    <col min="13" max="15" width="10.140625" style="1" bestFit="1" customWidth="1"/>
    <col min="16" max="16" width="13.85546875" style="13" customWidth="1"/>
    <col min="17" max="17" width="11.42578125" style="1" bestFit="1" customWidth="1"/>
    <col min="18" max="18" width="9.28515625" style="1" bestFit="1" customWidth="1"/>
    <col min="19" max="19" width="16.28515625" style="1" customWidth="1"/>
    <col min="20" max="22" width="11.5703125" style="1" bestFit="1" customWidth="1"/>
    <col min="23" max="16384" width="9.140625" style="1"/>
  </cols>
  <sheetData>
    <row r="3" spans="1:22" ht="60" customHeight="1" x14ac:dyDescent="0.25">
      <c r="A3" s="68" t="s">
        <v>0</v>
      </c>
      <c r="B3" s="68" t="s">
        <v>1</v>
      </c>
      <c r="C3" s="68" t="s">
        <v>2</v>
      </c>
      <c r="D3" s="68" t="s">
        <v>3</v>
      </c>
      <c r="E3" s="68" t="s">
        <v>4</v>
      </c>
      <c r="F3" s="68"/>
      <c r="G3" s="68"/>
      <c r="H3" s="68"/>
      <c r="I3" s="68"/>
      <c r="J3" s="68"/>
      <c r="K3" s="68"/>
      <c r="L3" s="68"/>
      <c r="M3" s="68"/>
      <c r="N3" s="68"/>
      <c r="O3" s="68"/>
      <c r="P3" s="12"/>
    </row>
    <row r="4" spans="1:22" x14ac:dyDescent="0.25">
      <c r="A4" s="68"/>
      <c r="B4" s="68"/>
      <c r="C4" s="68"/>
      <c r="D4" s="68"/>
      <c r="E4" s="2">
        <v>2014</v>
      </c>
      <c r="F4" s="2">
        <v>2015</v>
      </c>
      <c r="G4" s="2">
        <v>2016</v>
      </c>
      <c r="H4" s="2">
        <v>2017</v>
      </c>
      <c r="I4" s="2">
        <v>2018</v>
      </c>
      <c r="J4" s="2">
        <v>2019</v>
      </c>
      <c r="K4" s="2">
        <v>2020</v>
      </c>
      <c r="L4" s="14">
        <v>2021</v>
      </c>
      <c r="M4" s="2">
        <v>2022</v>
      </c>
      <c r="N4" s="2">
        <v>2023</v>
      </c>
      <c r="O4" s="2">
        <v>2024</v>
      </c>
      <c r="P4" s="12"/>
    </row>
    <row r="5" spans="1:22" x14ac:dyDescent="0.25">
      <c r="A5" s="2">
        <v>1</v>
      </c>
      <c r="B5" s="2">
        <v>2</v>
      </c>
      <c r="C5" s="2">
        <v>3</v>
      </c>
      <c r="D5" s="2">
        <v>4</v>
      </c>
      <c r="E5" s="2">
        <v>5</v>
      </c>
      <c r="F5" s="2">
        <v>6</v>
      </c>
      <c r="G5" s="2">
        <v>7</v>
      </c>
      <c r="H5" s="2">
        <v>8</v>
      </c>
      <c r="I5" s="2">
        <v>9</v>
      </c>
      <c r="J5" s="2">
        <v>10</v>
      </c>
      <c r="K5" s="2">
        <v>11</v>
      </c>
      <c r="L5" s="14">
        <v>12</v>
      </c>
      <c r="M5" s="2">
        <v>13</v>
      </c>
      <c r="N5" s="2">
        <v>14</v>
      </c>
      <c r="O5" s="2">
        <v>15</v>
      </c>
      <c r="P5" s="12"/>
      <c r="U5" s="1">
        <v>6985960.9000000004</v>
      </c>
      <c r="V5" s="1">
        <v>2704748.4</v>
      </c>
    </row>
    <row r="6" spans="1:22" ht="15.75" customHeight="1" x14ac:dyDescent="0.25">
      <c r="A6" s="69" t="s">
        <v>5</v>
      </c>
      <c r="B6" s="71"/>
      <c r="C6" s="21" t="s">
        <v>6</v>
      </c>
      <c r="D6" s="10">
        <f t="shared" ref="D6:D11" si="0">SUM(E6:O6)</f>
        <v>51714598.199999996</v>
      </c>
      <c r="E6" s="10">
        <f t="shared" ref="E6:O11" si="1">E14+E21+E27+E33+E39+E45</f>
        <v>4865320.2</v>
      </c>
      <c r="F6" s="10">
        <f t="shared" si="1"/>
        <v>2108258.2999999993</v>
      </c>
      <c r="G6" s="10">
        <f t="shared" si="1"/>
        <v>1927521.6000000003</v>
      </c>
      <c r="H6" s="10">
        <f t="shared" si="1"/>
        <v>2974016.6</v>
      </c>
      <c r="I6" s="10">
        <f t="shared" si="1"/>
        <v>4510087.5999999996</v>
      </c>
      <c r="J6" s="10">
        <f t="shared" si="1"/>
        <v>5256858.7</v>
      </c>
      <c r="K6" s="10">
        <f t="shared" si="1"/>
        <v>5243900.8</v>
      </c>
      <c r="L6" s="20">
        <f t="shared" si="1"/>
        <v>6985960.8999999994</v>
      </c>
      <c r="M6" s="10">
        <f t="shared" si="1"/>
        <v>6643110.7999999998</v>
      </c>
      <c r="N6" s="10">
        <f t="shared" si="1"/>
        <v>5769704.3999999994</v>
      </c>
      <c r="O6" s="10">
        <f t="shared" si="1"/>
        <v>5429858.2999999998</v>
      </c>
      <c r="P6" s="22" t="e">
        <f>L6-#REF!</f>
        <v>#REF!</v>
      </c>
      <c r="Q6" s="1" t="e">
        <f>P6-'ВЕРНАЯ на АВГУСТ'!P6</f>
        <v>#REF!</v>
      </c>
    </row>
    <row r="7" spans="1:22" x14ac:dyDescent="0.25">
      <c r="A7" s="70"/>
      <c r="B7" s="71"/>
      <c r="C7" s="21" t="s">
        <v>7</v>
      </c>
      <c r="D7" s="10">
        <f t="shared" si="0"/>
        <v>18765061.800000001</v>
      </c>
      <c r="E7" s="10">
        <f t="shared" si="1"/>
        <v>1200430.2000000002</v>
      </c>
      <c r="F7" s="10">
        <f t="shared" si="1"/>
        <v>1133207</v>
      </c>
      <c r="G7" s="10">
        <f t="shared" si="1"/>
        <v>1087822.1000000001</v>
      </c>
      <c r="H7" s="10">
        <f t="shared" si="1"/>
        <v>1356948.2999999998</v>
      </c>
      <c r="I7" s="10">
        <f t="shared" si="1"/>
        <v>1321655</v>
      </c>
      <c r="J7" s="10">
        <f t="shared" si="1"/>
        <v>1778262</v>
      </c>
      <c r="K7" s="10">
        <f t="shared" si="1"/>
        <v>1681483.4</v>
      </c>
      <c r="L7" s="20">
        <f>L15+L22+L28+L34+L40+L46</f>
        <v>2704748.4000000004</v>
      </c>
      <c r="M7" s="10">
        <f t="shared" si="1"/>
        <v>2286730.6000000006</v>
      </c>
      <c r="N7" s="10">
        <f t="shared" si="1"/>
        <v>2121969.6999999997</v>
      </c>
      <c r="O7" s="10">
        <f t="shared" si="1"/>
        <v>2091805.1</v>
      </c>
      <c r="P7" s="22" t="e">
        <f>L7-#REF!</f>
        <v>#REF!</v>
      </c>
      <c r="Q7" s="1" t="e">
        <f>P7-'ВЕРНАЯ на АВГУСТ'!P7</f>
        <v>#REF!</v>
      </c>
      <c r="S7" s="23">
        <v>3447987.2</v>
      </c>
      <c r="T7" s="1" t="e">
        <f>S7-Q7</f>
        <v>#REF!</v>
      </c>
      <c r="U7" s="1">
        <v>51714598.200000003</v>
      </c>
      <c r="V7" s="1">
        <v>18765061.800000001</v>
      </c>
    </row>
    <row r="8" spans="1:22" ht="24" x14ac:dyDescent="0.25">
      <c r="A8" s="70"/>
      <c r="B8" s="71"/>
      <c r="C8" s="9" t="s">
        <v>8</v>
      </c>
      <c r="D8" s="10">
        <f t="shared" si="0"/>
        <v>4058410.0000000009</v>
      </c>
      <c r="E8" s="10">
        <f t="shared" si="1"/>
        <v>424910</v>
      </c>
      <c r="F8" s="10">
        <f t="shared" si="1"/>
        <v>350172.8</v>
      </c>
      <c r="G8" s="10">
        <f t="shared" si="1"/>
        <v>85202.5</v>
      </c>
      <c r="H8" s="10">
        <f t="shared" si="1"/>
        <v>92110.7</v>
      </c>
      <c r="I8" s="10">
        <f t="shared" si="1"/>
        <v>231410.3</v>
      </c>
      <c r="J8" s="10">
        <f t="shared" si="1"/>
        <v>308355.30000000005</v>
      </c>
      <c r="K8" s="10">
        <f t="shared" si="1"/>
        <v>574476.20000000007</v>
      </c>
      <c r="L8" s="15">
        <f>L16+L23+L29+L35+L41+L47</f>
        <v>763238.8</v>
      </c>
      <c r="M8" s="10">
        <f t="shared" si="1"/>
        <v>984996.2</v>
      </c>
      <c r="N8" s="10">
        <f t="shared" si="1"/>
        <v>243537.19999999998</v>
      </c>
      <c r="O8" s="10">
        <f t="shared" si="1"/>
        <v>0</v>
      </c>
      <c r="P8" s="12" t="e">
        <f>L8-#REF!</f>
        <v>#REF!</v>
      </c>
      <c r="Q8" s="1" t="e">
        <f>P8-'ВЕРНАЯ на АВГУСТ'!P8</f>
        <v>#REF!</v>
      </c>
    </row>
    <row r="9" spans="1:22" ht="24" x14ac:dyDescent="0.25">
      <c r="A9" s="70"/>
      <c r="B9" s="71"/>
      <c r="C9" s="9" t="s">
        <v>9</v>
      </c>
      <c r="D9" s="10">
        <f t="shared" si="0"/>
        <v>25043886.699999999</v>
      </c>
      <c r="E9" s="10">
        <f t="shared" si="1"/>
        <v>3069368</v>
      </c>
      <c r="F9" s="10">
        <f t="shared" si="1"/>
        <v>450341.19999999995</v>
      </c>
      <c r="G9" s="10">
        <f t="shared" si="1"/>
        <v>569768</v>
      </c>
      <c r="H9" s="10">
        <f t="shared" si="1"/>
        <v>1012886</v>
      </c>
      <c r="I9" s="10">
        <f t="shared" si="1"/>
        <v>2480233.5</v>
      </c>
      <c r="J9" s="10">
        <f t="shared" si="1"/>
        <v>2728100.9</v>
      </c>
      <c r="K9" s="10">
        <f t="shared" si="1"/>
        <v>2698275.3000000003</v>
      </c>
      <c r="L9" s="16">
        <f>L17+L24+L30+L36+L42+L48</f>
        <v>3146086.2</v>
      </c>
      <c r="M9" s="10">
        <f t="shared" si="1"/>
        <v>2981885.3000000003</v>
      </c>
      <c r="N9" s="10">
        <f t="shared" si="1"/>
        <v>2996230.9</v>
      </c>
      <c r="O9" s="10">
        <f t="shared" si="1"/>
        <v>2910711.4</v>
      </c>
      <c r="P9" s="12" t="e">
        <f>L9-#REF!</f>
        <v>#REF!</v>
      </c>
      <c r="Q9" s="1" t="e">
        <f>P9-'ВЕРНАЯ на АВГУСТ'!P9</f>
        <v>#REF!</v>
      </c>
      <c r="T9" s="1">
        <v>2704748.4</v>
      </c>
    </row>
    <row r="10" spans="1:22" ht="36" x14ac:dyDescent="0.25">
      <c r="A10" s="70"/>
      <c r="B10" s="71"/>
      <c r="C10" s="9" t="s">
        <v>10</v>
      </c>
      <c r="D10" s="10">
        <f t="shared" si="0"/>
        <v>3574712.4000000004</v>
      </c>
      <c r="E10" s="10">
        <f t="shared" si="1"/>
        <v>170612</v>
      </c>
      <c r="F10" s="10">
        <f t="shared" si="1"/>
        <v>174537.30000000002</v>
      </c>
      <c r="G10" s="10">
        <f t="shared" si="1"/>
        <v>184729</v>
      </c>
      <c r="H10" s="10">
        <f t="shared" si="1"/>
        <v>312071.60000000003</v>
      </c>
      <c r="I10" s="10">
        <f t="shared" si="1"/>
        <v>476788.8</v>
      </c>
      <c r="J10" s="10">
        <f t="shared" si="1"/>
        <v>369613.2</v>
      </c>
      <c r="K10" s="10">
        <f t="shared" si="1"/>
        <v>289665.90000000002</v>
      </c>
      <c r="L10" s="15">
        <f>L18+L25+L31+L37+L43+L49</f>
        <v>371887.5</v>
      </c>
      <c r="M10" s="10">
        <f t="shared" si="1"/>
        <v>389498.7</v>
      </c>
      <c r="N10" s="10">
        <f t="shared" si="1"/>
        <v>407966.6</v>
      </c>
      <c r="O10" s="10">
        <f t="shared" si="1"/>
        <v>427341.8</v>
      </c>
      <c r="P10" s="12" t="e">
        <f>L10-#REF!</f>
        <v>#REF!</v>
      </c>
      <c r="Q10" s="1" t="e">
        <f>P10-'ВЕРНАЯ на АВГУСТ'!P10</f>
        <v>#REF!</v>
      </c>
    </row>
    <row r="11" spans="1:22" ht="72" x14ac:dyDescent="0.25">
      <c r="A11" s="70"/>
      <c r="B11" s="71"/>
      <c r="C11" s="9" t="s">
        <v>11</v>
      </c>
      <c r="D11" s="10">
        <f t="shared" si="0"/>
        <v>272527.3</v>
      </c>
      <c r="E11" s="10">
        <f t="shared" si="1"/>
        <v>0</v>
      </c>
      <c r="F11" s="10">
        <f t="shared" si="1"/>
        <v>0</v>
      </c>
      <c r="G11" s="10">
        <f t="shared" si="1"/>
        <v>0</v>
      </c>
      <c r="H11" s="10">
        <f t="shared" si="1"/>
        <v>200000</v>
      </c>
      <c r="I11" s="10">
        <f t="shared" si="1"/>
        <v>0</v>
      </c>
      <c r="J11" s="10">
        <f t="shared" si="1"/>
        <v>72527.3</v>
      </c>
      <c r="K11" s="10">
        <f t="shared" si="1"/>
        <v>0</v>
      </c>
      <c r="L11" s="15">
        <f>L19+L26+L32+L38+L44+L50</f>
        <v>0</v>
      </c>
      <c r="M11" s="10">
        <f t="shared" si="1"/>
        <v>0</v>
      </c>
      <c r="N11" s="10">
        <f t="shared" si="1"/>
        <v>0</v>
      </c>
      <c r="O11" s="10">
        <f t="shared" si="1"/>
        <v>0</v>
      </c>
      <c r="P11" s="12" t="e">
        <f>L11-#REF!</f>
        <v>#REF!</v>
      </c>
      <c r="Q11" s="1" t="e">
        <f>P11-'ВЕРНАЯ на АВГУСТ'!P11</f>
        <v>#REF!</v>
      </c>
      <c r="T11" s="1">
        <v>6985960.9000000004</v>
      </c>
    </row>
    <row r="12" spans="1:22" x14ac:dyDescent="0.25">
      <c r="A12" s="70"/>
      <c r="B12" s="9"/>
      <c r="C12" s="9"/>
      <c r="D12" s="10"/>
      <c r="E12" s="10"/>
      <c r="F12" s="10"/>
      <c r="G12" s="10"/>
      <c r="H12" s="10"/>
      <c r="I12" s="10"/>
      <c r="J12" s="10"/>
      <c r="K12" s="10"/>
      <c r="L12" s="15"/>
      <c r="M12" s="10"/>
      <c r="N12" s="10"/>
      <c r="O12" s="10"/>
      <c r="P12" s="12" t="e">
        <f>L12-#REF!</f>
        <v>#REF!</v>
      </c>
      <c r="Q12" s="1" t="e">
        <f>P12-'ВЕРНАЯ на АВГУСТ'!P12</f>
        <v>#REF!</v>
      </c>
    </row>
    <row r="13" spans="1:22" x14ac:dyDescent="0.25">
      <c r="A13" s="70"/>
      <c r="B13" s="71" t="s">
        <v>12</v>
      </c>
      <c r="C13" s="71"/>
      <c r="D13" s="71"/>
      <c r="E13" s="71"/>
      <c r="F13" s="71"/>
      <c r="G13" s="71"/>
      <c r="H13" s="71"/>
      <c r="I13" s="71"/>
      <c r="J13" s="71"/>
      <c r="K13" s="71"/>
      <c r="L13" s="17"/>
      <c r="M13" s="9"/>
      <c r="N13" s="9"/>
      <c r="O13" s="9"/>
      <c r="P13" s="12" t="e">
        <f>L13-#REF!</f>
        <v>#REF!</v>
      </c>
      <c r="Q13" s="1" t="e">
        <f>P13-'ВЕРНАЯ на АВГУСТ'!P13</f>
        <v>#REF!</v>
      </c>
    </row>
    <row r="14" spans="1:22" x14ac:dyDescent="0.25">
      <c r="A14" s="70"/>
      <c r="B14" s="71" t="s">
        <v>13</v>
      </c>
      <c r="C14" s="9" t="s">
        <v>6</v>
      </c>
      <c r="D14" s="20">
        <f t="shared" ref="D14:D77" si="2">SUM(E14:O14)</f>
        <v>47483706.299999997</v>
      </c>
      <c r="E14" s="10">
        <f t="shared" ref="E14:O19" si="3">E51+E87+E135+E171+E207+E243+E292+E461+E498+E836+E928</f>
        <v>4435640.7</v>
      </c>
      <c r="F14" s="10">
        <f t="shared" si="3"/>
        <v>1765270.4999999995</v>
      </c>
      <c r="G14" s="10">
        <f t="shared" si="3"/>
        <v>1860957.7000000002</v>
      </c>
      <c r="H14" s="10">
        <f t="shared" si="3"/>
        <v>2895349.9</v>
      </c>
      <c r="I14" s="10">
        <f t="shared" si="3"/>
        <v>4279028.8</v>
      </c>
      <c r="J14" s="10">
        <f t="shared" si="3"/>
        <v>5079884.2</v>
      </c>
      <c r="K14" s="10">
        <f t="shared" si="3"/>
        <v>4860391.5999999996</v>
      </c>
      <c r="L14" s="20">
        <f t="shared" si="3"/>
        <v>5780350.5999999996</v>
      </c>
      <c r="M14" s="10">
        <f t="shared" si="3"/>
        <v>5624088.5999999996</v>
      </c>
      <c r="N14" s="10">
        <f t="shared" si="3"/>
        <v>5621294.8999999994</v>
      </c>
      <c r="O14" s="10">
        <f t="shared" si="3"/>
        <v>5281448.8</v>
      </c>
      <c r="P14" s="12" t="e">
        <f>L14-#REF!</f>
        <v>#REF!</v>
      </c>
      <c r="Q14" s="1" t="e">
        <f>P14-'ВЕРНАЯ на АВГУСТ'!P14</f>
        <v>#REF!</v>
      </c>
      <c r="R14" s="1" t="e">
        <f>P14-Q14</f>
        <v>#REF!</v>
      </c>
    </row>
    <row r="15" spans="1:22" x14ac:dyDescent="0.25">
      <c r="A15" s="70"/>
      <c r="B15" s="71"/>
      <c r="C15" s="9" t="s">
        <v>7</v>
      </c>
      <c r="D15" s="20">
        <f t="shared" si="2"/>
        <v>16942066.199999999</v>
      </c>
      <c r="E15" s="10">
        <f t="shared" si="3"/>
        <v>1080295.4000000001</v>
      </c>
      <c r="F15" s="10">
        <f t="shared" si="3"/>
        <v>1062934.1000000001</v>
      </c>
      <c r="G15" s="10">
        <f t="shared" si="3"/>
        <v>1037017.6000000001</v>
      </c>
      <c r="H15" s="10">
        <f t="shared" si="3"/>
        <v>1303576.7</v>
      </c>
      <c r="I15" s="10">
        <f t="shared" si="3"/>
        <v>1238787.3999999999</v>
      </c>
      <c r="J15" s="10">
        <f t="shared" si="3"/>
        <v>1671770.6</v>
      </c>
      <c r="K15" s="10">
        <f t="shared" si="3"/>
        <v>1509416.7999999998</v>
      </c>
      <c r="L15" s="20">
        <f t="shared" si="3"/>
        <v>2050921.1000000006</v>
      </c>
      <c r="M15" s="10">
        <f t="shared" si="3"/>
        <v>2037810.5000000002</v>
      </c>
      <c r="N15" s="10">
        <f t="shared" si="3"/>
        <v>1989850.2999999998</v>
      </c>
      <c r="O15" s="10">
        <f t="shared" si="3"/>
        <v>1959685.7000000002</v>
      </c>
      <c r="P15" s="12" t="e">
        <f>L15-#REF!</f>
        <v>#REF!</v>
      </c>
      <c r="Q15" s="1" t="e">
        <f>P15-'ВЕРНАЯ на АВГУСТ'!P15</f>
        <v>#REF!</v>
      </c>
    </row>
    <row r="16" spans="1:22" ht="24" x14ac:dyDescent="0.25">
      <c r="A16" s="70"/>
      <c r="B16" s="71"/>
      <c r="C16" s="9" t="s">
        <v>8</v>
      </c>
      <c r="D16" s="10">
        <f t="shared" si="2"/>
        <v>1868072.1</v>
      </c>
      <c r="E16" s="10">
        <f t="shared" si="3"/>
        <v>124730.6</v>
      </c>
      <c r="F16" s="10">
        <f t="shared" si="3"/>
        <v>85429.9</v>
      </c>
      <c r="G16" s="10">
        <f t="shared" si="3"/>
        <v>85122</v>
      </c>
      <c r="H16" s="10">
        <f t="shared" si="3"/>
        <v>82605.399999999994</v>
      </c>
      <c r="I16" s="10">
        <f t="shared" si="3"/>
        <v>98984.6</v>
      </c>
      <c r="J16" s="10">
        <f t="shared" si="3"/>
        <v>305987.90000000002</v>
      </c>
      <c r="K16" s="10">
        <f t="shared" si="3"/>
        <v>382966.80000000005</v>
      </c>
      <c r="L16" s="15">
        <f t="shared" si="3"/>
        <v>227523.5</v>
      </c>
      <c r="M16" s="10">
        <f t="shared" si="3"/>
        <v>231184.19999999998</v>
      </c>
      <c r="N16" s="10">
        <f t="shared" si="3"/>
        <v>243537.19999999998</v>
      </c>
      <c r="O16" s="10">
        <f t="shared" si="3"/>
        <v>0</v>
      </c>
      <c r="P16" s="12" t="e">
        <f>L16-#REF!</f>
        <v>#REF!</v>
      </c>
      <c r="Q16" s="1" t="e">
        <f>P16-'ВЕРНАЯ на АВГУСТ'!P16</f>
        <v>#REF!</v>
      </c>
    </row>
    <row r="17" spans="1:19" ht="24" x14ac:dyDescent="0.25">
      <c r="A17" s="70"/>
      <c r="B17" s="71"/>
      <c r="C17" s="9" t="s">
        <v>9</v>
      </c>
      <c r="D17" s="10">
        <f t="shared" si="2"/>
        <v>24940018.800000001</v>
      </c>
      <c r="E17" s="10">
        <f t="shared" si="3"/>
        <v>3060342.7</v>
      </c>
      <c r="F17" s="10">
        <f t="shared" si="3"/>
        <v>444154.1</v>
      </c>
      <c r="G17" s="10">
        <f t="shared" si="3"/>
        <v>560801.69999999995</v>
      </c>
      <c r="H17" s="10">
        <f t="shared" si="3"/>
        <v>1003196.2</v>
      </c>
      <c r="I17" s="10">
        <f t="shared" si="3"/>
        <v>2470568</v>
      </c>
      <c r="J17" s="10">
        <f t="shared" si="3"/>
        <v>2720038.1999999997</v>
      </c>
      <c r="K17" s="10">
        <f t="shared" si="3"/>
        <v>2686542.1</v>
      </c>
      <c r="L17" s="15">
        <f t="shared" si="3"/>
        <v>3136118.5</v>
      </c>
      <c r="M17" s="10">
        <f t="shared" si="3"/>
        <v>2971695.2</v>
      </c>
      <c r="N17" s="10">
        <f t="shared" si="3"/>
        <v>2986040.8</v>
      </c>
      <c r="O17" s="10">
        <f t="shared" si="3"/>
        <v>2900521.3</v>
      </c>
      <c r="P17" s="12" t="e">
        <f>L17-#REF!</f>
        <v>#REF!</v>
      </c>
      <c r="Q17" s="1" t="e">
        <f>P17-'ВЕРНАЯ на АВГУСТ'!P17</f>
        <v>#REF!</v>
      </c>
    </row>
    <row r="18" spans="1:19" ht="36" x14ac:dyDescent="0.25">
      <c r="A18" s="70"/>
      <c r="B18" s="71"/>
      <c r="C18" s="9" t="s">
        <v>10</v>
      </c>
      <c r="D18" s="10">
        <f t="shared" si="2"/>
        <v>3514974.9000000004</v>
      </c>
      <c r="E18" s="10">
        <f t="shared" si="3"/>
        <v>170272</v>
      </c>
      <c r="F18" s="10">
        <f t="shared" si="3"/>
        <v>172752.40000000002</v>
      </c>
      <c r="G18" s="10">
        <f t="shared" si="3"/>
        <v>178016.4</v>
      </c>
      <c r="H18" s="10">
        <f t="shared" si="3"/>
        <v>305971.60000000003</v>
      </c>
      <c r="I18" s="10">
        <f t="shared" si="3"/>
        <v>470688.8</v>
      </c>
      <c r="J18" s="10">
        <f t="shared" si="3"/>
        <v>363513.2</v>
      </c>
      <c r="K18" s="10">
        <f t="shared" si="3"/>
        <v>281465.90000000002</v>
      </c>
      <c r="L18" s="15">
        <f t="shared" si="3"/>
        <v>365787.5</v>
      </c>
      <c r="M18" s="10">
        <f t="shared" si="3"/>
        <v>383398.7</v>
      </c>
      <c r="N18" s="10">
        <f t="shared" si="3"/>
        <v>401866.6</v>
      </c>
      <c r="O18" s="10">
        <f t="shared" si="3"/>
        <v>421241.8</v>
      </c>
      <c r="P18" s="12" t="e">
        <f>L18-#REF!</f>
        <v>#REF!</v>
      </c>
      <c r="Q18" s="1" t="e">
        <f>P18-'ВЕРНАЯ на АВГУСТ'!P18</f>
        <v>#REF!</v>
      </c>
    </row>
    <row r="19" spans="1:19" ht="78.75" customHeight="1" x14ac:dyDescent="0.25">
      <c r="A19" s="70"/>
      <c r="B19" s="71"/>
      <c r="C19" s="9" t="s">
        <v>11</v>
      </c>
      <c r="D19" s="10">
        <f t="shared" si="2"/>
        <v>218574.3</v>
      </c>
      <c r="E19" s="10">
        <f t="shared" si="3"/>
        <v>0</v>
      </c>
      <c r="F19" s="10">
        <f t="shared" si="3"/>
        <v>0</v>
      </c>
      <c r="G19" s="10">
        <f t="shared" si="3"/>
        <v>0</v>
      </c>
      <c r="H19" s="10">
        <f t="shared" si="3"/>
        <v>200000</v>
      </c>
      <c r="I19" s="10">
        <f t="shared" si="3"/>
        <v>0</v>
      </c>
      <c r="J19" s="10">
        <f t="shared" si="3"/>
        <v>18574.300000000003</v>
      </c>
      <c r="K19" s="10">
        <f t="shared" si="3"/>
        <v>0</v>
      </c>
      <c r="L19" s="15">
        <f t="shared" si="3"/>
        <v>0</v>
      </c>
      <c r="M19" s="10">
        <f t="shared" si="3"/>
        <v>0</v>
      </c>
      <c r="N19" s="10">
        <f t="shared" si="3"/>
        <v>0</v>
      </c>
      <c r="O19" s="10">
        <f t="shared" si="3"/>
        <v>0</v>
      </c>
      <c r="P19" s="12" t="e">
        <f>L19-#REF!</f>
        <v>#REF!</v>
      </c>
      <c r="Q19" s="1" t="e">
        <f>P19-'ВЕРНАЯ на АВГУСТ'!P19</f>
        <v>#REF!</v>
      </c>
    </row>
    <row r="20" spans="1:19" ht="15" hidden="1" customHeight="1" x14ac:dyDescent="0.25">
      <c r="A20" s="70"/>
      <c r="B20" s="9"/>
      <c r="C20" s="9"/>
      <c r="D20" s="10">
        <f t="shared" si="2"/>
        <v>-2.9540387913584709E-9</v>
      </c>
      <c r="E20" s="10">
        <f t="shared" ref="E20:O20" si="4">E14-E15-E16-E17-E18-E19</f>
        <v>-4.6566128730773926E-10</v>
      </c>
      <c r="F20" s="10">
        <f t="shared" si="4"/>
        <v>-5.8207660913467407E-10</v>
      </c>
      <c r="G20" s="10">
        <f t="shared" si="4"/>
        <v>1.4551915228366852E-10</v>
      </c>
      <c r="H20" s="10">
        <f t="shared" si="4"/>
        <v>0</v>
      </c>
      <c r="I20" s="10">
        <f t="shared" si="4"/>
        <v>-1.7462298274040222E-10</v>
      </c>
      <c r="J20" s="10">
        <f t="shared" si="4"/>
        <v>4.5110937207937241E-10</v>
      </c>
      <c r="K20" s="10">
        <f t="shared" si="4"/>
        <v>-1.1641532182693481E-10</v>
      </c>
      <c r="L20" s="15">
        <f t="shared" si="4"/>
        <v>-9.3132257461547852E-10</v>
      </c>
      <c r="M20" s="10">
        <f t="shared" si="4"/>
        <v>-7.5669959187507629E-10</v>
      </c>
      <c r="N20" s="10">
        <f t="shared" si="4"/>
        <v>-3.4924596548080444E-10</v>
      </c>
      <c r="O20" s="10">
        <f t="shared" si="4"/>
        <v>-1.7462298274040222E-10</v>
      </c>
      <c r="P20" s="12" t="e">
        <f>L20-#REF!</f>
        <v>#REF!</v>
      </c>
      <c r="Q20" s="1" t="e">
        <f>P20-'ВЕРНАЯ на АВГУСТ'!P20</f>
        <v>#REF!</v>
      </c>
    </row>
    <row r="21" spans="1:19" ht="18" customHeight="1" x14ac:dyDescent="0.25">
      <c r="A21" s="70"/>
      <c r="B21" s="72" t="s">
        <v>14</v>
      </c>
      <c r="C21" s="9" t="s">
        <v>6</v>
      </c>
      <c r="D21" s="10">
        <f t="shared" si="2"/>
        <v>874431.20000000007</v>
      </c>
      <c r="E21" s="10">
        <f t="shared" ref="E21:K26" si="5">E443+E449+E455+E842+E940+E504</f>
        <v>53995</v>
      </c>
      <c r="F21" s="10">
        <f t="shared" si="5"/>
        <v>48924.7</v>
      </c>
      <c r="G21" s="10">
        <f t="shared" si="5"/>
        <v>53197.3</v>
      </c>
      <c r="H21" s="10">
        <f t="shared" si="5"/>
        <v>64193.3</v>
      </c>
      <c r="I21" s="10">
        <f t="shared" si="5"/>
        <v>58750.7</v>
      </c>
      <c r="J21" s="10">
        <f t="shared" si="5"/>
        <v>81348.3</v>
      </c>
      <c r="K21" s="10">
        <f t="shared" si="5"/>
        <v>99860.4</v>
      </c>
      <c r="L21" s="15">
        <f t="shared" ref="L21:O26" si="6">L443+L449+L455+L842+L504</f>
        <v>103376</v>
      </c>
      <c r="M21" s="10">
        <f t="shared" si="6"/>
        <v>103592.9</v>
      </c>
      <c r="N21" s="10">
        <f t="shared" si="6"/>
        <v>103596.3</v>
      </c>
      <c r="O21" s="10">
        <f t="shared" si="6"/>
        <v>103596.3</v>
      </c>
      <c r="P21" s="12" t="e">
        <f>L21-#REF!</f>
        <v>#REF!</v>
      </c>
      <c r="Q21" s="1" t="e">
        <f>P21-'ВЕРНАЯ на АВГУСТ'!P21</f>
        <v>#REF!</v>
      </c>
    </row>
    <row r="22" spans="1:19" x14ac:dyDescent="0.25">
      <c r="A22" s="70"/>
      <c r="B22" s="72"/>
      <c r="C22" s="9" t="s">
        <v>7</v>
      </c>
      <c r="D22" s="10">
        <f t="shared" si="2"/>
        <v>752196.79999999993</v>
      </c>
      <c r="E22" s="10">
        <f t="shared" si="5"/>
        <v>44450.3</v>
      </c>
      <c r="F22" s="10">
        <f t="shared" si="5"/>
        <v>42074.8</v>
      </c>
      <c r="G22" s="10">
        <f t="shared" si="5"/>
        <v>43533.5</v>
      </c>
      <c r="H22" s="10">
        <f t="shared" si="5"/>
        <v>44998.2</v>
      </c>
      <c r="I22" s="10">
        <f t="shared" si="5"/>
        <v>46659.5</v>
      </c>
      <c r="J22" s="10">
        <f t="shared" si="5"/>
        <v>70918.2</v>
      </c>
      <c r="K22" s="10">
        <f t="shared" si="5"/>
        <v>85938.8</v>
      </c>
      <c r="L22" s="15">
        <f t="shared" si="6"/>
        <v>93408.3</v>
      </c>
      <c r="M22" s="10">
        <f t="shared" si="6"/>
        <v>93402.8</v>
      </c>
      <c r="N22" s="10">
        <f t="shared" si="6"/>
        <v>93406.2</v>
      </c>
      <c r="O22" s="10">
        <f t="shared" si="6"/>
        <v>93406.2</v>
      </c>
      <c r="P22" s="12" t="e">
        <f>L22-#REF!</f>
        <v>#REF!</v>
      </c>
      <c r="Q22" s="1" t="e">
        <f>P22-'ВЕРНАЯ на АВГУСТ'!P22</f>
        <v>#REF!</v>
      </c>
    </row>
    <row r="23" spans="1:19" ht="24" x14ac:dyDescent="0.25">
      <c r="A23" s="70"/>
      <c r="B23" s="72"/>
      <c r="C23" s="9" t="s">
        <v>8</v>
      </c>
      <c r="D23" s="10">
        <f t="shared" si="2"/>
        <v>16806.5</v>
      </c>
      <c r="E23" s="10">
        <f t="shared" si="5"/>
        <v>179.4</v>
      </c>
      <c r="F23" s="10">
        <f t="shared" si="5"/>
        <v>59.8</v>
      </c>
      <c r="G23" s="10">
        <f t="shared" si="5"/>
        <v>80.5</v>
      </c>
      <c r="H23" s="10">
        <f t="shared" si="5"/>
        <v>9505.2999999999993</v>
      </c>
      <c r="I23" s="10">
        <f t="shared" si="5"/>
        <v>2425.6999999999998</v>
      </c>
      <c r="J23" s="10">
        <f t="shared" si="5"/>
        <v>2367.4</v>
      </c>
      <c r="K23" s="10">
        <f t="shared" si="5"/>
        <v>2188.4</v>
      </c>
      <c r="L23" s="15">
        <f t="shared" si="6"/>
        <v>0</v>
      </c>
      <c r="M23" s="10">
        <f t="shared" si="6"/>
        <v>0</v>
      </c>
      <c r="N23" s="10">
        <f t="shared" si="6"/>
        <v>0</v>
      </c>
      <c r="O23" s="10">
        <f t="shared" si="6"/>
        <v>0</v>
      </c>
      <c r="P23" s="12" t="e">
        <f>L23-#REF!</f>
        <v>#REF!</v>
      </c>
      <c r="Q23" s="1" t="e">
        <f>P23-'ВЕРНАЯ на АВГУСТ'!P23</f>
        <v>#REF!</v>
      </c>
    </row>
    <row r="24" spans="1:19" ht="24" x14ac:dyDescent="0.25">
      <c r="A24" s="70"/>
      <c r="B24" s="72"/>
      <c r="C24" s="9" t="s">
        <v>9</v>
      </c>
      <c r="D24" s="10">
        <f t="shared" si="2"/>
        <v>103867.90000000001</v>
      </c>
      <c r="E24" s="10">
        <f t="shared" si="5"/>
        <v>9025.2999999999993</v>
      </c>
      <c r="F24" s="10">
        <f t="shared" si="5"/>
        <v>6187.1</v>
      </c>
      <c r="G24" s="10">
        <f t="shared" si="5"/>
        <v>8966.2999999999993</v>
      </c>
      <c r="H24" s="10">
        <f t="shared" si="5"/>
        <v>9689.7999999999993</v>
      </c>
      <c r="I24" s="10">
        <f t="shared" si="5"/>
        <v>9665.5</v>
      </c>
      <c r="J24" s="10">
        <f t="shared" si="5"/>
        <v>8062.7</v>
      </c>
      <c r="K24" s="10">
        <f t="shared" si="5"/>
        <v>11733.2</v>
      </c>
      <c r="L24" s="15">
        <f t="shared" si="6"/>
        <v>9967.7000000000007</v>
      </c>
      <c r="M24" s="10">
        <f t="shared" si="6"/>
        <v>10190.1</v>
      </c>
      <c r="N24" s="10">
        <f t="shared" si="6"/>
        <v>10190.1</v>
      </c>
      <c r="O24" s="10">
        <f t="shared" si="6"/>
        <v>10190.1</v>
      </c>
      <c r="P24" s="12" t="e">
        <f>L24-#REF!</f>
        <v>#REF!</v>
      </c>
      <c r="Q24" s="1" t="e">
        <f>P24-'ВЕРНАЯ на АВГУСТ'!P24</f>
        <v>#REF!</v>
      </c>
    </row>
    <row r="25" spans="1:19" ht="36" x14ac:dyDescent="0.25">
      <c r="A25" s="70"/>
      <c r="B25" s="72"/>
      <c r="C25" s="9" t="s">
        <v>10</v>
      </c>
      <c r="D25" s="10">
        <f t="shared" si="2"/>
        <v>1560</v>
      </c>
      <c r="E25" s="10">
        <f t="shared" si="5"/>
        <v>340</v>
      </c>
      <c r="F25" s="10">
        <f t="shared" si="5"/>
        <v>603</v>
      </c>
      <c r="G25" s="10">
        <f t="shared" si="5"/>
        <v>617</v>
      </c>
      <c r="H25" s="10">
        <f t="shared" si="5"/>
        <v>0</v>
      </c>
      <c r="I25" s="10">
        <f t="shared" si="5"/>
        <v>0</v>
      </c>
      <c r="J25" s="10">
        <f t="shared" si="5"/>
        <v>0</v>
      </c>
      <c r="K25" s="10">
        <f t="shared" si="5"/>
        <v>0</v>
      </c>
      <c r="L25" s="15">
        <f t="shared" si="6"/>
        <v>0</v>
      </c>
      <c r="M25" s="10">
        <f t="shared" si="6"/>
        <v>0</v>
      </c>
      <c r="N25" s="10">
        <f t="shared" si="6"/>
        <v>0</v>
      </c>
      <c r="O25" s="10">
        <f t="shared" si="6"/>
        <v>0</v>
      </c>
      <c r="P25" s="12" t="e">
        <f>L25-#REF!</f>
        <v>#REF!</v>
      </c>
      <c r="Q25" s="1" t="e">
        <f>P25-'ВЕРНАЯ на АВГУСТ'!P25</f>
        <v>#REF!</v>
      </c>
    </row>
    <row r="26" spans="1:19" ht="72" x14ac:dyDescent="0.25">
      <c r="A26" s="70"/>
      <c r="B26" s="72"/>
      <c r="C26" s="9" t="s">
        <v>11</v>
      </c>
      <c r="D26" s="10">
        <f t="shared" si="2"/>
        <v>0</v>
      </c>
      <c r="E26" s="10">
        <f t="shared" si="5"/>
        <v>0</v>
      </c>
      <c r="F26" s="10">
        <f t="shared" si="5"/>
        <v>0</v>
      </c>
      <c r="G26" s="10">
        <f t="shared" si="5"/>
        <v>0</v>
      </c>
      <c r="H26" s="10">
        <f t="shared" si="5"/>
        <v>0</v>
      </c>
      <c r="I26" s="10">
        <f t="shared" si="5"/>
        <v>0</v>
      </c>
      <c r="J26" s="10">
        <f t="shared" si="5"/>
        <v>0</v>
      </c>
      <c r="K26" s="10">
        <f t="shared" si="5"/>
        <v>0</v>
      </c>
      <c r="L26" s="15">
        <f t="shared" si="6"/>
        <v>0</v>
      </c>
      <c r="M26" s="10">
        <f t="shared" si="6"/>
        <v>0</v>
      </c>
      <c r="N26" s="10">
        <f t="shared" si="6"/>
        <v>0</v>
      </c>
      <c r="O26" s="10">
        <f t="shared" si="6"/>
        <v>0</v>
      </c>
      <c r="P26" s="12" t="e">
        <f>L26-#REF!</f>
        <v>#REF!</v>
      </c>
      <c r="Q26" s="1" t="e">
        <f>P26-'ВЕРНАЯ на АВГУСТ'!P26</f>
        <v>#REF!</v>
      </c>
    </row>
    <row r="27" spans="1:19" ht="15.75" customHeight="1" x14ac:dyDescent="0.25">
      <c r="A27" s="70"/>
      <c r="B27" s="72" t="s">
        <v>15</v>
      </c>
      <c r="C27" s="9" t="s">
        <v>6</v>
      </c>
      <c r="D27" s="20">
        <f t="shared" si="2"/>
        <v>983629.5</v>
      </c>
      <c r="E27" s="10">
        <f t="shared" ref="E27:H32" si="7">E510</f>
        <v>375684.5</v>
      </c>
      <c r="F27" s="10">
        <f t="shared" si="7"/>
        <v>290527.3</v>
      </c>
      <c r="G27" s="10">
        <f t="shared" si="7"/>
        <v>0</v>
      </c>
      <c r="H27" s="10">
        <f t="shared" si="7"/>
        <v>847.69999999999993</v>
      </c>
      <c r="I27" s="10">
        <f>I510+I431</f>
        <v>151570</v>
      </c>
      <c r="J27" s="10">
        <f t="shared" ref="J27:O27" si="8">J510+J431</f>
        <v>0</v>
      </c>
      <c r="K27" s="10">
        <f t="shared" si="8"/>
        <v>0</v>
      </c>
      <c r="L27" s="20">
        <f t="shared" si="8"/>
        <v>165000</v>
      </c>
      <c r="M27" s="10">
        <f t="shared" si="8"/>
        <v>0</v>
      </c>
      <c r="N27" s="10">
        <f t="shared" si="8"/>
        <v>0</v>
      </c>
      <c r="O27" s="10">
        <f t="shared" si="8"/>
        <v>0</v>
      </c>
      <c r="P27" s="12" t="e">
        <f>L27-#REF!</f>
        <v>#REF!</v>
      </c>
      <c r="Q27" s="1" t="e">
        <f>P27-'ВЕРНАЯ на АВГУСТ'!P27</f>
        <v>#REF!</v>
      </c>
      <c r="S27" s="20">
        <v>983629.5</v>
      </c>
    </row>
    <row r="28" spans="1:19" x14ac:dyDescent="0.25">
      <c r="A28" s="70"/>
      <c r="B28" s="72"/>
      <c r="C28" s="9" t="s">
        <v>7</v>
      </c>
      <c r="D28" s="20">
        <f t="shared" si="2"/>
        <v>288946.40000000002</v>
      </c>
      <c r="E28" s="10">
        <f t="shared" si="7"/>
        <v>75684.5</v>
      </c>
      <c r="F28" s="10">
        <f t="shared" si="7"/>
        <v>25844.2</v>
      </c>
      <c r="G28" s="10">
        <f t="shared" si="7"/>
        <v>0</v>
      </c>
      <c r="H28" s="10">
        <f t="shared" si="7"/>
        <v>847.69999999999993</v>
      </c>
      <c r="I28" s="10">
        <f t="shared" ref="I28:O32" si="9">I511+I432</f>
        <v>21570</v>
      </c>
      <c r="J28" s="10">
        <f t="shared" si="9"/>
        <v>0</v>
      </c>
      <c r="K28" s="10">
        <f t="shared" si="9"/>
        <v>0</v>
      </c>
      <c r="L28" s="20">
        <f t="shared" si="9"/>
        <v>165000</v>
      </c>
      <c r="M28" s="10">
        <f t="shared" si="9"/>
        <v>0</v>
      </c>
      <c r="N28" s="10">
        <f t="shared" si="9"/>
        <v>0</v>
      </c>
      <c r="O28" s="10">
        <f t="shared" si="9"/>
        <v>0</v>
      </c>
      <c r="P28" s="12" t="e">
        <f>L28-#REF!</f>
        <v>#REF!</v>
      </c>
      <c r="Q28" s="1" t="e">
        <f>P28-'ВЕРНАЯ на АВГУСТ'!P28</f>
        <v>#REF!</v>
      </c>
    </row>
    <row r="29" spans="1:19" ht="24" x14ac:dyDescent="0.25">
      <c r="A29" s="70"/>
      <c r="B29" s="72"/>
      <c r="C29" s="9" t="s">
        <v>8</v>
      </c>
      <c r="D29" s="10">
        <f t="shared" si="2"/>
        <v>694683.1</v>
      </c>
      <c r="E29" s="10">
        <f t="shared" si="7"/>
        <v>300000</v>
      </c>
      <c r="F29" s="10">
        <f t="shared" si="7"/>
        <v>264683.09999999998</v>
      </c>
      <c r="G29" s="10">
        <f t="shared" si="7"/>
        <v>0</v>
      </c>
      <c r="H29" s="10">
        <f t="shared" si="7"/>
        <v>0</v>
      </c>
      <c r="I29" s="10">
        <f t="shared" si="9"/>
        <v>130000</v>
      </c>
      <c r="J29" s="10">
        <f t="shared" si="9"/>
        <v>0</v>
      </c>
      <c r="K29" s="10">
        <f t="shared" si="9"/>
        <v>0</v>
      </c>
      <c r="L29" s="15">
        <f t="shared" si="9"/>
        <v>0</v>
      </c>
      <c r="M29" s="10">
        <f t="shared" si="9"/>
        <v>0</v>
      </c>
      <c r="N29" s="10">
        <f t="shared" si="9"/>
        <v>0</v>
      </c>
      <c r="O29" s="10">
        <f t="shared" si="9"/>
        <v>0</v>
      </c>
      <c r="P29" s="12" t="e">
        <f>L29-#REF!</f>
        <v>#REF!</v>
      </c>
      <c r="Q29" s="1" t="e">
        <f>P29-'ВЕРНАЯ на АВГУСТ'!P29</f>
        <v>#REF!</v>
      </c>
    </row>
    <row r="30" spans="1:19" ht="24" x14ac:dyDescent="0.25">
      <c r="A30" s="70"/>
      <c r="B30" s="72"/>
      <c r="C30" s="9" t="s">
        <v>9</v>
      </c>
      <c r="D30" s="10">
        <f t="shared" si="2"/>
        <v>0</v>
      </c>
      <c r="E30" s="10">
        <f t="shared" si="7"/>
        <v>0</v>
      </c>
      <c r="F30" s="10">
        <f t="shared" si="7"/>
        <v>0</v>
      </c>
      <c r="G30" s="10">
        <f t="shared" si="7"/>
        <v>0</v>
      </c>
      <c r="H30" s="10">
        <f t="shared" si="7"/>
        <v>0</v>
      </c>
      <c r="I30" s="10">
        <f t="shared" si="9"/>
        <v>0</v>
      </c>
      <c r="J30" s="10">
        <f t="shared" si="9"/>
        <v>0</v>
      </c>
      <c r="K30" s="10">
        <f t="shared" si="9"/>
        <v>0</v>
      </c>
      <c r="L30" s="15">
        <f t="shared" si="9"/>
        <v>0</v>
      </c>
      <c r="M30" s="10">
        <f t="shared" si="9"/>
        <v>0</v>
      </c>
      <c r="N30" s="10">
        <f t="shared" si="9"/>
        <v>0</v>
      </c>
      <c r="O30" s="10">
        <f t="shared" si="9"/>
        <v>0</v>
      </c>
      <c r="P30" s="12" t="e">
        <f>L30-#REF!</f>
        <v>#REF!</v>
      </c>
      <c r="Q30" s="1" t="e">
        <f>P30-'ВЕРНАЯ на АВГУСТ'!P30</f>
        <v>#REF!</v>
      </c>
    </row>
    <row r="31" spans="1:19" ht="36" x14ac:dyDescent="0.25">
      <c r="A31" s="70"/>
      <c r="B31" s="72"/>
      <c r="C31" s="9" t="s">
        <v>10</v>
      </c>
      <c r="D31" s="10">
        <f t="shared" si="2"/>
        <v>0</v>
      </c>
      <c r="E31" s="10">
        <f t="shared" si="7"/>
        <v>0</v>
      </c>
      <c r="F31" s="10">
        <f t="shared" si="7"/>
        <v>0</v>
      </c>
      <c r="G31" s="10">
        <f t="shared" si="7"/>
        <v>0</v>
      </c>
      <c r="H31" s="10">
        <f t="shared" si="7"/>
        <v>0</v>
      </c>
      <c r="I31" s="10">
        <f t="shared" si="9"/>
        <v>0</v>
      </c>
      <c r="J31" s="10">
        <f t="shared" si="9"/>
        <v>0</v>
      </c>
      <c r="K31" s="10">
        <f t="shared" si="9"/>
        <v>0</v>
      </c>
      <c r="L31" s="15">
        <f t="shared" si="9"/>
        <v>0</v>
      </c>
      <c r="M31" s="10">
        <f t="shared" si="9"/>
        <v>0</v>
      </c>
      <c r="N31" s="10">
        <f t="shared" si="9"/>
        <v>0</v>
      </c>
      <c r="O31" s="10">
        <f t="shared" si="9"/>
        <v>0</v>
      </c>
      <c r="P31" s="12" t="e">
        <f>L31-#REF!</f>
        <v>#REF!</v>
      </c>
      <c r="Q31" s="1" t="e">
        <f>P31-'ВЕРНАЯ на АВГУСТ'!P31</f>
        <v>#REF!</v>
      </c>
    </row>
    <row r="32" spans="1:19" ht="72" x14ac:dyDescent="0.25">
      <c r="A32" s="70"/>
      <c r="B32" s="72"/>
      <c r="C32" s="9" t="s">
        <v>11</v>
      </c>
      <c r="D32" s="10">
        <f t="shared" si="2"/>
        <v>0</v>
      </c>
      <c r="E32" s="10">
        <f t="shared" si="7"/>
        <v>0</v>
      </c>
      <c r="F32" s="10">
        <f t="shared" si="7"/>
        <v>0</v>
      </c>
      <c r="G32" s="10">
        <f t="shared" si="7"/>
        <v>0</v>
      </c>
      <c r="H32" s="10">
        <f t="shared" si="7"/>
        <v>0</v>
      </c>
      <c r="I32" s="10">
        <f t="shared" si="9"/>
        <v>0</v>
      </c>
      <c r="J32" s="10">
        <f t="shared" si="9"/>
        <v>0</v>
      </c>
      <c r="K32" s="10">
        <f t="shared" si="9"/>
        <v>0</v>
      </c>
      <c r="L32" s="15">
        <f t="shared" si="9"/>
        <v>0</v>
      </c>
      <c r="M32" s="10">
        <f t="shared" si="9"/>
        <v>0</v>
      </c>
      <c r="N32" s="10">
        <f t="shared" si="9"/>
        <v>0</v>
      </c>
      <c r="O32" s="10">
        <f t="shared" si="9"/>
        <v>0</v>
      </c>
      <c r="P32" s="12" t="e">
        <f>L32-#REF!</f>
        <v>#REF!</v>
      </c>
      <c r="Q32" s="1" t="e">
        <f>P32-'ВЕРНАЯ на АВГУСТ'!P32</f>
        <v>#REF!</v>
      </c>
    </row>
    <row r="33" spans="1:17" x14ac:dyDescent="0.25">
      <c r="A33" s="70"/>
      <c r="B33" s="71" t="s">
        <v>16</v>
      </c>
      <c r="C33" s="9" t="s">
        <v>6</v>
      </c>
      <c r="D33" s="10">
        <f t="shared" si="2"/>
        <v>320564.2</v>
      </c>
      <c r="E33" s="10">
        <f t="shared" ref="E33:O38" si="10">E298</f>
        <v>0</v>
      </c>
      <c r="F33" s="10">
        <f t="shared" si="10"/>
        <v>3535.8</v>
      </c>
      <c r="G33" s="10">
        <f t="shared" si="10"/>
        <v>13366.6</v>
      </c>
      <c r="H33" s="10">
        <f t="shared" si="10"/>
        <v>13625.7</v>
      </c>
      <c r="I33" s="10">
        <f t="shared" si="10"/>
        <v>20738.099999999999</v>
      </c>
      <c r="J33" s="10">
        <f t="shared" si="10"/>
        <v>38667.699999999997</v>
      </c>
      <c r="K33" s="10">
        <f>K298</f>
        <v>31377.5</v>
      </c>
      <c r="L33" s="15">
        <f t="shared" si="10"/>
        <v>64813.2</v>
      </c>
      <c r="M33" s="10">
        <f t="shared" si="10"/>
        <v>44813.2</v>
      </c>
      <c r="N33" s="10">
        <f t="shared" si="10"/>
        <v>44813.2</v>
      </c>
      <c r="O33" s="10">
        <f t="shared" si="10"/>
        <v>44813.2</v>
      </c>
      <c r="P33" s="12" t="e">
        <f>L33-#REF!</f>
        <v>#REF!</v>
      </c>
      <c r="Q33" s="1" t="e">
        <f>P33-'ВЕРНАЯ на АВГУСТ'!P33</f>
        <v>#REF!</v>
      </c>
    </row>
    <row r="34" spans="1:17" x14ac:dyDescent="0.25">
      <c r="A34" s="70"/>
      <c r="B34" s="71"/>
      <c r="C34" s="9" t="s">
        <v>7</v>
      </c>
      <c r="D34" s="10">
        <f t="shared" si="2"/>
        <v>252386.7</v>
      </c>
      <c r="E34" s="10">
        <f t="shared" si="10"/>
        <v>0</v>
      </c>
      <c r="F34" s="10">
        <f t="shared" si="10"/>
        <v>2353.9</v>
      </c>
      <c r="G34" s="10">
        <f t="shared" si="10"/>
        <v>7271</v>
      </c>
      <c r="H34" s="10">
        <f t="shared" si="10"/>
        <v>7525.7</v>
      </c>
      <c r="I34" s="10">
        <f t="shared" si="10"/>
        <v>14638.1</v>
      </c>
      <c r="J34" s="10">
        <f t="shared" si="10"/>
        <v>22567.7</v>
      </c>
      <c r="K34" s="10">
        <f t="shared" si="10"/>
        <v>23177.5</v>
      </c>
      <c r="L34" s="15">
        <f t="shared" si="10"/>
        <v>58713.2</v>
      </c>
      <c r="M34" s="10">
        <f t="shared" si="10"/>
        <v>38713.199999999997</v>
      </c>
      <c r="N34" s="10">
        <f t="shared" si="10"/>
        <v>38713.199999999997</v>
      </c>
      <c r="O34" s="10">
        <f t="shared" si="10"/>
        <v>38713.199999999997</v>
      </c>
      <c r="P34" s="12" t="e">
        <f>L34-#REF!</f>
        <v>#REF!</v>
      </c>
      <c r="Q34" s="1" t="e">
        <f>P34-'ВЕРНАЯ на АВГУСТ'!P34</f>
        <v>#REF!</v>
      </c>
    </row>
    <row r="35" spans="1:17" ht="24" x14ac:dyDescent="0.25">
      <c r="A35" s="70"/>
      <c r="B35" s="71"/>
      <c r="C35" s="9" t="s">
        <v>8</v>
      </c>
      <c r="D35" s="10">
        <f t="shared" si="2"/>
        <v>0</v>
      </c>
      <c r="E35" s="10">
        <f t="shared" si="10"/>
        <v>0</v>
      </c>
      <c r="F35" s="10">
        <f t="shared" si="10"/>
        <v>0</v>
      </c>
      <c r="G35" s="10">
        <f t="shared" si="10"/>
        <v>0</v>
      </c>
      <c r="H35" s="10">
        <f t="shared" si="10"/>
        <v>0</v>
      </c>
      <c r="I35" s="10">
        <f t="shared" si="10"/>
        <v>0</v>
      </c>
      <c r="J35" s="10">
        <f t="shared" si="10"/>
        <v>0</v>
      </c>
      <c r="K35" s="10">
        <f t="shared" si="10"/>
        <v>0</v>
      </c>
      <c r="L35" s="15">
        <f t="shared" si="10"/>
        <v>0</v>
      </c>
      <c r="M35" s="10">
        <f t="shared" si="10"/>
        <v>0</v>
      </c>
      <c r="N35" s="10">
        <f t="shared" si="10"/>
        <v>0</v>
      </c>
      <c r="O35" s="10">
        <f t="shared" si="10"/>
        <v>0</v>
      </c>
      <c r="P35" s="12" t="e">
        <f>L35-#REF!</f>
        <v>#REF!</v>
      </c>
      <c r="Q35" s="1" t="e">
        <f>P35-'ВЕРНАЯ на АВГУСТ'!P35</f>
        <v>#REF!</v>
      </c>
    </row>
    <row r="36" spans="1:17" ht="24" x14ac:dyDescent="0.25">
      <c r="A36" s="70"/>
      <c r="B36" s="71"/>
      <c r="C36" s="9" t="s">
        <v>9</v>
      </c>
      <c r="D36" s="10">
        <f t="shared" si="2"/>
        <v>0</v>
      </c>
      <c r="E36" s="10">
        <f t="shared" si="10"/>
        <v>0</v>
      </c>
      <c r="F36" s="10">
        <f t="shared" si="10"/>
        <v>0</v>
      </c>
      <c r="G36" s="10">
        <f t="shared" si="10"/>
        <v>0</v>
      </c>
      <c r="H36" s="10">
        <f t="shared" si="10"/>
        <v>0</v>
      </c>
      <c r="I36" s="10">
        <f t="shared" si="10"/>
        <v>0</v>
      </c>
      <c r="J36" s="10">
        <f t="shared" si="10"/>
        <v>0</v>
      </c>
      <c r="K36" s="10">
        <f t="shared" si="10"/>
        <v>0</v>
      </c>
      <c r="L36" s="15">
        <f t="shared" si="10"/>
        <v>0</v>
      </c>
      <c r="M36" s="10">
        <f t="shared" si="10"/>
        <v>0</v>
      </c>
      <c r="N36" s="10">
        <f t="shared" si="10"/>
        <v>0</v>
      </c>
      <c r="O36" s="10">
        <f t="shared" si="10"/>
        <v>0</v>
      </c>
      <c r="P36" s="12" t="e">
        <f>L36-#REF!</f>
        <v>#REF!</v>
      </c>
      <c r="Q36" s="1" t="e">
        <f>P36-'ВЕРНАЯ на АВГУСТ'!P36</f>
        <v>#REF!</v>
      </c>
    </row>
    <row r="37" spans="1:17" ht="36" x14ac:dyDescent="0.25">
      <c r="A37" s="70"/>
      <c r="B37" s="71"/>
      <c r="C37" s="9" t="s">
        <v>10</v>
      </c>
      <c r="D37" s="10">
        <f t="shared" si="2"/>
        <v>58177.5</v>
      </c>
      <c r="E37" s="10">
        <f t="shared" si="10"/>
        <v>0</v>
      </c>
      <c r="F37" s="10">
        <f t="shared" si="10"/>
        <v>1181.9000000000001</v>
      </c>
      <c r="G37" s="10">
        <f t="shared" si="10"/>
        <v>6095.6</v>
      </c>
      <c r="H37" s="10">
        <f t="shared" si="10"/>
        <v>6100</v>
      </c>
      <c r="I37" s="10">
        <f t="shared" si="10"/>
        <v>6100</v>
      </c>
      <c r="J37" s="10">
        <f t="shared" si="10"/>
        <v>6100</v>
      </c>
      <c r="K37" s="10">
        <f t="shared" si="10"/>
        <v>8200</v>
      </c>
      <c r="L37" s="15">
        <f t="shared" si="10"/>
        <v>6100</v>
      </c>
      <c r="M37" s="10">
        <f t="shared" si="10"/>
        <v>6100</v>
      </c>
      <c r="N37" s="10">
        <f t="shared" si="10"/>
        <v>6100</v>
      </c>
      <c r="O37" s="10">
        <f t="shared" si="10"/>
        <v>6100</v>
      </c>
      <c r="P37" s="12" t="e">
        <f>L37-#REF!</f>
        <v>#REF!</v>
      </c>
      <c r="Q37" s="1" t="e">
        <f>P37-'ВЕРНАЯ на АВГУСТ'!P37</f>
        <v>#REF!</v>
      </c>
    </row>
    <row r="38" spans="1:17" ht="72" x14ac:dyDescent="0.25">
      <c r="A38" s="70"/>
      <c r="B38" s="71"/>
      <c r="C38" s="9" t="s">
        <v>11</v>
      </c>
      <c r="D38" s="10">
        <f t="shared" si="2"/>
        <v>10000</v>
      </c>
      <c r="E38" s="10">
        <f t="shared" si="10"/>
        <v>0</v>
      </c>
      <c r="F38" s="10">
        <f t="shared" si="10"/>
        <v>0</v>
      </c>
      <c r="G38" s="10">
        <f t="shared" si="10"/>
        <v>0</v>
      </c>
      <c r="H38" s="10">
        <f t="shared" si="10"/>
        <v>0</v>
      </c>
      <c r="I38" s="10">
        <f t="shared" si="10"/>
        <v>0</v>
      </c>
      <c r="J38" s="10">
        <f t="shared" si="10"/>
        <v>10000</v>
      </c>
      <c r="K38" s="10">
        <f t="shared" si="10"/>
        <v>0</v>
      </c>
      <c r="L38" s="15">
        <f t="shared" si="10"/>
        <v>0</v>
      </c>
      <c r="M38" s="10">
        <f t="shared" si="10"/>
        <v>0</v>
      </c>
      <c r="N38" s="10">
        <f t="shared" si="10"/>
        <v>0</v>
      </c>
      <c r="O38" s="10">
        <f t="shared" si="10"/>
        <v>0</v>
      </c>
      <c r="P38" s="12" t="e">
        <f>L38-#REF!</f>
        <v>#REF!</v>
      </c>
      <c r="Q38" s="1" t="e">
        <f>P38-'ВЕРНАЯ на АВГУСТ'!P38</f>
        <v>#REF!</v>
      </c>
    </row>
    <row r="39" spans="1:17" x14ac:dyDescent="0.25">
      <c r="A39" s="70"/>
      <c r="B39" s="71" t="s">
        <v>17</v>
      </c>
      <c r="C39" s="9" t="s">
        <v>6</v>
      </c>
      <c r="D39" s="20">
        <f t="shared" si="2"/>
        <v>2050339.7000000002</v>
      </c>
      <c r="E39" s="10">
        <f t="shared" ref="E39:O44" si="11">E517</f>
        <v>0</v>
      </c>
      <c r="F39" s="10">
        <f t="shared" si="11"/>
        <v>0</v>
      </c>
      <c r="G39" s="10">
        <f t="shared" si="11"/>
        <v>0</v>
      </c>
      <c r="H39" s="10">
        <f t="shared" si="11"/>
        <v>0</v>
      </c>
      <c r="I39" s="10">
        <f t="shared" si="11"/>
        <v>0</v>
      </c>
      <c r="J39" s="10">
        <f t="shared" si="11"/>
        <v>56958.5</v>
      </c>
      <c r="K39" s="10">
        <f t="shared" si="11"/>
        <v>252271.30000000002</v>
      </c>
      <c r="L39" s="20">
        <f t="shared" si="11"/>
        <v>870493.8</v>
      </c>
      <c r="M39" s="10">
        <f t="shared" si="11"/>
        <v>870616.1</v>
      </c>
      <c r="N39" s="10">
        <f t="shared" si="11"/>
        <v>0</v>
      </c>
      <c r="O39" s="10">
        <f t="shared" si="11"/>
        <v>0</v>
      </c>
      <c r="P39" s="12" t="e">
        <f>L39-#REF!</f>
        <v>#REF!</v>
      </c>
      <c r="Q39" s="1" t="e">
        <f>P39-'ВЕРНАЯ на АВГУСТ'!P39</f>
        <v>#REF!</v>
      </c>
    </row>
    <row r="40" spans="1:17" x14ac:dyDescent="0.25">
      <c r="A40" s="70"/>
      <c r="B40" s="71"/>
      <c r="C40" s="9" t="s">
        <v>7</v>
      </c>
      <c r="D40" s="20">
        <f t="shared" si="2"/>
        <v>529253.69999999995</v>
      </c>
      <c r="E40" s="10">
        <f t="shared" si="11"/>
        <v>0</v>
      </c>
      <c r="F40" s="10">
        <f t="shared" si="11"/>
        <v>0</v>
      </c>
      <c r="G40" s="10">
        <f t="shared" si="11"/>
        <v>0</v>
      </c>
      <c r="H40" s="10">
        <f t="shared" si="11"/>
        <v>0</v>
      </c>
      <c r="I40" s="10">
        <f t="shared" si="11"/>
        <v>0</v>
      </c>
      <c r="J40" s="10">
        <f t="shared" si="11"/>
        <v>13005.5</v>
      </c>
      <c r="K40" s="10">
        <f t="shared" si="11"/>
        <v>62950.299999999996</v>
      </c>
      <c r="L40" s="20">
        <f>L518</f>
        <v>336493.8</v>
      </c>
      <c r="M40" s="10">
        <f t="shared" si="11"/>
        <v>116804.1</v>
      </c>
      <c r="N40" s="10">
        <f t="shared" si="11"/>
        <v>0</v>
      </c>
      <c r="O40" s="10">
        <f t="shared" si="11"/>
        <v>0</v>
      </c>
      <c r="P40" s="12" t="e">
        <f>L40-#REF!</f>
        <v>#REF!</v>
      </c>
      <c r="Q40" s="1" t="e">
        <f>P40-'ВЕРНАЯ на АВГУСТ'!P40</f>
        <v>#REF!</v>
      </c>
    </row>
    <row r="41" spans="1:17" ht="24" x14ac:dyDescent="0.25">
      <c r="A41" s="70"/>
      <c r="B41" s="71"/>
      <c r="C41" s="9" t="s">
        <v>8</v>
      </c>
      <c r="D41" s="10">
        <f t="shared" si="2"/>
        <v>1477133</v>
      </c>
      <c r="E41" s="10">
        <f t="shared" si="11"/>
        <v>0</v>
      </c>
      <c r="F41" s="10">
        <f t="shared" si="11"/>
        <v>0</v>
      </c>
      <c r="G41" s="10">
        <f t="shared" si="11"/>
        <v>0</v>
      </c>
      <c r="H41" s="10">
        <f t="shared" si="11"/>
        <v>0</v>
      </c>
      <c r="I41" s="10">
        <f t="shared" si="11"/>
        <v>0</v>
      </c>
      <c r="J41" s="10">
        <f t="shared" si="11"/>
        <v>0</v>
      </c>
      <c r="K41" s="10">
        <f t="shared" si="11"/>
        <v>189321</v>
      </c>
      <c r="L41" s="15">
        <f t="shared" si="11"/>
        <v>534000</v>
      </c>
      <c r="M41" s="10">
        <f t="shared" si="11"/>
        <v>753812</v>
      </c>
      <c r="N41" s="10">
        <f t="shared" si="11"/>
        <v>0</v>
      </c>
      <c r="O41" s="10">
        <f t="shared" si="11"/>
        <v>0</v>
      </c>
      <c r="P41" s="12" t="e">
        <f>L41-#REF!</f>
        <v>#REF!</v>
      </c>
      <c r="Q41" s="1" t="e">
        <f>P41-'ВЕРНАЯ на АВГУСТ'!P41</f>
        <v>#REF!</v>
      </c>
    </row>
    <row r="42" spans="1:17" ht="24" x14ac:dyDescent="0.25">
      <c r="A42" s="70"/>
      <c r="B42" s="71"/>
      <c r="C42" s="9" t="s">
        <v>9</v>
      </c>
      <c r="D42" s="10">
        <f t="shared" si="2"/>
        <v>0</v>
      </c>
      <c r="E42" s="10">
        <f t="shared" si="11"/>
        <v>0</v>
      </c>
      <c r="F42" s="10">
        <f t="shared" si="11"/>
        <v>0</v>
      </c>
      <c r="G42" s="10">
        <f t="shared" si="11"/>
        <v>0</v>
      </c>
      <c r="H42" s="10">
        <f t="shared" si="11"/>
        <v>0</v>
      </c>
      <c r="I42" s="10">
        <f t="shared" si="11"/>
        <v>0</v>
      </c>
      <c r="J42" s="10">
        <f t="shared" si="11"/>
        <v>0</v>
      </c>
      <c r="K42" s="10">
        <f t="shared" si="11"/>
        <v>0</v>
      </c>
      <c r="L42" s="15">
        <f t="shared" si="11"/>
        <v>0</v>
      </c>
      <c r="M42" s="10">
        <f t="shared" si="11"/>
        <v>0</v>
      </c>
      <c r="N42" s="10">
        <f t="shared" si="11"/>
        <v>0</v>
      </c>
      <c r="O42" s="10">
        <f t="shared" si="11"/>
        <v>0</v>
      </c>
      <c r="P42" s="12" t="e">
        <f>L42-#REF!</f>
        <v>#REF!</v>
      </c>
      <c r="Q42" s="1" t="e">
        <f>P42-'ВЕРНАЯ на АВГУСТ'!P42</f>
        <v>#REF!</v>
      </c>
    </row>
    <row r="43" spans="1:17" ht="36" x14ac:dyDescent="0.25">
      <c r="A43" s="70"/>
      <c r="B43" s="71"/>
      <c r="C43" s="9" t="s">
        <v>10</v>
      </c>
      <c r="D43" s="10">
        <f t="shared" si="2"/>
        <v>0</v>
      </c>
      <c r="E43" s="10">
        <f t="shared" si="11"/>
        <v>0</v>
      </c>
      <c r="F43" s="10">
        <f t="shared" si="11"/>
        <v>0</v>
      </c>
      <c r="G43" s="10">
        <f t="shared" si="11"/>
        <v>0</v>
      </c>
      <c r="H43" s="10">
        <f t="shared" si="11"/>
        <v>0</v>
      </c>
      <c r="I43" s="10">
        <f t="shared" si="11"/>
        <v>0</v>
      </c>
      <c r="J43" s="10">
        <f t="shared" si="11"/>
        <v>0</v>
      </c>
      <c r="K43" s="10">
        <f t="shared" si="11"/>
        <v>0</v>
      </c>
      <c r="L43" s="15">
        <f t="shared" si="11"/>
        <v>0</v>
      </c>
      <c r="M43" s="10">
        <f t="shared" si="11"/>
        <v>0</v>
      </c>
      <c r="N43" s="10">
        <f t="shared" si="11"/>
        <v>0</v>
      </c>
      <c r="O43" s="10">
        <f t="shared" si="11"/>
        <v>0</v>
      </c>
      <c r="P43" s="12" t="e">
        <f>L43-#REF!</f>
        <v>#REF!</v>
      </c>
      <c r="Q43" s="1" t="e">
        <f>P43-'ВЕРНАЯ на АВГУСТ'!P43</f>
        <v>#REF!</v>
      </c>
    </row>
    <row r="44" spans="1:17" ht="72" x14ac:dyDescent="0.25">
      <c r="A44" s="70"/>
      <c r="B44" s="71"/>
      <c r="C44" s="9" t="s">
        <v>11</v>
      </c>
      <c r="D44" s="10">
        <f t="shared" si="2"/>
        <v>43953</v>
      </c>
      <c r="E44" s="10">
        <f t="shared" si="11"/>
        <v>0</v>
      </c>
      <c r="F44" s="10">
        <f t="shared" si="11"/>
        <v>0</v>
      </c>
      <c r="G44" s="10">
        <f t="shared" si="11"/>
        <v>0</v>
      </c>
      <c r="H44" s="10">
        <f t="shared" si="11"/>
        <v>0</v>
      </c>
      <c r="I44" s="10">
        <f t="shared" si="11"/>
        <v>0</v>
      </c>
      <c r="J44" s="10">
        <f t="shared" si="11"/>
        <v>43953</v>
      </c>
      <c r="K44" s="10">
        <f t="shared" si="11"/>
        <v>0</v>
      </c>
      <c r="L44" s="15">
        <f t="shared" si="11"/>
        <v>0</v>
      </c>
      <c r="M44" s="10">
        <f t="shared" si="11"/>
        <v>0</v>
      </c>
      <c r="N44" s="10">
        <f t="shared" si="11"/>
        <v>0</v>
      </c>
      <c r="O44" s="10">
        <f t="shared" si="11"/>
        <v>0</v>
      </c>
      <c r="P44" s="12" t="e">
        <f>L44-#REF!</f>
        <v>#REF!</v>
      </c>
      <c r="Q44" s="1" t="e">
        <f>P44-'ВЕРНАЯ на АВГУСТ'!P44</f>
        <v>#REF!</v>
      </c>
    </row>
    <row r="45" spans="1:17" ht="15.75" customHeight="1" x14ac:dyDescent="0.25">
      <c r="A45" s="70"/>
      <c r="B45" s="71" t="s">
        <v>18</v>
      </c>
      <c r="C45" s="9" t="s">
        <v>6</v>
      </c>
      <c r="D45" s="10">
        <f t="shared" si="2"/>
        <v>1927.3</v>
      </c>
      <c r="E45" s="10">
        <v>0</v>
      </c>
      <c r="F45" s="10">
        <v>0</v>
      </c>
      <c r="G45" s="10">
        <v>0</v>
      </c>
      <c r="H45" s="10">
        <v>0</v>
      </c>
      <c r="I45" s="10">
        <v>0</v>
      </c>
      <c r="J45" s="10">
        <v>0</v>
      </c>
      <c r="K45" s="10">
        <v>0</v>
      </c>
      <c r="L45" s="15">
        <f>L940</f>
        <v>1927.3</v>
      </c>
      <c r="M45" s="10">
        <f>M940</f>
        <v>0</v>
      </c>
      <c r="N45" s="10">
        <f>N940</f>
        <v>0</v>
      </c>
      <c r="O45" s="10">
        <f>O940</f>
        <v>0</v>
      </c>
      <c r="P45" s="12" t="e">
        <f>L45-#REF!</f>
        <v>#REF!</v>
      </c>
      <c r="Q45" s="1" t="e">
        <f>P45-'ВЕРНАЯ на АВГУСТ'!P45</f>
        <v>#REF!</v>
      </c>
    </row>
    <row r="46" spans="1:17" x14ac:dyDescent="0.25">
      <c r="A46" s="70"/>
      <c r="B46" s="71"/>
      <c r="C46" s="9" t="s">
        <v>7</v>
      </c>
      <c r="D46" s="10">
        <f t="shared" si="2"/>
        <v>212</v>
      </c>
      <c r="E46" s="10">
        <v>0</v>
      </c>
      <c r="F46" s="10">
        <v>0</v>
      </c>
      <c r="G46" s="10">
        <v>0</v>
      </c>
      <c r="H46" s="10">
        <v>0</v>
      </c>
      <c r="I46" s="10">
        <v>0</v>
      </c>
      <c r="J46" s="10">
        <v>0</v>
      </c>
      <c r="K46" s="10">
        <v>0</v>
      </c>
      <c r="L46" s="15">
        <f t="shared" ref="L46:O50" si="12">L941</f>
        <v>212</v>
      </c>
      <c r="M46" s="10">
        <f t="shared" si="12"/>
        <v>0</v>
      </c>
      <c r="N46" s="10">
        <f t="shared" si="12"/>
        <v>0</v>
      </c>
      <c r="O46" s="10">
        <f t="shared" si="12"/>
        <v>0</v>
      </c>
      <c r="P46" s="12" t="e">
        <f>L46-#REF!</f>
        <v>#REF!</v>
      </c>
      <c r="Q46" s="1" t="e">
        <f>P46-'ВЕРНАЯ на АВГУСТ'!P46</f>
        <v>#REF!</v>
      </c>
    </row>
    <row r="47" spans="1:17" ht="24" x14ac:dyDescent="0.25">
      <c r="A47" s="70"/>
      <c r="B47" s="71"/>
      <c r="C47" s="9" t="s">
        <v>8</v>
      </c>
      <c r="D47" s="10">
        <f t="shared" si="2"/>
        <v>1715.3</v>
      </c>
      <c r="E47" s="10">
        <v>0</v>
      </c>
      <c r="F47" s="10">
        <v>0</v>
      </c>
      <c r="G47" s="10">
        <v>0</v>
      </c>
      <c r="H47" s="10">
        <v>0</v>
      </c>
      <c r="I47" s="10">
        <v>0</v>
      </c>
      <c r="J47" s="10">
        <v>0</v>
      </c>
      <c r="K47" s="10">
        <v>0</v>
      </c>
      <c r="L47" s="15">
        <f t="shared" si="12"/>
        <v>1715.3</v>
      </c>
      <c r="M47" s="10">
        <f t="shared" si="12"/>
        <v>0</v>
      </c>
      <c r="N47" s="10">
        <f t="shared" si="12"/>
        <v>0</v>
      </c>
      <c r="O47" s="10">
        <f t="shared" si="12"/>
        <v>0</v>
      </c>
      <c r="P47" s="12" t="e">
        <f>L47-#REF!</f>
        <v>#REF!</v>
      </c>
      <c r="Q47" s="1" t="e">
        <f>P47-'ВЕРНАЯ на АВГУСТ'!P47</f>
        <v>#REF!</v>
      </c>
    </row>
    <row r="48" spans="1:17" ht="24" x14ac:dyDescent="0.25">
      <c r="A48" s="70"/>
      <c r="B48" s="71"/>
      <c r="C48" s="9" t="s">
        <v>9</v>
      </c>
      <c r="D48" s="10">
        <f t="shared" si="2"/>
        <v>0</v>
      </c>
      <c r="E48" s="10">
        <v>0</v>
      </c>
      <c r="F48" s="10">
        <v>0</v>
      </c>
      <c r="G48" s="10">
        <v>0</v>
      </c>
      <c r="H48" s="10">
        <v>0</v>
      </c>
      <c r="I48" s="10">
        <v>0</v>
      </c>
      <c r="J48" s="10">
        <v>0</v>
      </c>
      <c r="K48" s="10">
        <v>0</v>
      </c>
      <c r="L48" s="15">
        <f t="shared" si="12"/>
        <v>0</v>
      </c>
      <c r="M48" s="10">
        <f t="shared" si="12"/>
        <v>0</v>
      </c>
      <c r="N48" s="10">
        <f t="shared" si="12"/>
        <v>0</v>
      </c>
      <c r="O48" s="10">
        <f t="shared" si="12"/>
        <v>0</v>
      </c>
      <c r="P48" s="12" t="e">
        <f>L48-#REF!</f>
        <v>#REF!</v>
      </c>
      <c r="Q48" s="1" t="e">
        <f>P48-'ВЕРНАЯ на АВГУСТ'!P48</f>
        <v>#REF!</v>
      </c>
    </row>
    <row r="49" spans="1:17" ht="36" x14ac:dyDescent="0.25">
      <c r="A49" s="70"/>
      <c r="B49" s="71"/>
      <c r="C49" s="9" t="s">
        <v>10</v>
      </c>
      <c r="D49" s="10">
        <f t="shared" si="2"/>
        <v>0</v>
      </c>
      <c r="E49" s="10">
        <v>0</v>
      </c>
      <c r="F49" s="10">
        <v>0</v>
      </c>
      <c r="G49" s="10">
        <v>0</v>
      </c>
      <c r="H49" s="10">
        <v>0</v>
      </c>
      <c r="I49" s="10">
        <v>0</v>
      </c>
      <c r="J49" s="10">
        <v>0</v>
      </c>
      <c r="K49" s="10">
        <v>0</v>
      </c>
      <c r="L49" s="15">
        <f t="shared" si="12"/>
        <v>0</v>
      </c>
      <c r="M49" s="10">
        <f t="shared" si="12"/>
        <v>0</v>
      </c>
      <c r="N49" s="10">
        <f t="shared" si="12"/>
        <v>0</v>
      </c>
      <c r="O49" s="10">
        <f t="shared" si="12"/>
        <v>0</v>
      </c>
      <c r="P49" s="12" t="e">
        <f>L49-#REF!</f>
        <v>#REF!</v>
      </c>
      <c r="Q49" s="1" t="e">
        <f>P49-'ВЕРНАЯ на АВГУСТ'!P49</f>
        <v>#REF!</v>
      </c>
    </row>
    <row r="50" spans="1:17" ht="72" x14ac:dyDescent="0.25">
      <c r="A50" s="70"/>
      <c r="B50" s="71"/>
      <c r="C50" s="9" t="s">
        <v>11</v>
      </c>
      <c r="D50" s="10">
        <f t="shared" si="2"/>
        <v>0</v>
      </c>
      <c r="E50" s="10">
        <v>0</v>
      </c>
      <c r="F50" s="10">
        <v>0</v>
      </c>
      <c r="G50" s="10">
        <v>0</v>
      </c>
      <c r="H50" s="10">
        <v>0</v>
      </c>
      <c r="I50" s="10">
        <v>0</v>
      </c>
      <c r="J50" s="10">
        <v>0</v>
      </c>
      <c r="K50" s="10">
        <v>0</v>
      </c>
      <c r="L50" s="15">
        <f t="shared" si="12"/>
        <v>0</v>
      </c>
      <c r="M50" s="10">
        <f t="shared" si="12"/>
        <v>0</v>
      </c>
      <c r="N50" s="10">
        <f t="shared" si="12"/>
        <v>0</v>
      </c>
      <c r="O50" s="10">
        <f t="shared" si="12"/>
        <v>0</v>
      </c>
      <c r="P50" s="12" t="e">
        <f>L50-#REF!</f>
        <v>#REF!</v>
      </c>
      <c r="Q50" s="1" t="e">
        <f>P50-'ВЕРНАЯ на АВГУСТ'!P50</f>
        <v>#REF!</v>
      </c>
    </row>
    <row r="51" spans="1:17" x14ac:dyDescent="0.25">
      <c r="A51" s="73" t="s">
        <v>19</v>
      </c>
      <c r="B51" s="71"/>
      <c r="C51" s="9" t="s">
        <v>6</v>
      </c>
      <c r="D51" s="20">
        <f t="shared" si="2"/>
        <v>3074321.6</v>
      </c>
      <c r="E51" s="10">
        <f t="shared" ref="E51:O56" si="13">E57+E63+E69+E75+E81</f>
        <v>1003594.2</v>
      </c>
      <c r="F51" s="10">
        <f t="shared" si="13"/>
        <v>92934.2</v>
      </c>
      <c r="G51" s="10">
        <f t="shared" si="13"/>
        <v>94181.400000000009</v>
      </c>
      <c r="H51" s="10">
        <f t="shared" si="13"/>
        <v>103736.2</v>
      </c>
      <c r="I51" s="10">
        <f t="shared" si="13"/>
        <v>169506.2</v>
      </c>
      <c r="J51" s="10">
        <f t="shared" si="13"/>
        <v>235463.3</v>
      </c>
      <c r="K51" s="10">
        <f t="shared" si="13"/>
        <v>220908.60000000003</v>
      </c>
      <c r="L51" s="20">
        <f t="shared" si="13"/>
        <v>326655.40000000002</v>
      </c>
      <c r="M51" s="10">
        <f t="shared" si="13"/>
        <v>274467.20000000001</v>
      </c>
      <c r="N51" s="10">
        <f t="shared" si="13"/>
        <v>275867.90000000002</v>
      </c>
      <c r="O51" s="10">
        <f t="shared" si="13"/>
        <v>277007</v>
      </c>
      <c r="P51" s="12" t="e">
        <f>L51-#REF!</f>
        <v>#REF!</v>
      </c>
      <c r="Q51" s="1" t="e">
        <f>P51-'ВЕРНАЯ на АВГУСТ'!P51</f>
        <v>#REF!</v>
      </c>
    </row>
    <row r="52" spans="1:17" x14ac:dyDescent="0.25">
      <c r="A52" s="73"/>
      <c r="B52" s="71"/>
      <c r="C52" s="9" t="s">
        <v>7</v>
      </c>
      <c r="D52" s="20">
        <f t="shared" si="2"/>
        <v>1518905.0000000002</v>
      </c>
      <c r="E52" s="10">
        <f t="shared" si="13"/>
        <v>75475.199999999997</v>
      </c>
      <c r="F52" s="10">
        <f t="shared" si="13"/>
        <v>81558.7</v>
      </c>
      <c r="G52" s="10">
        <f t="shared" si="13"/>
        <v>84020.800000000003</v>
      </c>
      <c r="H52" s="10">
        <f t="shared" si="13"/>
        <v>86216.2</v>
      </c>
      <c r="I52" s="10">
        <f t="shared" si="13"/>
        <v>108424.6</v>
      </c>
      <c r="J52" s="10">
        <f t="shared" si="13"/>
        <v>159758.5</v>
      </c>
      <c r="K52" s="10">
        <f t="shared" si="13"/>
        <v>151943.20000000001</v>
      </c>
      <c r="L52" s="20">
        <f t="shared" si="13"/>
        <v>209210</v>
      </c>
      <c r="M52" s="10">
        <f t="shared" si="13"/>
        <v>187432.6</v>
      </c>
      <c r="N52" s="10">
        <f t="shared" si="13"/>
        <v>187432.6</v>
      </c>
      <c r="O52" s="10">
        <f t="shared" si="13"/>
        <v>187432.6</v>
      </c>
      <c r="P52" s="12" t="e">
        <f>L52-#REF!</f>
        <v>#REF!</v>
      </c>
      <c r="Q52" s="1" t="e">
        <f>P52-'ВЕРНАЯ на АВГУСТ'!P52</f>
        <v>#REF!</v>
      </c>
    </row>
    <row r="53" spans="1:17" ht="24" x14ac:dyDescent="0.25">
      <c r="A53" s="73"/>
      <c r="B53" s="71"/>
      <c r="C53" s="9" t="s">
        <v>8</v>
      </c>
      <c r="D53" s="10">
        <f t="shared" si="2"/>
        <v>0</v>
      </c>
      <c r="E53" s="10">
        <f t="shared" si="13"/>
        <v>0</v>
      </c>
      <c r="F53" s="10">
        <f t="shared" si="13"/>
        <v>0</v>
      </c>
      <c r="G53" s="10">
        <f t="shared" si="13"/>
        <v>0</v>
      </c>
      <c r="H53" s="10">
        <f t="shared" si="13"/>
        <v>0</v>
      </c>
      <c r="I53" s="10">
        <f t="shared" si="13"/>
        <v>0</v>
      </c>
      <c r="J53" s="10">
        <f t="shared" si="13"/>
        <v>0</v>
      </c>
      <c r="K53" s="10">
        <f t="shared" si="13"/>
        <v>0</v>
      </c>
      <c r="L53" s="15">
        <f t="shared" si="13"/>
        <v>0</v>
      </c>
      <c r="M53" s="10">
        <f t="shared" si="13"/>
        <v>0</v>
      </c>
      <c r="N53" s="10">
        <f t="shared" si="13"/>
        <v>0</v>
      </c>
      <c r="O53" s="10">
        <f t="shared" si="13"/>
        <v>0</v>
      </c>
      <c r="P53" s="12" t="e">
        <f>L53-#REF!</f>
        <v>#REF!</v>
      </c>
      <c r="Q53" s="1" t="e">
        <f>P53-'ВЕРНАЯ на АВГУСТ'!P53</f>
        <v>#REF!</v>
      </c>
    </row>
    <row r="54" spans="1:17" ht="24" x14ac:dyDescent="0.25">
      <c r="A54" s="73"/>
      <c r="B54" s="71"/>
      <c r="C54" s="9" t="s">
        <v>9</v>
      </c>
      <c r="D54" s="10">
        <f t="shared" si="2"/>
        <v>1388332.1</v>
      </c>
      <c r="E54" s="10">
        <f t="shared" si="13"/>
        <v>918319</v>
      </c>
      <c r="F54" s="10">
        <f t="shared" si="13"/>
        <v>1134.5</v>
      </c>
      <c r="G54" s="10">
        <f t="shared" si="13"/>
        <v>1359</v>
      </c>
      <c r="H54" s="10">
        <f t="shared" si="13"/>
        <v>7744.9</v>
      </c>
      <c r="I54" s="10">
        <f t="shared" si="13"/>
        <v>48853.3</v>
      </c>
      <c r="J54" s="10">
        <f t="shared" si="13"/>
        <v>55947.8</v>
      </c>
      <c r="K54" s="10">
        <f t="shared" si="13"/>
        <v>57638.7</v>
      </c>
      <c r="L54" s="15">
        <f t="shared" si="13"/>
        <v>97688.4</v>
      </c>
      <c r="M54" s="10">
        <f t="shared" si="13"/>
        <v>66289.8</v>
      </c>
      <c r="N54" s="10">
        <f t="shared" si="13"/>
        <v>66653.3</v>
      </c>
      <c r="O54" s="10">
        <f t="shared" si="13"/>
        <v>66703.399999999994</v>
      </c>
      <c r="P54" s="12" t="e">
        <f>L54-#REF!</f>
        <v>#REF!</v>
      </c>
      <c r="Q54" s="1" t="e">
        <f>P54-'ВЕРНАЯ на АВГУСТ'!P54</f>
        <v>#REF!</v>
      </c>
    </row>
    <row r="55" spans="1:17" ht="36" x14ac:dyDescent="0.25">
      <c r="A55" s="73"/>
      <c r="B55" s="71"/>
      <c r="C55" s="9" t="s">
        <v>10</v>
      </c>
      <c r="D55" s="10">
        <f t="shared" si="2"/>
        <v>167084.5</v>
      </c>
      <c r="E55" s="10">
        <f t="shared" si="13"/>
        <v>9800</v>
      </c>
      <c r="F55" s="10">
        <f t="shared" si="13"/>
        <v>10241</v>
      </c>
      <c r="G55" s="10">
        <f t="shared" si="13"/>
        <v>8801.6</v>
      </c>
      <c r="H55" s="10">
        <f t="shared" si="13"/>
        <v>9775.1</v>
      </c>
      <c r="I55" s="10">
        <f t="shared" si="13"/>
        <v>12228.3</v>
      </c>
      <c r="J55" s="10">
        <f t="shared" si="13"/>
        <v>19757</v>
      </c>
      <c r="K55" s="10">
        <f t="shared" si="13"/>
        <v>11326.7</v>
      </c>
      <c r="L55" s="15">
        <f t="shared" si="13"/>
        <v>19757</v>
      </c>
      <c r="M55" s="10">
        <f t="shared" si="13"/>
        <v>20744.8</v>
      </c>
      <c r="N55" s="10">
        <f t="shared" si="13"/>
        <v>21782</v>
      </c>
      <c r="O55" s="10">
        <f t="shared" si="13"/>
        <v>22871</v>
      </c>
      <c r="P55" s="12" t="e">
        <f>L55-#REF!</f>
        <v>#REF!</v>
      </c>
      <c r="Q55" s="1" t="e">
        <f>P55-'ВЕРНАЯ на АВГУСТ'!P55</f>
        <v>#REF!</v>
      </c>
    </row>
    <row r="56" spans="1:17" hidden="1" x14ac:dyDescent="0.25">
      <c r="A56" s="11"/>
      <c r="B56" s="9"/>
      <c r="C56" s="9"/>
      <c r="D56" s="10">
        <f t="shared" si="2"/>
        <v>0</v>
      </c>
      <c r="E56" s="10">
        <f t="shared" si="13"/>
        <v>0</v>
      </c>
      <c r="F56" s="10">
        <f t="shared" si="13"/>
        <v>0</v>
      </c>
      <c r="G56" s="10">
        <f t="shared" si="13"/>
        <v>0</v>
      </c>
      <c r="H56" s="10">
        <f t="shared" si="13"/>
        <v>0</v>
      </c>
      <c r="I56" s="10">
        <f t="shared" si="13"/>
        <v>0</v>
      </c>
      <c r="J56" s="10">
        <f t="shared" si="13"/>
        <v>0</v>
      </c>
      <c r="K56" s="10">
        <f t="shared" si="13"/>
        <v>0</v>
      </c>
      <c r="L56" s="15">
        <f t="shared" si="13"/>
        <v>0</v>
      </c>
      <c r="M56" s="10">
        <f t="shared" si="13"/>
        <v>0</v>
      </c>
      <c r="N56" s="10">
        <f t="shared" si="13"/>
        <v>0</v>
      </c>
      <c r="O56" s="10">
        <f t="shared" si="13"/>
        <v>0</v>
      </c>
      <c r="P56" s="12" t="e">
        <f>L56-#REF!</f>
        <v>#REF!</v>
      </c>
      <c r="Q56" s="1" t="e">
        <f>P56-'ВЕРНАЯ на АВГУСТ'!P56</f>
        <v>#REF!</v>
      </c>
    </row>
    <row r="57" spans="1:17" x14ac:dyDescent="0.25">
      <c r="A57" s="71" t="s">
        <v>20</v>
      </c>
      <c r="B57" s="71" t="s">
        <v>21</v>
      </c>
      <c r="C57" s="9" t="s">
        <v>6</v>
      </c>
      <c r="D57" s="10">
        <f t="shared" si="2"/>
        <v>3024733.8000000003</v>
      </c>
      <c r="E57" s="10">
        <v>997386.1</v>
      </c>
      <c r="F57" s="10">
        <v>91082.2</v>
      </c>
      <c r="G57" s="10">
        <v>92311.1</v>
      </c>
      <c r="H57" s="10">
        <v>102111.5</v>
      </c>
      <c r="I57" s="10">
        <v>165806.20000000001</v>
      </c>
      <c r="J57" s="10">
        <v>229798.3</v>
      </c>
      <c r="K57" s="10">
        <f>K58+K59+K60+K61+K62</f>
        <v>218265.90000000002</v>
      </c>
      <c r="L57" s="15">
        <f>L58+L59+L60+L61+L62</f>
        <v>320580.40000000002</v>
      </c>
      <c r="M57" s="10">
        <f>M58+M59+M60+M61+M62</f>
        <v>267817.2</v>
      </c>
      <c r="N57" s="10">
        <f>N58+N59+N60+N61+N62</f>
        <v>269217.90000000002</v>
      </c>
      <c r="O57" s="10">
        <f>O58+O59+O60+O61+O62</f>
        <v>270357</v>
      </c>
      <c r="P57" s="12" t="e">
        <f>L57-#REF!</f>
        <v>#REF!</v>
      </c>
      <c r="Q57" s="1" t="e">
        <f>P57-'ВЕРНАЯ на АВГУСТ'!P57</f>
        <v>#REF!</v>
      </c>
    </row>
    <row r="58" spans="1:17" x14ac:dyDescent="0.25">
      <c r="A58" s="71"/>
      <c r="B58" s="71"/>
      <c r="C58" s="9" t="s">
        <v>7</v>
      </c>
      <c r="D58" s="10">
        <f t="shared" si="2"/>
        <v>1469317.2000000002</v>
      </c>
      <c r="E58" s="10">
        <v>69267.100000000006</v>
      </c>
      <c r="F58" s="10">
        <v>79706.7</v>
      </c>
      <c r="G58" s="10">
        <v>82150.5</v>
      </c>
      <c r="H58" s="10">
        <v>84591.5</v>
      </c>
      <c r="I58" s="10">
        <v>104724.6</v>
      </c>
      <c r="J58" s="10">
        <v>154093.5</v>
      </c>
      <c r="K58" s="10">
        <v>149300.5</v>
      </c>
      <c r="L58" s="15">
        <v>203135</v>
      </c>
      <c r="M58" s="10">
        <f>180782.6</f>
        <v>180782.6</v>
      </c>
      <c r="N58" s="10">
        <f>180782.6</f>
        <v>180782.6</v>
      </c>
      <c r="O58" s="10">
        <v>180782.6</v>
      </c>
      <c r="P58" s="12" t="e">
        <f>L58-#REF!</f>
        <v>#REF!</v>
      </c>
      <c r="Q58" s="1" t="e">
        <f>P58-'ВЕРНАЯ на АВГУСТ'!P58</f>
        <v>#REF!</v>
      </c>
    </row>
    <row r="59" spans="1:17" ht="24" x14ac:dyDescent="0.25">
      <c r="A59" s="71"/>
      <c r="B59" s="71"/>
      <c r="C59" s="9" t="s">
        <v>8</v>
      </c>
      <c r="D59" s="10">
        <f t="shared" si="2"/>
        <v>0</v>
      </c>
      <c r="E59" s="10">
        <v>0</v>
      </c>
      <c r="F59" s="10">
        <v>0</v>
      </c>
      <c r="G59" s="10">
        <v>0</v>
      </c>
      <c r="H59" s="10">
        <v>0</v>
      </c>
      <c r="I59" s="10">
        <v>0</v>
      </c>
      <c r="J59" s="10">
        <v>0</v>
      </c>
      <c r="K59" s="10">
        <v>0</v>
      </c>
      <c r="L59" s="15">
        <v>0</v>
      </c>
      <c r="M59" s="10">
        <v>0</v>
      </c>
      <c r="N59" s="10">
        <v>0</v>
      </c>
      <c r="O59" s="10">
        <v>0</v>
      </c>
      <c r="P59" s="12" t="e">
        <f>L59-#REF!</f>
        <v>#REF!</v>
      </c>
      <c r="Q59" s="1" t="e">
        <f>P59-'ВЕРНАЯ на АВГУСТ'!P59</f>
        <v>#REF!</v>
      </c>
    </row>
    <row r="60" spans="1:17" ht="24" x14ac:dyDescent="0.25">
      <c r="A60" s="71"/>
      <c r="B60" s="71"/>
      <c r="C60" s="9" t="s">
        <v>9</v>
      </c>
      <c r="D60" s="10">
        <f t="shared" si="2"/>
        <v>1388332.1</v>
      </c>
      <c r="E60" s="10">
        <v>918319</v>
      </c>
      <c r="F60" s="10">
        <v>1134.5</v>
      </c>
      <c r="G60" s="10">
        <v>1359</v>
      </c>
      <c r="H60" s="10">
        <v>7744.9</v>
      </c>
      <c r="I60" s="10">
        <v>48853.3</v>
      </c>
      <c r="J60" s="10">
        <v>55947.8</v>
      </c>
      <c r="K60" s="10">
        <v>57638.7</v>
      </c>
      <c r="L60" s="15">
        <v>97688.4</v>
      </c>
      <c r="M60" s="10">
        <v>66289.8</v>
      </c>
      <c r="N60" s="10">
        <v>66653.3</v>
      </c>
      <c r="O60" s="10">
        <v>66703.399999999994</v>
      </c>
      <c r="P60" s="12" t="e">
        <f>L60-#REF!</f>
        <v>#REF!</v>
      </c>
      <c r="Q60" s="1" t="e">
        <f>P60-'ВЕРНАЯ на АВГУСТ'!P60</f>
        <v>#REF!</v>
      </c>
    </row>
    <row r="61" spans="1:17" ht="36" x14ac:dyDescent="0.25">
      <c r="A61" s="71"/>
      <c r="B61" s="71"/>
      <c r="C61" s="9" t="s">
        <v>10</v>
      </c>
      <c r="D61" s="10">
        <f t="shared" si="2"/>
        <v>167084.5</v>
      </c>
      <c r="E61" s="10">
        <v>9800</v>
      </c>
      <c r="F61" s="10">
        <v>10241</v>
      </c>
      <c r="G61" s="10">
        <v>8801.6</v>
      </c>
      <c r="H61" s="10">
        <v>9775.1</v>
      </c>
      <c r="I61" s="10">
        <v>12228.3</v>
      </c>
      <c r="J61" s="10">
        <v>19757</v>
      </c>
      <c r="K61" s="10">
        <v>11326.7</v>
      </c>
      <c r="L61" s="15">
        <v>19757</v>
      </c>
      <c r="M61" s="10">
        <v>20744.8</v>
      </c>
      <c r="N61" s="10">
        <v>21782</v>
      </c>
      <c r="O61" s="10">
        <v>22871</v>
      </c>
      <c r="P61" s="12" t="e">
        <f>L61-#REF!</f>
        <v>#REF!</v>
      </c>
      <c r="Q61" s="1" t="e">
        <f>P61-'ВЕРНАЯ на АВГУСТ'!P61</f>
        <v>#REF!</v>
      </c>
    </row>
    <row r="62" spans="1:17" x14ac:dyDescent="0.25">
      <c r="A62" s="9"/>
      <c r="B62" s="9"/>
      <c r="C62" s="9"/>
      <c r="D62" s="10">
        <f t="shared" si="2"/>
        <v>0</v>
      </c>
      <c r="E62" s="10"/>
      <c r="F62" s="10"/>
      <c r="G62" s="10"/>
      <c r="H62" s="10"/>
      <c r="I62" s="10"/>
      <c r="J62" s="10"/>
      <c r="K62" s="10"/>
      <c r="L62" s="15"/>
      <c r="M62" s="10"/>
      <c r="N62" s="10"/>
      <c r="O62" s="10"/>
      <c r="P62" s="12" t="e">
        <f>L62-#REF!</f>
        <v>#REF!</v>
      </c>
      <c r="Q62" s="1" t="e">
        <f>P62-'ВЕРНАЯ на АВГУСТ'!P62</f>
        <v>#REF!</v>
      </c>
    </row>
    <row r="63" spans="1:17" x14ac:dyDescent="0.25">
      <c r="A63" s="71" t="s">
        <v>22</v>
      </c>
      <c r="B63" s="71" t="s">
        <v>13</v>
      </c>
      <c r="C63" s="9" t="s">
        <v>6</v>
      </c>
      <c r="D63" s="20">
        <f t="shared" si="2"/>
        <v>2672.4</v>
      </c>
      <c r="E63" s="10">
        <v>870</v>
      </c>
      <c r="F63" s="10">
        <v>120</v>
      </c>
      <c r="G63" s="10">
        <v>48.4</v>
      </c>
      <c r="H63" s="10">
        <v>0</v>
      </c>
      <c r="I63" s="10">
        <v>184</v>
      </c>
      <c r="J63" s="10">
        <v>250</v>
      </c>
      <c r="K63" s="10">
        <f>K64+K65+K66+K67+K68</f>
        <v>225</v>
      </c>
      <c r="L63" s="20">
        <f>L64+L65+L66+L67+L68</f>
        <v>225</v>
      </c>
      <c r="M63" s="10">
        <f>M64+M65+M66+M67+M68</f>
        <v>250</v>
      </c>
      <c r="N63" s="10">
        <f>N64+N65+N66+N67+N68</f>
        <v>250</v>
      </c>
      <c r="O63" s="10">
        <f>O64+O65+O66+O67+O68</f>
        <v>250</v>
      </c>
      <c r="P63" s="24" t="e">
        <f>L63-#REF!</f>
        <v>#REF!</v>
      </c>
      <c r="Q63" s="1" t="e">
        <f>P63-'ВЕРНАЯ на АВГУСТ'!P63</f>
        <v>#REF!</v>
      </c>
    </row>
    <row r="64" spans="1:17" x14ac:dyDescent="0.25">
      <c r="A64" s="71"/>
      <c r="B64" s="71"/>
      <c r="C64" s="9" t="s">
        <v>7</v>
      </c>
      <c r="D64" s="20">
        <f t="shared" si="2"/>
        <v>2672.4</v>
      </c>
      <c r="E64" s="10">
        <v>870</v>
      </c>
      <c r="F64" s="10">
        <v>120</v>
      </c>
      <c r="G64" s="10">
        <v>48.4</v>
      </c>
      <c r="H64" s="10">
        <v>0</v>
      </c>
      <c r="I64" s="10">
        <v>184</v>
      </c>
      <c r="J64" s="10">
        <v>250</v>
      </c>
      <c r="K64" s="10">
        <v>225</v>
      </c>
      <c r="L64" s="20">
        <f>250-25</f>
        <v>225</v>
      </c>
      <c r="M64" s="10">
        <v>250</v>
      </c>
      <c r="N64" s="10">
        <v>250</v>
      </c>
      <c r="O64" s="10">
        <v>250</v>
      </c>
      <c r="P64" s="24" t="e">
        <f>L64-#REF!</f>
        <v>#REF!</v>
      </c>
      <c r="Q64" s="1" t="e">
        <f>P64-'ВЕРНАЯ на АВГУСТ'!P64</f>
        <v>#REF!</v>
      </c>
    </row>
    <row r="65" spans="1:17" ht="24" x14ac:dyDescent="0.25">
      <c r="A65" s="71"/>
      <c r="B65" s="71"/>
      <c r="C65" s="9" t="s">
        <v>8</v>
      </c>
      <c r="D65" s="10">
        <f t="shared" si="2"/>
        <v>0</v>
      </c>
      <c r="E65" s="10">
        <v>0</v>
      </c>
      <c r="F65" s="10">
        <v>0</v>
      </c>
      <c r="G65" s="10">
        <v>0</v>
      </c>
      <c r="H65" s="10">
        <v>0</v>
      </c>
      <c r="I65" s="10">
        <v>0</v>
      </c>
      <c r="J65" s="10">
        <v>0</v>
      </c>
      <c r="K65" s="10">
        <v>0</v>
      </c>
      <c r="L65" s="15">
        <v>0</v>
      </c>
      <c r="M65" s="10">
        <v>0</v>
      </c>
      <c r="N65" s="10">
        <v>0</v>
      </c>
      <c r="O65" s="10">
        <v>0</v>
      </c>
      <c r="P65" s="12" t="e">
        <f>L65-#REF!</f>
        <v>#REF!</v>
      </c>
      <c r="Q65" s="1" t="e">
        <f>P65-'ВЕРНАЯ на АВГУСТ'!P65</f>
        <v>#REF!</v>
      </c>
    </row>
    <row r="66" spans="1:17" ht="24" x14ac:dyDescent="0.25">
      <c r="A66" s="71"/>
      <c r="B66" s="71"/>
      <c r="C66" s="9" t="s">
        <v>9</v>
      </c>
      <c r="D66" s="10">
        <f t="shared" si="2"/>
        <v>0</v>
      </c>
      <c r="E66" s="10">
        <v>0</v>
      </c>
      <c r="F66" s="10">
        <v>0</v>
      </c>
      <c r="G66" s="10">
        <v>0</v>
      </c>
      <c r="H66" s="10">
        <v>0</v>
      </c>
      <c r="I66" s="10">
        <v>0</v>
      </c>
      <c r="J66" s="10">
        <v>0</v>
      </c>
      <c r="K66" s="10">
        <v>0</v>
      </c>
      <c r="L66" s="15">
        <v>0</v>
      </c>
      <c r="M66" s="10">
        <v>0</v>
      </c>
      <c r="N66" s="10">
        <v>0</v>
      </c>
      <c r="O66" s="10">
        <v>0</v>
      </c>
      <c r="P66" s="12" t="e">
        <f>L66-#REF!</f>
        <v>#REF!</v>
      </c>
      <c r="Q66" s="1" t="e">
        <f>P66-'ВЕРНАЯ на АВГУСТ'!P66</f>
        <v>#REF!</v>
      </c>
    </row>
    <row r="67" spans="1:17" ht="36" x14ac:dyDescent="0.25">
      <c r="A67" s="71"/>
      <c r="B67" s="71"/>
      <c r="C67" s="9" t="s">
        <v>10</v>
      </c>
      <c r="D67" s="10">
        <f t="shared" si="2"/>
        <v>0</v>
      </c>
      <c r="E67" s="10">
        <v>0</v>
      </c>
      <c r="F67" s="10">
        <v>0</v>
      </c>
      <c r="G67" s="10">
        <v>0</v>
      </c>
      <c r="H67" s="10">
        <v>0</v>
      </c>
      <c r="I67" s="10">
        <v>0</v>
      </c>
      <c r="J67" s="10">
        <v>0</v>
      </c>
      <c r="K67" s="10">
        <v>0</v>
      </c>
      <c r="L67" s="15">
        <v>0</v>
      </c>
      <c r="M67" s="10">
        <v>0</v>
      </c>
      <c r="N67" s="10">
        <v>0</v>
      </c>
      <c r="O67" s="10">
        <v>0</v>
      </c>
      <c r="P67" s="12" t="e">
        <f>L67-#REF!</f>
        <v>#REF!</v>
      </c>
      <c r="Q67" s="1" t="e">
        <f>P67-'ВЕРНАЯ на АВГУСТ'!P67</f>
        <v>#REF!</v>
      </c>
    </row>
    <row r="68" spans="1:17" x14ac:dyDescent="0.25">
      <c r="A68" s="9"/>
      <c r="B68" s="9"/>
      <c r="C68" s="9"/>
      <c r="D68" s="10">
        <f t="shared" si="2"/>
        <v>0</v>
      </c>
      <c r="E68" s="10"/>
      <c r="F68" s="10"/>
      <c r="G68" s="10"/>
      <c r="H68" s="10"/>
      <c r="I68" s="10"/>
      <c r="J68" s="10"/>
      <c r="K68" s="10"/>
      <c r="L68" s="15"/>
      <c r="M68" s="10"/>
      <c r="N68" s="10"/>
      <c r="O68" s="10"/>
      <c r="P68" s="12" t="e">
        <f>L68-#REF!</f>
        <v>#REF!</v>
      </c>
      <c r="Q68" s="1" t="e">
        <f>P68-'ВЕРНАЯ на АВГУСТ'!P68</f>
        <v>#REF!</v>
      </c>
    </row>
    <row r="69" spans="1:17" x14ac:dyDescent="0.25">
      <c r="A69" s="71" t="s">
        <v>23</v>
      </c>
      <c r="B69" s="71" t="s">
        <v>13</v>
      </c>
      <c r="C69" s="9" t="s">
        <v>6</v>
      </c>
      <c r="D69" s="20">
        <f t="shared" si="2"/>
        <v>5000</v>
      </c>
      <c r="E69" s="10">
        <v>1720</v>
      </c>
      <c r="F69" s="10">
        <v>200</v>
      </c>
      <c r="G69" s="10">
        <v>200</v>
      </c>
      <c r="H69" s="10">
        <v>200</v>
      </c>
      <c r="I69" s="10">
        <v>360</v>
      </c>
      <c r="J69" s="10">
        <v>400</v>
      </c>
      <c r="K69" s="10">
        <f>K70+K71+K72+K73+K74</f>
        <v>360</v>
      </c>
      <c r="L69" s="20">
        <f>L70+L71+L72+L73+L74</f>
        <v>360</v>
      </c>
      <c r="M69" s="10">
        <f>M70+M71+M72+M73+M74</f>
        <v>400</v>
      </c>
      <c r="N69" s="10">
        <f>N70+N71+N72+N73+N74</f>
        <v>400</v>
      </c>
      <c r="O69" s="10">
        <f>O70+O71+O72+O73+O74</f>
        <v>400</v>
      </c>
      <c r="P69" s="24" t="e">
        <f>L69-#REF!</f>
        <v>#REF!</v>
      </c>
      <c r="Q69" s="1" t="e">
        <f>P69-'ВЕРНАЯ на АВГУСТ'!P69</f>
        <v>#REF!</v>
      </c>
    </row>
    <row r="70" spans="1:17" x14ac:dyDescent="0.25">
      <c r="A70" s="71"/>
      <c r="B70" s="71"/>
      <c r="C70" s="9" t="s">
        <v>7</v>
      </c>
      <c r="D70" s="20">
        <f t="shared" si="2"/>
        <v>5000</v>
      </c>
      <c r="E70" s="10">
        <v>1720</v>
      </c>
      <c r="F70" s="10">
        <v>200</v>
      </c>
      <c r="G70" s="10">
        <v>200</v>
      </c>
      <c r="H70" s="10">
        <v>200</v>
      </c>
      <c r="I70" s="10">
        <v>360</v>
      </c>
      <c r="J70" s="10">
        <v>400</v>
      </c>
      <c r="K70" s="10">
        <v>360</v>
      </c>
      <c r="L70" s="20">
        <f>400-40</f>
        <v>360</v>
      </c>
      <c r="M70" s="10">
        <v>400</v>
      </c>
      <c r="N70" s="10">
        <v>400</v>
      </c>
      <c r="O70" s="10">
        <v>400</v>
      </c>
      <c r="P70" s="24" t="e">
        <f>L70-#REF!</f>
        <v>#REF!</v>
      </c>
      <c r="Q70" s="1" t="e">
        <f>P70-'ВЕРНАЯ на АВГУСТ'!P70</f>
        <v>#REF!</v>
      </c>
    </row>
    <row r="71" spans="1:17" ht="24" x14ac:dyDescent="0.25">
      <c r="A71" s="71"/>
      <c r="B71" s="71"/>
      <c r="C71" s="9" t="s">
        <v>8</v>
      </c>
      <c r="D71" s="10">
        <f t="shared" si="2"/>
        <v>0</v>
      </c>
      <c r="E71" s="10">
        <v>0</v>
      </c>
      <c r="F71" s="10">
        <v>0</v>
      </c>
      <c r="G71" s="10">
        <v>0</v>
      </c>
      <c r="H71" s="10">
        <v>0</v>
      </c>
      <c r="I71" s="10">
        <v>0</v>
      </c>
      <c r="J71" s="10">
        <v>0</v>
      </c>
      <c r="K71" s="10">
        <v>0</v>
      </c>
      <c r="L71" s="15">
        <v>0</v>
      </c>
      <c r="M71" s="10">
        <v>0</v>
      </c>
      <c r="N71" s="10">
        <v>0</v>
      </c>
      <c r="O71" s="10">
        <v>0</v>
      </c>
      <c r="P71" s="12" t="e">
        <f>L71-#REF!</f>
        <v>#REF!</v>
      </c>
      <c r="Q71" s="1" t="e">
        <f>P71-'ВЕРНАЯ на АВГУСТ'!P71</f>
        <v>#REF!</v>
      </c>
    </row>
    <row r="72" spans="1:17" ht="24" x14ac:dyDescent="0.25">
      <c r="A72" s="71"/>
      <c r="B72" s="71"/>
      <c r="C72" s="9" t="s">
        <v>9</v>
      </c>
      <c r="D72" s="10">
        <f t="shared" si="2"/>
        <v>0</v>
      </c>
      <c r="E72" s="10">
        <v>0</v>
      </c>
      <c r="F72" s="10">
        <v>0</v>
      </c>
      <c r="G72" s="10">
        <v>0</v>
      </c>
      <c r="H72" s="10">
        <v>0</v>
      </c>
      <c r="I72" s="10">
        <v>0</v>
      </c>
      <c r="J72" s="10">
        <v>0</v>
      </c>
      <c r="K72" s="10">
        <v>0</v>
      </c>
      <c r="L72" s="15">
        <v>0</v>
      </c>
      <c r="M72" s="10">
        <v>0</v>
      </c>
      <c r="N72" s="10">
        <v>0</v>
      </c>
      <c r="O72" s="10">
        <v>0</v>
      </c>
      <c r="P72" s="12" t="e">
        <f>L72-#REF!</f>
        <v>#REF!</v>
      </c>
      <c r="Q72" s="1" t="e">
        <f>P72-'ВЕРНАЯ на АВГУСТ'!P72</f>
        <v>#REF!</v>
      </c>
    </row>
    <row r="73" spans="1:17" ht="36" x14ac:dyDescent="0.25">
      <c r="A73" s="71"/>
      <c r="B73" s="71"/>
      <c r="C73" s="9" t="s">
        <v>10</v>
      </c>
      <c r="D73" s="10">
        <f t="shared" si="2"/>
        <v>0</v>
      </c>
      <c r="E73" s="10">
        <v>0</v>
      </c>
      <c r="F73" s="10">
        <v>0</v>
      </c>
      <c r="G73" s="10">
        <v>0</v>
      </c>
      <c r="H73" s="10">
        <v>0</v>
      </c>
      <c r="I73" s="10">
        <v>0</v>
      </c>
      <c r="J73" s="10">
        <v>0</v>
      </c>
      <c r="K73" s="10">
        <v>0</v>
      </c>
      <c r="L73" s="15">
        <v>0</v>
      </c>
      <c r="M73" s="10">
        <v>0</v>
      </c>
      <c r="N73" s="10">
        <v>0</v>
      </c>
      <c r="O73" s="10">
        <v>0</v>
      </c>
      <c r="P73" s="12" t="e">
        <f>L73-#REF!</f>
        <v>#REF!</v>
      </c>
      <c r="Q73" s="1" t="e">
        <f>P73-'ВЕРНАЯ на АВГУСТ'!P73</f>
        <v>#REF!</v>
      </c>
    </row>
    <row r="74" spans="1:17" x14ac:dyDescent="0.25">
      <c r="A74" s="9"/>
      <c r="B74" s="9"/>
      <c r="C74" s="9"/>
      <c r="D74" s="10">
        <f t="shared" si="2"/>
        <v>0</v>
      </c>
      <c r="E74" s="10"/>
      <c r="F74" s="10"/>
      <c r="G74" s="10"/>
      <c r="H74" s="10"/>
      <c r="I74" s="10"/>
      <c r="J74" s="10"/>
      <c r="K74" s="10"/>
      <c r="L74" s="15"/>
      <c r="M74" s="10"/>
      <c r="N74" s="10"/>
      <c r="O74" s="10"/>
      <c r="P74" s="12" t="e">
        <f>L74-#REF!</f>
        <v>#REF!</v>
      </c>
      <c r="Q74" s="1" t="e">
        <f>P74-'ВЕРНАЯ на АВГУСТ'!P74</f>
        <v>#REF!</v>
      </c>
    </row>
    <row r="75" spans="1:17" x14ac:dyDescent="0.25">
      <c r="A75" s="71" t="s">
        <v>24</v>
      </c>
      <c r="B75" s="71" t="s">
        <v>13</v>
      </c>
      <c r="C75" s="9" t="s">
        <v>6</v>
      </c>
      <c r="D75" s="20">
        <f t="shared" si="2"/>
        <v>25822.2</v>
      </c>
      <c r="E75" s="10">
        <v>3147.7</v>
      </c>
      <c r="F75" s="10">
        <v>1150</v>
      </c>
      <c r="G75" s="10">
        <v>1060.0999999999999</v>
      </c>
      <c r="H75" s="10">
        <v>874.7</v>
      </c>
      <c r="I75" s="10">
        <v>1760</v>
      </c>
      <c r="J75" s="10">
        <v>2845</v>
      </c>
      <c r="K75" s="10">
        <f>K76+K77+K78+K79+K80</f>
        <v>437.7</v>
      </c>
      <c r="L75" s="20">
        <f>L76+L77+L78+L79+L80</f>
        <v>3357</v>
      </c>
      <c r="M75" s="10">
        <f>M76+M77+M78+M79+M80</f>
        <v>3730</v>
      </c>
      <c r="N75" s="10">
        <f>N76+N77+N78+N79+N80</f>
        <v>3730</v>
      </c>
      <c r="O75" s="10">
        <f>O76+O77+O78+O79+O80</f>
        <v>3730</v>
      </c>
      <c r="P75" s="24" t="e">
        <f>L75-#REF!</f>
        <v>#REF!</v>
      </c>
      <c r="Q75" s="1" t="e">
        <f>P75-'ВЕРНАЯ на АВГУСТ'!P75</f>
        <v>#REF!</v>
      </c>
    </row>
    <row r="76" spans="1:17" x14ac:dyDescent="0.25">
      <c r="A76" s="71"/>
      <c r="B76" s="71"/>
      <c r="C76" s="9" t="s">
        <v>7</v>
      </c>
      <c r="D76" s="20">
        <f t="shared" si="2"/>
        <v>25822.2</v>
      </c>
      <c r="E76" s="10">
        <v>3147.7</v>
      </c>
      <c r="F76" s="10">
        <v>1150</v>
      </c>
      <c r="G76" s="10">
        <v>1060.0999999999999</v>
      </c>
      <c r="H76" s="10">
        <v>874.7</v>
      </c>
      <c r="I76" s="10">
        <v>1760</v>
      </c>
      <c r="J76" s="10">
        <v>2845</v>
      </c>
      <c r="K76" s="10">
        <v>437.7</v>
      </c>
      <c r="L76" s="20">
        <f>3730-373</f>
        <v>3357</v>
      </c>
      <c r="M76" s="10">
        <v>3730</v>
      </c>
      <c r="N76" s="10">
        <v>3730</v>
      </c>
      <c r="O76" s="10">
        <v>3730</v>
      </c>
      <c r="P76" s="24" t="e">
        <f>L76-#REF!</f>
        <v>#REF!</v>
      </c>
      <c r="Q76" s="1" t="e">
        <f>P76-'ВЕРНАЯ на АВГУСТ'!P76</f>
        <v>#REF!</v>
      </c>
    </row>
    <row r="77" spans="1:17" ht="24" x14ac:dyDescent="0.25">
      <c r="A77" s="71"/>
      <c r="B77" s="71"/>
      <c r="C77" s="9" t="s">
        <v>8</v>
      </c>
      <c r="D77" s="10">
        <f t="shared" si="2"/>
        <v>0</v>
      </c>
      <c r="E77" s="10">
        <v>0</v>
      </c>
      <c r="F77" s="10">
        <v>0</v>
      </c>
      <c r="G77" s="10">
        <v>0</v>
      </c>
      <c r="H77" s="10">
        <v>0</v>
      </c>
      <c r="I77" s="10">
        <v>0</v>
      </c>
      <c r="J77" s="10">
        <v>0</v>
      </c>
      <c r="K77" s="10">
        <v>0</v>
      </c>
      <c r="L77" s="15">
        <v>0</v>
      </c>
      <c r="M77" s="10">
        <v>0</v>
      </c>
      <c r="N77" s="10">
        <v>0</v>
      </c>
      <c r="O77" s="10">
        <v>0</v>
      </c>
      <c r="P77" s="12" t="e">
        <f>L77-#REF!</f>
        <v>#REF!</v>
      </c>
      <c r="Q77" s="1" t="e">
        <f>P77-'ВЕРНАЯ на АВГУСТ'!P77</f>
        <v>#REF!</v>
      </c>
    </row>
    <row r="78" spans="1:17" ht="24" x14ac:dyDescent="0.25">
      <c r="A78" s="71"/>
      <c r="B78" s="71"/>
      <c r="C78" s="9" t="s">
        <v>9</v>
      </c>
      <c r="D78" s="10">
        <f t="shared" ref="D78:D141" si="14">SUM(E78:O78)</f>
        <v>0</v>
      </c>
      <c r="E78" s="10">
        <v>0</v>
      </c>
      <c r="F78" s="10">
        <v>0</v>
      </c>
      <c r="G78" s="10">
        <v>0</v>
      </c>
      <c r="H78" s="10">
        <v>0</v>
      </c>
      <c r="I78" s="10">
        <v>0</v>
      </c>
      <c r="J78" s="10">
        <v>0</v>
      </c>
      <c r="K78" s="10">
        <v>0</v>
      </c>
      <c r="L78" s="15">
        <v>0</v>
      </c>
      <c r="M78" s="10">
        <v>0</v>
      </c>
      <c r="N78" s="10">
        <v>0</v>
      </c>
      <c r="O78" s="10">
        <v>0</v>
      </c>
      <c r="P78" s="12" t="e">
        <f>L78-#REF!</f>
        <v>#REF!</v>
      </c>
      <c r="Q78" s="1" t="e">
        <f>P78-'ВЕРНАЯ на АВГУСТ'!P78</f>
        <v>#REF!</v>
      </c>
    </row>
    <row r="79" spans="1:17" ht="36" x14ac:dyDescent="0.25">
      <c r="A79" s="71"/>
      <c r="B79" s="71"/>
      <c r="C79" s="9" t="s">
        <v>10</v>
      </c>
      <c r="D79" s="10">
        <f t="shared" si="14"/>
        <v>0</v>
      </c>
      <c r="E79" s="10">
        <v>0</v>
      </c>
      <c r="F79" s="10">
        <v>0</v>
      </c>
      <c r="G79" s="10">
        <v>0</v>
      </c>
      <c r="H79" s="10">
        <v>0</v>
      </c>
      <c r="I79" s="10">
        <v>0</v>
      </c>
      <c r="J79" s="10">
        <v>0</v>
      </c>
      <c r="K79" s="10">
        <v>0</v>
      </c>
      <c r="L79" s="15">
        <v>0</v>
      </c>
      <c r="M79" s="10">
        <v>0</v>
      </c>
      <c r="N79" s="10">
        <v>0</v>
      </c>
      <c r="O79" s="10">
        <v>0</v>
      </c>
      <c r="P79" s="12" t="e">
        <f>L79-#REF!</f>
        <v>#REF!</v>
      </c>
      <c r="Q79" s="1" t="e">
        <f>P79-'ВЕРНАЯ на АВГУСТ'!P79</f>
        <v>#REF!</v>
      </c>
    </row>
    <row r="80" spans="1:17" x14ac:dyDescent="0.25">
      <c r="A80" s="9"/>
      <c r="B80" s="9"/>
      <c r="C80" s="9"/>
      <c r="D80" s="10">
        <f t="shared" si="14"/>
        <v>0</v>
      </c>
      <c r="E80" s="10"/>
      <c r="F80" s="10"/>
      <c r="G80" s="10"/>
      <c r="H80" s="10"/>
      <c r="I80" s="10"/>
      <c r="J80" s="10"/>
      <c r="K80" s="10"/>
      <c r="L80" s="15"/>
      <c r="M80" s="10"/>
      <c r="N80" s="10"/>
      <c r="O80" s="10"/>
      <c r="P80" s="12" t="e">
        <f>L80-#REF!</f>
        <v>#REF!</v>
      </c>
      <c r="Q80" s="1" t="e">
        <f>P80-'ВЕРНАЯ на АВГУСТ'!P80</f>
        <v>#REF!</v>
      </c>
    </row>
    <row r="81" spans="1:20" x14ac:dyDescent="0.25">
      <c r="A81" s="71" t="s">
        <v>25</v>
      </c>
      <c r="B81" s="71" t="s">
        <v>13</v>
      </c>
      <c r="C81" s="9" t="s">
        <v>6</v>
      </c>
      <c r="D81" s="20">
        <f t="shared" si="14"/>
        <v>16093.2</v>
      </c>
      <c r="E81" s="10">
        <v>470.4</v>
      </c>
      <c r="F81" s="10">
        <v>382</v>
      </c>
      <c r="G81" s="10">
        <v>561.79999999999995</v>
      </c>
      <c r="H81" s="10">
        <v>550</v>
      </c>
      <c r="I81" s="10">
        <v>1396</v>
      </c>
      <c r="J81" s="10">
        <v>2170</v>
      </c>
      <c r="K81" s="10">
        <f>K82+K83+K84+K85+K86</f>
        <v>1620</v>
      </c>
      <c r="L81" s="20">
        <f>L82+L83+L84+L85+L86</f>
        <v>2133</v>
      </c>
      <c r="M81" s="10">
        <f>M82+M83+M84+M85+M86</f>
        <v>2270</v>
      </c>
      <c r="N81" s="10">
        <f>N82+N83+N84+N85+N86</f>
        <v>2270</v>
      </c>
      <c r="O81" s="10">
        <f>O82+O83+O84+O85+O86</f>
        <v>2270</v>
      </c>
      <c r="P81" s="24" t="e">
        <f>L81-#REF!</f>
        <v>#REF!</v>
      </c>
      <c r="Q81" s="1" t="e">
        <f>P81-'ВЕРНАЯ на АВГУСТ'!P81</f>
        <v>#REF!</v>
      </c>
    </row>
    <row r="82" spans="1:20" x14ac:dyDescent="0.25">
      <c r="A82" s="71"/>
      <c r="B82" s="71"/>
      <c r="C82" s="9" t="s">
        <v>7</v>
      </c>
      <c r="D82" s="20">
        <f t="shared" si="14"/>
        <v>16093.2</v>
      </c>
      <c r="E82" s="10">
        <v>470.4</v>
      </c>
      <c r="F82" s="10">
        <v>382</v>
      </c>
      <c r="G82" s="10">
        <v>561.79999999999995</v>
      </c>
      <c r="H82" s="10">
        <v>550</v>
      </c>
      <c r="I82" s="10">
        <v>1396</v>
      </c>
      <c r="J82" s="10">
        <v>2170</v>
      </c>
      <c r="K82" s="10">
        <v>1620</v>
      </c>
      <c r="L82" s="20">
        <f>2270-137</f>
        <v>2133</v>
      </c>
      <c r="M82" s="10">
        <v>2270</v>
      </c>
      <c r="N82" s="10">
        <v>2270</v>
      </c>
      <c r="O82" s="10">
        <v>2270</v>
      </c>
      <c r="P82" s="24" t="e">
        <f>L82-#REF!</f>
        <v>#REF!</v>
      </c>
      <c r="Q82" s="1" t="e">
        <f>P82-'ВЕРНАЯ на АВГУСТ'!P82</f>
        <v>#REF!</v>
      </c>
    </row>
    <row r="83" spans="1:20" ht="24" x14ac:dyDescent="0.25">
      <c r="A83" s="71"/>
      <c r="B83" s="71"/>
      <c r="C83" s="9" t="s">
        <v>8</v>
      </c>
      <c r="D83" s="10">
        <f t="shared" si="14"/>
        <v>0</v>
      </c>
      <c r="E83" s="10">
        <v>0</v>
      </c>
      <c r="F83" s="10">
        <v>0</v>
      </c>
      <c r="G83" s="10">
        <v>0</v>
      </c>
      <c r="H83" s="10">
        <v>0</v>
      </c>
      <c r="I83" s="10">
        <v>0</v>
      </c>
      <c r="J83" s="10">
        <v>0</v>
      </c>
      <c r="K83" s="10">
        <v>0</v>
      </c>
      <c r="L83" s="15">
        <v>0</v>
      </c>
      <c r="M83" s="10">
        <v>0</v>
      </c>
      <c r="N83" s="10">
        <v>0</v>
      </c>
      <c r="O83" s="10">
        <v>0</v>
      </c>
      <c r="P83" s="12" t="e">
        <f>L83-#REF!</f>
        <v>#REF!</v>
      </c>
      <c r="Q83" s="1" t="e">
        <f>P83-'ВЕРНАЯ на АВГУСТ'!P83</f>
        <v>#REF!</v>
      </c>
    </row>
    <row r="84" spans="1:20" ht="24" x14ac:dyDescent="0.25">
      <c r="A84" s="71"/>
      <c r="B84" s="71"/>
      <c r="C84" s="9" t="s">
        <v>9</v>
      </c>
      <c r="D84" s="10">
        <f t="shared" si="14"/>
        <v>0</v>
      </c>
      <c r="E84" s="10">
        <v>0</v>
      </c>
      <c r="F84" s="10">
        <v>0</v>
      </c>
      <c r="G84" s="10">
        <v>0</v>
      </c>
      <c r="H84" s="10">
        <v>0</v>
      </c>
      <c r="I84" s="10">
        <v>0</v>
      </c>
      <c r="J84" s="10">
        <v>0</v>
      </c>
      <c r="K84" s="10">
        <v>0</v>
      </c>
      <c r="L84" s="15">
        <v>0</v>
      </c>
      <c r="M84" s="10">
        <v>0</v>
      </c>
      <c r="N84" s="10">
        <v>0</v>
      </c>
      <c r="O84" s="10">
        <v>0</v>
      </c>
      <c r="P84" s="12" t="e">
        <f>L84-#REF!</f>
        <v>#REF!</v>
      </c>
      <c r="Q84" s="1" t="e">
        <f>P84-'ВЕРНАЯ на АВГУСТ'!P84</f>
        <v>#REF!</v>
      </c>
    </row>
    <row r="85" spans="1:20" ht="36" x14ac:dyDescent="0.25">
      <c r="A85" s="71"/>
      <c r="B85" s="71"/>
      <c r="C85" s="9" t="s">
        <v>10</v>
      </c>
      <c r="D85" s="10">
        <f t="shared" si="14"/>
        <v>0</v>
      </c>
      <c r="E85" s="10">
        <v>0</v>
      </c>
      <c r="F85" s="10">
        <v>0</v>
      </c>
      <c r="G85" s="10">
        <v>0</v>
      </c>
      <c r="H85" s="10">
        <v>0</v>
      </c>
      <c r="I85" s="10">
        <v>0</v>
      </c>
      <c r="J85" s="10">
        <v>0</v>
      </c>
      <c r="K85" s="10">
        <v>0</v>
      </c>
      <c r="L85" s="15">
        <v>0</v>
      </c>
      <c r="M85" s="10">
        <v>0</v>
      </c>
      <c r="N85" s="10">
        <v>0</v>
      </c>
      <c r="O85" s="10">
        <v>0</v>
      </c>
      <c r="P85" s="12" t="e">
        <f>L85-#REF!</f>
        <v>#REF!</v>
      </c>
      <c r="Q85" s="1" t="e">
        <f>P85-'ВЕРНАЯ на АВГУСТ'!P85</f>
        <v>#REF!</v>
      </c>
    </row>
    <row r="86" spans="1:20" x14ac:dyDescent="0.25">
      <c r="A86" s="9"/>
      <c r="B86" s="9"/>
      <c r="C86" s="9"/>
      <c r="D86" s="10">
        <f t="shared" si="14"/>
        <v>0</v>
      </c>
      <c r="E86" s="10"/>
      <c r="F86" s="10"/>
      <c r="G86" s="10"/>
      <c r="H86" s="10"/>
      <c r="I86" s="10"/>
      <c r="J86" s="10"/>
      <c r="K86" s="10"/>
      <c r="L86" s="15"/>
      <c r="M86" s="10"/>
      <c r="N86" s="10"/>
      <c r="O86" s="10"/>
      <c r="P86" s="12" t="e">
        <f>L86-#REF!</f>
        <v>#REF!</v>
      </c>
      <c r="Q86" s="1" t="e">
        <f>P86-'ВЕРНАЯ на АВГУСТ'!P86</f>
        <v>#REF!</v>
      </c>
    </row>
    <row r="87" spans="1:20" x14ac:dyDescent="0.25">
      <c r="A87" s="73" t="s">
        <v>26</v>
      </c>
      <c r="B87" s="71"/>
      <c r="C87" s="9" t="s">
        <v>6</v>
      </c>
      <c r="D87" s="20">
        <f t="shared" si="14"/>
        <v>9036260.6999999993</v>
      </c>
      <c r="E87" s="10">
        <f t="shared" ref="E87:O92" si="15">E93+E99+E105+E111+E117+E123+E129</f>
        <v>1016732.6</v>
      </c>
      <c r="F87" s="10">
        <f t="shared" si="15"/>
        <v>543564.6</v>
      </c>
      <c r="G87" s="10">
        <f t="shared" si="15"/>
        <v>547495.60000000009</v>
      </c>
      <c r="H87" s="10">
        <f t="shared" si="15"/>
        <v>655973.1</v>
      </c>
      <c r="I87" s="10">
        <f t="shared" si="15"/>
        <v>768697.2</v>
      </c>
      <c r="J87" s="10">
        <f t="shared" si="15"/>
        <v>833247.29999999993</v>
      </c>
      <c r="K87" s="10">
        <f t="shared" si="15"/>
        <v>798647.6</v>
      </c>
      <c r="L87" s="20">
        <f t="shared" si="15"/>
        <v>957119.4</v>
      </c>
      <c r="M87" s="10">
        <f t="shared" si="15"/>
        <v>973521.8</v>
      </c>
      <c r="N87" s="10">
        <f t="shared" si="15"/>
        <v>985507.09999999986</v>
      </c>
      <c r="O87" s="10">
        <f t="shared" si="15"/>
        <v>955754.39999999991</v>
      </c>
      <c r="P87" s="12" t="e">
        <f>L87-#REF!</f>
        <v>#REF!</v>
      </c>
      <c r="Q87" s="1" t="e">
        <f>P87-'ВЕРНАЯ на АВГУСТ'!P87</f>
        <v>#REF!</v>
      </c>
      <c r="S87" s="1">
        <v>959864.4</v>
      </c>
      <c r="T87" s="1">
        <v>4941464.4000000004</v>
      </c>
    </row>
    <row r="88" spans="1:20" x14ac:dyDescent="0.25">
      <c r="A88" s="73"/>
      <c r="B88" s="71"/>
      <c r="C88" s="9" t="s">
        <v>7</v>
      </c>
      <c r="D88" s="20">
        <f t="shared" si="14"/>
        <v>4938719.3999999994</v>
      </c>
      <c r="E88" s="10">
        <f t="shared" si="15"/>
        <v>349952.6</v>
      </c>
      <c r="F88" s="10">
        <f t="shared" si="15"/>
        <v>330822.8</v>
      </c>
      <c r="G88" s="10">
        <f t="shared" si="15"/>
        <v>343017.89999999997</v>
      </c>
      <c r="H88" s="10">
        <f t="shared" si="15"/>
        <v>371699.3</v>
      </c>
      <c r="I88" s="10">
        <f t="shared" si="15"/>
        <v>397538.7</v>
      </c>
      <c r="J88" s="10">
        <f t="shared" si="15"/>
        <v>450879.60000000003</v>
      </c>
      <c r="K88" s="10">
        <f t="shared" si="15"/>
        <v>463454.3</v>
      </c>
      <c r="L88" s="20">
        <f t="shared" si="15"/>
        <v>555169.10000000009</v>
      </c>
      <c r="M88" s="10">
        <f t="shared" si="15"/>
        <v>560688.70000000007</v>
      </c>
      <c r="N88" s="10">
        <f t="shared" si="15"/>
        <v>560179.30000000005</v>
      </c>
      <c r="O88" s="10">
        <f t="shared" si="15"/>
        <v>555317.1</v>
      </c>
      <c r="P88" s="12" t="e">
        <f>L88-#REF!</f>
        <v>#REF!</v>
      </c>
      <c r="Q88" s="1" t="e">
        <f>P88-'ВЕРНАЯ на АВГУСТ'!P88</f>
        <v>#REF!</v>
      </c>
    </row>
    <row r="89" spans="1:20" ht="24" x14ac:dyDescent="0.25">
      <c r="A89" s="73"/>
      <c r="B89" s="71"/>
      <c r="C89" s="9" t="s">
        <v>8</v>
      </c>
      <c r="D89" s="10">
        <f t="shared" si="14"/>
        <v>554475.29999999993</v>
      </c>
      <c r="E89" s="10">
        <f t="shared" si="15"/>
        <v>98579</v>
      </c>
      <c r="F89" s="10">
        <f t="shared" si="15"/>
        <v>78300</v>
      </c>
      <c r="G89" s="10">
        <f t="shared" si="15"/>
        <v>78300</v>
      </c>
      <c r="H89" s="10">
        <f t="shared" si="15"/>
        <v>33348.1</v>
      </c>
      <c r="I89" s="10">
        <f t="shared" si="15"/>
        <v>45658</v>
      </c>
      <c r="J89" s="10">
        <f t="shared" si="15"/>
        <v>47296.5</v>
      </c>
      <c r="K89" s="10">
        <f t="shared" si="15"/>
        <v>47191.7</v>
      </c>
      <c r="L89" s="15">
        <f t="shared" si="15"/>
        <v>45950.3</v>
      </c>
      <c r="M89" s="10">
        <f t="shared" si="15"/>
        <v>40512.6</v>
      </c>
      <c r="N89" s="10">
        <f t="shared" si="15"/>
        <v>39339.1</v>
      </c>
      <c r="O89" s="10">
        <f t="shared" si="15"/>
        <v>0</v>
      </c>
      <c r="P89" s="12" t="e">
        <f>L89-#REF!</f>
        <v>#REF!</v>
      </c>
      <c r="Q89" s="1" t="e">
        <f>P89-'ВЕРНАЯ на АВГУСТ'!P89</f>
        <v>#REF!</v>
      </c>
    </row>
    <row r="90" spans="1:20" ht="24" x14ac:dyDescent="0.25">
      <c r="A90" s="73"/>
      <c r="B90" s="71"/>
      <c r="C90" s="9" t="s">
        <v>9</v>
      </c>
      <c r="D90" s="10">
        <f t="shared" si="14"/>
        <v>1156644.8</v>
      </c>
      <c r="E90" s="10">
        <f t="shared" si="15"/>
        <v>459101</v>
      </c>
      <c r="F90" s="10">
        <f t="shared" si="15"/>
        <v>20432.3</v>
      </c>
      <c r="G90" s="10">
        <f t="shared" si="15"/>
        <v>19218.2</v>
      </c>
      <c r="H90" s="10">
        <f t="shared" si="15"/>
        <v>18604</v>
      </c>
      <c r="I90" s="10">
        <f t="shared" si="15"/>
        <v>76006.8</v>
      </c>
      <c r="J90" s="10">
        <f t="shared" si="15"/>
        <v>75847.199999999997</v>
      </c>
      <c r="K90" s="10">
        <f t="shared" si="15"/>
        <v>89976.7</v>
      </c>
      <c r="L90" s="15">
        <f t="shared" si="15"/>
        <v>96776</v>
      </c>
      <c r="M90" s="10">
        <f t="shared" si="15"/>
        <v>100135.3</v>
      </c>
      <c r="N90" s="10">
        <f t="shared" si="15"/>
        <v>100194.2</v>
      </c>
      <c r="O90" s="10">
        <f t="shared" si="15"/>
        <v>100353.1</v>
      </c>
      <c r="P90" s="12" t="e">
        <f>L90-#REF!</f>
        <v>#REF!</v>
      </c>
      <c r="Q90" s="1" t="e">
        <f>P90-'ВЕРНАЯ на АВГУСТ'!P90</f>
        <v>#REF!</v>
      </c>
      <c r="T90" s="1">
        <v>557914.1</v>
      </c>
    </row>
    <row r="91" spans="1:20" ht="36" x14ac:dyDescent="0.25">
      <c r="A91" s="73"/>
      <c r="B91" s="71"/>
      <c r="C91" s="9" t="s">
        <v>10</v>
      </c>
      <c r="D91" s="10">
        <f t="shared" si="14"/>
        <v>2386421.1999999997</v>
      </c>
      <c r="E91" s="10">
        <f t="shared" si="15"/>
        <v>109100</v>
      </c>
      <c r="F91" s="10">
        <f t="shared" si="15"/>
        <v>114009.5</v>
      </c>
      <c r="G91" s="10">
        <f t="shared" si="15"/>
        <v>106959.5</v>
      </c>
      <c r="H91" s="10">
        <f t="shared" si="15"/>
        <v>232321.7</v>
      </c>
      <c r="I91" s="10">
        <f t="shared" si="15"/>
        <v>249493.7</v>
      </c>
      <c r="J91" s="10">
        <f t="shared" si="15"/>
        <v>259224</v>
      </c>
      <c r="K91" s="10">
        <f t="shared" si="15"/>
        <v>198024.9</v>
      </c>
      <c r="L91" s="15">
        <f t="shared" si="15"/>
        <v>259224</v>
      </c>
      <c r="M91" s="10">
        <f t="shared" si="15"/>
        <v>272185.2</v>
      </c>
      <c r="N91" s="10">
        <f t="shared" si="15"/>
        <v>285794.5</v>
      </c>
      <c r="O91" s="10">
        <f t="shared" si="15"/>
        <v>300084.2</v>
      </c>
      <c r="P91" s="12" t="e">
        <f>L91-#REF!</f>
        <v>#REF!</v>
      </c>
      <c r="Q91" s="1" t="e">
        <f>P91-'ВЕРНАЯ на АВГУСТ'!P91</f>
        <v>#REF!</v>
      </c>
    </row>
    <row r="92" spans="1:20" hidden="1" x14ac:dyDescent="0.25">
      <c r="A92" s="11"/>
      <c r="B92" s="9"/>
      <c r="C92" s="9"/>
      <c r="D92" s="10">
        <f t="shared" si="14"/>
        <v>0</v>
      </c>
      <c r="E92" s="10">
        <f t="shared" si="15"/>
        <v>0</v>
      </c>
      <c r="F92" s="10">
        <f t="shared" si="15"/>
        <v>0</v>
      </c>
      <c r="G92" s="10">
        <f t="shared" si="15"/>
        <v>0</v>
      </c>
      <c r="H92" s="10">
        <f t="shared" si="15"/>
        <v>0</v>
      </c>
      <c r="I92" s="10">
        <f t="shared" si="15"/>
        <v>0</v>
      </c>
      <c r="J92" s="10">
        <f t="shared" si="15"/>
        <v>0</v>
      </c>
      <c r="K92" s="10">
        <f t="shared" si="15"/>
        <v>0</v>
      </c>
      <c r="L92" s="15">
        <f t="shared" si="15"/>
        <v>0</v>
      </c>
      <c r="M92" s="10">
        <f t="shared" si="15"/>
        <v>0</v>
      </c>
      <c r="N92" s="10">
        <f t="shared" si="15"/>
        <v>0</v>
      </c>
      <c r="O92" s="10">
        <f t="shared" si="15"/>
        <v>0</v>
      </c>
      <c r="P92" s="12" t="e">
        <f>L92-#REF!</f>
        <v>#REF!</v>
      </c>
      <c r="Q92" s="1" t="e">
        <f>P92-'ВЕРНАЯ на АВГУСТ'!P92</f>
        <v>#REF!</v>
      </c>
    </row>
    <row r="93" spans="1:20" x14ac:dyDescent="0.25">
      <c r="A93" s="71" t="s">
        <v>27</v>
      </c>
      <c r="B93" s="71" t="s">
        <v>21</v>
      </c>
      <c r="C93" s="9" t="s">
        <v>6</v>
      </c>
      <c r="D93" s="20">
        <f t="shared" si="14"/>
        <v>8532118.0999999996</v>
      </c>
      <c r="E93" s="10">
        <v>998642.5</v>
      </c>
      <c r="F93" s="10">
        <v>536656.6</v>
      </c>
      <c r="G93" s="10">
        <v>537757.4</v>
      </c>
      <c r="H93" s="10">
        <v>610952.19999999995</v>
      </c>
      <c r="I93" s="10">
        <v>704187</v>
      </c>
      <c r="J93" s="10">
        <v>766133.5</v>
      </c>
      <c r="K93" s="10">
        <f>K94+K95+K96+K97+K98</f>
        <v>736291.9</v>
      </c>
      <c r="L93" s="20">
        <f>L94+L95+L96+L97+L98</f>
        <v>884384.8</v>
      </c>
      <c r="M93" s="10">
        <f>M94+M95+M96+M97+M98</f>
        <v>905352</v>
      </c>
      <c r="N93" s="10">
        <f>N94+N95+N96+N97+N98</f>
        <v>918655.79999999993</v>
      </c>
      <c r="O93" s="10">
        <f>O94+O95+O96+O97+O98</f>
        <v>933104.39999999991</v>
      </c>
      <c r="P93" s="24" t="e">
        <f>L93-#REF!</f>
        <v>#REF!</v>
      </c>
      <c r="Q93" s="1" t="e">
        <f>P93-'ВЕРНАЯ на АВГУСТ'!P93</f>
        <v>#REF!</v>
      </c>
    </row>
    <row r="94" spans="1:20" x14ac:dyDescent="0.25">
      <c r="A94" s="71"/>
      <c r="B94" s="71"/>
      <c r="C94" s="9" t="s">
        <v>7</v>
      </c>
      <c r="D94" s="20">
        <f t="shared" si="14"/>
        <v>4733873.0999999987</v>
      </c>
      <c r="E94" s="10">
        <v>331862.5</v>
      </c>
      <c r="F94" s="10">
        <v>323914.8</v>
      </c>
      <c r="G94" s="10">
        <v>333279.7</v>
      </c>
      <c r="H94" s="10">
        <v>360026.5</v>
      </c>
      <c r="I94" s="10">
        <v>378686.5</v>
      </c>
      <c r="J94" s="10">
        <v>431062.3</v>
      </c>
      <c r="K94" s="10">
        <v>448290.3</v>
      </c>
      <c r="L94" s="20">
        <f>529584.8-1200</f>
        <v>528384.80000000005</v>
      </c>
      <c r="M94" s="10">
        <v>533031.5</v>
      </c>
      <c r="N94" s="10">
        <v>532667.1</v>
      </c>
      <c r="O94" s="10">
        <v>532667.1</v>
      </c>
      <c r="P94" s="24" t="e">
        <f>L94-#REF!</f>
        <v>#REF!</v>
      </c>
      <c r="Q94" s="1" t="e">
        <f>P94-'ВЕРНАЯ на АВГУСТ'!P94</f>
        <v>#REF!</v>
      </c>
    </row>
    <row r="95" spans="1:20" ht="24" x14ac:dyDescent="0.25">
      <c r="A95" s="71"/>
      <c r="B95" s="71"/>
      <c r="C95" s="9" t="s">
        <v>8</v>
      </c>
      <c r="D95" s="10">
        <f t="shared" si="14"/>
        <v>255179</v>
      </c>
      <c r="E95" s="10">
        <v>98579</v>
      </c>
      <c r="F95" s="10">
        <v>78300</v>
      </c>
      <c r="G95" s="10">
        <v>78300</v>
      </c>
      <c r="H95" s="10">
        <v>0</v>
      </c>
      <c r="I95" s="10">
        <v>0</v>
      </c>
      <c r="J95" s="10">
        <v>0</v>
      </c>
      <c r="K95" s="10">
        <v>0</v>
      </c>
      <c r="L95" s="15">
        <v>0</v>
      </c>
      <c r="M95" s="10">
        <v>0</v>
      </c>
      <c r="N95" s="10">
        <v>0</v>
      </c>
      <c r="O95" s="10">
        <v>0</v>
      </c>
      <c r="P95" s="12" t="e">
        <f>L95-#REF!</f>
        <v>#REF!</v>
      </c>
      <c r="Q95" s="1" t="e">
        <f>P95-'ВЕРНАЯ на АВГУСТ'!P95</f>
        <v>#REF!</v>
      </c>
    </row>
    <row r="96" spans="1:20" ht="24" x14ac:dyDescent="0.25">
      <c r="A96" s="71"/>
      <c r="B96" s="71"/>
      <c r="C96" s="9" t="s">
        <v>9</v>
      </c>
      <c r="D96" s="10">
        <f t="shared" si="14"/>
        <v>1156644.8</v>
      </c>
      <c r="E96" s="10">
        <v>459101</v>
      </c>
      <c r="F96" s="10">
        <v>20432.3</v>
      </c>
      <c r="G96" s="10">
        <v>19218.2</v>
      </c>
      <c r="H96" s="10">
        <v>18604</v>
      </c>
      <c r="I96" s="10">
        <v>76006.8</v>
      </c>
      <c r="J96" s="10">
        <v>75847.199999999997</v>
      </c>
      <c r="K96" s="10">
        <v>89976.7</v>
      </c>
      <c r="L96" s="15">
        <v>96776</v>
      </c>
      <c r="M96" s="10">
        <v>100135.3</v>
      </c>
      <c r="N96" s="10">
        <v>100194.2</v>
      </c>
      <c r="O96" s="10">
        <v>100353.1</v>
      </c>
      <c r="P96" s="12" t="e">
        <f>L96-#REF!</f>
        <v>#REF!</v>
      </c>
      <c r="Q96" s="1" t="e">
        <f>P96-'ВЕРНАЯ на АВГУСТ'!P96</f>
        <v>#REF!</v>
      </c>
    </row>
    <row r="97" spans="1:17" ht="36" x14ac:dyDescent="0.25">
      <c r="A97" s="71"/>
      <c r="B97" s="71"/>
      <c r="C97" s="9" t="s">
        <v>10</v>
      </c>
      <c r="D97" s="10">
        <f t="shared" si="14"/>
        <v>2386421.1999999997</v>
      </c>
      <c r="E97" s="10">
        <v>109100</v>
      </c>
      <c r="F97" s="10">
        <v>114009.5</v>
      </c>
      <c r="G97" s="10">
        <v>106959.5</v>
      </c>
      <c r="H97" s="10">
        <v>232321.7</v>
      </c>
      <c r="I97" s="10">
        <v>249493.7</v>
      </c>
      <c r="J97" s="10">
        <v>259224</v>
      </c>
      <c r="K97" s="10">
        <v>198024.9</v>
      </c>
      <c r="L97" s="15">
        <v>259224</v>
      </c>
      <c r="M97" s="10">
        <v>272185.2</v>
      </c>
      <c r="N97" s="10">
        <v>285794.5</v>
      </c>
      <c r="O97" s="10">
        <v>300084.2</v>
      </c>
      <c r="P97" s="12" t="e">
        <f>L97-#REF!</f>
        <v>#REF!</v>
      </c>
      <c r="Q97" s="1" t="e">
        <f>P97-'ВЕРНАЯ на АВГУСТ'!P97</f>
        <v>#REF!</v>
      </c>
    </row>
    <row r="98" spans="1:17" x14ac:dyDescent="0.25">
      <c r="A98" s="9"/>
      <c r="B98" s="9"/>
      <c r="C98" s="9"/>
      <c r="D98" s="10">
        <f t="shared" si="14"/>
        <v>0</v>
      </c>
      <c r="E98" s="10"/>
      <c r="F98" s="10"/>
      <c r="G98" s="10"/>
      <c r="H98" s="10"/>
      <c r="I98" s="10"/>
      <c r="J98" s="10"/>
      <c r="K98" s="10"/>
      <c r="L98" s="15"/>
      <c r="M98" s="10"/>
      <c r="N98" s="10"/>
      <c r="O98" s="10"/>
      <c r="P98" s="12" t="e">
        <f>L98-#REF!</f>
        <v>#REF!</v>
      </c>
      <c r="Q98" s="1" t="e">
        <f>P98-'ВЕРНАЯ на АВГУСТ'!P98</f>
        <v>#REF!</v>
      </c>
    </row>
    <row r="99" spans="1:17" x14ac:dyDescent="0.25">
      <c r="A99" s="71" t="s">
        <v>28</v>
      </c>
      <c r="B99" s="71" t="s">
        <v>13</v>
      </c>
      <c r="C99" s="9" t="s">
        <v>6</v>
      </c>
      <c r="D99" s="20">
        <f t="shared" si="14"/>
        <v>61976.5</v>
      </c>
      <c r="E99" s="10">
        <v>10078</v>
      </c>
      <c r="F99" s="10">
        <v>4500</v>
      </c>
      <c r="G99" s="10">
        <v>4344.8</v>
      </c>
      <c r="H99" s="10">
        <v>4663.7</v>
      </c>
      <c r="I99" s="10">
        <v>4460</v>
      </c>
      <c r="J99" s="10">
        <v>6450</v>
      </c>
      <c r="K99" s="10">
        <f>K100+K101+K102+K103+K104</f>
        <v>1350</v>
      </c>
      <c r="L99" s="15">
        <f>L100+L101+L102+L103+L104</f>
        <v>6030</v>
      </c>
      <c r="M99" s="10">
        <f>M100+M101+M102+M103+M104</f>
        <v>6700</v>
      </c>
      <c r="N99" s="10">
        <f>N100+N101+N102+N103+N104</f>
        <v>6700</v>
      </c>
      <c r="O99" s="10">
        <f>O100+O101+O102+O103+O104</f>
        <v>6700</v>
      </c>
      <c r="P99" s="24" t="e">
        <f>L99-#REF!</f>
        <v>#REF!</v>
      </c>
      <c r="Q99" s="1" t="e">
        <f>P99-'ВЕРНАЯ на АВГУСТ'!P99</f>
        <v>#REF!</v>
      </c>
    </row>
    <row r="100" spans="1:17" x14ac:dyDescent="0.25">
      <c r="A100" s="71"/>
      <c r="B100" s="71"/>
      <c r="C100" s="9" t="s">
        <v>7</v>
      </c>
      <c r="D100" s="20">
        <f t="shared" si="14"/>
        <v>61976.5</v>
      </c>
      <c r="E100" s="10">
        <v>10078</v>
      </c>
      <c r="F100" s="10">
        <v>4500</v>
      </c>
      <c r="G100" s="10">
        <v>4344.8</v>
      </c>
      <c r="H100" s="10">
        <v>4663.7</v>
      </c>
      <c r="I100" s="10">
        <v>4460</v>
      </c>
      <c r="J100" s="10">
        <v>6450</v>
      </c>
      <c r="K100" s="10">
        <v>1350</v>
      </c>
      <c r="L100" s="15">
        <f>6700-670</f>
        <v>6030</v>
      </c>
      <c r="M100" s="10">
        <v>6700</v>
      </c>
      <c r="N100" s="10">
        <v>6700</v>
      </c>
      <c r="O100" s="10">
        <v>6700</v>
      </c>
      <c r="P100" s="24" t="e">
        <f>L100-#REF!</f>
        <v>#REF!</v>
      </c>
      <c r="Q100" s="1" t="e">
        <f>P100-'ВЕРНАЯ на АВГУСТ'!P100</f>
        <v>#REF!</v>
      </c>
    </row>
    <row r="101" spans="1:17" ht="24" x14ac:dyDescent="0.25">
      <c r="A101" s="71"/>
      <c r="B101" s="71"/>
      <c r="C101" s="9" t="s">
        <v>8</v>
      </c>
      <c r="D101" s="10">
        <f t="shared" si="14"/>
        <v>0</v>
      </c>
      <c r="E101" s="10">
        <v>0</v>
      </c>
      <c r="F101" s="10">
        <v>0</v>
      </c>
      <c r="G101" s="10">
        <v>0</v>
      </c>
      <c r="H101" s="10">
        <v>0</v>
      </c>
      <c r="I101" s="10">
        <v>0</v>
      </c>
      <c r="J101" s="10">
        <v>0</v>
      </c>
      <c r="K101" s="10">
        <v>0</v>
      </c>
      <c r="L101" s="15">
        <v>0</v>
      </c>
      <c r="M101" s="10">
        <v>0</v>
      </c>
      <c r="N101" s="10">
        <v>0</v>
      </c>
      <c r="O101" s="10">
        <v>0</v>
      </c>
      <c r="P101" s="12" t="e">
        <f>L101-#REF!</f>
        <v>#REF!</v>
      </c>
      <c r="Q101" s="1" t="e">
        <f>P101-'ВЕРНАЯ на АВГУСТ'!P101</f>
        <v>#REF!</v>
      </c>
    </row>
    <row r="102" spans="1:17" ht="24" x14ac:dyDescent="0.25">
      <c r="A102" s="71"/>
      <c r="B102" s="71"/>
      <c r="C102" s="9" t="s">
        <v>9</v>
      </c>
      <c r="D102" s="10">
        <f t="shared" si="14"/>
        <v>0</v>
      </c>
      <c r="E102" s="10">
        <v>0</v>
      </c>
      <c r="F102" s="10">
        <v>0</v>
      </c>
      <c r="G102" s="10">
        <v>0</v>
      </c>
      <c r="H102" s="10">
        <v>0</v>
      </c>
      <c r="I102" s="10">
        <v>0</v>
      </c>
      <c r="J102" s="10">
        <v>0</v>
      </c>
      <c r="K102" s="10">
        <v>0</v>
      </c>
      <c r="L102" s="15">
        <v>0</v>
      </c>
      <c r="M102" s="10">
        <v>0</v>
      </c>
      <c r="N102" s="10">
        <v>0</v>
      </c>
      <c r="O102" s="10">
        <v>0</v>
      </c>
      <c r="P102" s="12" t="e">
        <f>L102-#REF!</f>
        <v>#REF!</v>
      </c>
      <c r="Q102" s="1" t="e">
        <f>P102-'ВЕРНАЯ на АВГУСТ'!P102</f>
        <v>#REF!</v>
      </c>
    </row>
    <row r="103" spans="1:17" ht="36" x14ac:dyDescent="0.25">
      <c r="A103" s="71"/>
      <c r="B103" s="71"/>
      <c r="C103" s="9" t="s">
        <v>10</v>
      </c>
      <c r="D103" s="10">
        <f t="shared" si="14"/>
        <v>0</v>
      </c>
      <c r="E103" s="10">
        <v>0</v>
      </c>
      <c r="F103" s="10">
        <v>0</v>
      </c>
      <c r="G103" s="10">
        <v>0</v>
      </c>
      <c r="H103" s="10">
        <v>0</v>
      </c>
      <c r="I103" s="10">
        <v>0</v>
      </c>
      <c r="J103" s="10">
        <v>0</v>
      </c>
      <c r="K103" s="10">
        <v>0</v>
      </c>
      <c r="L103" s="15">
        <v>0</v>
      </c>
      <c r="M103" s="10">
        <v>0</v>
      </c>
      <c r="N103" s="10">
        <v>0</v>
      </c>
      <c r="O103" s="10">
        <v>0</v>
      </c>
      <c r="P103" s="12" t="e">
        <f>L103-#REF!</f>
        <v>#REF!</v>
      </c>
      <c r="Q103" s="1" t="e">
        <f>P103-'ВЕРНАЯ на АВГУСТ'!P103</f>
        <v>#REF!</v>
      </c>
    </row>
    <row r="104" spans="1:17" x14ac:dyDescent="0.25">
      <c r="A104" s="9"/>
      <c r="B104" s="9"/>
      <c r="C104" s="9"/>
      <c r="D104" s="10">
        <f t="shared" si="14"/>
        <v>0</v>
      </c>
      <c r="E104" s="10"/>
      <c r="F104" s="10"/>
      <c r="G104" s="10"/>
      <c r="H104" s="10"/>
      <c r="I104" s="10"/>
      <c r="J104" s="10"/>
      <c r="K104" s="10"/>
      <c r="L104" s="15"/>
      <c r="M104" s="10"/>
      <c r="N104" s="10"/>
      <c r="O104" s="10"/>
      <c r="P104" s="12" t="e">
        <f>L104-#REF!</f>
        <v>#REF!</v>
      </c>
      <c r="Q104" s="1" t="e">
        <f>P104-'ВЕРНАЯ на АВГУСТ'!P104</f>
        <v>#REF!</v>
      </c>
    </row>
    <row r="105" spans="1:17" x14ac:dyDescent="0.25">
      <c r="A105" s="71" t="s">
        <v>29</v>
      </c>
      <c r="B105" s="71" t="s">
        <v>13</v>
      </c>
      <c r="C105" s="9" t="s">
        <v>6</v>
      </c>
      <c r="D105" s="20">
        <f t="shared" si="14"/>
        <v>87355.5</v>
      </c>
      <c r="E105" s="10">
        <v>6260</v>
      </c>
      <c r="F105" s="10">
        <v>1800</v>
      </c>
      <c r="G105" s="10">
        <v>3305.6</v>
      </c>
      <c r="H105" s="10">
        <v>2123.8000000000002</v>
      </c>
      <c r="I105" s="10">
        <v>7459.1</v>
      </c>
      <c r="J105" s="10">
        <v>5942.9</v>
      </c>
      <c r="K105" s="10">
        <f>K106+K107+K108+K109+K110</f>
        <v>7504.1</v>
      </c>
      <c r="L105" s="20">
        <f>L106+L107+L108+L109+L110</f>
        <v>12760</v>
      </c>
      <c r="M105" s="10">
        <f>M106+M107+M108+M109+M110</f>
        <v>13400</v>
      </c>
      <c r="N105" s="10">
        <f>N106+N107+N108+N109+N110</f>
        <v>13400</v>
      </c>
      <c r="O105" s="10">
        <f>O106+O107+O108+O109+O110</f>
        <v>13400</v>
      </c>
      <c r="P105" s="24" t="e">
        <f>L105-#REF!</f>
        <v>#REF!</v>
      </c>
      <c r="Q105" s="1" t="e">
        <f>P105-'ВЕРНАЯ на АВГУСТ'!P105</f>
        <v>#REF!</v>
      </c>
    </row>
    <row r="106" spans="1:17" x14ac:dyDescent="0.25">
      <c r="A106" s="71"/>
      <c r="B106" s="71"/>
      <c r="C106" s="9" t="s">
        <v>7</v>
      </c>
      <c r="D106" s="20">
        <f t="shared" si="14"/>
        <v>87355.5</v>
      </c>
      <c r="E106" s="10">
        <v>6260</v>
      </c>
      <c r="F106" s="10">
        <v>1800</v>
      </c>
      <c r="G106" s="10">
        <v>3305.6</v>
      </c>
      <c r="H106" s="10">
        <v>2123.8000000000002</v>
      </c>
      <c r="I106" s="10">
        <v>7459.1</v>
      </c>
      <c r="J106" s="10">
        <v>5942.9</v>
      </c>
      <c r="K106" s="10">
        <v>7504.1</v>
      </c>
      <c r="L106" s="20">
        <f>13400-640</f>
        <v>12760</v>
      </c>
      <c r="M106" s="10">
        <v>13400</v>
      </c>
      <c r="N106" s="10">
        <v>13400</v>
      </c>
      <c r="O106" s="10">
        <v>13400</v>
      </c>
      <c r="P106" s="24" t="e">
        <f>L106-#REF!</f>
        <v>#REF!</v>
      </c>
      <c r="Q106" s="1" t="e">
        <f>P106-'ВЕРНАЯ на АВГУСТ'!P106</f>
        <v>#REF!</v>
      </c>
    </row>
    <row r="107" spans="1:17" ht="24" x14ac:dyDescent="0.25">
      <c r="A107" s="71"/>
      <c r="B107" s="71"/>
      <c r="C107" s="9" t="s">
        <v>8</v>
      </c>
      <c r="D107" s="10">
        <f t="shared" si="14"/>
        <v>0</v>
      </c>
      <c r="E107" s="10">
        <v>0</v>
      </c>
      <c r="F107" s="10">
        <v>0</v>
      </c>
      <c r="G107" s="10">
        <v>0</v>
      </c>
      <c r="H107" s="10">
        <v>0</v>
      </c>
      <c r="I107" s="10">
        <v>0</v>
      </c>
      <c r="J107" s="10">
        <v>0</v>
      </c>
      <c r="K107" s="10">
        <v>0</v>
      </c>
      <c r="L107" s="15">
        <v>0</v>
      </c>
      <c r="M107" s="10">
        <v>0</v>
      </c>
      <c r="N107" s="10">
        <v>0</v>
      </c>
      <c r="O107" s="10">
        <v>0</v>
      </c>
      <c r="P107" s="12" t="e">
        <f>L107-#REF!</f>
        <v>#REF!</v>
      </c>
      <c r="Q107" s="1" t="e">
        <f>P107-'ВЕРНАЯ на АВГУСТ'!P107</f>
        <v>#REF!</v>
      </c>
    </row>
    <row r="108" spans="1:17" ht="24" x14ac:dyDescent="0.25">
      <c r="A108" s="71"/>
      <c r="B108" s="71"/>
      <c r="C108" s="9" t="s">
        <v>9</v>
      </c>
      <c r="D108" s="10">
        <f t="shared" si="14"/>
        <v>0</v>
      </c>
      <c r="E108" s="10">
        <v>0</v>
      </c>
      <c r="F108" s="10">
        <v>0</v>
      </c>
      <c r="G108" s="10">
        <v>0</v>
      </c>
      <c r="H108" s="10">
        <v>0</v>
      </c>
      <c r="I108" s="10">
        <v>0</v>
      </c>
      <c r="J108" s="10">
        <v>0</v>
      </c>
      <c r="K108" s="10">
        <v>0</v>
      </c>
      <c r="L108" s="15">
        <v>0</v>
      </c>
      <c r="M108" s="10">
        <v>0</v>
      </c>
      <c r="N108" s="10">
        <v>0</v>
      </c>
      <c r="O108" s="10">
        <v>0</v>
      </c>
      <c r="P108" s="12" t="e">
        <f>L108-#REF!</f>
        <v>#REF!</v>
      </c>
      <c r="Q108" s="1" t="e">
        <f>P108-'ВЕРНАЯ на АВГУСТ'!P108</f>
        <v>#REF!</v>
      </c>
    </row>
    <row r="109" spans="1:17" ht="36" x14ac:dyDescent="0.25">
      <c r="A109" s="71"/>
      <c r="B109" s="71"/>
      <c r="C109" s="9" t="s">
        <v>10</v>
      </c>
      <c r="D109" s="10">
        <f t="shared" si="14"/>
        <v>0</v>
      </c>
      <c r="E109" s="10">
        <v>0</v>
      </c>
      <c r="F109" s="10">
        <v>0</v>
      </c>
      <c r="G109" s="10">
        <v>0</v>
      </c>
      <c r="H109" s="10">
        <v>0</v>
      </c>
      <c r="I109" s="10">
        <v>0</v>
      </c>
      <c r="J109" s="10">
        <v>0</v>
      </c>
      <c r="K109" s="10">
        <v>0</v>
      </c>
      <c r="L109" s="15">
        <v>0</v>
      </c>
      <c r="M109" s="10">
        <v>0</v>
      </c>
      <c r="N109" s="10">
        <v>0</v>
      </c>
      <c r="O109" s="10">
        <v>0</v>
      </c>
      <c r="P109" s="12" t="e">
        <f>L109-#REF!</f>
        <v>#REF!</v>
      </c>
      <c r="Q109" s="1" t="e">
        <f>P109-'ВЕРНАЯ на АВГУСТ'!P109</f>
        <v>#REF!</v>
      </c>
    </row>
    <row r="110" spans="1:17" x14ac:dyDescent="0.25">
      <c r="A110" s="9"/>
      <c r="B110" s="9"/>
      <c r="C110" s="9"/>
      <c r="D110" s="10">
        <f t="shared" si="14"/>
        <v>0</v>
      </c>
      <c r="E110" s="10"/>
      <c r="F110" s="10"/>
      <c r="G110" s="10"/>
      <c r="H110" s="10"/>
      <c r="I110" s="10"/>
      <c r="J110" s="10"/>
      <c r="K110" s="10"/>
      <c r="L110" s="15"/>
      <c r="M110" s="10"/>
      <c r="N110" s="10"/>
      <c r="O110" s="10"/>
      <c r="P110" s="12" t="e">
        <f>L110-#REF!</f>
        <v>#REF!</v>
      </c>
      <c r="Q110" s="1" t="e">
        <f>P110-'ВЕРНАЯ на АВГУСТ'!P110</f>
        <v>#REF!</v>
      </c>
    </row>
    <row r="111" spans="1:17" x14ac:dyDescent="0.25">
      <c r="A111" s="71" t="s">
        <v>30</v>
      </c>
      <c r="B111" s="71" t="s">
        <v>13</v>
      </c>
      <c r="C111" s="9" t="s">
        <v>6</v>
      </c>
      <c r="D111" s="20">
        <f t="shared" si="14"/>
        <v>11414.1</v>
      </c>
      <c r="E111" s="10">
        <v>1552.1</v>
      </c>
      <c r="F111" s="10">
        <v>300</v>
      </c>
      <c r="G111" s="10">
        <v>800</v>
      </c>
      <c r="H111" s="10">
        <v>980</v>
      </c>
      <c r="I111" s="10">
        <v>560</v>
      </c>
      <c r="J111" s="10">
        <v>375</v>
      </c>
      <c r="K111" s="10">
        <f>K112+K113+K114+K115+K116</f>
        <v>22</v>
      </c>
      <c r="L111" s="20">
        <f>L112+L113+L114+L115+L116</f>
        <v>1575</v>
      </c>
      <c r="M111" s="10">
        <f>M112+M113+M114+M115+M116</f>
        <v>1750</v>
      </c>
      <c r="N111" s="10">
        <f>N112+N113+N114+N115+N116</f>
        <v>1750</v>
      </c>
      <c r="O111" s="10">
        <f>O112+O113+O114+O115+O116</f>
        <v>1750</v>
      </c>
      <c r="P111" s="24" t="e">
        <f>L111-#REF!</f>
        <v>#REF!</v>
      </c>
      <c r="Q111" s="1" t="e">
        <f>P111-'ВЕРНАЯ на АВГУСТ'!P111</f>
        <v>#REF!</v>
      </c>
    </row>
    <row r="112" spans="1:17" x14ac:dyDescent="0.25">
      <c r="A112" s="71"/>
      <c r="B112" s="71"/>
      <c r="C112" s="9" t="s">
        <v>7</v>
      </c>
      <c r="D112" s="20">
        <f t="shared" si="14"/>
        <v>11414.1</v>
      </c>
      <c r="E112" s="10">
        <v>1552.1</v>
      </c>
      <c r="F112" s="10">
        <v>300</v>
      </c>
      <c r="G112" s="10">
        <v>800</v>
      </c>
      <c r="H112" s="10">
        <v>980</v>
      </c>
      <c r="I112" s="10">
        <v>560</v>
      </c>
      <c r="J112" s="10">
        <v>375</v>
      </c>
      <c r="K112" s="10">
        <v>22</v>
      </c>
      <c r="L112" s="20">
        <f>1750-175</f>
        <v>1575</v>
      </c>
      <c r="M112" s="10">
        <v>1750</v>
      </c>
      <c r="N112" s="10">
        <v>1750</v>
      </c>
      <c r="O112" s="10">
        <v>1750</v>
      </c>
      <c r="P112" s="24" t="e">
        <f>L112-#REF!</f>
        <v>#REF!</v>
      </c>
      <c r="Q112" s="1" t="e">
        <f>P112-'ВЕРНАЯ на АВГУСТ'!P112</f>
        <v>#REF!</v>
      </c>
    </row>
    <row r="113" spans="1:17" ht="24" x14ac:dyDescent="0.25">
      <c r="A113" s="71"/>
      <c r="B113" s="71"/>
      <c r="C113" s="9" t="s">
        <v>8</v>
      </c>
      <c r="D113" s="10">
        <f t="shared" si="14"/>
        <v>0</v>
      </c>
      <c r="E113" s="10">
        <v>0</v>
      </c>
      <c r="F113" s="10">
        <v>0</v>
      </c>
      <c r="G113" s="10">
        <v>0</v>
      </c>
      <c r="H113" s="10">
        <v>0</v>
      </c>
      <c r="I113" s="10">
        <v>0</v>
      </c>
      <c r="J113" s="10">
        <v>0</v>
      </c>
      <c r="K113" s="10">
        <v>0</v>
      </c>
      <c r="L113" s="15">
        <v>0</v>
      </c>
      <c r="M113" s="10">
        <v>0</v>
      </c>
      <c r="N113" s="10">
        <v>0</v>
      </c>
      <c r="O113" s="10">
        <v>0</v>
      </c>
      <c r="P113" s="12" t="e">
        <f>L113-#REF!</f>
        <v>#REF!</v>
      </c>
      <c r="Q113" s="1" t="e">
        <f>P113-'ВЕРНАЯ на АВГУСТ'!P113</f>
        <v>#REF!</v>
      </c>
    </row>
    <row r="114" spans="1:17" ht="24" x14ac:dyDescent="0.25">
      <c r="A114" s="71"/>
      <c r="B114" s="71"/>
      <c r="C114" s="9" t="s">
        <v>9</v>
      </c>
      <c r="D114" s="10">
        <f t="shared" si="14"/>
        <v>0</v>
      </c>
      <c r="E114" s="10">
        <v>0</v>
      </c>
      <c r="F114" s="10">
        <v>0</v>
      </c>
      <c r="G114" s="10">
        <v>0</v>
      </c>
      <c r="H114" s="10">
        <v>0</v>
      </c>
      <c r="I114" s="10">
        <v>0</v>
      </c>
      <c r="J114" s="10">
        <v>0</v>
      </c>
      <c r="K114" s="10">
        <v>0</v>
      </c>
      <c r="L114" s="15">
        <v>0</v>
      </c>
      <c r="M114" s="10">
        <v>0</v>
      </c>
      <c r="N114" s="10">
        <v>0</v>
      </c>
      <c r="O114" s="10">
        <v>0</v>
      </c>
      <c r="P114" s="12" t="e">
        <f>L114-#REF!</f>
        <v>#REF!</v>
      </c>
      <c r="Q114" s="1" t="e">
        <f>P114-'ВЕРНАЯ на АВГУСТ'!P114</f>
        <v>#REF!</v>
      </c>
    </row>
    <row r="115" spans="1:17" ht="36" x14ac:dyDescent="0.25">
      <c r="A115" s="71"/>
      <c r="B115" s="71"/>
      <c r="C115" s="9" t="s">
        <v>10</v>
      </c>
      <c r="D115" s="10">
        <f t="shared" si="14"/>
        <v>0</v>
      </c>
      <c r="E115" s="10">
        <v>0</v>
      </c>
      <c r="F115" s="10">
        <v>0</v>
      </c>
      <c r="G115" s="10">
        <v>0</v>
      </c>
      <c r="H115" s="10">
        <v>0</v>
      </c>
      <c r="I115" s="10">
        <v>0</v>
      </c>
      <c r="J115" s="10">
        <v>0</v>
      </c>
      <c r="K115" s="10">
        <v>0</v>
      </c>
      <c r="L115" s="15">
        <v>0</v>
      </c>
      <c r="M115" s="10">
        <v>0</v>
      </c>
      <c r="N115" s="10">
        <v>0</v>
      </c>
      <c r="O115" s="10">
        <v>0</v>
      </c>
      <c r="P115" s="12" t="e">
        <f>L115-#REF!</f>
        <v>#REF!</v>
      </c>
      <c r="Q115" s="1" t="e">
        <f>P115-'ВЕРНАЯ на АВГУСТ'!P115</f>
        <v>#REF!</v>
      </c>
    </row>
    <row r="116" spans="1:17" x14ac:dyDescent="0.25">
      <c r="A116" s="9"/>
      <c r="B116" s="9"/>
      <c r="C116" s="9"/>
      <c r="D116" s="10">
        <f t="shared" si="14"/>
        <v>0</v>
      </c>
      <c r="E116" s="10"/>
      <c r="F116" s="10"/>
      <c r="G116" s="10"/>
      <c r="H116" s="10"/>
      <c r="I116" s="10"/>
      <c r="J116" s="10"/>
      <c r="K116" s="10"/>
      <c r="L116" s="15"/>
      <c r="M116" s="10"/>
      <c r="N116" s="10"/>
      <c r="O116" s="10"/>
      <c r="P116" s="12" t="e">
        <f>L116-#REF!</f>
        <v>#REF!</v>
      </c>
      <c r="Q116" s="1" t="e">
        <f>P116-'ВЕРНАЯ на АВГУСТ'!P116</f>
        <v>#REF!</v>
      </c>
    </row>
    <row r="117" spans="1:17" x14ac:dyDescent="0.25">
      <c r="A117" s="71" t="s">
        <v>31</v>
      </c>
      <c r="B117" s="71" t="s">
        <v>13</v>
      </c>
      <c r="C117" s="9" t="s">
        <v>6</v>
      </c>
      <c r="D117" s="20">
        <f t="shared" si="14"/>
        <v>7524.7</v>
      </c>
      <c r="E117" s="10">
        <v>200</v>
      </c>
      <c r="F117" s="10">
        <v>308</v>
      </c>
      <c r="G117" s="10">
        <v>1287.8</v>
      </c>
      <c r="H117" s="10">
        <v>200</v>
      </c>
      <c r="I117" s="10">
        <v>730</v>
      </c>
      <c r="J117" s="10">
        <v>1203.7</v>
      </c>
      <c r="K117" s="10">
        <f>K118+K119+K120+K121+K122</f>
        <v>455.2</v>
      </c>
      <c r="L117" s="20">
        <f>L118+L119+L120+L121+L122</f>
        <v>740</v>
      </c>
      <c r="M117" s="10">
        <f>M118+M119+M120+M121+M122</f>
        <v>800</v>
      </c>
      <c r="N117" s="10">
        <f>N118+N119+N120+N121+N122</f>
        <v>800</v>
      </c>
      <c r="O117" s="10">
        <f>O118+O119+O120+O121+O122</f>
        <v>800</v>
      </c>
      <c r="P117" s="24" t="e">
        <f>L117-#REF!</f>
        <v>#REF!</v>
      </c>
      <c r="Q117" s="1" t="e">
        <f>P117-'ВЕРНАЯ на АВГУСТ'!P117</f>
        <v>#REF!</v>
      </c>
    </row>
    <row r="118" spans="1:17" x14ac:dyDescent="0.25">
      <c r="A118" s="71"/>
      <c r="B118" s="71"/>
      <c r="C118" s="9" t="s">
        <v>7</v>
      </c>
      <c r="D118" s="20">
        <f t="shared" si="14"/>
        <v>7524.7</v>
      </c>
      <c r="E118" s="10">
        <v>200</v>
      </c>
      <c r="F118" s="10">
        <v>308</v>
      </c>
      <c r="G118" s="10">
        <v>1287.8</v>
      </c>
      <c r="H118" s="10">
        <v>200</v>
      </c>
      <c r="I118" s="10">
        <v>730</v>
      </c>
      <c r="J118" s="10">
        <v>1203.7</v>
      </c>
      <c r="K118" s="10">
        <v>455.2</v>
      </c>
      <c r="L118" s="20">
        <f>800-60</f>
        <v>740</v>
      </c>
      <c r="M118" s="10">
        <v>800</v>
      </c>
      <c r="N118" s="10">
        <v>800</v>
      </c>
      <c r="O118" s="10">
        <v>800</v>
      </c>
      <c r="P118" s="24" t="e">
        <f>L118-#REF!</f>
        <v>#REF!</v>
      </c>
      <c r="Q118" s="1" t="e">
        <f>P118-'ВЕРНАЯ на АВГУСТ'!P118</f>
        <v>#REF!</v>
      </c>
    </row>
    <row r="119" spans="1:17" ht="24" x14ac:dyDescent="0.25">
      <c r="A119" s="71"/>
      <c r="B119" s="71"/>
      <c r="C119" s="9" t="s">
        <v>8</v>
      </c>
      <c r="D119" s="10">
        <f t="shared" si="14"/>
        <v>0</v>
      </c>
      <c r="E119" s="10">
        <v>0</v>
      </c>
      <c r="F119" s="10">
        <v>0</v>
      </c>
      <c r="G119" s="10">
        <v>0</v>
      </c>
      <c r="H119" s="10">
        <v>0</v>
      </c>
      <c r="I119" s="10">
        <v>0</v>
      </c>
      <c r="J119" s="10">
        <v>0</v>
      </c>
      <c r="K119" s="10">
        <v>0</v>
      </c>
      <c r="L119" s="15">
        <v>0</v>
      </c>
      <c r="M119" s="10">
        <v>0</v>
      </c>
      <c r="N119" s="10">
        <v>0</v>
      </c>
      <c r="O119" s="10">
        <v>0</v>
      </c>
      <c r="P119" s="12" t="e">
        <f>L119-#REF!</f>
        <v>#REF!</v>
      </c>
      <c r="Q119" s="1" t="e">
        <f>P119-'ВЕРНАЯ на АВГУСТ'!P119</f>
        <v>#REF!</v>
      </c>
    </row>
    <row r="120" spans="1:17" ht="24" x14ac:dyDescent="0.25">
      <c r="A120" s="71"/>
      <c r="B120" s="71"/>
      <c r="C120" s="9" t="s">
        <v>9</v>
      </c>
      <c r="D120" s="10">
        <f t="shared" si="14"/>
        <v>0</v>
      </c>
      <c r="E120" s="10">
        <v>0</v>
      </c>
      <c r="F120" s="10">
        <v>0</v>
      </c>
      <c r="G120" s="10">
        <v>0</v>
      </c>
      <c r="H120" s="10">
        <v>0</v>
      </c>
      <c r="I120" s="10">
        <v>0</v>
      </c>
      <c r="J120" s="10">
        <v>0</v>
      </c>
      <c r="K120" s="10">
        <v>0</v>
      </c>
      <c r="L120" s="15">
        <v>0</v>
      </c>
      <c r="M120" s="10">
        <v>0</v>
      </c>
      <c r="N120" s="10">
        <v>0</v>
      </c>
      <c r="O120" s="10">
        <v>0</v>
      </c>
      <c r="P120" s="12" t="e">
        <f>L120-#REF!</f>
        <v>#REF!</v>
      </c>
      <c r="Q120" s="1" t="e">
        <f>P120-'ВЕРНАЯ на АВГУСТ'!P120</f>
        <v>#REF!</v>
      </c>
    </row>
    <row r="121" spans="1:17" ht="36" x14ac:dyDescent="0.25">
      <c r="A121" s="71"/>
      <c r="B121" s="71"/>
      <c r="C121" s="9" t="s">
        <v>10</v>
      </c>
      <c r="D121" s="10">
        <f t="shared" si="14"/>
        <v>0</v>
      </c>
      <c r="E121" s="10">
        <v>0</v>
      </c>
      <c r="F121" s="10">
        <v>0</v>
      </c>
      <c r="G121" s="10">
        <v>0</v>
      </c>
      <c r="H121" s="10">
        <v>0</v>
      </c>
      <c r="I121" s="10">
        <v>0</v>
      </c>
      <c r="J121" s="10">
        <v>0</v>
      </c>
      <c r="K121" s="10">
        <v>0</v>
      </c>
      <c r="L121" s="15">
        <v>0</v>
      </c>
      <c r="M121" s="10">
        <v>0</v>
      </c>
      <c r="N121" s="10">
        <v>0</v>
      </c>
      <c r="O121" s="10">
        <v>0</v>
      </c>
      <c r="P121" s="12" t="e">
        <f>L121-#REF!</f>
        <v>#REF!</v>
      </c>
      <c r="Q121" s="1" t="e">
        <f>P121-'ВЕРНАЯ на АВГУСТ'!P121</f>
        <v>#REF!</v>
      </c>
    </row>
    <row r="122" spans="1:17" x14ac:dyDescent="0.25">
      <c r="A122" s="9"/>
      <c r="B122" s="9"/>
      <c r="C122" s="9"/>
      <c r="D122" s="10">
        <f t="shared" si="14"/>
        <v>0</v>
      </c>
      <c r="E122" s="10"/>
      <c r="F122" s="10"/>
      <c r="G122" s="10"/>
      <c r="H122" s="10"/>
      <c r="I122" s="10"/>
      <c r="J122" s="10"/>
      <c r="K122" s="10"/>
      <c r="L122" s="15"/>
      <c r="M122" s="10"/>
      <c r="N122" s="10"/>
      <c r="O122" s="10"/>
      <c r="P122" s="12" t="e">
        <f>L122-#REF!</f>
        <v>#REF!</v>
      </c>
      <c r="Q122" s="1" t="e">
        <f>P122-'ВЕРНАЯ на АВГУСТ'!P122</f>
        <v>#REF!</v>
      </c>
    </row>
    <row r="123" spans="1:17" x14ac:dyDescent="0.25">
      <c r="A123" s="71" t="s">
        <v>32</v>
      </c>
      <c r="B123" s="71" t="s">
        <v>21</v>
      </c>
      <c r="C123" s="9" t="s">
        <v>6</v>
      </c>
      <c r="D123" s="10">
        <f t="shared" si="14"/>
        <v>152758.39999999999</v>
      </c>
      <c r="E123" s="10">
        <v>0</v>
      </c>
      <c r="F123" s="10">
        <v>0</v>
      </c>
      <c r="G123" s="10">
        <v>0</v>
      </c>
      <c r="H123" s="10">
        <v>28690</v>
      </c>
      <c r="I123" s="10">
        <v>22633.5</v>
      </c>
      <c r="J123" s="10">
        <v>22633.5</v>
      </c>
      <c r="K123" s="10">
        <f>K124+K125+K126+K127+K128</f>
        <v>23265.5</v>
      </c>
      <c r="L123" s="15">
        <f>L124+L125+L126+L127+L128</f>
        <v>20116.900000000001</v>
      </c>
      <c r="M123" s="10">
        <f>M124+M125+M126+M127+M128</f>
        <v>17852.8</v>
      </c>
      <c r="N123" s="10">
        <f>N124+N125+N126+N127+N128</f>
        <v>17566.2</v>
      </c>
      <c r="O123" s="10">
        <f>O124+O125+O126+O127+O128</f>
        <v>0</v>
      </c>
      <c r="P123" s="12" t="e">
        <f>L123-#REF!</f>
        <v>#REF!</v>
      </c>
      <c r="Q123" s="1" t="e">
        <f>P123-'ВЕРНАЯ на АВГУСТ'!P123</f>
        <v>#REF!</v>
      </c>
    </row>
    <row r="124" spans="1:17" x14ac:dyDescent="0.25">
      <c r="A124" s="71"/>
      <c r="B124" s="71"/>
      <c r="C124" s="9" t="s">
        <v>7</v>
      </c>
      <c r="D124" s="10">
        <f t="shared" si="14"/>
        <v>16516.599999999999</v>
      </c>
      <c r="E124" s="9"/>
      <c r="F124" s="9"/>
      <c r="G124" s="9"/>
      <c r="H124" s="10">
        <v>2869</v>
      </c>
      <c r="I124" s="10">
        <v>2489.6999999999998</v>
      </c>
      <c r="J124" s="10">
        <v>2489.6999999999998</v>
      </c>
      <c r="K124" s="10">
        <v>2559.1999999999998</v>
      </c>
      <c r="L124" s="15">
        <v>2212.9</v>
      </c>
      <c r="M124" s="10">
        <v>1963.8</v>
      </c>
      <c r="N124" s="10">
        <v>1932.3</v>
      </c>
      <c r="O124" s="10">
        <v>0</v>
      </c>
      <c r="P124" s="12" t="e">
        <f>L124-#REF!</f>
        <v>#REF!</v>
      </c>
      <c r="Q124" s="1" t="e">
        <f>P124-'ВЕРНАЯ на АВГУСТ'!P124</f>
        <v>#REF!</v>
      </c>
    </row>
    <row r="125" spans="1:17" ht="24" x14ac:dyDescent="0.25">
      <c r="A125" s="71"/>
      <c r="B125" s="71"/>
      <c r="C125" s="9" t="s">
        <v>8</v>
      </c>
      <c r="D125" s="10">
        <f t="shared" si="14"/>
        <v>136241.80000000002</v>
      </c>
      <c r="E125" s="10">
        <v>0</v>
      </c>
      <c r="F125" s="10">
        <v>0</v>
      </c>
      <c r="G125" s="10">
        <v>0</v>
      </c>
      <c r="H125" s="10">
        <v>25821</v>
      </c>
      <c r="I125" s="10">
        <v>20143.8</v>
      </c>
      <c r="J125" s="10">
        <v>20143.8</v>
      </c>
      <c r="K125" s="10">
        <v>20706.3</v>
      </c>
      <c r="L125" s="15">
        <v>17904</v>
      </c>
      <c r="M125" s="10">
        <v>15889</v>
      </c>
      <c r="N125" s="10">
        <v>15633.9</v>
      </c>
      <c r="O125" s="10">
        <v>0</v>
      </c>
      <c r="P125" s="12" t="e">
        <f>L125-#REF!</f>
        <v>#REF!</v>
      </c>
      <c r="Q125" s="1" t="e">
        <f>P125-'ВЕРНАЯ на АВГУСТ'!P125</f>
        <v>#REF!</v>
      </c>
    </row>
    <row r="126" spans="1:17" ht="24" x14ac:dyDescent="0.25">
      <c r="A126" s="71"/>
      <c r="B126" s="71"/>
      <c r="C126" s="9" t="s">
        <v>9</v>
      </c>
      <c r="D126" s="10">
        <f t="shared" si="14"/>
        <v>0</v>
      </c>
      <c r="E126" s="10">
        <v>0</v>
      </c>
      <c r="F126" s="10">
        <v>0</v>
      </c>
      <c r="G126" s="10">
        <v>0</v>
      </c>
      <c r="H126" s="10">
        <v>0</v>
      </c>
      <c r="I126" s="10">
        <v>0</v>
      </c>
      <c r="J126" s="10">
        <v>0</v>
      </c>
      <c r="K126" s="10">
        <v>0</v>
      </c>
      <c r="L126" s="15">
        <v>0</v>
      </c>
      <c r="M126" s="10">
        <v>0</v>
      </c>
      <c r="N126" s="10">
        <v>0</v>
      </c>
      <c r="O126" s="10">
        <v>0</v>
      </c>
      <c r="P126" s="12" t="e">
        <f>L126-#REF!</f>
        <v>#REF!</v>
      </c>
      <c r="Q126" s="1" t="e">
        <f>P126-'ВЕРНАЯ на АВГУСТ'!P126</f>
        <v>#REF!</v>
      </c>
    </row>
    <row r="127" spans="1:17" ht="36" x14ac:dyDescent="0.25">
      <c r="A127" s="71"/>
      <c r="B127" s="71"/>
      <c r="C127" s="9" t="s">
        <v>10</v>
      </c>
      <c r="D127" s="10">
        <f t="shared" si="14"/>
        <v>0</v>
      </c>
      <c r="E127" s="10">
        <v>0</v>
      </c>
      <c r="F127" s="10">
        <v>0</v>
      </c>
      <c r="G127" s="10">
        <v>0</v>
      </c>
      <c r="H127" s="10">
        <v>0</v>
      </c>
      <c r="I127" s="10">
        <v>0</v>
      </c>
      <c r="J127" s="10">
        <v>0</v>
      </c>
      <c r="K127" s="10">
        <v>0</v>
      </c>
      <c r="L127" s="15">
        <v>0</v>
      </c>
      <c r="M127" s="10">
        <v>0</v>
      </c>
      <c r="N127" s="10">
        <v>0</v>
      </c>
      <c r="O127" s="10">
        <v>0</v>
      </c>
      <c r="P127" s="12" t="e">
        <f>L127-#REF!</f>
        <v>#REF!</v>
      </c>
      <c r="Q127" s="1" t="e">
        <f>P127-'ВЕРНАЯ на АВГУСТ'!P127</f>
        <v>#REF!</v>
      </c>
    </row>
    <row r="128" spans="1:17" x14ac:dyDescent="0.25">
      <c r="A128" s="9"/>
      <c r="B128" s="9"/>
      <c r="C128" s="9"/>
      <c r="D128" s="10">
        <f t="shared" si="14"/>
        <v>0</v>
      </c>
      <c r="E128" s="10"/>
      <c r="F128" s="10"/>
      <c r="G128" s="10"/>
      <c r="H128" s="10"/>
      <c r="I128" s="10"/>
      <c r="J128" s="10"/>
      <c r="K128" s="10"/>
      <c r="L128" s="15"/>
      <c r="M128" s="10"/>
      <c r="N128" s="10"/>
      <c r="O128" s="10"/>
      <c r="P128" s="12" t="e">
        <f>L128-#REF!</f>
        <v>#REF!</v>
      </c>
      <c r="Q128" s="1" t="e">
        <f>P128-'ВЕРНАЯ на АВГУСТ'!P128</f>
        <v>#REF!</v>
      </c>
    </row>
    <row r="129" spans="1:17" x14ac:dyDescent="0.25">
      <c r="A129" s="71" t="s">
        <v>33</v>
      </c>
      <c r="B129" s="71" t="s">
        <v>13</v>
      </c>
      <c r="C129" s="9" t="s">
        <v>6</v>
      </c>
      <c r="D129" s="10">
        <f t="shared" si="14"/>
        <v>183113.4</v>
      </c>
      <c r="E129" s="10">
        <v>0</v>
      </c>
      <c r="F129" s="10">
        <v>0</v>
      </c>
      <c r="G129" s="10">
        <v>0</v>
      </c>
      <c r="H129" s="10">
        <v>8363.4</v>
      </c>
      <c r="I129" s="10">
        <v>28667.599999999999</v>
      </c>
      <c r="J129" s="10">
        <v>30508.7</v>
      </c>
      <c r="K129" s="10">
        <f>K130+K131+K132+K133+K134</f>
        <v>29758.9</v>
      </c>
      <c r="L129" s="15">
        <f>L130+L131+L132+L133+L134</f>
        <v>31512.7</v>
      </c>
      <c r="M129" s="10">
        <f>M130+M131+M132+M133+M134</f>
        <v>27667</v>
      </c>
      <c r="N129" s="10">
        <f>N130+N131+N132+N133+N134</f>
        <v>26635.100000000002</v>
      </c>
      <c r="O129" s="10">
        <f>O130+O131+O132+O133+O134</f>
        <v>0</v>
      </c>
      <c r="P129" s="12" t="e">
        <f>L129-#REF!</f>
        <v>#REF!</v>
      </c>
      <c r="Q129" s="1" t="e">
        <f>P129-'ВЕРНАЯ на АВГУСТ'!P129</f>
        <v>#REF!</v>
      </c>
    </row>
    <row r="130" spans="1:17" x14ac:dyDescent="0.25">
      <c r="A130" s="71"/>
      <c r="B130" s="71"/>
      <c r="C130" s="9" t="s">
        <v>7</v>
      </c>
      <c r="D130" s="10">
        <f t="shared" si="14"/>
        <v>20058.900000000001</v>
      </c>
      <c r="E130" s="10">
        <v>0</v>
      </c>
      <c r="F130" s="10">
        <v>0</v>
      </c>
      <c r="G130" s="10">
        <v>0</v>
      </c>
      <c r="H130" s="10">
        <v>836.3</v>
      </c>
      <c r="I130" s="10">
        <v>3153.4</v>
      </c>
      <c r="J130" s="10">
        <v>3356</v>
      </c>
      <c r="K130" s="10">
        <v>3273.5</v>
      </c>
      <c r="L130" s="15">
        <v>3466.4</v>
      </c>
      <c r="M130" s="10">
        <v>3043.4</v>
      </c>
      <c r="N130" s="10">
        <v>2929.9</v>
      </c>
      <c r="O130" s="10">
        <v>0</v>
      </c>
      <c r="P130" s="12" t="e">
        <f>L130-#REF!</f>
        <v>#REF!</v>
      </c>
      <c r="Q130" s="1" t="e">
        <f>P130-'ВЕРНАЯ на АВГУСТ'!P130</f>
        <v>#REF!</v>
      </c>
    </row>
    <row r="131" spans="1:17" ht="24" x14ac:dyDescent="0.25">
      <c r="A131" s="71"/>
      <c r="B131" s="71"/>
      <c r="C131" s="9" t="s">
        <v>8</v>
      </c>
      <c r="D131" s="10">
        <f t="shared" si="14"/>
        <v>163054.5</v>
      </c>
      <c r="E131" s="10">
        <v>0</v>
      </c>
      <c r="F131" s="10">
        <v>0</v>
      </c>
      <c r="G131" s="10">
        <v>0</v>
      </c>
      <c r="H131" s="10">
        <v>7527.1</v>
      </c>
      <c r="I131" s="10">
        <v>25514.2</v>
      </c>
      <c r="J131" s="10">
        <v>27152.7</v>
      </c>
      <c r="K131" s="10">
        <v>26485.4</v>
      </c>
      <c r="L131" s="15">
        <v>28046.3</v>
      </c>
      <c r="M131" s="10">
        <v>24623.599999999999</v>
      </c>
      <c r="N131" s="10">
        <v>23705.200000000001</v>
      </c>
      <c r="O131" s="10">
        <v>0</v>
      </c>
      <c r="P131" s="12" t="e">
        <f>L131-#REF!</f>
        <v>#REF!</v>
      </c>
      <c r="Q131" s="1" t="e">
        <f>P131-'ВЕРНАЯ на АВГУСТ'!P131</f>
        <v>#REF!</v>
      </c>
    </row>
    <row r="132" spans="1:17" ht="24" x14ac:dyDescent="0.25">
      <c r="A132" s="71"/>
      <c r="B132" s="71"/>
      <c r="C132" s="9" t="s">
        <v>9</v>
      </c>
      <c r="D132" s="10">
        <f t="shared" si="14"/>
        <v>0</v>
      </c>
      <c r="E132" s="10">
        <v>0</v>
      </c>
      <c r="F132" s="10">
        <v>0</v>
      </c>
      <c r="G132" s="10">
        <v>0</v>
      </c>
      <c r="H132" s="10">
        <v>0</v>
      </c>
      <c r="I132" s="10">
        <v>0</v>
      </c>
      <c r="J132" s="10">
        <v>0</v>
      </c>
      <c r="K132" s="10">
        <v>0</v>
      </c>
      <c r="L132" s="15">
        <v>0</v>
      </c>
      <c r="M132" s="10">
        <v>0</v>
      </c>
      <c r="N132" s="10">
        <v>0</v>
      </c>
      <c r="O132" s="10">
        <v>0</v>
      </c>
      <c r="P132" s="12" t="e">
        <f>L132-#REF!</f>
        <v>#REF!</v>
      </c>
      <c r="Q132" s="1" t="e">
        <f>P132-'ВЕРНАЯ на АВГУСТ'!P132</f>
        <v>#REF!</v>
      </c>
    </row>
    <row r="133" spans="1:17" ht="36" x14ac:dyDescent="0.25">
      <c r="A133" s="71"/>
      <c r="B133" s="71"/>
      <c r="C133" s="9" t="s">
        <v>10</v>
      </c>
      <c r="D133" s="10">
        <f t="shared" si="14"/>
        <v>0</v>
      </c>
      <c r="E133" s="10">
        <v>0</v>
      </c>
      <c r="F133" s="10">
        <v>0</v>
      </c>
      <c r="G133" s="10">
        <v>0</v>
      </c>
      <c r="H133" s="10">
        <v>0</v>
      </c>
      <c r="I133" s="10">
        <v>0</v>
      </c>
      <c r="J133" s="10">
        <v>0</v>
      </c>
      <c r="K133" s="10">
        <v>0</v>
      </c>
      <c r="L133" s="15">
        <v>0</v>
      </c>
      <c r="M133" s="10">
        <v>0</v>
      </c>
      <c r="N133" s="10">
        <v>0</v>
      </c>
      <c r="O133" s="10">
        <v>0</v>
      </c>
      <c r="P133" s="12" t="e">
        <f>L133-#REF!</f>
        <v>#REF!</v>
      </c>
      <c r="Q133" s="1" t="e">
        <f>P133-'ВЕРНАЯ на АВГУСТ'!P133</f>
        <v>#REF!</v>
      </c>
    </row>
    <row r="134" spans="1:17" x14ac:dyDescent="0.25">
      <c r="A134" s="9"/>
      <c r="B134" s="9"/>
      <c r="C134" s="9"/>
      <c r="D134" s="10">
        <f t="shared" si="14"/>
        <v>0</v>
      </c>
      <c r="E134" s="10"/>
      <c r="F134" s="10"/>
      <c r="G134" s="10"/>
      <c r="H134" s="10"/>
      <c r="I134" s="10"/>
      <c r="J134" s="10"/>
      <c r="K134" s="10"/>
      <c r="L134" s="15"/>
      <c r="M134" s="10"/>
      <c r="N134" s="10"/>
      <c r="O134" s="10"/>
      <c r="P134" s="12" t="e">
        <f>L134-#REF!</f>
        <v>#REF!</v>
      </c>
      <c r="Q134" s="1" t="e">
        <f>P134-'ВЕРНАЯ на АВГУСТ'!P134</f>
        <v>#REF!</v>
      </c>
    </row>
    <row r="135" spans="1:17" x14ac:dyDescent="0.25">
      <c r="A135" s="73" t="s">
        <v>34</v>
      </c>
      <c r="B135" s="71"/>
      <c r="C135" s="9" t="s">
        <v>6</v>
      </c>
      <c r="D135" s="10">
        <f t="shared" si="14"/>
        <v>1918134.4</v>
      </c>
      <c r="E135" s="10">
        <f t="shared" ref="E135:O140" si="16">E141+E147+E153+E159+E165</f>
        <v>297486.5</v>
      </c>
      <c r="F135" s="10">
        <f t="shared" si="16"/>
        <v>153757.29999999999</v>
      </c>
      <c r="G135" s="10">
        <f t="shared" si="16"/>
        <v>157294.9</v>
      </c>
      <c r="H135" s="10">
        <f t="shared" si="16"/>
        <v>131371.29999999999</v>
      </c>
      <c r="I135" s="10">
        <f t="shared" si="16"/>
        <v>152122.19999999998</v>
      </c>
      <c r="J135" s="10">
        <f t="shared" si="16"/>
        <v>152893.4</v>
      </c>
      <c r="K135" s="10">
        <f t="shared" si="16"/>
        <v>156893.5</v>
      </c>
      <c r="L135" s="15">
        <f t="shared" si="16"/>
        <v>176976.59999999998</v>
      </c>
      <c r="M135" s="10">
        <f t="shared" si="16"/>
        <v>178753.69999999998</v>
      </c>
      <c r="N135" s="10">
        <f t="shared" si="16"/>
        <v>179769.4</v>
      </c>
      <c r="O135" s="10">
        <f t="shared" si="16"/>
        <v>180815.59999999998</v>
      </c>
      <c r="P135" s="12" t="e">
        <f>L135-#REF!</f>
        <v>#REF!</v>
      </c>
      <c r="Q135" s="1" t="e">
        <f>P135-'ВЕРНАЯ на АВГУСТ'!P135</f>
        <v>#REF!</v>
      </c>
    </row>
    <row r="136" spans="1:17" x14ac:dyDescent="0.25">
      <c r="A136" s="73"/>
      <c r="B136" s="71"/>
      <c r="C136" s="9" t="s">
        <v>7</v>
      </c>
      <c r="D136" s="10">
        <f t="shared" si="14"/>
        <v>1387624.2000000002</v>
      </c>
      <c r="E136" s="10">
        <f t="shared" si="16"/>
        <v>126152.8</v>
      </c>
      <c r="F136" s="10">
        <f t="shared" si="16"/>
        <v>113108.9</v>
      </c>
      <c r="G136" s="10">
        <f t="shared" si="16"/>
        <v>110949.5</v>
      </c>
      <c r="H136" s="10">
        <f t="shared" si="16"/>
        <v>108332</v>
      </c>
      <c r="I136" s="10">
        <f t="shared" si="16"/>
        <v>108831.7</v>
      </c>
      <c r="J136" s="10">
        <f t="shared" si="16"/>
        <v>116255.1</v>
      </c>
      <c r="K136" s="10">
        <f t="shared" si="16"/>
        <v>125196</v>
      </c>
      <c r="L136" s="15">
        <f t="shared" si="16"/>
        <v>144106.29999999999</v>
      </c>
      <c r="M136" s="10">
        <f t="shared" si="16"/>
        <v>144897.29999999999</v>
      </c>
      <c r="N136" s="10">
        <f t="shared" si="16"/>
        <v>144897.29999999999</v>
      </c>
      <c r="O136" s="10">
        <f t="shared" si="16"/>
        <v>144897.29999999999</v>
      </c>
      <c r="P136" s="12" t="e">
        <f>L136-#REF!</f>
        <v>#REF!</v>
      </c>
      <c r="Q136" s="1" t="e">
        <f>P136-'ВЕРНАЯ на АВГУСТ'!P136</f>
        <v>#REF!</v>
      </c>
    </row>
    <row r="137" spans="1:17" ht="24" x14ac:dyDescent="0.25">
      <c r="A137" s="73"/>
      <c r="B137" s="71"/>
      <c r="C137" s="9" t="s">
        <v>8</v>
      </c>
      <c r="D137" s="10">
        <f t="shared" si="14"/>
        <v>0</v>
      </c>
      <c r="E137" s="10">
        <f t="shared" si="16"/>
        <v>0</v>
      </c>
      <c r="F137" s="10">
        <f t="shared" si="16"/>
        <v>0</v>
      </c>
      <c r="G137" s="10">
        <f t="shared" si="16"/>
        <v>0</v>
      </c>
      <c r="H137" s="10">
        <f t="shared" si="16"/>
        <v>0</v>
      </c>
      <c r="I137" s="10">
        <f t="shared" si="16"/>
        <v>0</v>
      </c>
      <c r="J137" s="10">
        <f t="shared" si="16"/>
        <v>0</v>
      </c>
      <c r="K137" s="10">
        <f t="shared" si="16"/>
        <v>0</v>
      </c>
      <c r="L137" s="15">
        <f t="shared" si="16"/>
        <v>0</v>
      </c>
      <c r="M137" s="10">
        <f t="shared" si="16"/>
        <v>0</v>
      </c>
      <c r="N137" s="10">
        <f t="shared" si="16"/>
        <v>0</v>
      </c>
      <c r="O137" s="10">
        <f t="shared" si="16"/>
        <v>0</v>
      </c>
      <c r="P137" s="12" t="e">
        <f>L137-#REF!</f>
        <v>#REF!</v>
      </c>
      <c r="Q137" s="1" t="e">
        <f>P137-'ВЕРНАЯ на АВГУСТ'!P137</f>
        <v>#REF!</v>
      </c>
    </row>
    <row r="138" spans="1:17" ht="24" x14ac:dyDescent="0.25">
      <c r="A138" s="73"/>
      <c r="B138" s="71"/>
      <c r="C138" s="9" t="s">
        <v>9</v>
      </c>
      <c r="D138" s="10">
        <f t="shared" si="14"/>
        <v>215836.4</v>
      </c>
      <c r="E138" s="10">
        <f t="shared" si="16"/>
        <v>153033.70000000001</v>
      </c>
      <c r="F138" s="10">
        <f t="shared" si="16"/>
        <v>21524.9</v>
      </c>
      <c r="G138" s="10">
        <f t="shared" si="16"/>
        <v>21392.5</v>
      </c>
      <c r="H138" s="10">
        <f t="shared" si="16"/>
        <v>0</v>
      </c>
      <c r="I138" s="10">
        <f t="shared" si="16"/>
        <v>13843</v>
      </c>
      <c r="J138" s="10">
        <f t="shared" si="16"/>
        <v>6042.3</v>
      </c>
      <c r="K138" s="10">
        <f t="shared" si="16"/>
        <v>0</v>
      </c>
      <c r="L138" s="15">
        <f t="shared" si="16"/>
        <v>0</v>
      </c>
      <c r="M138" s="10">
        <f t="shared" si="16"/>
        <v>0</v>
      </c>
      <c r="N138" s="10">
        <f t="shared" si="16"/>
        <v>0</v>
      </c>
      <c r="O138" s="10">
        <f t="shared" si="16"/>
        <v>0</v>
      </c>
      <c r="P138" s="12" t="e">
        <f>L138-#REF!</f>
        <v>#REF!</v>
      </c>
      <c r="Q138" s="1" t="e">
        <f>P138-'ВЕРНАЯ на АВГУСТ'!P138</f>
        <v>#REF!</v>
      </c>
    </row>
    <row r="139" spans="1:17" ht="36" x14ac:dyDescent="0.25">
      <c r="A139" s="73"/>
      <c r="B139" s="71"/>
      <c r="C139" s="9" t="s">
        <v>10</v>
      </c>
      <c r="D139" s="10">
        <f t="shared" si="14"/>
        <v>314673.8</v>
      </c>
      <c r="E139" s="10">
        <f t="shared" si="16"/>
        <v>18300</v>
      </c>
      <c r="F139" s="10">
        <f t="shared" si="16"/>
        <v>19123.5</v>
      </c>
      <c r="G139" s="10">
        <f t="shared" si="16"/>
        <v>24952.9</v>
      </c>
      <c r="H139" s="10">
        <f t="shared" si="16"/>
        <v>23039.3</v>
      </c>
      <c r="I139" s="10">
        <f t="shared" si="16"/>
        <v>29447.5</v>
      </c>
      <c r="J139" s="10">
        <f t="shared" si="16"/>
        <v>30596</v>
      </c>
      <c r="K139" s="10">
        <f t="shared" si="16"/>
        <v>31697.5</v>
      </c>
      <c r="L139" s="15">
        <f t="shared" si="16"/>
        <v>32870.300000000003</v>
      </c>
      <c r="M139" s="10">
        <f t="shared" si="16"/>
        <v>33856.400000000001</v>
      </c>
      <c r="N139" s="10">
        <f t="shared" si="16"/>
        <v>34872.1</v>
      </c>
      <c r="O139" s="10">
        <f t="shared" si="16"/>
        <v>35918.300000000003</v>
      </c>
      <c r="P139" s="12" t="e">
        <f>L139-#REF!</f>
        <v>#REF!</v>
      </c>
      <c r="Q139" s="1" t="e">
        <f>P139-'ВЕРНАЯ на АВГУСТ'!P139</f>
        <v>#REF!</v>
      </c>
    </row>
    <row r="140" spans="1:17" x14ac:dyDescent="0.25">
      <c r="A140" s="11"/>
      <c r="B140" s="9"/>
      <c r="C140" s="9"/>
      <c r="D140" s="10">
        <f t="shared" si="14"/>
        <v>0</v>
      </c>
      <c r="E140" s="10">
        <f t="shared" si="16"/>
        <v>0</v>
      </c>
      <c r="F140" s="10">
        <f t="shared" si="16"/>
        <v>0</v>
      </c>
      <c r="G140" s="10">
        <f t="shared" si="16"/>
        <v>0</v>
      </c>
      <c r="H140" s="10">
        <f t="shared" si="16"/>
        <v>0</v>
      </c>
      <c r="I140" s="10">
        <f t="shared" si="16"/>
        <v>0</v>
      </c>
      <c r="J140" s="10">
        <f t="shared" si="16"/>
        <v>0</v>
      </c>
      <c r="K140" s="10">
        <f t="shared" si="16"/>
        <v>0</v>
      </c>
      <c r="L140" s="15">
        <f t="shared" si="16"/>
        <v>0</v>
      </c>
      <c r="M140" s="10">
        <f t="shared" si="16"/>
        <v>0</v>
      </c>
      <c r="N140" s="10">
        <f t="shared" si="16"/>
        <v>0</v>
      </c>
      <c r="O140" s="10">
        <f t="shared" si="16"/>
        <v>0</v>
      </c>
      <c r="P140" s="12" t="e">
        <f>L140-#REF!</f>
        <v>#REF!</v>
      </c>
      <c r="Q140" s="1" t="e">
        <f>P140-'ВЕРНАЯ на АВГУСТ'!P140</f>
        <v>#REF!</v>
      </c>
    </row>
    <row r="141" spans="1:17" x14ac:dyDescent="0.25">
      <c r="A141" s="71" t="s">
        <v>35</v>
      </c>
      <c r="B141" s="71" t="s">
        <v>21</v>
      </c>
      <c r="C141" s="9" t="s">
        <v>6</v>
      </c>
      <c r="D141" s="20">
        <f t="shared" si="14"/>
        <v>1895814.0999999996</v>
      </c>
      <c r="E141" s="10">
        <v>293771.90000000002</v>
      </c>
      <c r="F141" s="10">
        <v>152697.29999999999</v>
      </c>
      <c r="G141" s="10">
        <v>156580.5</v>
      </c>
      <c r="H141" s="10">
        <v>129746.3</v>
      </c>
      <c r="I141" s="10">
        <v>150060.9</v>
      </c>
      <c r="J141" s="10">
        <v>150793.4</v>
      </c>
      <c r="K141" s="10">
        <f>K142+K143+K144+K145+K146</f>
        <v>156203.5</v>
      </c>
      <c r="L141" s="20">
        <f>L142+L143+L144+L145+L146</f>
        <v>174571.59999999998</v>
      </c>
      <c r="M141" s="10">
        <f>M142+M143+M144+M145+M146</f>
        <v>176103.69999999998</v>
      </c>
      <c r="N141" s="10">
        <f>N142+N143+N144+N145+N146</f>
        <v>177119.4</v>
      </c>
      <c r="O141" s="10">
        <f>O142+O143+O144+O145+O146</f>
        <v>178165.59999999998</v>
      </c>
      <c r="P141" s="24" t="e">
        <f>L141-#REF!</f>
        <v>#REF!</v>
      </c>
      <c r="Q141" s="1" t="e">
        <f>P141-'ВЕРНАЯ на АВГУСТ'!P141</f>
        <v>#REF!</v>
      </c>
    </row>
    <row r="142" spans="1:17" x14ac:dyDescent="0.25">
      <c r="A142" s="71"/>
      <c r="B142" s="71"/>
      <c r="C142" s="9" t="s">
        <v>7</v>
      </c>
      <c r="D142" s="20">
        <f t="shared" ref="D142:D205" si="17">SUM(E142:O142)</f>
        <v>1365303.9000000001</v>
      </c>
      <c r="E142" s="10">
        <v>122438.2</v>
      </c>
      <c r="F142" s="10">
        <v>112048.9</v>
      </c>
      <c r="G142" s="10">
        <v>110235.1</v>
      </c>
      <c r="H142" s="10">
        <v>106707</v>
      </c>
      <c r="I142" s="10">
        <v>106770.4</v>
      </c>
      <c r="J142" s="10">
        <v>114155.1</v>
      </c>
      <c r="K142" s="10">
        <v>124506</v>
      </c>
      <c r="L142" s="20">
        <f>142247.3-546</f>
        <v>141701.29999999999</v>
      </c>
      <c r="M142" s="10">
        <v>142247.29999999999</v>
      </c>
      <c r="N142" s="10">
        <v>142247.29999999999</v>
      </c>
      <c r="O142" s="10">
        <v>142247.29999999999</v>
      </c>
      <c r="P142" s="24" t="e">
        <f>L142-#REF!</f>
        <v>#REF!</v>
      </c>
      <c r="Q142" s="1" t="e">
        <f>P142-'ВЕРНАЯ на АВГУСТ'!P142</f>
        <v>#REF!</v>
      </c>
    </row>
    <row r="143" spans="1:17" ht="24" x14ac:dyDescent="0.25">
      <c r="A143" s="71"/>
      <c r="B143" s="71"/>
      <c r="C143" s="9" t="s">
        <v>8</v>
      </c>
      <c r="D143" s="10">
        <f t="shared" si="17"/>
        <v>0</v>
      </c>
      <c r="E143" s="10">
        <v>0</v>
      </c>
      <c r="F143" s="10">
        <v>0</v>
      </c>
      <c r="G143" s="10">
        <v>0</v>
      </c>
      <c r="H143" s="10">
        <v>0</v>
      </c>
      <c r="I143" s="10">
        <v>0</v>
      </c>
      <c r="J143" s="10">
        <v>0</v>
      </c>
      <c r="K143" s="10">
        <v>0</v>
      </c>
      <c r="L143" s="15">
        <v>0</v>
      </c>
      <c r="M143" s="10">
        <v>0</v>
      </c>
      <c r="N143" s="10">
        <v>0</v>
      </c>
      <c r="O143" s="10">
        <v>0</v>
      </c>
      <c r="P143" s="12" t="e">
        <f>L143-#REF!</f>
        <v>#REF!</v>
      </c>
      <c r="Q143" s="1" t="e">
        <f>P143-'ВЕРНАЯ на АВГУСТ'!P143</f>
        <v>#REF!</v>
      </c>
    </row>
    <row r="144" spans="1:17" ht="24" x14ac:dyDescent="0.25">
      <c r="A144" s="71"/>
      <c r="B144" s="71"/>
      <c r="C144" s="9" t="s">
        <v>9</v>
      </c>
      <c r="D144" s="10">
        <f t="shared" si="17"/>
        <v>215836.4</v>
      </c>
      <c r="E144" s="10">
        <v>153033.70000000001</v>
      </c>
      <c r="F144" s="10">
        <v>21524.9</v>
      </c>
      <c r="G144" s="10">
        <v>21392.5</v>
      </c>
      <c r="H144" s="10">
        <v>0</v>
      </c>
      <c r="I144" s="10">
        <v>13843</v>
      </c>
      <c r="J144" s="10">
        <v>6042.3</v>
      </c>
      <c r="K144" s="10">
        <v>0</v>
      </c>
      <c r="L144" s="15">
        <v>0</v>
      </c>
      <c r="M144" s="10">
        <v>0</v>
      </c>
      <c r="N144" s="10">
        <v>0</v>
      </c>
      <c r="O144" s="10">
        <v>0</v>
      </c>
      <c r="P144" s="12" t="e">
        <f>L144-#REF!</f>
        <v>#REF!</v>
      </c>
      <c r="Q144" s="1" t="e">
        <f>P144-'ВЕРНАЯ на АВГУСТ'!P144</f>
        <v>#REF!</v>
      </c>
    </row>
    <row r="145" spans="1:17" ht="36" x14ac:dyDescent="0.25">
      <c r="A145" s="71"/>
      <c r="B145" s="71"/>
      <c r="C145" s="9" t="s">
        <v>10</v>
      </c>
      <c r="D145" s="10">
        <f t="shared" si="17"/>
        <v>314673.8</v>
      </c>
      <c r="E145" s="10">
        <v>18300</v>
      </c>
      <c r="F145" s="10">
        <v>19123.5</v>
      </c>
      <c r="G145" s="10">
        <v>24952.9</v>
      </c>
      <c r="H145" s="10">
        <v>23039.3</v>
      </c>
      <c r="I145" s="10">
        <v>29447.5</v>
      </c>
      <c r="J145" s="10">
        <v>30596</v>
      </c>
      <c r="K145" s="10">
        <v>31697.5</v>
      </c>
      <c r="L145" s="15">
        <v>32870.300000000003</v>
      </c>
      <c r="M145" s="10">
        <v>33856.400000000001</v>
      </c>
      <c r="N145" s="10">
        <v>34872.1</v>
      </c>
      <c r="O145" s="10">
        <v>35918.300000000003</v>
      </c>
      <c r="P145" s="12" t="e">
        <f>L145-#REF!</f>
        <v>#REF!</v>
      </c>
      <c r="Q145" s="1" t="e">
        <f>P145-'ВЕРНАЯ на АВГУСТ'!P145</f>
        <v>#REF!</v>
      </c>
    </row>
    <row r="146" spans="1:17" x14ac:dyDescent="0.25">
      <c r="A146" s="9"/>
      <c r="B146" s="9"/>
      <c r="C146" s="9"/>
      <c r="D146" s="10">
        <f t="shared" si="17"/>
        <v>0</v>
      </c>
      <c r="E146" s="10"/>
      <c r="F146" s="10"/>
      <c r="G146" s="10"/>
      <c r="H146" s="10"/>
      <c r="I146" s="10"/>
      <c r="J146" s="10"/>
      <c r="K146" s="10"/>
      <c r="L146" s="15"/>
      <c r="M146" s="10"/>
      <c r="N146" s="10"/>
      <c r="O146" s="10"/>
      <c r="P146" s="12" t="e">
        <f>L146-#REF!</f>
        <v>#REF!</v>
      </c>
      <c r="Q146" s="1" t="e">
        <f>P146-'ВЕРНАЯ на АВГУСТ'!P146</f>
        <v>#REF!</v>
      </c>
    </row>
    <row r="147" spans="1:17" x14ac:dyDescent="0.25">
      <c r="A147" s="71" t="s">
        <v>36</v>
      </c>
      <c r="B147" s="71" t="s">
        <v>13</v>
      </c>
      <c r="C147" s="9" t="s">
        <v>6</v>
      </c>
      <c r="D147" s="20">
        <f t="shared" si="17"/>
        <v>4132.5</v>
      </c>
      <c r="E147" s="10">
        <v>1550</v>
      </c>
      <c r="F147" s="10">
        <v>250</v>
      </c>
      <c r="G147" s="10">
        <v>342.5</v>
      </c>
      <c r="H147" s="10">
        <v>200</v>
      </c>
      <c r="I147" s="10">
        <v>320</v>
      </c>
      <c r="J147" s="10">
        <v>300</v>
      </c>
      <c r="K147" s="10">
        <f>K148+K149+K150+K151+K152</f>
        <v>0</v>
      </c>
      <c r="L147" s="20">
        <f>L148+L149+L150+L151+L152</f>
        <v>270</v>
      </c>
      <c r="M147" s="10">
        <f>M148+M149+M150+M151+M152</f>
        <v>300</v>
      </c>
      <c r="N147" s="10">
        <f>N148+N149+N150+N151+N152</f>
        <v>300</v>
      </c>
      <c r="O147" s="10">
        <f>O148+O149+O150+O151+O152</f>
        <v>300</v>
      </c>
      <c r="P147" s="24" t="e">
        <f>L147-#REF!</f>
        <v>#REF!</v>
      </c>
      <c r="Q147" s="1" t="e">
        <f>P147-'ВЕРНАЯ на АВГУСТ'!P147</f>
        <v>#REF!</v>
      </c>
    </row>
    <row r="148" spans="1:17" x14ac:dyDescent="0.25">
      <c r="A148" s="71"/>
      <c r="B148" s="71"/>
      <c r="C148" s="9" t="s">
        <v>7</v>
      </c>
      <c r="D148" s="20">
        <f t="shared" si="17"/>
        <v>4132.5</v>
      </c>
      <c r="E148" s="10">
        <v>1550</v>
      </c>
      <c r="F148" s="10">
        <v>250</v>
      </c>
      <c r="G148" s="10">
        <v>342.5</v>
      </c>
      <c r="H148" s="10">
        <v>200</v>
      </c>
      <c r="I148" s="10">
        <v>320</v>
      </c>
      <c r="J148" s="10">
        <v>300</v>
      </c>
      <c r="K148" s="10">
        <v>0</v>
      </c>
      <c r="L148" s="20">
        <f>300-30</f>
        <v>270</v>
      </c>
      <c r="M148" s="10">
        <v>300</v>
      </c>
      <c r="N148" s="10">
        <v>300</v>
      </c>
      <c r="O148" s="10">
        <v>300</v>
      </c>
      <c r="P148" s="24" t="e">
        <f>L148-#REF!</f>
        <v>#REF!</v>
      </c>
      <c r="Q148" s="1" t="e">
        <f>P148-'ВЕРНАЯ на АВГУСТ'!P148</f>
        <v>#REF!</v>
      </c>
    </row>
    <row r="149" spans="1:17" ht="24" x14ac:dyDescent="0.25">
      <c r="A149" s="71"/>
      <c r="B149" s="71"/>
      <c r="C149" s="9" t="s">
        <v>8</v>
      </c>
      <c r="D149" s="10">
        <f t="shared" si="17"/>
        <v>0</v>
      </c>
      <c r="E149" s="10">
        <v>0</v>
      </c>
      <c r="F149" s="10">
        <v>0</v>
      </c>
      <c r="G149" s="10">
        <v>0</v>
      </c>
      <c r="H149" s="10">
        <v>0</v>
      </c>
      <c r="I149" s="10">
        <v>0</v>
      </c>
      <c r="J149" s="10">
        <v>0</v>
      </c>
      <c r="K149" s="10">
        <v>0</v>
      </c>
      <c r="L149" s="15">
        <v>0</v>
      </c>
      <c r="M149" s="10">
        <v>0</v>
      </c>
      <c r="N149" s="10">
        <v>0</v>
      </c>
      <c r="O149" s="10">
        <v>0</v>
      </c>
      <c r="P149" s="12" t="e">
        <f>L149-#REF!</f>
        <v>#REF!</v>
      </c>
      <c r="Q149" s="1" t="e">
        <f>P149-'ВЕРНАЯ на АВГУСТ'!P149</f>
        <v>#REF!</v>
      </c>
    </row>
    <row r="150" spans="1:17" ht="24" x14ac:dyDescent="0.25">
      <c r="A150" s="71"/>
      <c r="B150" s="71"/>
      <c r="C150" s="9" t="s">
        <v>9</v>
      </c>
      <c r="D150" s="10">
        <f t="shared" si="17"/>
        <v>0</v>
      </c>
      <c r="E150" s="10">
        <v>0</v>
      </c>
      <c r="F150" s="10">
        <v>0</v>
      </c>
      <c r="G150" s="10">
        <v>0</v>
      </c>
      <c r="H150" s="10">
        <v>0</v>
      </c>
      <c r="I150" s="10">
        <v>0</v>
      </c>
      <c r="J150" s="10">
        <v>0</v>
      </c>
      <c r="K150" s="10">
        <v>0</v>
      </c>
      <c r="L150" s="15">
        <v>0</v>
      </c>
      <c r="M150" s="10">
        <v>0</v>
      </c>
      <c r="N150" s="10">
        <v>0</v>
      </c>
      <c r="O150" s="10">
        <v>0</v>
      </c>
      <c r="P150" s="12" t="e">
        <f>L150-#REF!</f>
        <v>#REF!</v>
      </c>
      <c r="Q150" s="1" t="e">
        <f>P150-'ВЕРНАЯ на АВГУСТ'!P150</f>
        <v>#REF!</v>
      </c>
    </row>
    <row r="151" spans="1:17" ht="36" x14ac:dyDescent="0.25">
      <c r="A151" s="71"/>
      <c r="B151" s="71"/>
      <c r="C151" s="9" t="s">
        <v>10</v>
      </c>
      <c r="D151" s="10">
        <f t="shared" si="17"/>
        <v>0</v>
      </c>
      <c r="E151" s="10">
        <v>0</v>
      </c>
      <c r="F151" s="10">
        <v>0</v>
      </c>
      <c r="G151" s="10">
        <v>0</v>
      </c>
      <c r="H151" s="10">
        <v>0</v>
      </c>
      <c r="I151" s="10">
        <v>0</v>
      </c>
      <c r="J151" s="10">
        <v>0</v>
      </c>
      <c r="K151" s="10">
        <v>0</v>
      </c>
      <c r="L151" s="15">
        <v>0</v>
      </c>
      <c r="M151" s="10">
        <v>0</v>
      </c>
      <c r="N151" s="10">
        <v>0</v>
      </c>
      <c r="O151" s="10">
        <v>0</v>
      </c>
      <c r="P151" s="12" t="e">
        <f>L151-#REF!</f>
        <v>#REF!</v>
      </c>
      <c r="Q151" s="1" t="e">
        <f>P151-'ВЕРНАЯ на АВГУСТ'!P151</f>
        <v>#REF!</v>
      </c>
    </row>
    <row r="152" spans="1:17" x14ac:dyDescent="0.25">
      <c r="A152" s="9"/>
      <c r="B152" s="9"/>
      <c r="C152" s="9"/>
      <c r="D152" s="10">
        <f t="shared" si="17"/>
        <v>0</v>
      </c>
      <c r="E152" s="10"/>
      <c r="F152" s="10"/>
      <c r="G152" s="10"/>
      <c r="H152" s="10"/>
      <c r="I152" s="10"/>
      <c r="J152" s="10"/>
      <c r="K152" s="10"/>
      <c r="L152" s="15"/>
      <c r="M152" s="10"/>
      <c r="N152" s="10"/>
      <c r="O152" s="10"/>
      <c r="P152" s="12" t="e">
        <f>L152-#REF!</f>
        <v>#REF!</v>
      </c>
      <c r="Q152" s="1" t="e">
        <f>P152-'ВЕРНАЯ на АВГУСТ'!P152</f>
        <v>#REF!</v>
      </c>
    </row>
    <row r="153" spans="1:17" x14ac:dyDescent="0.25">
      <c r="A153" s="71" t="s">
        <v>37</v>
      </c>
      <c r="B153" s="71" t="s">
        <v>13</v>
      </c>
      <c r="C153" s="9" t="s">
        <v>6</v>
      </c>
      <c r="D153" s="20">
        <f t="shared" si="17"/>
        <v>7545</v>
      </c>
      <c r="E153" s="10">
        <v>1000</v>
      </c>
      <c r="F153" s="10">
        <v>300</v>
      </c>
      <c r="G153" s="10">
        <v>100</v>
      </c>
      <c r="H153" s="10">
        <v>425</v>
      </c>
      <c r="I153" s="10">
        <v>720</v>
      </c>
      <c r="J153" s="10">
        <v>700</v>
      </c>
      <c r="K153" s="10">
        <f>K154+K155+K156+K157+K158</f>
        <v>400</v>
      </c>
      <c r="L153" s="20">
        <f>L154+L155+L156+L157+L158</f>
        <v>900</v>
      </c>
      <c r="M153" s="10">
        <f>M154+M155+M156+M157+M158</f>
        <v>1000</v>
      </c>
      <c r="N153" s="10">
        <f>N154+N155+N156+N157+N158</f>
        <v>1000</v>
      </c>
      <c r="O153" s="10">
        <f>O154+O155+O156+O157+O158</f>
        <v>1000</v>
      </c>
      <c r="P153" s="24" t="e">
        <f>L153-#REF!</f>
        <v>#REF!</v>
      </c>
      <c r="Q153" s="1" t="e">
        <f>P153-'ВЕРНАЯ на АВГУСТ'!P153</f>
        <v>#REF!</v>
      </c>
    </row>
    <row r="154" spans="1:17" x14ac:dyDescent="0.25">
      <c r="A154" s="71"/>
      <c r="B154" s="71"/>
      <c r="C154" s="9" t="s">
        <v>7</v>
      </c>
      <c r="D154" s="20">
        <f t="shared" si="17"/>
        <v>7545</v>
      </c>
      <c r="E154" s="10">
        <v>1000</v>
      </c>
      <c r="F154" s="10">
        <v>300</v>
      </c>
      <c r="G154" s="10">
        <v>100</v>
      </c>
      <c r="H154" s="10">
        <v>425</v>
      </c>
      <c r="I154" s="10">
        <v>720</v>
      </c>
      <c r="J154" s="10">
        <v>700</v>
      </c>
      <c r="K154" s="10">
        <v>400</v>
      </c>
      <c r="L154" s="20">
        <f>1000-100</f>
        <v>900</v>
      </c>
      <c r="M154" s="10">
        <v>1000</v>
      </c>
      <c r="N154" s="10">
        <v>1000</v>
      </c>
      <c r="O154" s="10">
        <v>1000</v>
      </c>
      <c r="P154" s="24" t="e">
        <f>L154-#REF!</f>
        <v>#REF!</v>
      </c>
      <c r="Q154" s="1" t="e">
        <f>P154-'ВЕРНАЯ на АВГУСТ'!P154</f>
        <v>#REF!</v>
      </c>
    </row>
    <row r="155" spans="1:17" ht="24" x14ac:dyDescent="0.25">
      <c r="A155" s="71"/>
      <c r="B155" s="71"/>
      <c r="C155" s="9" t="s">
        <v>8</v>
      </c>
      <c r="D155" s="10">
        <f t="shared" si="17"/>
        <v>0</v>
      </c>
      <c r="E155" s="10">
        <v>0</v>
      </c>
      <c r="F155" s="10">
        <v>0</v>
      </c>
      <c r="G155" s="10">
        <v>0</v>
      </c>
      <c r="H155" s="10">
        <v>0</v>
      </c>
      <c r="I155" s="10">
        <v>0</v>
      </c>
      <c r="J155" s="10">
        <v>0</v>
      </c>
      <c r="K155" s="10">
        <v>0</v>
      </c>
      <c r="L155" s="15">
        <v>0</v>
      </c>
      <c r="M155" s="10">
        <v>0</v>
      </c>
      <c r="N155" s="10">
        <v>0</v>
      </c>
      <c r="O155" s="10">
        <v>0</v>
      </c>
      <c r="P155" s="12" t="e">
        <f>L155-#REF!</f>
        <v>#REF!</v>
      </c>
      <c r="Q155" s="1" t="e">
        <f>P155-'ВЕРНАЯ на АВГУСТ'!P155</f>
        <v>#REF!</v>
      </c>
    </row>
    <row r="156" spans="1:17" ht="24" x14ac:dyDescent="0.25">
      <c r="A156" s="71"/>
      <c r="B156" s="71"/>
      <c r="C156" s="9" t="s">
        <v>9</v>
      </c>
      <c r="D156" s="10">
        <f t="shared" si="17"/>
        <v>0</v>
      </c>
      <c r="E156" s="10">
        <v>0</v>
      </c>
      <c r="F156" s="10">
        <v>0</v>
      </c>
      <c r="G156" s="10">
        <v>0</v>
      </c>
      <c r="H156" s="10">
        <v>0</v>
      </c>
      <c r="I156" s="10">
        <v>0</v>
      </c>
      <c r="J156" s="10">
        <v>0</v>
      </c>
      <c r="K156" s="10">
        <v>0</v>
      </c>
      <c r="L156" s="15">
        <v>0</v>
      </c>
      <c r="M156" s="10">
        <v>0</v>
      </c>
      <c r="N156" s="10">
        <v>0</v>
      </c>
      <c r="O156" s="10">
        <v>0</v>
      </c>
      <c r="P156" s="12" t="e">
        <f>L156-#REF!</f>
        <v>#REF!</v>
      </c>
      <c r="Q156" s="1" t="e">
        <f>P156-'ВЕРНАЯ на АВГУСТ'!P156</f>
        <v>#REF!</v>
      </c>
    </row>
    <row r="157" spans="1:17" ht="36" x14ac:dyDescent="0.25">
      <c r="A157" s="71"/>
      <c r="B157" s="71"/>
      <c r="C157" s="9" t="s">
        <v>10</v>
      </c>
      <c r="D157" s="10">
        <f t="shared" si="17"/>
        <v>0</v>
      </c>
      <c r="E157" s="10">
        <v>0</v>
      </c>
      <c r="F157" s="10">
        <v>0</v>
      </c>
      <c r="G157" s="10">
        <v>0</v>
      </c>
      <c r="H157" s="10">
        <v>0</v>
      </c>
      <c r="I157" s="10">
        <v>0</v>
      </c>
      <c r="J157" s="10">
        <v>0</v>
      </c>
      <c r="K157" s="10">
        <v>0</v>
      </c>
      <c r="L157" s="15">
        <v>0</v>
      </c>
      <c r="M157" s="10">
        <v>0</v>
      </c>
      <c r="N157" s="10">
        <v>0</v>
      </c>
      <c r="O157" s="10">
        <v>0</v>
      </c>
      <c r="P157" s="12" t="e">
        <f>L157-#REF!</f>
        <v>#REF!</v>
      </c>
      <c r="Q157" s="1" t="e">
        <f>P157-'ВЕРНАЯ на АВГУСТ'!P157</f>
        <v>#REF!</v>
      </c>
    </row>
    <row r="158" spans="1:17" x14ac:dyDescent="0.25">
      <c r="A158" s="9"/>
      <c r="B158" s="9"/>
      <c r="C158" s="9"/>
      <c r="D158" s="10">
        <f t="shared" si="17"/>
        <v>0</v>
      </c>
      <c r="E158" s="10"/>
      <c r="F158" s="10"/>
      <c r="G158" s="10"/>
      <c r="H158" s="10"/>
      <c r="I158" s="10"/>
      <c r="J158" s="10"/>
      <c r="K158" s="10"/>
      <c r="L158" s="15"/>
      <c r="M158" s="10"/>
      <c r="N158" s="10"/>
      <c r="O158" s="10"/>
      <c r="P158" s="12" t="e">
        <f>L158-#REF!</f>
        <v>#REF!</v>
      </c>
      <c r="Q158" s="1" t="e">
        <f>P158-'ВЕРНАЯ на АВГУСТ'!P158</f>
        <v>#REF!</v>
      </c>
    </row>
    <row r="159" spans="1:17" x14ac:dyDescent="0.25">
      <c r="A159" s="71" t="s">
        <v>38</v>
      </c>
      <c r="B159" s="71" t="s">
        <v>13</v>
      </c>
      <c r="C159" s="9" t="s">
        <v>6</v>
      </c>
      <c r="D159" s="20">
        <f t="shared" si="17"/>
        <v>3854</v>
      </c>
      <c r="E159" s="10">
        <v>520</v>
      </c>
      <c r="F159" s="10">
        <v>260</v>
      </c>
      <c r="G159" s="10">
        <v>224</v>
      </c>
      <c r="H159" s="10">
        <v>250</v>
      </c>
      <c r="I159" s="10">
        <v>400</v>
      </c>
      <c r="J159" s="10">
        <v>250</v>
      </c>
      <c r="K159" s="10">
        <f>K160+K161+K162+K163+K164</f>
        <v>0</v>
      </c>
      <c r="L159" s="20">
        <f>L160+L161+L162+L163+L164</f>
        <v>450</v>
      </c>
      <c r="M159" s="10">
        <f>M160+M161+M162+M163+M164</f>
        <v>500</v>
      </c>
      <c r="N159" s="10">
        <f>N160+N161+N162+N163+N164</f>
        <v>500</v>
      </c>
      <c r="O159" s="10">
        <f>O160+O161+O162+O163+O164</f>
        <v>500</v>
      </c>
      <c r="P159" s="24" t="e">
        <f>L159-#REF!</f>
        <v>#REF!</v>
      </c>
      <c r="Q159" s="1" t="e">
        <f>P159-'ВЕРНАЯ на АВГУСТ'!P159</f>
        <v>#REF!</v>
      </c>
    </row>
    <row r="160" spans="1:17" x14ac:dyDescent="0.25">
      <c r="A160" s="71"/>
      <c r="B160" s="71"/>
      <c r="C160" s="9" t="s">
        <v>7</v>
      </c>
      <c r="D160" s="20">
        <f t="shared" si="17"/>
        <v>3854</v>
      </c>
      <c r="E160" s="10">
        <v>520</v>
      </c>
      <c r="F160" s="10">
        <v>260</v>
      </c>
      <c r="G160" s="10">
        <v>224</v>
      </c>
      <c r="H160" s="10">
        <v>250</v>
      </c>
      <c r="I160" s="10">
        <v>400</v>
      </c>
      <c r="J160" s="10">
        <v>250</v>
      </c>
      <c r="K160" s="10">
        <v>0</v>
      </c>
      <c r="L160" s="20">
        <f>500-50</f>
        <v>450</v>
      </c>
      <c r="M160" s="10">
        <v>500</v>
      </c>
      <c r="N160" s="10">
        <v>500</v>
      </c>
      <c r="O160" s="10">
        <v>500</v>
      </c>
      <c r="P160" s="24" t="e">
        <f>L160-#REF!</f>
        <v>#REF!</v>
      </c>
      <c r="Q160" s="1" t="e">
        <f>P160-'ВЕРНАЯ на АВГУСТ'!P160</f>
        <v>#REF!</v>
      </c>
    </row>
    <row r="161" spans="1:17" ht="24" x14ac:dyDescent="0.25">
      <c r="A161" s="71"/>
      <c r="B161" s="71"/>
      <c r="C161" s="9" t="s">
        <v>8</v>
      </c>
      <c r="D161" s="10">
        <f t="shared" si="17"/>
        <v>0</v>
      </c>
      <c r="E161" s="10">
        <v>0</v>
      </c>
      <c r="F161" s="10">
        <v>0</v>
      </c>
      <c r="G161" s="10">
        <v>0</v>
      </c>
      <c r="H161" s="10">
        <v>0</v>
      </c>
      <c r="I161" s="10">
        <v>0</v>
      </c>
      <c r="J161" s="10">
        <v>0</v>
      </c>
      <c r="K161" s="10">
        <v>0</v>
      </c>
      <c r="L161" s="15">
        <v>0</v>
      </c>
      <c r="M161" s="10">
        <v>0</v>
      </c>
      <c r="N161" s="10">
        <v>0</v>
      </c>
      <c r="O161" s="10">
        <v>0</v>
      </c>
      <c r="P161" s="12" t="e">
        <f>L161-#REF!</f>
        <v>#REF!</v>
      </c>
      <c r="Q161" s="1" t="e">
        <f>P161-'ВЕРНАЯ на АВГУСТ'!P161</f>
        <v>#REF!</v>
      </c>
    </row>
    <row r="162" spans="1:17" ht="24" x14ac:dyDescent="0.25">
      <c r="A162" s="71"/>
      <c r="B162" s="71"/>
      <c r="C162" s="9" t="s">
        <v>9</v>
      </c>
      <c r="D162" s="10">
        <f t="shared" si="17"/>
        <v>0</v>
      </c>
      <c r="E162" s="10">
        <v>0</v>
      </c>
      <c r="F162" s="10">
        <v>0</v>
      </c>
      <c r="G162" s="10">
        <v>0</v>
      </c>
      <c r="H162" s="10">
        <v>0</v>
      </c>
      <c r="I162" s="10">
        <v>0</v>
      </c>
      <c r="J162" s="10">
        <v>0</v>
      </c>
      <c r="K162" s="10">
        <v>0</v>
      </c>
      <c r="L162" s="15">
        <v>0</v>
      </c>
      <c r="M162" s="10">
        <v>0</v>
      </c>
      <c r="N162" s="10">
        <v>0</v>
      </c>
      <c r="O162" s="10">
        <v>0</v>
      </c>
      <c r="P162" s="12" t="e">
        <f>L162-#REF!</f>
        <v>#REF!</v>
      </c>
      <c r="Q162" s="1" t="e">
        <f>P162-'ВЕРНАЯ на АВГУСТ'!P162</f>
        <v>#REF!</v>
      </c>
    </row>
    <row r="163" spans="1:17" ht="36" x14ac:dyDescent="0.25">
      <c r="A163" s="71"/>
      <c r="B163" s="71"/>
      <c r="C163" s="9" t="s">
        <v>10</v>
      </c>
      <c r="D163" s="10">
        <f t="shared" si="17"/>
        <v>0</v>
      </c>
      <c r="E163" s="10">
        <v>0</v>
      </c>
      <c r="F163" s="10">
        <v>0</v>
      </c>
      <c r="G163" s="10">
        <v>0</v>
      </c>
      <c r="H163" s="10">
        <v>0</v>
      </c>
      <c r="I163" s="10">
        <v>0</v>
      </c>
      <c r="J163" s="10">
        <v>0</v>
      </c>
      <c r="K163" s="10">
        <v>0</v>
      </c>
      <c r="L163" s="15">
        <v>0</v>
      </c>
      <c r="M163" s="10">
        <v>0</v>
      </c>
      <c r="N163" s="10">
        <v>0</v>
      </c>
      <c r="O163" s="10">
        <v>0</v>
      </c>
      <c r="P163" s="12" t="e">
        <f>L163-#REF!</f>
        <v>#REF!</v>
      </c>
      <c r="Q163" s="1" t="e">
        <f>P163-'ВЕРНАЯ на АВГУСТ'!P163</f>
        <v>#REF!</v>
      </c>
    </row>
    <row r="164" spans="1:17" x14ac:dyDescent="0.25">
      <c r="A164" s="9"/>
      <c r="B164" s="9"/>
      <c r="C164" s="9"/>
      <c r="D164" s="10">
        <f t="shared" si="17"/>
        <v>0</v>
      </c>
      <c r="E164" s="10"/>
      <c r="F164" s="10"/>
      <c r="G164" s="10"/>
      <c r="H164" s="10"/>
      <c r="I164" s="10"/>
      <c r="J164" s="10"/>
      <c r="K164" s="10"/>
      <c r="L164" s="15"/>
      <c r="M164" s="10"/>
      <c r="N164" s="10"/>
      <c r="O164" s="10"/>
      <c r="P164" s="12" t="e">
        <f>L164-#REF!</f>
        <v>#REF!</v>
      </c>
      <c r="Q164" s="1" t="e">
        <f>P164-'ВЕРНАЯ на АВГУСТ'!P164</f>
        <v>#REF!</v>
      </c>
    </row>
    <row r="165" spans="1:17" x14ac:dyDescent="0.25">
      <c r="A165" s="71" t="s">
        <v>39</v>
      </c>
      <c r="B165" s="71" t="s">
        <v>13</v>
      </c>
      <c r="C165" s="9" t="s">
        <v>6</v>
      </c>
      <c r="D165" s="20">
        <f t="shared" si="17"/>
        <v>6788.8</v>
      </c>
      <c r="E165" s="10">
        <v>644.6</v>
      </c>
      <c r="F165" s="10">
        <v>250</v>
      </c>
      <c r="G165" s="10">
        <v>47.9</v>
      </c>
      <c r="H165" s="10">
        <v>750</v>
      </c>
      <c r="I165" s="10">
        <v>621.29999999999995</v>
      </c>
      <c r="J165" s="10">
        <v>850</v>
      </c>
      <c r="K165" s="10">
        <f>K166+K167+K168+K169+K170</f>
        <v>290</v>
      </c>
      <c r="L165" s="20">
        <f>L166+L167+L168+L169+L170</f>
        <v>785</v>
      </c>
      <c r="M165" s="10">
        <f>M166+M167+M168+M169+M170</f>
        <v>850</v>
      </c>
      <c r="N165" s="10">
        <f>N166+N167+N168+N169+N170</f>
        <v>850</v>
      </c>
      <c r="O165" s="10">
        <f>O166+O167+O168+O169+O170</f>
        <v>850</v>
      </c>
      <c r="P165" s="24" t="e">
        <f>L165-#REF!</f>
        <v>#REF!</v>
      </c>
      <c r="Q165" s="1" t="e">
        <f>P165-'ВЕРНАЯ на АВГУСТ'!P165</f>
        <v>#REF!</v>
      </c>
    </row>
    <row r="166" spans="1:17" x14ac:dyDescent="0.25">
      <c r="A166" s="71"/>
      <c r="B166" s="71"/>
      <c r="C166" s="9" t="s">
        <v>7</v>
      </c>
      <c r="D166" s="20">
        <f t="shared" si="17"/>
        <v>6788.8</v>
      </c>
      <c r="E166" s="10">
        <v>644.6</v>
      </c>
      <c r="F166" s="10">
        <v>250</v>
      </c>
      <c r="G166" s="10">
        <v>47.9</v>
      </c>
      <c r="H166" s="10">
        <v>750</v>
      </c>
      <c r="I166" s="10">
        <v>621.29999999999995</v>
      </c>
      <c r="J166" s="10">
        <v>850</v>
      </c>
      <c r="K166" s="10">
        <v>290</v>
      </c>
      <c r="L166" s="20">
        <f>850-65</f>
        <v>785</v>
      </c>
      <c r="M166" s="10">
        <v>850</v>
      </c>
      <c r="N166" s="10">
        <v>850</v>
      </c>
      <c r="O166" s="10">
        <v>850</v>
      </c>
      <c r="P166" s="24" t="e">
        <f>L166-#REF!</f>
        <v>#REF!</v>
      </c>
      <c r="Q166" s="1" t="e">
        <f>P166-'ВЕРНАЯ на АВГУСТ'!P166</f>
        <v>#REF!</v>
      </c>
    </row>
    <row r="167" spans="1:17" ht="24" x14ac:dyDescent="0.25">
      <c r="A167" s="71"/>
      <c r="B167" s="71"/>
      <c r="C167" s="9" t="s">
        <v>8</v>
      </c>
      <c r="D167" s="10">
        <f t="shared" si="17"/>
        <v>0</v>
      </c>
      <c r="E167" s="10">
        <v>0</v>
      </c>
      <c r="F167" s="10">
        <v>0</v>
      </c>
      <c r="G167" s="10">
        <v>0</v>
      </c>
      <c r="H167" s="10">
        <v>0</v>
      </c>
      <c r="I167" s="10">
        <v>0</v>
      </c>
      <c r="J167" s="10">
        <v>0</v>
      </c>
      <c r="K167" s="10">
        <v>0</v>
      </c>
      <c r="L167" s="15">
        <v>0</v>
      </c>
      <c r="M167" s="10">
        <v>0</v>
      </c>
      <c r="N167" s="10">
        <v>0</v>
      </c>
      <c r="O167" s="10">
        <v>0</v>
      </c>
      <c r="P167" s="12" t="e">
        <f>L167-#REF!</f>
        <v>#REF!</v>
      </c>
      <c r="Q167" s="1" t="e">
        <f>P167-'ВЕРНАЯ на АВГУСТ'!P167</f>
        <v>#REF!</v>
      </c>
    </row>
    <row r="168" spans="1:17" ht="24" x14ac:dyDescent="0.25">
      <c r="A168" s="71"/>
      <c r="B168" s="71"/>
      <c r="C168" s="9" t="s">
        <v>9</v>
      </c>
      <c r="D168" s="10">
        <f t="shared" si="17"/>
        <v>0</v>
      </c>
      <c r="E168" s="10">
        <v>0</v>
      </c>
      <c r="F168" s="10">
        <v>0</v>
      </c>
      <c r="G168" s="10">
        <v>0</v>
      </c>
      <c r="H168" s="10">
        <v>0</v>
      </c>
      <c r="I168" s="10">
        <v>0</v>
      </c>
      <c r="J168" s="10">
        <v>0</v>
      </c>
      <c r="K168" s="10">
        <v>0</v>
      </c>
      <c r="L168" s="15">
        <v>0</v>
      </c>
      <c r="M168" s="10">
        <v>0</v>
      </c>
      <c r="N168" s="10">
        <v>0</v>
      </c>
      <c r="O168" s="10">
        <v>0</v>
      </c>
      <c r="P168" s="12" t="e">
        <f>L168-#REF!</f>
        <v>#REF!</v>
      </c>
      <c r="Q168" s="1" t="e">
        <f>P168-'ВЕРНАЯ на АВГУСТ'!P168</f>
        <v>#REF!</v>
      </c>
    </row>
    <row r="169" spans="1:17" ht="36" x14ac:dyDescent="0.25">
      <c r="A169" s="71"/>
      <c r="B169" s="71"/>
      <c r="C169" s="9" t="s">
        <v>10</v>
      </c>
      <c r="D169" s="10">
        <f t="shared" si="17"/>
        <v>0</v>
      </c>
      <c r="E169" s="10">
        <v>0</v>
      </c>
      <c r="F169" s="10">
        <v>0</v>
      </c>
      <c r="G169" s="10">
        <v>0</v>
      </c>
      <c r="H169" s="10">
        <v>0</v>
      </c>
      <c r="I169" s="10">
        <v>0</v>
      </c>
      <c r="J169" s="10">
        <v>0</v>
      </c>
      <c r="K169" s="10">
        <v>0</v>
      </c>
      <c r="L169" s="15">
        <v>0</v>
      </c>
      <c r="M169" s="10">
        <v>0</v>
      </c>
      <c r="N169" s="10">
        <v>0</v>
      </c>
      <c r="O169" s="10">
        <v>0</v>
      </c>
      <c r="P169" s="12" t="e">
        <f>L169-#REF!</f>
        <v>#REF!</v>
      </c>
      <c r="Q169" s="1" t="e">
        <f>P169-'ВЕРНАЯ на АВГУСТ'!P169</f>
        <v>#REF!</v>
      </c>
    </row>
    <row r="170" spans="1:17" x14ac:dyDescent="0.25">
      <c r="A170" s="9"/>
      <c r="B170" s="9"/>
      <c r="C170" s="9"/>
      <c r="D170" s="10">
        <f t="shared" si="17"/>
        <v>0</v>
      </c>
      <c r="E170" s="10"/>
      <c r="F170" s="10"/>
      <c r="G170" s="10"/>
      <c r="H170" s="10"/>
      <c r="I170" s="10"/>
      <c r="J170" s="10"/>
      <c r="K170" s="10"/>
      <c r="L170" s="15"/>
      <c r="M170" s="10"/>
      <c r="N170" s="10"/>
      <c r="O170" s="10"/>
      <c r="P170" s="12" t="e">
        <f>L170-#REF!</f>
        <v>#REF!</v>
      </c>
      <c r="Q170" s="1" t="e">
        <f>P170-'ВЕРНАЯ на АВГУСТ'!P170</f>
        <v>#REF!</v>
      </c>
    </row>
    <row r="171" spans="1:17" x14ac:dyDescent="0.25">
      <c r="A171" s="73" t="s">
        <v>40</v>
      </c>
      <c r="B171" s="71"/>
      <c r="C171" s="9" t="s">
        <v>6</v>
      </c>
      <c r="D171" s="10">
        <f t="shared" si="17"/>
        <v>5651478.3000000007</v>
      </c>
      <c r="E171" s="10">
        <f t="shared" ref="E171:O176" si="18">E177+E183+E189+E195+E201</f>
        <v>517680.10000000003</v>
      </c>
      <c r="F171" s="10">
        <f t="shared" si="18"/>
        <v>163067.6</v>
      </c>
      <c r="G171" s="10">
        <f t="shared" si="18"/>
        <v>177286.9</v>
      </c>
      <c r="H171" s="10">
        <f t="shared" si="18"/>
        <v>253380.30000000002</v>
      </c>
      <c r="I171" s="10">
        <f t="shared" si="18"/>
        <v>528195.5</v>
      </c>
      <c r="J171" s="10">
        <f t="shared" si="18"/>
        <v>566369.9</v>
      </c>
      <c r="K171" s="10">
        <f t="shared" si="18"/>
        <v>582871.19999999995</v>
      </c>
      <c r="L171" s="15">
        <f t="shared" si="18"/>
        <v>737917.10000000009</v>
      </c>
      <c r="M171" s="10">
        <f t="shared" si="18"/>
        <v>706881.4</v>
      </c>
      <c r="N171" s="10">
        <f t="shared" si="18"/>
        <v>714735.70000000007</v>
      </c>
      <c r="O171" s="10">
        <f t="shared" si="18"/>
        <v>703092.60000000009</v>
      </c>
      <c r="P171" s="12" t="e">
        <f>L171-#REF!</f>
        <v>#REF!</v>
      </c>
      <c r="Q171" s="1" t="e">
        <f>P171-'ВЕРНАЯ на АВГУСТ'!P171</f>
        <v>#REF!</v>
      </c>
    </row>
    <row r="172" spans="1:17" x14ac:dyDescent="0.25">
      <c r="A172" s="73"/>
      <c r="B172" s="71"/>
      <c r="C172" s="9" t="s">
        <v>7</v>
      </c>
      <c r="D172" s="10">
        <f t="shared" si="17"/>
        <v>1089742.7000000002</v>
      </c>
      <c r="E172" s="10">
        <f t="shared" si="18"/>
        <v>92446.399999999994</v>
      </c>
      <c r="F172" s="10">
        <f t="shared" si="18"/>
        <v>84532.9</v>
      </c>
      <c r="G172" s="10">
        <f t="shared" si="18"/>
        <v>80647.700000000012</v>
      </c>
      <c r="H172" s="10">
        <f t="shared" si="18"/>
        <v>81228.399999999994</v>
      </c>
      <c r="I172" s="10">
        <f t="shared" si="18"/>
        <v>82283.5</v>
      </c>
      <c r="J172" s="10">
        <f t="shared" si="18"/>
        <v>96492.200000000012</v>
      </c>
      <c r="K172" s="10">
        <f t="shared" si="18"/>
        <v>101202.9</v>
      </c>
      <c r="L172" s="15">
        <f t="shared" si="18"/>
        <v>116445.8</v>
      </c>
      <c r="M172" s="10">
        <f t="shared" si="18"/>
        <v>118154.3</v>
      </c>
      <c r="N172" s="10">
        <f t="shared" si="18"/>
        <v>118154.3</v>
      </c>
      <c r="O172" s="10">
        <f t="shared" si="18"/>
        <v>118154.3</v>
      </c>
      <c r="P172" s="12" t="e">
        <f>L172-#REF!</f>
        <v>#REF!</v>
      </c>
      <c r="Q172" s="1" t="e">
        <f>P172-'ВЕРНАЯ на АВГУСТ'!P172</f>
        <v>#REF!</v>
      </c>
    </row>
    <row r="173" spans="1:17" ht="24" x14ac:dyDescent="0.25">
      <c r="A173" s="73"/>
      <c r="B173" s="71"/>
      <c r="C173" s="9" t="s">
        <v>8</v>
      </c>
      <c r="D173" s="10">
        <f t="shared" si="17"/>
        <v>29633.7</v>
      </c>
      <c r="E173" s="10">
        <f t="shared" si="18"/>
        <v>3349.8</v>
      </c>
      <c r="F173" s="10">
        <f t="shared" si="18"/>
        <v>3479.9</v>
      </c>
      <c r="G173" s="10">
        <f t="shared" si="18"/>
        <v>3222</v>
      </c>
      <c r="H173" s="10">
        <f t="shared" si="18"/>
        <v>4462.3999999999996</v>
      </c>
      <c r="I173" s="10">
        <f t="shared" si="18"/>
        <v>4757.8999999999996</v>
      </c>
      <c r="J173" s="10">
        <f t="shared" si="18"/>
        <v>4975.5</v>
      </c>
      <c r="K173" s="10">
        <f t="shared" si="18"/>
        <v>5386.2</v>
      </c>
      <c r="L173" s="15">
        <f t="shared" si="18"/>
        <v>0</v>
      </c>
      <c r="M173" s="10">
        <f t="shared" si="18"/>
        <v>0</v>
      </c>
      <c r="N173" s="10">
        <f t="shared" si="18"/>
        <v>0</v>
      </c>
      <c r="O173" s="10">
        <f t="shared" si="18"/>
        <v>0</v>
      </c>
      <c r="P173" s="12" t="e">
        <f>L173-#REF!</f>
        <v>#REF!</v>
      </c>
      <c r="Q173" s="1" t="e">
        <f>P173-'ВЕРНАЯ на АВГУСТ'!P173</f>
        <v>#REF!</v>
      </c>
    </row>
    <row r="174" spans="1:17" ht="24" x14ac:dyDescent="0.25">
      <c r="A174" s="73"/>
      <c r="B174" s="71"/>
      <c r="C174" s="9" t="s">
        <v>9</v>
      </c>
      <c r="D174" s="10">
        <f t="shared" si="17"/>
        <v>4510501.0999999996</v>
      </c>
      <c r="E174" s="10">
        <f t="shared" si="18"/>
        <v>420511.9</v>
      </c>
      <c r="F174" s="10">
        <f t="shared" si="18"/>
        <v>73621.100000000006</v>
      </c>
      <c r="G174" s="10">
        <f t="shared" si="18"/>
        <v>92969.8</v>
      </c>
      <c r="H174" s="10">
        <f t="shared" si="18"/>
        <v>167318.70000000001</v>
      </c>
      <c r="I174" s="10">
        <f t="shared" si="18"/>
        <v>426928</v>
      </c>
      <c r="J174" s="10">
        <f t="shared" si="18"/>
        <v>464215.9</v>
      </c>
      <c r="K174" s="10">
        <f t="shared" si="18"/>
        <v>476038.9</v>
      </c>
      <c r="L174" s="15">
        <f t="shared" si="18"/>
        <v>620785</v>
      </c>
      <c r="M174" s="10">
        <f t="shared" si="18"/>
        <v>588027.1</v>
      </c>
      <c r="N174" s="10">
        <f t="shared" si="18"/>
        <v>595871.4</v>
      </c>
      <c r="O174" s="10">
        <f t="shared" si="18"/>
        <v>584213.30000000005</v>
      </c>
      <c r="P174" s="12" t="e">
        <f>L174-#REF!</f>
        <v>#REF!</v>
      </c>
      <c r="Q174" s="1" t="e">
        <f>P174-'ВЕРНАЯ на АВГУСТ'!P174</f>
        <v>#REF!</v>
      </c>
    </row>
    <row r="175" spans="1:17" ht="36" x14ac:dyDescent="0.25">
      <c r="A175" s="73"/>
      <c r="B175" s="71"/>
      <c r="C175" s="9" t="s">
        <v>10</v>
      </c>
      <c r="D175" s="10">
        <f t="shared" si="17"/>
        <v>21600.799999999999</v>
      </c>
      <c r="E175" s="10">
        <f t="shared" si="18"/>
        <v>1372</v>
      </c>
      <c r="F175" s="10">
        <f t="shared" si="18"/>
        <v>1433.7</v>
      </c>
      <c r="G175" s="10">
        <f t="shared" si="18"/>
        <v>447.4</v>
      </c>
      <c r="H175" s="10">
        <f t="shared" si="18"/>
        <v>370.8</v>
      </c>
      <c r="I175" s="10">
        <f t="shared" si="18"/>
        <v>14226.1</v>
      </c>
      <c r="J175" s="10">
        <f t="shared" si="18"/>
        <v>686.3</v>
      </c>
      <c r="K175" s="10">
        <f t="shared" si="18"/>
        <v>243.2</v>
      </c>
      <c r="L175" s="15">
        <f t="shared" si="18"/>
        <v>686.3</v>
      </c>
      <c r="M175" s="10">
        <f t="shared" si="18"/>
        <v>700</v>
      </c>
      <c r="N175" s="10">
        <f t="shared" si="18"/>
        <v>710</v>
      </c>
      <c r="O175" s="10">
        <f t="shared" si="18"/>
        <v>725</v>
      </c>
      <c r="P175" s="12" t="e">
        <f>L175-#REF!</f>
        <v>#REF!</v>
      </c>
      <c r="Q175" s="1" t="e">
        <f>P175-'ВЕРНАЯ на АВГУСТ'!P175</f>
        <v>#REF!</v>
      </c>
    </row>
    <row r="176" spans="1:17" x14ac:dyDescent="0.25">
      <c r="A176" s="11"/>
      <c r="B176" s="9"/>
      <c r="C176" s="9"/>
      <c r="D176" s="10">
        <f t="shared" si="17"/>
        <v>0</v>
      </c>
      <c r="E176" s="10">
        <f t="shared" si="18"/>
        <v>0</v>
      </c>
      <c r="F176" s="10">
        <f t="shared" si="18"/>
        <v>0</v>
      </c>
      <c r="G176" s="10">
        <f t="shared" si="18"/>
        <v>0</v>
      </c>
      <c r="H176" s="10">
        <f t="shared" si="18"/>
        <v>0</v>
      </c>
      <c r="I176" s="10">
        <f t="shared" si="18"/>
        <v>0</v>
      </c>
      <c r="J176" s="10">
        <f t="shared" si="18"/>
        <v>0</v>
      </c>
      <c r="K176" s="10">
        <f t="shared" si="18"/>
        <v>0</v>
      </c>
      <c r="L176" s="15">
        <f t="shared" si="18"/>
        <v>0</v>
      </c>
      <c r="M176" s="10">
        <f t="shared" si="18"/>
        <v>0</v>
      </c>
      <c r="N176" s="10">
        <f t="shared" si="18"/>
        <v>0</v>
      </c>
      <c r="O176" s="10">
        <f t="shared" si="18"/>
        <v>0</v>
      </c>
      <c r="P176" s="12" t="e">
        <f>L176-#REF!</f>
        <v>#REF!</v>
      </c>
      <c r="Q176" s="1" t="e">
        <f>P176-'ВЕРНАЯ на АВГУСТ'!P176</f>
        <v>#REF!</v>
      </c>
    </row>
    <row r="177" spans="1:17" x14ac:dyDescent="0.25">
      <c r="A177" s="71" t="s">
        <v>41</v>
      </c>
      <c r="B177" s="71" t="s">
        <v>21</v>
      </c>
      <c r="C177" s="9" t="s">
        <v>6</v>
      </c>
      <c r="D177" s="20">
        <f t="shared" si="17"/>
        <v>5587113.5999999996</v>
      </c>
      <c r="E177" s="10">
        <v>510118.40000000002</v>
      </c>
      <c r="F177" s="10">
        <v>157527.70000000001</v>
      </c>
      <c r="G177" s="10">
        <v>173238.3</v>
      </c>
      <c r="H177" s="10">
        <v>246086.5</v>
      </c>
      <c r="I177" s="10">
        <v>520253.1</v>
      </c>
      <c r="J177" s="10">
        <v>557067</v>
      </c>
      <c r="K177" s="10">
        <f>K178+K179+K180+K181+K182</f>
        <v>574677.29999999993</v>
      </c>
      <c r="L177" s="20">
        <f>L178+L179+L180+L181+L182</f>
        <v>734385.60000000009</v>
      </c>
      <c r="M177" s="10">
        <f>M178+M179+M180+M181+M182</f>
        <v>703231.4</v>
      </c>
      <c r="N177" s="10">
        <f>N178+N179+N180+N181+N182</f>
        <v>711085.70000000007</v>
      </c>
      <c r="O177" s="10">
        <f>O178+O179+O180+O181+O182</f>
        <v>699442.60000000009</v>
      </c>
      <c r="P177" s="24" t="e">
        <f>L177-#REF!</f>
        <v>#REF!</v>
      </c>
      <c r="Q177" s="1" t="e">
        <f>P177-'ВЕРНАЯ на АВГУСТ'!P177</f>
        <v>#REF!</v>
      </c>
    </row>
    <row r="178" spans="1:17" x14ac:dyDescent="0.25">
      <c r="A178" s="71"/>
      <c r="B178" s="71"/>
      <c r="C178" s="9" t="s">
        <v>7</v>
      </c>
      <c r="D178" s="20">
        <f t="shared" si="17"/>
        <v>1055011.7000000002</v>
      </c>
      <c r="E178" s="10">
        <v>88234.5</v>
      </c>
      <c r="F178" s="10">
        <v>82472.899999999994</v>
      </c>
      <c r="G178" s="10">
        <v>79821.100000000006</v>
      </c>
      <c r="H178" s="10">
        <v>78397</v>
      </c>
      <c r="I178" s="10">
        <v>79099</v>
      </c>
      <c r="J178" s="10">
        <v>92164.800000000003</v>
      </c>
      <c r="K178" s="10">
        <v>98395.199999999997</v>
      </c>
      <c r="L178" s="20">
        <f>114504.3-200-1390</f>
        <v>112914.3</v>
      </c>
      <c r="M178" s="10">
        <v>114504.3</v>
      </c>
      <c r="N178" s="10">
        <v>114504.3</v>
      </c>
      <c r="O178" s="10">
        <v>114504.3</v>
      </c>
      <c r="P178" s="24" t="e">
        <f>L178-#REF!</f>
        <v>#REF!</v>
      </c>
      <c r="Q178" s="1" t="e">
        <f>P178-'ВЕРНАЯ на АВГУСТ'!P178</f>
        <v>#REF!</v>
      </c>
    </row>
    <row r="179" spans="1:17" ht="24" x14ac:dyDescent="0.25">
      <c r="A179" s="71"/>
      <c r="B179" s="71"/>
      <c r="C179" s="9" t="s">
        <v>8</v>
      </c>
      <c r="D179" s="10">
        <f t="shared" si="17"/>
        <v>0</v>
      </c>
      <c r="E179" s="10">
        <v>0</v>
      </c>
      <c r="F179" s="10">
        <v>0</v>
      </c>
      <c r="G179" s="10">
        <v>0</v>
      </c>
      <c r="H179" s="10">
        <v>0</v>
      </c>
      <c r="I179" s="10">
        <v>0</v>
      </c>
      <c r="J179" s="10">
        <v>0</v>
      </c>
      <c r="K179" s="10">
        <v>0</v>
      </c>
      <c r="L179" s="15">
        <v>0</v>
      </c>
      <c r="M179" s="10">
        <v>0</v>
      </c>
      <c r="N179" s="10">
        <v>0</v>
      </c>
      <c r="O179" s="10">
        <v>0</v>
      </c>
      <c r="P179" s="12" t="e">
        <f>L179-#REF!</f>
        <v>#REF!</v>
      </c>
      <c r="Q179" s="1" t="e">
        <f>P179-'ВЕРНАЯ на АВГУСТ'!P179</f>
        <v>#REF!</v>
      </c>
    </row>
    <row r="180" spans="1:17" ht="24" x14ac:dyDescent="0.25">
      <c r="A180" s="71"/>
      <c r="B180" s="71"/>
      <c r="C180" s="9" t="s">
        <v>9</v>
      </c>
      <c r="D180" s="10">
        <f t="shared" si="17"/>
        <v>4510501.0999999996</v>
      </c>
      <c r="E180" s="10">
        <v>420511.9</v>
      </c>
      <c r="F180" s="10">
        <v>73621.100000000006</v>
      </c>
      <c r="G180" s="10">
        <v>92969.8</v>
      </c>
      <c r="H180" s="10">
        <v>167318.70000000001</v>
      </c>
      <c r="I180" s="10">
        <v>426928</v>
      </c>
      <c r="J180" s="10">
        <v>464215.9</v>
      </c>
      <c r="K180" s="10">
        <v>476038.9</v>
      </c>
      <c r="L180" s="15">
        <v>620785</v>
      </c>
      <c r="M180" s="10">
        <v>588027.1</v>
      </c>
      <c r="N180" s="10">
        <v>595871.4</v>
      </c>
      <c r="O180" s="10">
        <v>584213.30000000005</v>
      </c>
      <c r="P180" s="12" t="e">
        <f>L180-#REF!</f>
        <v>#REF!</v>
      </c>
      <c r="Q180" s="1" t="e">
        <f>P180-'ВЕРНАЯ на АВГУСТ'!P180</f>
        <v>#REF!</v>
      </c>
    </row>
    <row r="181" spans="1:17" ht="36" x14ac:dyDescent="0.25">
      <c r="A181" s="71"/>
      <c r="B181" s="71"/>
      <c r="C181" s="9" t="s">
        <v>10</v>
      </c>
      <c r="D181" s="10">
        <f t="shared" si="17"/>
        <v>21600.799999999999</v>
      </c>
      <c r="E181" s="10">
        <v>1372</v>
      </c>
      <c r="F181" s="10">
        <v>1433.7</v>
      </c>
      <c r="G181" s="10">
        <v>447.4</v>
      </c>
      <c r="H181" s="10">
        <v>370.8</v>
      </c>
      <c r="I181" s="10">
        <v>14226.1</v>
      </c>
      <c r="J181" s="10">
        <v>686.3</v>
      </c>
      <c r="K181" s="10">
        <v>243.2</v>
      </c>
      <c r="L181" s="15">
        <v>686.3</v>
      </c>
      <c r="M181" s="10">
        <v>700</v>
      </c>
      <c r="N181" s="10">
        <v>710</v>
      </c>
      <c r="O181" s="10">
        <v>725</v>
      </c>
      <c r="P181" s="12" t="e">
        <f>L181-#REF!</f>
        <v>#REF!</v>
      </c>
      <c r="Q181" s="1" t="e">
        <f>P181-'ВЕРНАЯ на АВГУСТ'!P181</f>
        <v>#REF!</v>
      </c>
    </row>
    <row r="182" spans="1:17" x14ac:dyDescent="0.25">
      <c r="A182" s="9"/>
      <c r="B182" s="9"/>
      <c r="C182" s="9"/>
      <c r="D182" s="10">
        <f t="shared" si="17"/>
        <v>0</v>
      </c>
      <c r="E182" s="10"/>
      <c r="F182" s="10"/>
      <c r="G182" s="10"/>
      <c r="H182" s="10"/>
      <c r="I182" s="10"/>
      <c r="J182" s="10"/>
      <c r="K182" s="10"/>
      <c r="L182" s="15"/>
      <c r="M182" s="10"/>
      <c r="N182" s="10"/>
      <c r="O182" s="10"/>
      <c r="P182" s="12" t="e">
        <f>L182-#REF!</f>
        <v>#REF!</v>
      </c>
      <c r="Q182" s="1" t="e">
        <f>P182-'ВЕРНАЯ на АВГУСТ'!P182</f>
        <v>#REF!</v>
      </c>
    </row>
    <row r="183" spans="1:17" x14ac:dyDescent="0.25">
      <c r="A183" s="71" t="s">
        <v>42</v>
      </c>
      <c r="B183" s="71" t="s">
        <v>13</v>
      </c>
      <c r="C183" s="9" t="s">
        <v>6</v>
      </c>
      <c r="D183" s="20">
        <f t="shared" si="17"/>
        <v>16061.5</v>
      </c>
      <c r="E183" s="10">
        <v>1491.9</v>
      </c>
      <c r="F183" s="10">
        <v>1719.5</v>
      </c>
      <c r="G183" s="10">
        <v>1047</v>
      </c>
      <c r="H183" s="10">
        <v>2644.7</v>
      </c>
      <c r="I183" s="10">
        <v>2089.4</v>
      </c>
      <c r="J183" s="10">
        <v>2269</v>
      </c>
      <c r="K183" s="10">
        <f>K184+K185+K186+K187+K188</f>
        <v>900</v>
      </c>
      <c r="L183" s="20">
        <f>L184+L185+L186+L187+L188</f>
        <v>900</v>
      </c>
      <c r="M183" s="10">
        <f>M184+M185+M186+M187+M188</f>
        <v>1000</v>
      </c>
      <c r="N183" s="10">
        <f>N184+N185+N186+N187+N188</f>
        <v>1000</v>
      </c>
      <c r="O183" s="10">
        <f>O184+O185+O186+O187+O188</f>
        <v>1000</v>
      </c>
      <c r="P183" s="24" t="e">
        <f>L183-#REF!</f>
        <v>#REF!</v>
      </c>
      <c r="Q183" s="1" t="e">
        <f>P183-'ВЕРНАЯ на АВГУСТ'!P183</f>
        <v>#REF!</v>
      </c>
    </row>
    <row r="184" spans="1:17" x14ac:dyDescent="0.25">
      <c r="A184" s="71"/>
      <c r="B184" s="71"/>
      <c r="C184" s="9" t="s">
        <v>7</v>
      </c>
      <c r="D184" s="20">
        <f t="shared" si="17"/>
        <v>12336.6</v>
      </c>
      <c r="E184" s="10">
        <v>1491.9</v>
      </c>
      <c r="F184" s="10">
        <v>950</v>
      </c>
      <c r="G184" s="10">
        <v>300</v>
      </c>
      <c r="H184" s="10">
        <v>1937.7</v>
      </c>
      <c r="I184" s="10">
        <v>1321.4</v>
      </c>
      <c r="J184" s="10">
        <v>1535.6</v>
      </c>
      <c r="K184" s="10">
        <v>900</v>
      </c>
      <c r="L184" s="20">
        <f>1000-100</f>
        <v>900</v>
      </c>
      <c r="M184" s="10">
        <v>1000</v>
      </c>
      <c r="N184" s="10">
        <v>1000</v>
      </c>
      <c r="O184" s="10">
        <v>1000</v>
      </c>
      <c r="P184" s="24" t="e">
        <f>L184-#REF!</f>
        <v>#REF!</v>
      </c>
      <c r="Q184" s="1" t="e">
        <f>P184-'ВЕРНАЯ на АВГУСТ'!P184</f>
        <v>#REF!</v>
      </c>
    </row>
    <row r="185" spans="1:17" ht="24" x14ac:dyDescent="0.25">
      <c r="A185" s="71"/>
      <c r="B185" s="71"/>
      <c r="C185" s="9" t="s">
        <v>8</v>
      </c>
      <c r="D185" s="10">
        <f t="shared" si="17"/>
        <v>3724.9</v>
      </c>
      <c r="E185" s="10">
        <v>0</v>
      </c>
      <c r="F185" s="10">
        <v>769.5</v>
      </c>
      <c r="G185" s="10">
        <v>747</v>
      </c>
      <c r="H185" s="10">
        <v>707</v>
      </c>
      <c r="I185" s="10">
        <v>768</v>
      </c>
      <c r="J185" s="10">
        <v>733.4</v>
      </c>
      <c r="K185" s="10">
        <v>0</v>
      </c>
      <c r="L185" s="15">
        <v>0</v>
      </c>
      <c r="M185" s="10">
        <v>0</v>
      </c>
      <c r="N185" s="10">
        <v>0</v>
      </c>
      <c r="O185" s="10">
        <v>0</v>
      </c>
      <c r="P185" s="12" t="e">
        <f>L185-#REF!</f>
        <v>#REF!</v>
      </c>
      <c r="Q185" s="1" t="e">
        <f>P185-'ВЕРНАЯ на АВГУСТ'!P185</f>
        <v>#REF!</v>
      </c>
    </row>
    <row r="186" spans="1:17" ht="24" x14ac:dyDescent="0.25">
      <c r="A186" s="71"/>
      <c r="B186" s="71"/>
      <c r="C186" s="9" t="s">
        <v>9</v>
      </c>
      <c r="D186" s="10">
        <f t="shared" si="17"/>
        <v>0</v>
      </c>
      <c r="E186" s="10">
        <v>0</v>
      </c>
      <c r="F186" s="10">
        <v>0</v>
      </c>
      <c r="G186" s="10">
        <v>0</v>
      </c>
      <c r="H186" s="10">
        <v>0</v>
      </c>
      <c r="I186" s="10">
        <v>0</v>
      </c>
      <c r="J186" s="10">
        <v>0</v>
      </c>
      <c r="K186" s="10">
        <v>0</v>
      </c>
      <c r="L186" s="15">
        <v>0</v>
      </c>
      <c r="M186" s="10">
        <v>0</v>
      </c>
      <c r="N186" s="10">
        <v>0</v>
      </c>
      <c r="O186" s="10">
        <v>0</v>
      </c>
      <c r="P186" s="12" t="e">
        <f>L186-#REF!</f>
        <v>#REF!</v>
      </c>
      <c r="Q186" s="1" t="e">
        <f>P186-'ВЕРНАЯ на АВГУСТ'!P186</f>
        <v>#REF!</v>
      </c>
    </row>
    <row r="187" spans="1:17" ht="36" x14ac:dyDescent="0.25">
      <c r="A187" s="71"/>
      <c r="B187" s="71"/>
      <c r="C187" s="9" t="s">
        <v>10</v>
      </c>
      <c r="D187" s="10">
        <f t="shared" si="17"/>
        <v>0</v>
      </c>
      <c r="E187" s="10">
        <v>0</v>
      </c>
      <c r="F187" s="10">
        <v>0</v>
      </c>
      <c r="G187" s="10">
        <v>0</v>
      </c>
      <c r="H187" s="10">
        <v>0</v>
      </c>
      <c r="I187" s="10">
        <v>0</v>
      </c>
      <c r="J187" s="10">
        <v>0</v>
      </c>
      <c r="K187" s="10">
        <v>0</v>
      </c>
      <c r="L187" s="15">
        <v>0</v>
      </c>
      <c r="M187" s="10">
        <v>0</v>
      </c>
      <c r="N187" s="10">
        <v>0</v>
      </c>
      <c r="O187" s="10">
        <v>0</v>
      </c>
      <c r="P187" s="12" t="e">
        <f>L187-#REF!</f>
        <v>#REF!</v>
      </c>
      <c r="Q187" s="1" t="e">
        <f>P187-'ВЕРНАЯ на АВГУСТ'!P187</f>
        <v>#REF!</v>
      </c>
    </row>
    <row r="188" spans="1:17" x14ac:dyDescent="0.25">
      <c r="A188" s="9"/>
      <c r="B188" s="9"/>
      <c r="C188" s="9"/>
      <c r="D188" s="10">
        <f t="shared" si="17"/>
        <v>0</v>
      </c>
      <c r="E188" s="10"/>
      <c r="F188" s="10"/>
      <c r="G188" s="10"/>
      <c r="H188" s="10"/>
      <c r="I188" s="10"/>
      <c r="J188" s="10"/>
      <c r="K188" s="10"/>
      <c r="L188" s="15"/>
      <c r="M188" s="10"/>
      <c r="N188" s="10"/>
      <c r="O188" s="10"/>
      <c r="P188" s="12" t="e">
        <f>L188-#REF!</f>
        <v>#REF!</v>
      </c>
      <c r="Q188" s="1" t="e">
        <f>P188-'ВЕРНАЯ на АВГУСТ'!P188</f>
        <v>#REF!</v>
      </c>
    </row>
    <row r="189" spans="1:17" x14ac:dyDescent="0.25">
      <c r="A189" s="71" t="s">
        <v>43</v>
      </c>
      <c r="B189" s="71" t="s">
        <v>13</v>
      </c>
      <c r="C189" s="9" t="s">
        <v>6</v>
      </c>
      <c r="D189" s="10">
        <f t="shared" si="17"/>
        <v>18085.599999999999</v>
      </c>
      <c r="E189" s="10">
        <v>1820</v>
      </c>
      <c r="F189" s="10">
        <v>1060</v>
      </c>
      <c r="G189" s="10">
        <v>526.6</v>
      </c>
      <c r="H189" s="10">
        <v>807.5</v>
      </c>
      <c r="I189" s="10">
        <v>1222</v>
      </c>
      <c r="J189" s="10">
        <v>2082.5</v>
      </c>
      <c r="K189" s="10">
        <f>K190+K191+K192+K193+K194</f>
        <v>707</v>
      </c>
      <c r="L189" s="15">
        <f>L190+L191+L192+L193+L194</f>
        <v>2465</v>
      </c>
      <c r="M189" s="10">
        <f>M190+M191+M192+M193+M194</f>
        <v>2465</v>
      </c>
      <c r="N189" s="10">
        <f>N190+N191+N192+N193+N194</f>
        <v>2465</v>
      </c>
      <c r="O189" s="10">
        <f>O190+O191+O192+O193+O194</f>
        <v>2465</v>
      </c>
      <c r="P189" s="12" t="e">
        <f>L189-#REF!</f>
        <v>#REF!</v>
      </c>
      <c r="Q189" s="1" t="e">
        <f>P189-'ВЕРНАЯ на АВГУСТ'!P189</f>
        <v>#REF!</v>
      </c>
    </row>
    <row r="190" spans="1:17" x14ac:dyDescent="0.25">
      <c r="A190" s="71"/>
      <c r="B190" s="71"/>
      <c r="C190" s="9" t="s">
        <v>7</v>
      </c>
      <c r="D190" s="10">
        <f t="shared" si="17"/>
        <v>18085.599999999999</v>
      </c>
      <c r="E190" s="10">
        <v>1820</v>
      </c>
      <c r="F190" s="10">
        <v>1060</v>
      </c>
      <c r="G190" s="10">
        <v>526.6</v>
      </c>
      <c r="H190" s="10">
        <v>807.5</v>
      </c>
      <c r="I190" s="10">
        <v>1222</v>
      </c>
      <c r="J190" s="10">
        <v>2082.5</v>
      </c>
      <c r="K190" s="10">
        <v>707</v>
      </c>
      <c r="L190" s="15">
        <v>2465</v>
      </c>
      <c r="M190" s="10">
        <v>2465</v>
      </c>
      <c r="N190" s="10">
        <v>2465</v>
      </c>
      <c r="O190" s="10">
        <v>2465</v>
      </c>
      <c r="P190" s="12" t="e">
        <f>L190-#REF!</f>
        <v>#REF!</v>
      </c>
      <c r="Q190" s="1" t="e">
        <f>P190-'ВЕРНАЯ на АВГУСТ'!P190</f>
        <v>#REF!</v>
      </c>
    </row>
    <row r="191" spans="1:17" ht="24" x14ac:dyDescent="0.25">
      <c r="A191" s="71"/>
      <c r="B191" s="71"/>
      <c r="C191" s="9" t="s">
        <v>8</v>
      </c>
      <c r="D191" s="10">
        <f t="shared" si="17"/>
        <v>0</v>
      </c>
      <c r="E191" s="10">
        <v>0</v>
      </c>
      <c r="F191" s="10">
        <v>0</v>
      </c>
      <c r="G191" s="10">
        <v>0</v>
      </c>
      <c r="H191" s="10">
        <v>0</v>
      </c>
      <c r="I191" s="10">
        <v>0</v>
      </c>
      <c r="J191" s="10">
        <v>0</v>
      </c>
      <c r="K191" s="10">
        <v>0</v>
      </c>
      <c r="L191" s="15">
        <v>0</v>
      </c>
      <c r="M191" s="10">
        <v>0</v>
      </c>
      <c r="N191" s="10">
        <v>0</v>
      </c>
      <c r="O191" s="10">
        <v>0</v>
      </c>
      <c r="P191" s="12" t="e">
        <f>L191-#REF!</f>
        <v>#REF!</v>
      </c>
      <c r="Q191" s="1" t="e">
        <f>P191-'ВЕРНАЯ на АВГУСТ'!P191</f>
        <v>#REF!</v>
      </c>
    </row>
    <row r="192" spans="1:17" ht="24" x14ac:dyDescent="0.25">
      <c r="A192" s="71"/>
      <c r="B192" s="71"/>
      <c r="C192" s="9" t="s">
        <v>9</v>
      </c>
      <c r="D192" s="10">
        <f t="shared" si="17"/>
        <v>0</v>
      </c>
      <c r="E192" s="10">
        <v>0</v>
      </c>
      <c r="F192" s="10">
        <v>0</v>
      </c>
      <c r="G192" s="10">
        <v>0</v>
      </c>
      <c r="H192" s="10">
        <v>0</v>
      </c>
      <c r="I192" s="10">
        <v>0</v>
      </c>
      <c r="J192" s="10">
        <v>0</v>
      </c>
      <c r="K192" s="10">
        <v>0</v>
      </c>
      <c r="L192" s="15">
        <v>0</v>
      </c>
      <c r="M192" s="10">
        <v>0</v>
      </c>
      <c r="N192" s="10">
        <v>0</v>
      </c>
      <c r="O192" s="10">
        <v>0</v>
      </c>
      <c r="P192" s="12" t="e">
        <f>L192-#REF!</f>
        <v>#REF!</v>
      </c>
      <c r="Q192" s="1" t="e">
        <f>P192-'ВЕРНАЯ на АВГУСТ'!P192</f>
        <v>#REF!</v>
      </c>
    </row>
    <row r="193" spans="1:17" ht="36" x14ac:dyDescent="0.25">
      <c r="A193" s="71"/>
      <c r="B193" s="71"/>
      <c r="C193" s="9" t="s">
        <v>10</v>
      </c>
      <c r="D193" s="10">
        <f t="shared" si="17"/>
        <v>0</v>
      </c>
      <c r="E193" s="10">
        <v>0</v>
      </c>
      <c r="F193" s="10">
        <v>0</v>
      </c>
      <c r="G193" s="10">
        <v>0</v>
      </c>
      <c r="H193" s="10">
        <v>0</v>
      </c>
      <c r="I193" s="10">
        <v>0</v>
      </c>
      <c r="J193" s="10">
        <v>0</v>
      </c>
      <c r="K193" s="10">
        <v>0</v>
      </c>
      <c r="L193" s="15">
        <v>0</v>
      </c>
      <c r="M193" s="10">
        <v>0</v>
      </c>
      <c r="N193" s="10">
        <v>0</v>
      </c>
      <c r="O193" s="10">
        <v>0</v>
      </c>
      <c r="P193" s="12" t="e">
        <f>L193-#REF!</f>
        <v>#REF!</v>
      </c>
      <c r="Q193" s="1" t="e">
        <f>P193-'ВЕРНАЯ на АВГУСТ'!P193</f>
        <v>#REF!</v>
      </c>
    </row>
    <row r="194" spans="1:17" x14ac:dyDescent="0.25">
      <c r="A194" s="9"/>
      <c r="B194" s="9"/>
      <c r="C194" s="9"/>
      <c r="D194" s="10">
        <f t="shared" si="17"/>
        <v>0</v>
      </c>
      <c r="E194" s="10"/>
      <c r="F194" s="10"/>
      <c r="G194" s="10"/>
      <c r="H194" s="10"/>
      <c r="I194" s="10"/>
      <c r="J194" s="10"/>
      <c r="K194" s="10"/>
      <c r="L194" s="15"/>
      <c r="M194" s="10"/>
      <c r="N194" s="10"/>
      <c r="O194" s="10"/>
      <c r="P194" s="12" t="e">
        <f>L194-#REF!</f>
        <v>#REF!</v>
      </c>
      <c r="Q194" s="1" t="e">
        <f>P194-'ВЕРНАЯ на АВГУСТ'!P194</f>
        <v>#REF!</v>
      </c>
    </row>
    <row r="195" spans="1:17" x14ac:dyDescent="0.25">
      <c r="A195" s="71" t="s">
        <v>44</v>
      </c>
      <c r="B195" s="71" t="s">
        <v>13</v>
      </c>
      <c r="C195" s="9" t="s">
        <v>6</v>
      </c>
      <c r="D195" s="20">
        <f t="shared" si="17"/>
        <v>2180.6999999999998</v>
      </c>
      <c r="E195" s="10">
        <v>900</v>
      </c>
      <c r="F195" s="10">
        <v>50</v>
      </c>
      <c r="G195" s="10">
        <v>0</v>
      </c>
      <c r="H195" s="10">
        <v>86.2</v>
      </c>
      <c r="I195" s="10">
        <v>148</v>
      </c>
      <c r="J195" s="10">
        <v>185</v>
      </c>
      <c r="K195" s="10">
        <f>K196+K197+K198+K199+K200</f>
        <v>90</v>
      </c>
      <c r="L195" s="20">
        <f>L196+L197+L198+L199+L200</f>
        <v>166.5</v>
      </c>
      <c r="M195" s="10">
        <f>M196+M197+M198+M199+M200</f>
        <v>185</v>
      </c>
      <c r="N195" s="10">
        <f>N196+N197+N198+N199+N200</f>
        <v>185</v>
      </c>
      <c r="O195" s="10">
        <f>O196+O197+O198+O199+O200</f>
        <v>185</v>
      </c>
      <c r="P195" s="24" t="e">
        <f>L195-#REF!</f>
        <v>#REF!</v>
      </c>
      <c r="Q195" s="1" t="e">
        <f>P195-'ВЕРНАЯ на АВГУСТ'!P195</f>
        <v>#REF!</v>
      </c>
    </row>
    <row r="196" spans="1:17" x14ac:dyDescent="0.25">
      <c r="A196" s="71"/>
      <c r="B196" s="71"/>
      <c r="C196" s="9" t="s">
        <v>7</v>
      </c>
      <c r="D196" s="20">
        <f t="shared" si="17"/>
        <v>2180.6999999999998</v>
      </c>
      <c r="E196" s="10">
        <v>900</v>
      </c>
      <c r="F196" s="10">
        <v>50</v>
      </c>
      <c r="G196" s="10">
        <v>0</v>
      </c>
      <c r="H196" s="10">
        <v>86.2</v>
      </c>
      <c r="I196" s="10">
        <v>148</v>
      </c>
      <c r="J196" s="10">
        <v>185</v>
      </c>
      <c r="K196" s="10">
        <v>90</v>
      </c>
      <c r="L196" s="20">
        <f>185-18.5</f>
        <v>166.5</v>
      </c>
      <c r="M196" s="10">
        <v>185</v>
      </c>
      <c r="N196" s="10">
        <v>185</v>
      </c>
      <c r="O196" s="10">
        <v>185</v>
      </c>
      <c r="P196" s="24" t="e">
        <f>L196-#REF!</f>
        <v>#REF!</v>
      </c>
      <c r="Q196" s="1" t="e">
        <f>P196-'ВЕРНАЯ на АВГУСТ'!P196</f>
        <v>#REF!</v>
      </c>
    </row>
    <row r="197" spans="1:17" ht="24" x14ac:dyDescent="0.25">
      <c r="A197" s="71"/>
      <c r="B197" s="71"/>
      <c r="C197" s="9" t="s">
        <v>8</v>
      </c>
      <c r="D197" s="10">
        <f t="shared" si="17"/>
        <v>0</v>
      </c>
      <c r="E197" s="10">
        <v>0</v>
      </c>
      <c r="F197" s="10">
        <v>0</v>
      </c>
      <c r="G197" s="10">
        <v>0</v>
      </c>
      <c r="H197" s="10">
        <v>0</v>
      </c>
      <c r="I197" s="10">
        <v>0</v>
      </c>
      <c r="J197" s="10">
        <v>0</v>
      </c>
      <c r="K197" s="10">
        <v>0</v>
      </c>
      <c r="L197" s="15">
        <v>0</v>
      </c>
      <c r="M197" s="10">
        <v>0</v>
      </c>
      <c r="N197" s="10">
        <v>0</v>
      </c>
      <c r="O197" s="10">
        <v>0</v>
      </c>
      <c r="P197" s="12" t="e">
        <f>L197-#REF!</f>
        <v>#REF!</v>
      </c>
      <c r="Q197" s="1" t="e">
        <f>P197-'ВЕРНАЯ на АВГУСТ'!P197</f>
        <v>#REF!</v>
      </c>
    </row>
    <row r="198" spans="1:17" ht="24" x14ac:dyDescent="0.25">
      <c r="A198" s="71"/>
      <c r="B198" s="71"/>
      <c r="C198" s="9" t="s">
        <v>9</v>
      </c>
      <c r="D198" s="10">
        <f t="shared" si="17"/>
        <v>0</v>
      </c>
      <c r="E198" s="10">
        <v>0</v>
      </c>
      <c r="F198" s="10">
        <v>0</v>
      </c>
      <c r="G198" s="10">
        <v>0</v>
      </c>
      <c r="H198" s="10">
        <v>0</v>
      </c>
      <c r="I198" s="10">
        <v>0</v>
      </c>
      <c r="J198" s="10">
        <v>0</v>
      </c>
      <c r="K198" s="10">
        <v>0</v>
      </c>
      <c r="L198" s="15">
        <v>0</v>
      </c>
      <c r="M198" s="10">
        <v>0</v>
      </c>
      <c r="N198" s="10">
        <v>0</v>
      </c>
      <c r="O198" s="10">
        <v>0</v>
      </c>
      <c r="P198" s="12" t="e">
        <f>L198-#REF!</f>
        <v>#REF!</v>
      </c>
      <c r="Q198" s="1" t="e">
        <f>P198-'ВЕРНАЯ на АВГУСТ'!P198</f>
        <v>#REF!</v>
      </c>
    </row>
    <row r="199" spans="1:17" ht="36" x14ac:dyDescent="0.25">
      <c r="A199" s="71"/>
      <c r="B199" s="71"/>
      <c r="C199" s="9" t="s">
        <v>10</v>
      </c>
      <c r="D199" s="10">
        <f t="shared" si="17"/>
        <v>0</v>
      </c>
      <c r="E199" s="10">
        <v>0</v>
      </c>
      <c r="F199" s="10">
        <v>0</v>
      </c>
      <c r="G199" s="10">
        <v>0</v>
      </c>
      <c r="H199" s="10">
        <v>0</v>
      </c>
      <c r="I199" s="10">
        <v>0</v>
      </c>
      <c r="J199" s="10">
        <v>0</v>
      </c>
      <c r="K199" s="10">
        <v>0</v>
      </c>
      <c r="L199" s="15">
        <v>0</v>
      </c>
      <c r="M199" s="10">
        <v>0</v>
      </c>
      <c r="N199" s="10">
        <v>0</v>
      </c>
      <c r="O199" s="10">
        <v>0</v>
      </c>
      <c r="P199" s="12" t="e">
        <f>L199-#REF!</f>
        <v>#REF!</v>
      </c>
      <c r="Q199" s="1" t="e">
        <f>P199-'ВЕРНАЯ на АВГУСТ'!P199</f>
        <v>#REF!</v>
      </c>
    </row>
    <row r="200" spans="1:17" x14ac:dyDescent="0.25">
      <c r="A200" s="9"/>
      <c r="B200" s="9"/>
      <c r="C200" s="9"/>
      <c r="D200" s="10">
        <f t="shared" si="17"/>
        <v>0</v>
      </c>
      <c r="E200" s="10"/>
      <c r="F200" s="10"/>
      <c r="G200" s="10"/>
      <c r="H200" s="10"/>
      <c r="I200" s="10"/>
      <c r="J200" s="10"/>
      <c r="K200" s="10"/>
      <c r="L200" s="15"/>
      <c r="M200" s="10"/>
      <c r="N200" s="10"/>
      <c r="O200" s="10"/>
      <c r="P200" s="12" t="e">
        <f>L200-#REF!</f>
        <v>#REF!</v>
      </c>
      <c r="Q200" s="1" t="e">
        <f>P200-'ВЕРНАЯ на АВГУСТ'!P200</f>
        <v>#REF!</v>
      </c>
    </row>
    <row r="201" spans="1:17" x14ac:dyDescent="0.25">
      <c r="A201" s="71" t="s">
        <v>45</v>
      </c>
      <c r="B201" s="71" t="s">
        <v>13</v>
      </c>
      <c r="C201" s="9" t="s">
        <v>6</v>
      </c>
      <c r="D201" s="10">
        <f t="shared" si="17"/>
        <v>28036.9</v>
      </c>
      <c r="E201" s="10">
        <v>3349.8</v>
      </c>
      <c r="F201" s="10">
        <v>2710.4</v>
      </c>
      <c r="G201" s="10">
        <v>2475</v>
      </c>
      <c r="H201" s="10">
        <v>3755.4</v>
      </c>
      <c r="I201" s="10">
        <v>4483</v>
      </c>
      <c r="J201" s="10">
        <v>4766.3999999999996</v>
      </c>
      <c r="K201" s="10">
        <f>K202+K203+K204+K205+K206</f>
        <v>6496.9</v>
      </c>
      <c r="L201" s="15">
        <f>L202+L203+L204+L205+L206</f>
        <v>0</v>
      </c>
      <c r="M201" s="10">
        <f>M202+M203+M204+M205+M206</f>
        <v>0</v>
      </c>
      <c r="N201" s="10">
        <f>N202+N203+N204+N205+N206</f>
        <v>0</v>
      </c>
      <c r="O201" s="10">
        <f>O202+O203+O204+O205+O206</f>
        <v>0</v>
      </c>
      <c r="P201" s="12" t="e">
        <f>L201-#REF!</f>
        <v>#REF!</v>
      </c>
      <c r="Q201" s="1" t="e">
        <f>P201-'ВЕРНАЯ на АВГУСТ'!P201</f>
        <v>#REF!</v>
      </c>
    </row>
    <row r="202" spans="1:17" x14ac:dyDescent="0.25">
      <c r="A202" s="71"/>
      <c r="B202" s="71"/>
      <c r="C202" s="9" t="s">
        <v>7</v>
      </c>
      <c r="D202" s="10">
        <f t="shared" si="17"/>
        <v>2128.1</v>
      </c>
      <c r="E202" s="9"/>
      <c r="F202" s="9"/>
      <c r="G202" s="9"/>
      <c r="H202" s="10">
        <v>0</v>
      </c>
      <c r="I202" s="10">
        <v>493.1</v>
      </c>
      <c r="J202" s="10">
        <v>524.29999999999995</v>
      </c>
      <c r="K202" s="10">
        <v>1110.7</v>
      </c>
      <c r="L202" s="15">
        <v>0</v>
      </c>
      <c r="M202" s="10">
        <v>0</v>
      </c>
      <c r="N202" s="10">
        <v>0</v>
      </c>
      <c r="O202" s="10">
        <v>0</v>
      </c>
      <c r="P202" s="12" t="e">
        <f>L202-#REF!</f>
        <v>#REF!</v>
      </c>
      <c r="Q202" s="1" t="e">
        <f>P202-'ВЕРНАЯ на АВГУСТ'!P202</f>
        <v>#REF!</v>
      </c>
    </row>
    <row r="203" spans="1:17" ht="24" x14ac:dyDescent="0.25">
      <c r="A203" s="71"/>
      <c r="B203" s="71"/>
      <c r="C203" s="9" t="s">
        <v>8</v>
      </c>
      <c r="D203" s="10">
        <f t="shared" si="17"/>
        <v>25908.799999999999</v>
      </c>
      <c r="E203" s="10">
        <v>3349.8</v>
      </c>
      <c r="F203" s="10">
        <v>2710.4</v>
      </c>
      <c r="G203" s="10">
        <v>2475</v>
      </c>
      <c r="H203" s="10">
        <v>3755.4</v>
      </c>
      <c r="I203" s="10">
        <v>3989.9</v>
      </c>
      <c r="J203" s="10">
        <v>4242.1000000000004</v>
      </c>
      <c r="K203" s="10">
        <v>5386.2</v>
      </c>
      <c r="L203" s="15">
        <v>0</v>
      </c>
      <c r="M203" s="10">
        <v>0</v>
      </c>
      <c r="N203" s="10">
        <v>0</v>
      </c>
      <c r="O203" s="10">
        <v>0</v>
      </c>
      <c r="P203" s="12" t="e">
        <f>L203-#REF!</f>
        <v>#REF!</v>
      </c>
      <c r="Q203" s="1" t="e">
        <f>P203-'ВЕРНАЯ на АВГУСТ'!P203</f>
        <v>#REF!</v>
      </c>
    </row>
    <row r="204" spans="1:17" ht="24" x14ac:dyDescent="0.25">
      <c r="A204" s="71"/>
      <c r="B204" s="71"/>
      <c r="C204" s="9" t="s">
        <v>9</v>
      </c>
      <c r="D204" s="10">
        <f t="shared" si="17"/>
        <v>0</v>
      </c>
      <c r="E204" s="10">
        <v>0</v>
      </c>
      <c r="F204" s="10">
        <v>0</v>
      </c>
      <c r="G204" s="10">
        <v>0</v>
      </c>
      <c r="H204" s="10">
        <v>0</v>
      </c>
      <c r="I204" s="10">
        <v>0</v>
      </c>
      <c r="J204" s="10">
        <v>0</v>
      </c>
      <c r="K204" s="10">
        <v>0</v>
      </c>
      <c r="L204" s="15">
        <v>0</v>
      </c>
      <c r="M204" s="10">
        <v>0</v>
      </c>
      <c r="N204" s="10">
        <v>0</v>
      </c>
      <c r="O204" s="10">
        <v>0</v>
      </c>
      <c r="P204" s="12" t="e">
        <f>L204-#REF!</f>
        <v>#REF!</v>
      </c>
      <c r="Q204" s="1" t="e">
        <f>P204-'ВЕРНАЯ на АВГУСТ'!P204</f>
        <v>#REF!</v>
      </c>
    </row>
    <row r="205" spans="1:17" ht="36" x14ac:dyDescent="0.25">
      <c r="A205" s="71"/>
      <c r="B205" s="71"/>
      <c r="C205" s="9" t="s">
        <v>10</v>
      </c>
      <c r="D205" s="10">
        <f t="shared" si="17"/>
        <v>0</v>
      </c>
      <c r="E205" s="10">
        <v>0</v>
      </c>
      <c r="F205" s="10">
        <v>0</v>
      </c>
      <c r="G205" s="10">
        <v>0</v>
      </c>
      <c r="H205" s="10">
        <v>0</v>
      </c>
      <c r="I205" s="10">
        <v>0</v>
      </c>
      <c r="J205" s="10">
        <v>0</v>
      </c>
      <c r="K205" s="10">
        <v>0</v>
      </c>
      <c r="L205" s="15">
        <v>0</v>
      </c>
      <c r="M205" s="10">
        <v>0</v>
      </c>
      <c r="N205" s="10">
        <v>0</v>
      </c>
      <c r="O205" s="10">
        <v>0</v>
      </c>
      <c r="P205" s="12" t="e">
        <f>L205-#REF!</f>
        <v>#REF!</v>
      </c>
      <c r="Q205" s="1" t="e">
        <f>P205-'ВЕРНАЯ на АВГУСТ'!P205</f>
        <v>#REF!</v>
      </c>
    </row>
    <row r="206" spans="1:17" x14ac:dyDescent="0.25">
      <c r="A206" s="9"/>
      <c r="B206" s="9"/>
      <c r="C206" s="9"/>
      <c r="D206" s="10">
        <f t="shared" ref="D206:D269" si="19">SUM(E206:O206)</f>
        <v>0</v>
      </c>
      <c r="E206" s="10"/>
      <c r="F206" s="10"/>
      <c r="G206" s="10"/>
      <c r="H206" s="10"/>
      <c r="I206" s="10"/>
      <c r="J206" s="10"/>
      <c r="K206" s="10"/>
      <c r="L206" s="15"/>
      <c r="M206" s="10"/>
      <c r="N206" s="10"/>
      <c r="O206" s="10"/>
      <c r="P206" s="12" t="e">
        <f>L206-#REF!</f>
        <v>#REF!</v>
      </c>
      <c r="Q206" s="1" t="e">
        <f>P206-'ВЕРНАЯ на АВГУСТ'!P206</f>
        <v>#REF!</v>
      </c>
    </row>
    <row r="207" spans="1:17" x14ac:dyDescent="0.25">
      <c r="A207" s="73" t="s">
        <v>46</v>
      </c>
      <c r="B207" s="71"/>
      <c r="C207" s="9" t="s">
        <v>6</v>
      </c>
      <c r="D207" s="10">
        <f t="shared" si="19"/>
        <v>13015124.800000001</v>
      </c>
      <c r="E207" s="10">
        <f t="shared" ref="E207:O212" si="20">E213+E219+E225+E231+E237</f>
        <v>955782.9</v>
      </c>
      <c r="F207" s="10">
        <f t="shared" si="20"/>
        <v>428365.8</v>
      </c>
      <c r="G207" s="10">
        <f t="shared" si="20"/>
        <v>467737.9</v>
      </c>
      <c r="H207" s="10">
        <f t="shared" si="20"/>
        <v>574993</v>
      </c>
      <c r="I207" s="10">
        <f t="shared" si="20"/>
        <v>1224764.2</v>
      </c>
      <c r="J207" s="10">
        <f t="shared" si="20"/>
        <v>1346216.6</v>
      </c>
      <c r="K207" s="10">
        <f t="shared" si="20"/>
        <v>1431019.7</v>
      </c>
      <c r="L207" s="15">
        <f t="shared" si="20"/>
        <v>1660567.2</v>
      </c>
      <c r="M207" s="10">
        <f t="shared" si="20"/>
        <v>1644927.2999999998</v>
      </c>
      <c r="N207" s="10">
        <f t="shared" si="20"/>
        <v>1652950</v>
      </c>
      <c r="O207" s="10">
        <f t="shared" si="20"/>
        <v>1627800.2</v>
      </c>
      <c r="P207" s="12" t="e">
        <f>L207-#REF!</f>
        <v>#REF!</v>
      </c>
      <c r="Q207" s="1" t="e">
        <f>P207-'ВЕРНАЯ на АВГУСТ'!P207</f>
        <v>#REF!</v>
      </c>
    </row>
    <row r="208" spans="1:17" x14ac:dyDescent="0.25">
      <c r="A208" s="73"/>
      <c r="B208" s="71"/>
      <c r="C208" s="9" t="s">
        <v>7</v>
      </c>
      <c r="D208" s="10">
        <f t="shared" si="19"/>
        <v>5194668.2000000011</v>
      </c>
      <c r="E208" s="10">
        <f t="shared" si="20"/>
        <v>295707.5</v>
      </c>
      <c r="F208" s="10">
        <f t="shared" si="20"/>
        <v>292345.3</v>
      </c>
      <c r="G208" s="10">
        <f t="shared" si="20"/>
        <v>280742.60000000003</v>
      </c>
      <c r="H208" s="10">
        <f t="shared" si="20"/>
        <v>283733.59999999998</v>
      </c>
      <c r="I208" s="10">
        <f t="shared" si="20"/>
        <v>295585.90000000002</v>
      </c>
      <c r="J208" s="10">
        <f t="shared" si="20"/>
        <v>335018.09999999998</v>
      </c>
      <c r="K208" s="10">
        <f t="shared" si="20"/>
        <v>480964.1</v>
      </c>
      <c r="L208" s="15">
        <f t="shared" si="20"/>
        <v>729789.3</v>
      </c>
      <c r="M208" s="10">
        <f t="shared" si="20"/>
        <v>733471</v>
      </c>
      <c r="N208" s="10">
        <f t="shared" si="20"/>
        <v>733655.4</v>
      </c>
      <c r="O208" s="10">
        <f t="shared" si="20"/>
        <v>733655.4</v>
      </c>
      <c r="P208" s="12" t="e">
        <f>L208-#REF!</f>
        <v>#REF!</v>
      </c>
      <c r="Q208" s="1" t="e">
        <f>P208-'ВЕРНАЯ на АВГУСТ'!P208</f>
        <v>#REF!</v>
      </c>
    </row>
    <row r="209" spans="1:17" ht="24" x14ac:dyDescent="0.25">
      <c r="A209" s="73"/>
      <c r="B209" s="71"/>
      <c r="C209" s="9" t="s">
        <v>8</v>
      </c>
      <c r="D209" s="10">
        <f t="shared" si="19"/>
        <v>0</v>
      </c>
      <c r="E209" s="10">
        <f t="shared" si="20"/>
        <v>0</v>
      </c>
      <c r="F209" s="10">
        <f t="shared" si="20"/>
        <v>0</v>
      </c>
      <c r="G209" s="10">
        <f t="shared" si="20"/>
        <v>0</v>
      </c>
      <c r="H209" s="10">
        <f t="shared" si="20"/>
        <v>0</v>
      </c>
      <c r="I209" s="10">
        <f t="shared" si="20"/>
        <v>0</v>
      </c>
      <c r="J209" s="10">
        <f t="shared" si="20"/>
        <v>0</v>
      </c>
      <c r="K209" s="10">
        <f t="shared" si="20"/>
        <v>0</v>
      </c>
      <c r="L209" s="15">
        <f t="shared" si="20"/>
        <v>0</v>
      </c>
      <c r="M209" s="10">
        <f t="shared" si="20"/>
        <v>0</v>
      </c>
      <c r="N209" s="10">
        <f t="shared" si="20"/>
        <v>0</v>
      </c>
      <c r="O209" s="10">
        <f t="shared" si="20"/>
        <v>0</v>
      </c>
      <c r="P209" s="12" t="e">
        <f>L209-#REF!</f>
        <v>#REF!</v>
      </c>
      <c r="Q209" s="1" t="e">
        <f>P209-'ВЕРНАЯ на АВГУСТ'!P209</f>
        <v>#REF!</v>
      </c>
    </row>
    <row r="210" spans="1:17" ht="24" x14ac:dyDescent="0.25">
      <c r="A210" s="73"/>
      <c r="B210" s="71"/>
      <c r="C210" s="9" t="s">
        <v>9</v>
      </c>
      <c r="D210" s="10">
        <f t="shared" si="19"/>
        <v>7641115.4000000004</v>
      </c>
      <c r="E210" s="10">
        <f t="shared" si="20"/>
        <v>654160.4</v>
      </c>
      <c r="F210" s="10">
        <f t="shared" si="20"/>
        <v>129839.3</v>
      </c>
      <c r="G210" s="10">
        <f t="shared" si="20"/>
        <v>176745.3</v>
      </c>
      <c r="H210" s="10">
        <f t="shared" si="20"/>
        <v>278101.59999999998</v>
      </c>
      <c r="I210" s="10">
        <f t="shared" si="20"/>
        <v>913841.4</v>
      </c>
      <c r="J210" s="10">
        <f t="shared" si="20"/>
        <v>990756.1</v>
      </c>
      <c r="K210" s="10">
        <f t="shared" si="20"/>
        <v>930106.9</v>
      </c>
      <c r="L210" s="15">
        <f t="shared" si="20"/>
        <v>910335.5</v>
      </c>
      <c r="M210" s="10">
        <f t="shared" si="20"/>
        <v>889991.8</v>
      </c>
      <c r="N210" s="10">
        <f t="shared" si="20"/>
        <v>896756.9</v>
      </c>
      <c r="O210" s="10">
        <f t="shared" si="20"/>
        <v>870480.2</v>
      </c>
      <c r="P210" s="12" t="e">
        <f>L210-#REF!</f>
        <v>#REF!</v>
      </c>
      <c r="Q210" s="1" t="e">
        <f>P210-'ВЕРНАЯ на АВГУСТ'!P210</f>
        <v>#REF!</v>
      </c>
    </row>
    <row r="211" spans="1:17" ht="36" x14ac:dyDescent="0.25">
      <c r="A211" s="73"/>
      <c r="B211" s="71"/>
      <c r="C211" s="9" t="s">
        <v>10</v>
      </c>
      <c r="D211" s="10">
        <f t="shared" si="19"/>
        <v>179341.2</v>
      </c>
      <c r="E211" s="10">
        <f t="shared" si="20"/>
        <v>5915</v>
      </c>
      <c r="F211" s="10">
        <f t="shared" si="20"/>
        <v>6181.2</v>
      </c>
      <c r="G211" s="10">
        <f t="shared" si="20"/>
        <v>10250</v>
      </c>
      <c r="H211" s="10">
        <f t="shared" si="20"/>
        <v>13157.8</v>
      </c>
      <c r="I211" s="10">
        <f t="shared" si="20"/>
        <v>15336.9</v>
      </c>
      <c r="J211" s="10">
        <f t="shared" si="20"/>
        <v>20442.400000000001</v>
      </c>
      <c r="K211" s="10">
        <f t="shared" si="20"/>
        <v>19948.7</v>
      </c>
      <c r="L211" s="15">
        <f t="shared" si="20"/>
        <v>20442.400000000001</v>
      </c>
      <c r="M211" s="10">
        <f t="shared" si="20"/>
        <v>21464.5</v>
      </c>
      <c r="N211" s="10">
        <f t="shared" si="20"/>
        <v>22537.7</v>
      </c>
      <c r="O211" s="10">
        <f t="shared" si="20"/>
        <v>23664.6</v>
      </c>
      <c r="P211" s="12" t="e">
        <f>L211-#REF!</f>
        <v>#REF!</v>
      </c>
      <c r="Q211" s="1" t="e">
        <f>P211-'ВЕРНАЯ на АВГУСТ'!P211</f>
        <v>#REF!</v>
      </c>
    </row>
    <row r="212" spans="1:17" x14ac:dyDescent="0.25">
      <c r="A212" s="11"/>
      <c r="B212" s="9"/>
      <c r="C212" s="9"/>
      <c r="D212" s="10">
        <f t="shared" si="19"/>
        <v>0</v>
      </c>
      <c r="E212" s="10">
        <f t="shared" si="20"/>
        <v>0</v>
      </c>
      <c r="F212" s="10">
        <f t="shared" si="20"/>
        <v>0</v>
      </c>
      <c r="G212" s="10">
        <f t="shared" si="20"/>
        <v>0</v>
      </c>
      <c r="H212" s="10">
        <f t="shared" si="20"/>
        <v>0</v>
      </c>
      <c r="I212" s="10">
        <f t="shared" si="20"/>
        <v>0</v>
      </c>
      <c r="J212" s="10">
        <f t="shared" si="20"/>
        <v>0</v>
      </c>
      <c r="K212" s="10">
        <f t="shared" si="20"/>
        <v>0</v>
      </c>
      <c r="L212" s="15">
        <f t="shared" si="20"/>
        <v>0</v>
      </c>
      <c r="M212" s="10">
        <f t="shared" si="20"/>
        <v>0</v>
      </c>
      <c r="N212" s="10">
        <f t="shared" si="20"/>
        <v>0</v>
      </c>
      <c r="O212" s="10">
        <f t="shared" si="20"/>
        <v>0</v>
      </c>
      <c r="P212" s="12" t="e">
        <f>L212-#REF!</f>
        <v>#REF!</v>
      </c>
      <c r="Q212" s="1" t="e">
        <f>P212-'ВЕРНАЯ на АВГУСТ'!P212</f>
        <v>#REF!</v>
      </c>
    </row>
    <row r="213" spans="1:17" x14ac:dyDescent="0.25">
      <c r="A213" s="71" t="s">
        <v>47</v>
      </c>
      <c r="B213" s="71" t="s">
        <v>21</v>
      </c>
      <c r="C213" s="9" t="s">
        <v>6</v>
      </c>
      <c r="D213" s="20">
        <f t="shared" si="19"/>
        <v>12842011.199999999</v>
      </c>
      <c r="E213" s="10">
        <v>942052.4</v>
      </c>
      <c r="F213" s="10">
        <v>415325.8</v>
      </c>
      <c r="G213" s="10">
        <v>454148.2</v>
      </c>
      <c r="H213" s="10">
        <v>559776.19999999995</v>
      </c>
      <c r="I213" s="10">
        <v>1210001.2</v>
      </c>
      <c r="J213" s="10">
        <v>1330838.3</v>
      </c>
      <c r="K213" s="10">
        <f>K214+K215+K216+K217+K218</f>
        <v>1412903.4</v>
      </c>
      <c r="L213" s="20">
        <f>L214+L215+L216+L217+L218</f>
        <v>1643132.2</v>
      </c>
      <c r="M213" s="10">
        <f>M214+M215+M216+M217+M218</f>
        <v>1627768.9</v>
      </c>
      <c r="N213" s="10">
        <f>N214+N215+N216+N217+N218</f>
        <v>1635607.2</v>
      </c>
      <c r="O213" s="10">
        <f>O214+O215+O216+O217+O218</f>
        <v>1610457.4</v>
      </c>
      <c r="P213" s="24" t="e">
        <f>L213-#REF!</f>
        <v>#REF!</v>
      </c>
      <c r="Q213" s="1" t="e">
        <f>P213-'ВЕРНАЯ на АВГУСТ'!P213</f>
        <v>#REF!</v>
      </c>
    </row>
    <row r="214" spans="1:17" x14ac:dyDescent="0.25">
      <c r="A214" s="71"/>
      <c r="B214" s="71"/>
      <c r="C214" s="9" t="s">
        <v>7</v>
      </c>
      <c r="D214" s="20">
        <f t="shared" si="19"/>
        <v>5021554.5999999996</v>
      </c>
      <c r="E214" s="10">
        <v>281977</v>
      </c>
      <c r="F214" s="10">
        <v>279305.3</v>
      </c>
      <c r="G214" s="10">
        <v>267152.90000000002</v>
      </c>
      <c r="H214" s="10">
        <v>268516.8</v>
      </c>
      <c r="I214" s="10">
        <v>280822.90000000002</v>
      </c>
      <c r="J214" s="10">
        <v>319639.8</v>
      </c>
      <c r="K214" s="10">
        <v>462847.8</v>
      </c>
      <c r="L214" s="20">
        <f>716312.6+842.9-4801.2</f>
        <v>712354.3</v>
      </c>
      <c r="M214" s="10">
        <v>716312.6</v>
      </c>
      <c r="N214" s="10">
        <v>716312.6</v>
      </c>
      <c r="O214" s="10">
        <v>716312.6</v>
      </c>
      <c r="P214" s="24" t="e">
        <f>L214-#REF!</f>
        <v>#REF!</v>
      </c>
      <c r="Q214" s="1" t="e">
        <f>P214-'ВЕРНАЯ на АВГУСТ'!P214</f>
        <v>#REF!</v>
      </c>
    </row>
    <row r="215" spans="1:17" ht="24" x14ac:dyDescent="0.25">
      <c r="A215" s="71"/>
      <c r="B215" s="71"/>
      <c r="C215" s="9" t="s">
        <v>8</v>
      </c>
      <c r="D215" s="10">
        <f t="shared" si="19"/>
        <v>0</v>
      </c>
      <c r="E215" s="10">
        <v>0</v>
      </c>
      <c r="F215" s="10">
        <v>0</v>
      </c>
      <c r="G215" s="10">
        <v>0</v>
      </c>
      <c r="H215" s="10">
        <v>0</v>
      </c>
      <c r="I215" s="10">
        <v>0</v>
      </c>
      <c r="J215" s="10">
        <v>0</v>
      </c>
      <c r="K215" s="10">
        <v>0</v>
      </c>
      <c r="L215" s="15">
        <v>0</v>
      </c>
      <c r="M215" s="10">
        <v>0</v>
      </c>
      <c r="N215" s="10">
        <v>0</v>
      </c>
      <c r="O215" s="10">
        <v>0</v>
      </c>
      <c r="P215" s="12" t="e">
        <f>L215-#REF!</f>
        <v>#REF!</v>
      </c>
      <c r="Q215" s="1" t="e">
        <f>P215-'ВЕРНАЯ на АВГУСТ'!P215</f>
        <v>#REF!</v>
      </c>
    </row>
    <row r="216" spans="1:17" ht="24" x14ac:dyDescent="0.25">
      <c r="A216" s="71"/>
      <c r="B216" s="71"/>
      <c r="C216" s="9" t="s">
        <v>9</v>
      </c>
      <c r="D216" s="10">
        <f t="shared" si="19"/>
        <v>7641115.4000000004</v>
      </c>
      <c r="E216" s="10">
        <v>654160.4</v>
      </c>
      <c r="F216" s="10">
        <v>129839.3</v>
      </c>
      <c r="G216" s="10">
        <v>176745.3</v>
      </c>
      <c r="H216" s="10">
        <v>278101.59999999998</v>
      </c>
      <c r="I216" s="10">
        <v>913841.4</v>
      </c>
      <c r="J216" s="10">
        <v>990756.1</v>
      </c>
      <c r="K216" s="10">
        <v>930106.9</v>
      </c>
      <c r="L216" s="15">
        <v>910335.5</v>
      </c>
      <c r="M216" s="10">
        <v>889991.8</v>
      </c>
      <c r="N216" s="10">
        <v>896756.9</v>
      </c>
      <c r="O216" s="10">
        <v>870480.2</v>
      </c>
      <c r="P216" s="12" t="e">
        <f>L216-#REF!</f>
        <v>#REF!</v>
      </c>
      <c r="Q216" s="1" t="e">
        <f>P216-'ВЕРНАЯ на АВГУСТ'!P216</f>
        <v>#REF!</v>
      </c>
    </row>
    <row r="217" spans="1:17" ht="36" x14ac:dyDescent="0.25">
      <c r="A217" s="71"/>
      <c r="B217" s="71"/>
      <c r="C217" s="9" t="s">
        <v>10</v>
      </c>
      <c r="D217" s="10">
        <f t="shared" si="19"/>
        <v>179341.2</v>
      </c>
      <c r="E217" s="10">
        <v>5915</v>
      </c>
      <c r="F217" s="10">
        <v>6181.2</v>
      </c>
      <c r="G217" s="10">
        <v>10250</v>
      </c>
      <c r="H217" s="10">
        <v>13157.8</v>
      </c>
      <c r="I217" s="10">
        <v>15336.9</v>
      </c>
      <c r="J217" s="10">
        <v>20442.400000000001</v>
      </c>
      <c r="K217" s="10">
        <v>19948.7</v>
      </c>
      <c r="L217" s="15">
        <v>20442.400000000001</v>
      </c>
      <c r="M217" s="10">
        <v>21464.5</v>
      </c>
      <c r="N217" s="10">
        <v>22537.7</v>
      </c>
      <c r="O217" s="10">
        <v>23664.6</v>
      </c>
      <c r="P217" s="12" t="e">
        <f>L217-#REF!</f>
        <v>#REF!</v>
      </c>
      <c r="Q217" s="1" t="e">
        <f>P217-'ВЕРНАЯ на АВГУСТ'!P217</f>
        <v>#REF!</v>
      </c>
    </row>
    <row r="218" spans="1:17" x14ac:dyDescent="0.25">
      <c r="A218" s="9"/>
      <c r="B218" s="9"/>
      <c r="C218" s="9"/>
      <c r="D218" s="10">
        <f t="shared" si="19"/>
        <v>0</v>
      </c>
      <c r="E218" s="10"/>
      <c r="F218" s="10"/>
      <c r="G218" s="10"/>
      <c r="H218" s="10"/>
      <c r="I218" s="10"/>
      <c r="J218" s="10"/>
      <c r="K218" s="10"/>
      <c r="L218" s="15"/>
      <c r="M218" s="10"/>
      <c r="N218" s="10"/>
      <c r="O218" s="10"/>
      <c r="P218" s="12" t="e">
        <f>L218-#REF!</f>
        <v>#REF!</v>
      </c>
      <c r="Q218" s="1" t="e">
        <f>P218-'ВЕРНАЯ на АВГУСТ'!P218</f>
        <v>#REF!</v>
      </c>
    </row>
    <row r="219" spans="1:17" x14ac:dyDescent="0.25">
      <c r="A219" s="71" t="s">
        <v>48</v>
      </c>
      <c r="B219" s="71" t="s">
        <v>13</v>
      </c>
      <c r="C219" s="9" t="s">
        <v>6</v>
      </c>
      <c r="D219" s="10">
        <f t="shared" si="19"/>
        <v>100</v>
      </c>
      <c r="E219" s="10">
        <v>100</v>
      </c>
      <c r="F219" s="10">
        <v>0</v>
      </c>
      <c r="G219" s="10">
        <v>0</v>
      </c>
      <c r="H219" s="10">
        <v>0</v>
      </c>
      <c r="I219" s="10">
        <v>0</v>
      </c>
      <c r="J219" s="10">
        <v>0</v>
      </c>
      <c r="K219" s="10">
        <f>K220+K221+K222+K223+K224</f>
        <v>0</v>
      </c>
      <c r="L219" s="15">
        <f>L220+L221+L222+L223+L224</f>
        <v>0</v>
      </c>
      <c r="M219" s="10">
        <f>M220+M221+M222+M223+M224</f>
        <v>0</v>
      </c>
      <c r="N219" s="10">
        <f>N220+N221+N222+N223+N224</f>
        <v>0</v>
      </c>
      <c r="O219" s="10">
        <f>O220+O221+O222+O223+O224</f>
        <v>0</v>
      </c>
      <c r="P219" s="12" t="e">
        <f>L219-#REF!</f>
        <v>#REF!</v>
      </c>
      <c r="Q219" s="1" t="e">
        <f>P219-'ВЕРНАЯ на АВГУСТ'!P219</f>
        <v>#REF!</v>
      </c>
    </row>
    <row r="220" spans="1:17" x14ac:dyDescent="0.25">
      <c r="A220" s="71"/>
      <c r="B220" s="71"/>
      <c r="C220" s="9" t="s">
        <v>7</v>
      </c>
      <c r="D220" s="10">
        <f t="shared" si="19"/>
        <v>100</v>
      </c>
      <c r="E220" s="10">
        <v>100</v>
      </c>
      <c r="F220" s="10">
        <v>0</v>
      </c>
      <c r="G220" s="10">
        <v>0</v>
      </c>
      <c r="H220" s="10">
        <v>0</v>
      </c>
      <c r="I220" s="10">
        <v>0</v>
      </c>
      <c r="J220" s="10">
        <v>0</v>
      </c>
      <c r="K220" s="10">
        <v>0</v>
      </c>
      <c r="L220" s="15">
        <v>0</v>
      </c>
      <c r="M220" s="10">
        <v>0</v>
      </c>
      <c r="N220" s="10">
        <v>0</v>
      </c>
      <c r="O220" s="10">
        <v>0</v>
      </c>
      <c r="P220" s="12" t="e">
        <f>L220-#REF!</f>
        <v>#REF!</v>
      </c>
      <c r="Q220" s="1" t="e">
        <f>P220-'ВЕРНАЯ на АВГУСТ'!P220</f>
        <v>#REF!</v>
      </c>
    </row>
    <row r="221" spans="1:17" ht="24" x14ac:dyDescent="0.25">
      <c r="A221" s="71"/>
      <c r="B221" s="71"/>
      <c r="C221" s="9" t="s">
        <v>8</v>
      </c>
      <c r="D221" s="10">
        <f t="shared" si="19"/>
        <v>0</v>
      </c>
      <c r="E221" s="10">
        <v>0</v>
      </c>
      <c r="F221" s="10">
        <v>0</v>
      </c>
      <c r="G221" s="10">
        <v>0</v>
      </c>
      <c r="H221" s="10">
        <v>0</v>
      </c>
      <c r="I221" s="10">
        <v>0</v>
      </c>
      <c r="J221" s="10">
        <v>0</v>
      </c>
      <c r="K221" s="10">
        <v>0</v>
      </c>
      <c r="L221" s="15">
        <v>0</v>
      </c>
      <c r="M221" s="10">
        <v>0</v>
      </c>
      <c r="N221" s="10">
        <v>0</v>
      </c>
      <c r="O221" s="10">
        <v>0</v>
      </c>
      <c r="P221" s="12" t="e">
        <f>L221-#REF!</f>
        <v>#REF!</v>
      </c>
      <c r="Q221" s="1" t="e">
        <f>P221-'ВЕРНАЯ на АВГУСТ'!P221</f>
        <v>#REF!</v>
      </c>
    </row>
    <row r="222" spans="1:17" ht="24" x14ac:dyDescent="0.25">
      <c r="A222" s="71"/>
      <c r="B222" s="71"/>
      <c r="C222" s="9" t="s">
        <v>9</v>
      </c>
      <c r="D222" s="10">
        <f t="shared" si="19"/>
        <v>0</v>
      </c>
      <c r="E222" s="10">
        <v>0</v>
      </c>
      <c r="F222" s="10">
        <v>0</v>
      </c>
      <c r="G222" s="10">
        <v>0</v>
      </c>
      <c r="H222" s="10">
        <v>0</v>
      </c>
      <c r="I222" s="10">
        <v>0</v>
      </c>
      <c r="J222" s="10">
        <v>0</v>
      </c>
      <c r="K222" s="10">
        <v>0</v>
      </c>
      <c r="L222" s="15">
        <v>0</v>
      </c>
      <c r="M222" s="10">
        <v>0</v>
      </c>
      <c r="N222" s="10">
        <v>0</v>
      </c>
      <c r="O222" s="10">
        <v>0</v>
      </c>
      <c r="P222" s="12" t="e">
        <f>L222-#REF!</f>
        <v>#REF!</v>
      </c>
      <c r="Q222" s="1" t="e">
        <f>P222-'ВЕРНАЯ на АВГУСТ'!P222</f>
        <v>#REF!</v>
      </c>
    </row>
    <row r="223" spans="1:17" ht="36" x14ac:dyDescent="0.25">
      <c r="A223" s="71"/>
      <c r="B223" s="71"/>
      <c r="C223" s="9" t="s">
        <v>10</v>
      </c>
      <c r="D223" s="10">
        <f t="shared" si="19"/>
        <v>0</v>
      </c>
      <c r="E223" s="10">
        <v>0</v>
      </c>
      <c r="F223" s="10">
        <v>0</v>
      </c>
      <c r="G223" s="10">
        <v>0</v>
      </c>
      <c r="H223" s="10">
        <v>0</v>
      </c>
      <c r="I223" s="10">
        <v>0</v>
      </c>
      <c r="J223" s="10">
        <v>0</v>
      </c>
      <c r="K223" s="10">
        <v>0</v>
      </c>
      <c r="L223" s="15">
        <v>0</v>
      </c>
      <c r="M223" s="10">
        <v>0</v>
      </c>
      <c r="N223" s="10">
        <v>0</v>
      </c>
      <c r="O223" s="10">
        <v>0</v>
      </c>
      <c r="P223" s="12" t="e">
        <f>L223-#REF!</f>
        <v>#REF!</v>
      </c>
      <c r="Q223" s="1" t="e">
        <f>P223-'ВЕРНАЯ на АВГУСТ'!P223</f>
        <v>#REF!</v>
      </c>
    </row>
    <row r="224" spans="1:17" x14ac:dyDescent="0.25">
      <c r="A224" s="9"/>
      <c r="B224" s="9"/>
      <c r="C224" s="9"/>
      <c r="D224" s="10">
        <f t="shared" si="19"/>
        <v>0</v>
      </c>
      <c r="E224" s="10"/>
      <c r="F224" s="10"/>
      <c r="G224" s="10"/>
      <c r="H224" s="10"/>
      <c r="I224" s="10"/>
      <c r="J224" s="10"/>
      <c r="K224" s="10"/>
      <c r="L224" s="15"/>
      <c r="M224" s="10"/>
      <c r="N224" s="10"/>
      <c r="O224" s="10"/>
      <c r="P224" s="12" t="e">
        <f>L224-#REF!</f>
        <v>#REF!</v>
      </c>
      <c r="Q224" s="1" t="e">
        <f>P224-'ВЕРНАЯ на АВГУСТ'!P224</f>
        <v>#REF!</v>
      </c>
    </row>
    <row r="225" spans="1:17" x14ac:dyDescent="0.25">
      <c r="A225" s="71" t="s">
        <v>49</v>
      </c>
      <c r="B225" s="71" t="s">
        <v>13</v>
      </c>
      <c r="C225" s="9" t="s">
        <v>6</v>
      </c>
      <c r="D225" s="10">
        <f t="shared" si="19"/>
        <v>700</v>
      </c>
      <c r="E225" s="10">
        <v>700</v>
      </c>
      <c r="F225" s="10">
        <v>0</v>
      </c>
      <c r="G225" s="10">
        <v>0</v>
      </c>
      <c r="H225" s="10">
        <v>0</v>
      </c>
      <c r="I225" s="10">
        <v>0</v>
      </c>
      <c r="J225" s="10">
        <v>0</v>
      </c>
      <c r="K225" s="10">
        <f>K226+K227+K228+K229+K230</f>
        <v>0</v>
      </c>
      <c r="L225" s="15">
        <f>L226+L227+L228+L229+L230</f>
        <v>0</v>
      </c>
      <c r="M225" s="10">
        <f>M226+M227+M228+M229+M230</f>
        <v>0</v>
      </c>
      <c r="N225" s="10">
        <f>N226+N227+N228+N229+N230</f>
        <v>0</v>
      </c>
      <c r="O225" s="10">
        <f>O226+O227+O228+O229+O230</f>
        <v>0</v>
      </c>
      <c r="P225" s="12" t="e">
        <f>L225-#REF!</f>
        <v>#REF!</v>
      </c>
      <c r="Q225" s="1" t="e">
        <f>P225-'ВЕРНАЯ на АВГУСТ'!P225</f>
        <v>#REF!</v>
      </c>
    </row>
    <row r="226" spans="1:17" x14ac:dyDescent="0.25">
      <c r="A226" s="71"/>
      <c r="B226" s="71"/>
      <c r="C226" s="9" t="s">
        <v>7</v>
      </c>
      <c r="D226" s="10">
        <f t="shared" si="19"/>
        <v>700</v>
      </c>
      <c r="E226" s="10">
        <v>700</v>
      </c>
      <c r="F226" s="10">
        <v>0</v>
      </c>
      <c r="G226" s="10">
        <v>0</v>
      </c>
      <c r="H226" s="10">
        <v>0</v>
      </c>
      <c r="I226" s="10">
        <v>0</v>
      </c>
      <c r="J226" s="10">
        <v>0</v>
      </c>
      <c r="K226" s="10">
        <v>0</v>
      </c>
      <c r="L226" s="15">
        <v>0</v>
      </c>
      <c r="M226" s="10">
        <v>0</v>
      </c>
      <c r="N226" s="10">
        <v>0</v>
      </c>
      <c r="O226" s="10">
        <v>0</v>
      </c>
      <c r="P226" s="12" t="e">
        <f>L226-#REF!</f>
        <v>#REF!</v>
      </c>
      <c r="Q226" s="1" t="e">
        <f>P226-'ВЕРНАЯ на АВГУСТ'!P226</f>
        <v>#REF!</v>
      </c>
    </row>
    <row r="227" spans="1:17" ht="24" x14ac:dyDescent="0.25">
      <c r="A227" s="71"/>
      <c r="B227" s="71"/>
      <c r="C227" s="9" t="s">
        <v>8</v>
      </c>
      <c r="D227" s="10">
        <f t="shared" si="19"/>
        <v>0</v>
      </c>
      <c r="E227" s="10">
        <v>0</v>
      </c>
      <c r="F227" s="10">
        <v>0</v>
      </c>
      <c r="G227" s="10">
        <v>0</v>
      </c>
      <c r="H227" s="10">
        <v>0</v>
      </c>
      <c r="I227" s="10">
        <v>0</v>
      </c>
      <c r="J227" s="10">
        <v>0</v>
      </c>
      <c r="K227" s="10">
        <v>0</v>
      </c>
      <c r="L227" s="15">
        <v>0</v>
      </c>
      <c r="M227" s="10">
        <v>0</v>
      </c>
      <c r="N227" s="10">
        <v>0</v>
      </c>
      <c r="O227" s="10">
        <v>0</v>
      </c>
      <c r="P227" s="12" t="e">
        <f>L227-#REF!</f>
        <v>#REF!</v>
      </c>
      <c r="Q227" s="1" t="e">
        <f>P227-'ВЕРНАЯ на АВГУСТ'!P227</f>
        <v>#REF!</v>
      </c>
    </row>
    <row r="228" spans="1:17" ht="24" x14ac:dyDescent="0.25">
      <c r="A228" s="71"/>
      <c r="B228" s="71"/>
      <c r="C228" s="9" t="s">
        <v>9</v>
      </c>
      <c r="D228" s="10">
        <f t="shared" si="19"/>
        <v>0</v>
      </c>
      <c r="E228" s="10">
        <v>0</v>
      </c>
      <c r="F228" s="10">
        <v>0</v>
      </c>
      <c r="G228" s="10">
        <v>0</v>
      </c>
      <c r="H228" s="10">
        <v>0</v>
      </c>
      <c r="I228" s="10">
        <v>0</v>
      </c>
      <c r="J228" s="10">
        <v>0</v>
      </c>
      <c r="K228" s="10">
        <v>0</v>
      </c>
      <c r="L228" s="15">
        <v>0</v>
      </c>
      <c r="M228" s="10">
        <v>0</v>
      </c>
      <c r="N228" s="10">
        <v>0</v>
      </c>
      <c r="O228" s="10">
        <v>0</v>
      </c>
      <c r="P228" s="12" t="e">
        <f>L228-#REF!</f>
        <v>#REF!</v>
      </c>
      <c r="Q228" s="1" t="e">
        <f>P228-'ВЕРНАЯ на АВГУСТ'!P228</f>
        <v>#REF!</v>
      </c>
    </row>
    <row r="229" spans="1:17" ht="36" x14ac:dyDescent="0.25">
      <c r="A229" s="71"/>
      <c r="B229" s="71"/>
      <c r="C229" s="9" t="s">
        <v>10</v>
      </c>
      <c r="D229" s="10">
        <f t="shared" si="19"/>
        <v>0</v>
      </c>
      <c r="E229" s="10">
        <v>0</v>
      </c>
      <c r="F229" s="10">
        <v>0</v>
      </c>
      <c r="G229" s="10">
        <v>0</v>
      </c>
      <c r="H229" s="10">
        <v>0</v>
      </c>
      <c r="I229" s="10">
        <v>0</v>
      </c>
      <c r="J229" s="10">
        <v>0</v>
      </c>
      <c r="K229" s="10">
        <v>0</v>
      </c>
      <c r="L229" s="15">
        <v>0</v>
      </c>
      <c r="M229" s="10">
        <v>0</v>
      </c>
      <c r="N229" s="10">
        <v>0</v>
      </c>
      <c r="O229" s="10">
        <v>0</v>
      </c>
      <c r="P229" s="12" t="e">
        <f>L229-#REF!</f>
        <v>#REF!</v>
      </c>
      <c r="Q229" s="1" t="e">
        <f>P229-'ВЕРНАЯ на АВГУСТ'!P229</f>
        <v>#REF!</v>
      </c>
    </row>
    <row r="230" spans="1:17" x14ac:dyDescent="0.25">
      <c r="A230" s="9"/>
      <c r="B230" s="9"/>
      <c r="C230" s="9"/>
      <c r="D230" s="10">
        <f t="shared" si="19"/>
        <v>0</v>
      </c>
      <c r="E230" s="10"/>
      <c r="F230" s="10"/>
      <c r="G230" s="10"/>
      <c r="H230" s="10"/>
      <c r="I230" s="10"/>
      <c r="J230" s="10"/>
      <c r="K230" s="10"/>
      <c r="L230" s="15"/>
      <c r="M230" s="10"/>
      <c r="N230" s="10"/>
      <c r="O230" s="10"/>
      <c r="P230" s="12" t="e">
        <f>L230-#REF!</f>
        <v>#REF!</v>
      </c>
      <c r="Q230" s="1" t="e">
        <f>P230-'ВЕРНАЯ на АВГУСТ'!P230</f>
        <v>#REF!</v>
      </c>
    </row>
    <row r="231" spans="1:17" x14ac:dyDescent="0.25">
      <c r="A231" s="71" t="s">
        <v>50</v>
      </c>
      <c r="B231" s="71" t="s">
        <v>13</v>
      </c>
      <c r="C231" s="9" t="s">
        <v>6</v>
      </c>
      <c r="D231" s="10">
        <f t="shared" si="19"/>
        <v>400</v>
      </c>
      <c r="E231" s="10">
        <v>400</v>
      </c>
      <c r="F231" s="10">
        <v>0</v>
      </c>
      <c r="G231" s="10">
        <v>0</v>
      </c>
      <c r="H231" s="10">
        <v>0</v>
      </c>
      <c r="I231" s="10">
        <v>0</v>
      </c>
      <c r="J231" s="10">
        <v>0</v>
      </c>
      <c r="K231" s="10">
        <f>K232+K233+K234+K235+K236</f>
        <v>0</v>
      </c>
      <c r="L231" s="15">
        <f>L232+L233+L234+L235+L236</f>
        <v>0</v>
      </c>
      <c r="M231" s="10">
        <f>M232+M233+M234+M235+M236</f>
        <v>0</v>
      </c>
      <c r="N231" s="10">
        <f>N232+N233+N234+N235+N236</f>
        <v>0</v>
      </c>
      <c r="O231" s="10">
        <f>O232+O233+O234+O235+O236</f>
        <v>0</v>
      </c>
      <c r="P231" s="12" t="e">
        <f>L231-#REF!</f>
        <v>#REF!</v>
      </c>
      <c r="Q231" s="1" t="e">
        <f>P231-'ВЕРНАЯ на АВГУСТ'!P231</f>
        <v>#REF!</v>
      </c>
    </row>
    <row r="232" spans="1:17" x14ac:dyDescent="0.25">
      <c r="A232" s="71"/>
      <c r="B232" s="71"/>
      <c r="C232" s="9" t="s">
        <v>7</v>
      </c>
      <c r="D232" s="10">
        <f t="shared" si="19"/>
        <v>400</v>
      </c>
      <c r="E232" s="10">
        <v>400</v>
      </c>
      <c r="F232" s="10">
        <v>0</v>
      </c>
      <c r="G232" s="10">
        <v>0</v>
      </c>
      <c r="H232" s="10">
        <v>0</v>
      </c>
      <c r="I232" s="10">
        <v>0</v>
      </c>
      <c r="J232" s="10">
        <v>0</v>
      </c>
      <c r="K232" s="10">
        <v>0</v>
      </c>
      <c r="L232" s="15">
        <v>0</v>
      </c>
      <c r="M232" s="10">
        <v>0</v>
      </c>
      <c r="N232" s="10">
        <v>0</v>
      </c>
      <c r="O232" s="10">
        <v>0</v>
      </c>
      <c r="P232" s="12" t="e">
        <f>L232-#REF!</f>
        <v>#REF!</v>
      </c>
      <c r="Q232" s="1" t="e">
        <f>P232-'ВЕРНАЯ на АВГУСТ'!P232</f>
        <v>#REF!</v>
      </c>
    </row>
    <row r="233" spans="1:17" ht="24" x14ac:dyDescent="0.25">
      <c r="A233" s="71"/>
      <c r="B233" s="71"/>
      <c r="C233" s="9" t="s">
        <v>8</v>
      </c>
      <c r="D233" s="10">
        <f t="shared" si="19"/>
        <v>0</v>
      </c>
      <c r="E233" s="10">
        <v>0</v>
      </c>
      <c r="F233" s="10">
        <v>0</v>
      </c>
      <c r="G233" s="10">
        <v>0</v>
      </c>
      <c r="H233" s="10">
        <v>0</v>
      </c>
      <c r="I233" s="10">
        <v>0</v>
      </c>
      <c r="J233" s="10">
        <v>0</v>
      </c>
      <c r="K233" s="10">
        <v>0</v>
      </c>
      <c r="L233" s="15">
        <v>0</v>
      </c>
      <c r="M233" s="10">
        <v>0</v>
      </c>
      <c r="N233" s="10">
        <v>0</v>
      </c>
      <c r="O233" s="10">
        <v>0</v>
      </c>
      <c r="P233" s="12" t="e">
        <f>L233-#REF!</f>
        <v>#REF!</v>
      </c>
      <c r="Q233" s="1" t="e">
        <f>P233-'ВЕРНАЯ на АВГУСТ'!P233</f>
        <v>#REF!</v>
      </c>
    </row>
    <row r="234" spans="1:17" ht="24" x14ac:dyDescent="0.25">
      <c r="A234" s="71"/>
      <c r="B234" s="71"/>
      <c r="C234" s="9" t="s">
        <v>9</v>
      </c>
      <c r="D234" s="10">
        <f t="shared" si="19"/>
        <v>0</v>
      </c>
      <c r="E234" s="10">
        <v>0</v>
      </c>
      <c r="F234" s="10">
        <v>0</v>
      </c>
      <c r="G234" s="10">
        <v>0</v>
      </c>
      <c r="H234" s="10">
        <v>0</v>
      </c>
      <c r="I234" s="10">
        <v>0</v>
      </c>
      <c r="J234" s="10">
        <v>0</v>
      </c>
      <c r="K234" s="10">
        <v>0</v>
      </c>
      <c r="L234" s="15">
        <v>0</v>
      </c>
      <c r="M234" s="10">
        <v>0</v>
      </c>
      <c r="N234" s="10">
        <v>0</v>
      </c>
      <c r="O234" s="10">
        <v>0</v>
      </c>
      <c r="P234" s="12" t="e">
        <f>L234-#REF!</f>
        <v>#REF!</v>
      </c>
      <c r="Q234" s="1" t="e">
        <f>P234-'ВЕРНАЯ на АВГУСТ'!P234</f>
        <v>#REF!</v>
      </c>
    </row>
    <row r="235" spans="1:17" ht="36" x14ac:dyDescent="0.25">
      <c r="A235" s="71"/>
      <c r="B235" s="71"/>
      <c r="C235" s="9" t="s">
        <v>10</v>
      </c>
      <c r="D235" s="10">
        <f t="shared" si="19"/>
        <v>0</v>
      </c>
      <c r="E235" s="10">
        <v>0</v>
      </c>
      <c r="F235" s="10">
        <v>0</v>
      </c>
      <c r="G235" s="10">
        <v>0</v>
      </c>
      <c r="H235" s="10">
        <v>0</v>
      </c>
      <c r="I235" s="10">
        <v>0</v>
      </c>
      <c r="J235" s="10">
        <v>0</v>
      </c>
      <c r="K235" s="10">
        <v>0</v>
      </c>
      <c r="L235" s="15">
        <v>0</v>
      </c>
      <c r="M235" s="10">
        <v>0</v>
      </c>
      <c r="N235" s="10">
        <v>0</v>
      </c>
      <c r="O235" s="10">
        <v>0</v>
      </c>
      <c r="P235" s="12" t="e">
        <f>L235-#REF!</f>
        <v>#REF!</v>
      </c>
      <c r="Q235" s="1" t="e">
        <f>P235-'ВЕРНАЯ на АВГУСТ'!P235</f>
        <v>#REF!</v>
      </c>
    </row>
    <row r="236" spans="1:17" x14ac:dyDescent="0.25">
      <c r="A236" s="9"/>
      <c r="B236" s="9"/>
      <c r="C236" s="9"/>
      <c r="D236" s="10">
        <f t="shared" si="19"/>
        <v>0</v>
      </c>
      <c r="E236" s="10"/>
      <c r="F236" s="10"/>
      <c r="G236" s="10"/>
      <c r="H236" s="10"/>
      <c r="I236" s="10"/>
      <c r="J236" s="10"/>
      <c r="K236" s="10"/>
      <c r="L236" s="15"/>
      <c r="M236" s="10"/>
      <c r="N236" s="10"/>
      <c r="O236" s="10"/>
      <c r="P236" s="12" t="e">
        <f>L236-#REF!</f>
        <v>#REF!</v>
      </c>
      <c r="Q236" s="1" t="e">
        <f>P236-'ВЕРНАЯ на АВГУСТ'!P236</f>
        <v>#REF!</v>
      </c>
    </row>
    <row r="237" spans="1:17" x14ac:dyDescent="0.25">
      <c r="A237" s="71" t="s">
        <v>51</v>
      </c>
      <c r="B237" s="71" t="s">
        <v>13</v>
      </c>
      <c r="C237" s="9" t="s">
        <v>6</v>
      </c>
      <c r="D237" s="10">
        <f t="shared" si="19"/>
        <v>171913.59999999998</v>
      </c>
      <c r="E237" s="10">
        <v>12530.5</v>
      </c>
      <c r="F237" s="10">
        <v>13040</v>
      </c>
      <c r="G237" s="10">
        <v>13589.7</v>
      </c>
      <c r="H237" s="10">
        <v>15216.8</v>
      </c>
      <c r="I237" s="10">
        <v>14763</v>
      </c>
      <c r="J237" s="10">
        <v>15378.3</v>
      </c>
      <c r="K237" s="10">
        <f>K238+K239+K240+K241+K242</f>
        <v>18116.3</v>
      </c>
      <c r="L237" s="15">
        <f>L238+L239+L240+L241+L242</f>
        <v>17435</v>
      </c>
      <c r="M237" s="10">
        <f>M238+M239+M240+M241+M242</f>
        <v>17158.400000000001</v>
      </c>
      <c r="N237" s="10">
        <f>N238+N239+N240+N241+N242</f>
        <v>17342.8</v>
      </c>
      <c r="O237" s="10">
        <f>O238+O239+O240+O241+O242</f>
        <v>17342.8</v>
      </c>
      <c r="P237" s="12" t="e">
        <f>L237-#REF!</f>
        <v>#REF!</v>
      </c>
      <c r="Q237" s="1" t="e">
        <f>P237-'ВЕРНАЯ на АВГУСТ'!P237</f>
        <v>#REF!</v>
      </c>
    </row>
    <row r="238" spans="1:17" x14ac:dyDescent="0.25">
      <c r="A238" s="71"/>
      <c r="B238" s="71"/>
      <c r="C238" s="9" t="s">
        <v>7</v>
      </c>
      <c r="D238" s="10">
        <f t="shared" si="19"/>
        <v>171913.59999999998</v>
      </c>
      <c r="E238" s="10">
        <v>12530.5</v>
      </c>
      <c r="F238" s="10">
        <v>13040</v>
      </c>
      <c r="G238" s="10">
        <v>13589.7</v>
      </c>
      <c r="H238" s="10">
        <v>15216.8</v>
      </c>
      <c r="I238" s="10">
        <v>14763</v>
      </c>
      <c r="J238" s="10">
        <v>15378.3</v>
      </c>
      <c r="K238" s="10">
        <v>18116.3</v>
      </c>
      <c r="L238" s="15">
        <v>17435</v>
      </c>
      <c r="M238" s="10">
        <v>17158.400000000001</v>
      </c>
      <c r="N238" s="10">
        <v>17342.8</v>
      </c>
      <c r="O238" s="10">
        <v>17342.8</v>
      </c>
      <c r="P238" s="12" t="e">
        <f>L238-#REF!</f>
        <v>#REF!</v>
      </c>
      <c r="Q238" s="1" t="e">
        <f>P238-'ВЕРНАЯ на АВГУСТ'!P238</f>
        <v>#REF!</v>
      </c>
    </row>
    <row r="239" spans="1:17" ht="24" x14ac:dyDescent="0.25">
      <c r="A239" s="71"/>
      <c r="B239" s="71"/>
      <c r="C239" s="9" t="s">
        <v>8</v>
      </c>
      <c r="D239" s="10">
        <f t="shared" si="19"/>
        <v>0</v>
      </c>
      <c r="E239" s="10">
        <v>0</v>
      </c>
      <c r="F239" s="10">
        <v>0</v>
      </c>
      <c r="G239" s="10">
        <v>0</v>
      </c>
      <c r="H239" s="10">
        <v>0</v>
      </c>
      <c r="I239" s="10">
        <v>0</v>
      </c>
      <c r="J239" s="10">
        <v>0</v>
      </c>
      <c r="K239" s="10">
        <v>0</v>
      </c>
      <c r="L239" s="15">
        <v>0</v>
      </c>
      <c r="M239" s="10">
        <v>0</v>
      </c>
      <c r="N239" s="10">
        <v>0</v>
      </c>
      <c r="O239" s="10">
        <v>0</v>
      </c>
      <c r="P239" s="12" t="e">
        <f>L239-#REF!</f>
        <v>#REF!</v>
      </c>
      <c r="Q239" s="1" t="e">
        <f>P239-'ВЕРНАЯ на АВГУСТ'!P239</f>
        <v>#REF!</v>
      </c>
    </row>
    <row r="240" spans="1:17" ht="24" x14ac:dyDescent="0.25">
      <c r="A240" s="71"/>
      <c r="B240" s="71"/>
      <c r="C240" s="9" t="s">
        <v>9</v>
      </c>
      <c r="D240" s="10">
        <f t="shared" si="19"/>
        <v>0</v>
      </c>
      <c r="E240" s="10">
        <v>0</v>
      </c>
      <c r="F240" s="10">
        <v>0</v>
      </c>
      <c r="G240" s="10">
        <v>0</v>
      </c>
      <c r="H240" s="10">
        <v>0</v>
      </c>
      <c r="I240" s="10">
        <v>0</v>
      </c>
      <c r="J240" s="10">
        <v>0</v>
      </c>
      <c r="K240" s="10">
        <v>0</v>
      </c>
      <c r="L240" s="15">
        <v>0</v>
      </c>
      <c r="M240" s="10">
        <v>0</v>
      </c>
      <c r="N240" s="10">
        <v>0</v>
      </c>
      <c r="O240" s="10">
        <v>0</v>
      </c>
      <c r="P240" s="12" t="e">
        <f>L240-#REF!</f>
        <v>#REF!</v>
      </c>
      <c r="Q240" s="1" t="e">
        <f>P240-'ВЕРНАЯ на АВГУСТ'!P240</f>
        <v>#REF!</v>
      </c>
    </row>
    <row r="241" spans="1:21" ht="36" x14ac:dyDescent="0.25">
      <c r="A241" s="71"/>
      <c r="B241" s="71"/>
      <c r="C241" s="9" t="s">
        <v>10</v>
      </c>
      <c r="D241" s="10">
        <f t="shared" si="19"/>
        <v>0</v>
      </c>
      <c r="E241" s="10">
        <v>0</v>
      </c>
      <c r="F241" s="10">
        <v>0</v>
      </c>
      <c r="G241" s="10">
        <v>0</v>
      </c>
      <c r="H241" s="10">
        <v>0</v>
      </c>
      <c r="I241" s="10">
        <v>0</v>
      </c>
      <c r="J241" s="10">
        <v>0</v>
      </c>
      <c r="K241" s="10">
        <v>0</v>
      </c>
      <c r="L241" s="15">
        <v>0</v>
      </c>
      <c r="M241" s="10">
        <v>0</v>
      </c>
      <c r="N241" s="10">
        <v>0</v>
      </c>
      <c r="O241" s="10">
        <v>0</v>
      </c>
      <c r="P241" s="12" t="e">
        <f>L241-#REF!</f>
        <v>#REF!</v>
      </c>
      <c r="Q241" s="1" t="e">
        <f>P241-'ВЕРНАЯ на АВГУСТ'!P241</f>
        <v>#REF!</v>
      </c>
    </row>
    <row r="242" spans="1:21" x14ac:dyDescent="0.25">
      <c r="A242" s="9"/>
      <c r="B242" s="9"/>
      <c r="C242" s="9"/>
      <c r="D242" s="10">
        <f t="shared" si="19"/>
        <v>0</v>
      </c>
      <c r="E242" s="10"/>
      <c r="F242" s="10"/>
      <c r="G242" s="10"/>
      <c r="H242" s="10"/>
      <c r="I242" s="10"/>
      <c r="J242" s="10"/>
      <c r="K242" s="10"/>
      <c r="L242" s="15"/>
      <c r="M242" s="10"/>
      <c r="N242" s="10"/>
      <c r="O242" s="10"/>
      <c r="P242" s="12" t="e">
        <f>L242-#REF!</f>
        <v>#REF!</v>
      </c>
      <c r="Q242" s="1" t="e">
        <f>P242-'ВЕРНАЯ на АВГУСТ'!P242</f>
        <v>#REF!</v>
      </c>
    </row>
    <row r="243" spans="1:21" x14ac:dyDescent="0.25">
      <c r="A243" s="73" t="s">
        <v>52</v>
      </c>
      <c r="B243" s="71"/>
      <c r="C243" s="9" t="s">
        <v>6</v>
      </c>
      <c r="D243" s="20">
        <f t="shared" si="19"/>
        <v>11754953.1</v>
      </c>
      <c r="E243" s="10">
        <f t="shared" ref="E243:O248" si="21">E249+E255+E261+E267+E273+E279</f>
        <v>579415.00000000012</v>
      </c>
      <c r="F243" s="10">
        <f t="shared" si="21"/>
        <v>319489.09999999998</v>
      </c>
      <c r="G243" s="10">
        <f t="shared" si="21"/>
        <v>382147.3</v>
      </c>
      <c r="H243" s="10">
        <f t="shared" si="21"/>
        <v>664880.1</v>
      </c>
      <c r="I243" s="10">
        <f t="shared" si="21"/>
        <v>1129022</v>
      </c>
      <c r="J243" s="10">
        <f t="shared" si="21"/>
        <v>1288558.5</v>
      </c>
      <c r="K243" s="10">
        <f t="shared" si="21"/>
        <v>1286301.9999999998</v>
      </c>
      <c r="L243" s="20">
        <f t="shared" si="21"/>
        <v>1597053.7000000002</v>
      </c>
      <c r="M243" s="10">
        <f t="shared" si="21"/>
        <v>1517332.7</v>
      </c>
      <c r="N243" s="10">
        <f t="shared" si="21"/>
        <v>1518369</v>
      </c>
      <c r="O243" s="10">
        <f t="shared" si="21"/>
        <v>1472383.7</v>
      </c>
      <c r="P243" s="12" t="e">
        <f>L243-#REF!</f>
        <v>#REF!</v>
      </c>
      <c r="Q243" s="1" t="e">
        <f>P243-'ВЕРНАЯ на АВГУСТ'!P243</f>
        <v>#REF!</v>
      </c>
    </row>
    <row r="244" spans="1:21" x14ac:dyDescent="0.25">
      <c r="A244" s="73"/>
      <c r="B244" s="71"/>
      <c r="C244" s="9" t="s">
        <v>7</v>
      </c>
      <c r="D244" s="20">
        <f t="shared" si="19"/>
        <v>1409549.6999999997</v>
      </c>
      <c r="E244" s="10">
        <f t="shared" si="21"/>
        <v>105670.3</v>
      </c>
      <c r="F244" s="10">
        <f t="shared" si="21"/>
        <v>102525.3</v>
      </c>
      <c r="G244" s="10">
        <f t="shared" si="21"/>
        <v>106425.4</v>
      </c>
      <c r="H244" s="10">
        <f t="shared" si="21"/>
        <v>106146.2</v>
      </c>
      <c r="I244" s="10">
        <f t="shared" si="21"/>
        <v>106350.5</v>
      </c>
      <c r="J244" s="10">
        <f t="shared" si="21"/>
        <v>128522.09999999999</v>
      </c>
      <c r="K244" s="10">
        <f t="shared" si="21"/>
        <v>133296.19999999998</v>
      </c>
      <c r="L244" s="20">
        <f t="shared" si="21"/>
        <v>153712.6</v>
      </c>
      <c r="M244" s="10">
        <f t="shared" si="21"/>
        <v>155633.70000000001</v>
      </c>
      <c r="N244" s="10">
        <f t="shared" si="21"/>
        <v>155633.70000000001</v>
      </c>
      <c r="O244" s="10">
        <f t="shared" si="21"/>
        <v>155633.70000000001</v>
      </c>
      <c r="P244" s="12" t="e">
        <f>L244-#REF!</f>
        <v>#REF!</v>
      </c>
      <c r="Q244" s="1" t="e">
        <f>P244-'ВЕРНАЯ на АВГУСТ'!P244</f>
        <v>#REF!</v>
      </c>
      <c r="S244" s="1">
        <v>11756201.4</v>
      </c>
      <c r="T244" s="1">
        <v>1598302</v>
      </c>
      <c r="U244" s="1">
        <v>1410798</v>
      </c>
    </row>
    <row r="245" spans="1:21" ht="24" x14ac:dyDescent="0.25">
      <c r="A245" s="73"/>
      <c r="B245" s="71"/>
      <c r="C245" s="9" t="s">
        <v>8</v>
      </c>
      <c r="D245" s="10">
        <f t="shared" si="19"/>
        <v>0</v>
      </c>
      <c r="E245" s="10">
        <f t="shared" si="21"/>
        <v>0</v>
      </c>
      <c r="F245" s="10">
        <f t="shared" si="21"/>
        <v>0</v>
      </c>
      <c r="G245" s="10">
        <f t="shared" si="21"/>
        <v>0</v>
      </c>
      <c r="H245" s="10">
        <f t="shared" si="21"/>
        <v>0</v>
      </c>
      <c r="I245" s="10">
        <f t="shared" si="21"/>
        <v>0</v>
      </c>
      <c r="J245" s="10">
        <f t="shared" si="21"/>
        <v>0</v>
      </c>
      <c r="K245" s="10">
        <f t="shared" si="21"/>
        <v>0</v>
      </c>
      <c r="L245" s="15">
        <f t="shared" si="21"/>
        <v>0</v>
      </c>
      <c r="M245" s="10">
        <f t="shared" si="21"/>
        <v>0</v>
      </c>
      <c r="N245" s="10">
        <f t="shared" si="21"/>
        <v>0</v>
      </c>
      <c r="O245" s="10">
        <f t="shared" si="21"/>
        <v>0</v>
      </c>
      <c r="P245" s="12" t="e">
        <f>L245-#REF!</f>
        <v>#REF!</v>
      </c>
      <c r="Q245" s="1" t="e">
        <f>P245-'ВЕРНАЯ на АВГУСТ'!P245</f>
        <v>#REF!</v>
      </c>
      <c r="U245" s="1">
        <v>154960.9</v>
      </c>
    </row>
    <row r="246" spans="1:21" ht="24" x14ac:dyDescent="0.25">
      <c r="A246" s="73"/>
      <c r="B246" s="71"/>
      <c r="C246" s="9" t="s">
        <v>9</v>
      </c>
      <c r="D246" s="10">
        <f t="shared" si="19"/>
        <v>10027589</v>
      </c>
      <c r="E246" s="10">
        <f t="shared" si="21"/>
        <v>455216.7</v>
      </c>
      <c r="F246" s="10">
        <f t="shared" si="21"/>
        <v>197602</v>
      </c>
      <c r="G246" s="10">
        <f t="shared" si="21"/>
        <v>249116.9</v>
      </c>
      <c r="H246" s="10">
        <f t="shared" si="21"/>
        <v>531427</v>
      </c>
      <c r="I246" s="10">
        <f t="shared" si="21"/>
        <v>991095.5</v>
      </c>
      <c r="J246" s="10">
        <f t="shared" si="21"/>
        <v>1127228.8999999999</v>
      </c>
      <c r="K246" s="10">
        <f t="shared" si="21"/>
        <v>1132780.8999999999</v>
      </c>
      <c r="L246" s="15">
        <f t="shared" si="21"/>
        <v>1410533.6</v>
      </c>
      <c r="M246" s="10">
        <f t="shared" si="21"/>
        <v>1327251.2</v>
      </c>
      <c r="N246" s="10">
        <f t="shared" si="21"/>
        <v>1326565</v>
      </c>
      <c r="O246" s="10">
        <f t="shared" si="21"/>
        <v>1278771.3</v>
      </c>
      <c r="P246" s="12" t="e">
        <f>L246-#REF!</f>
        <v>#REF!</v>
      </c>
      <c r="Q246" s="1" t="e">
        <f>P246-'ВЕРНАЯ на АВГУСТ'!P246</f>
        <v>#REF!</v>
      </c>
    </row>
    <row r="247" spans="1:21" ht="36" x14ac:dyDescent="0.25">
      <c r="A247" s="73"/>
      <c r="B247" s="71"/>
      <c r="C247" s="9" t="s">
        <v>10</v>
      </c>
      <c r="D247" s="10">
        <f t="shared" si="19"/>
        <v>317814.40000000002</v>
      </c>
      <c r="E247" s="10">
        <f t="shared" si="21"/>
        <v>18528</v>
      </c>
      <c r="F247" s="10">
        <f t="shared" si="21"/>
        <v>19361.8</v>
      </c>
      <c r="G247" s="10">
        <f t="shared" si="21"/>
        <v>26605</v>
      </c>
      <c r="H247" s="10">
        <f t="shared" si="21"/>
        <v>27306.9</v>
      </c>
      <c r="I247" s="10">
        <f t="shared" si="21"/>
        <v>31576</v>
      </c>
      <c r="J247" s="10">
        <f t="shared" si="21"/>
        <v>32807.5</v>
      </c>
      <c r="K247" s="10">
        <f t="shared" si="21"/>
        <v>20224.900000000001</v>
      </c>
      <c r="L247" s="15">
        <f t="shared" si="21"/>
        <v>32807.5</v>
      </c>
      <c r="M247" s="10">
        <f t="shared" si="21"/>
        <v>34447.800000000003</v>
      </c>
      <c r="N247" s="10">
        <f t="shared" si="21"/>
        <v>36170.300000000003</v>
      </c>
      <c r="O247" s="10">
        <f t="shared" si="21"/>
        <v>37978.699999999997</v>
      </c>
      <c r="P247" s="12" t="e">
        <f>L247-#REF!</f>
        <v>#REF!</v>
      </c>
      <c r="Q247" s="1" t="e">
        <f>P247-'ВЕРНАЯ на АВГУСТ'!P247</f>
        <v>#REF!</v>
      </c>
    </row>
    <row r="248" spans="1:21" x14ac:dyDescent="0.25">
      <c r="A248" s="11"/>
      <c r="B248" s="9"/>
      <c r="C248" s="9"/>
      <c r="D248" s="10">
        <f t="shared" si="19"/>
        <v>0</v>
      </c>
      <c r="E248" s="10">
        <f t="shared" si="21"/>
        <v>0</v>
      </c>
      <c r="F248" s="10">
        <f t="shared" si="21"/>
        <v>0</v>
      </c>
      <c r="G248" s="10">
        <f t="shared" si="21"/>
        <v>0</v>
      </c>
      <c r="H248" s="10">
        <f t="shared" si="21"/>
        <v>0</v>
      </c>
      <c r="I248" s="10">
        <f t="shared" si="21"/>
        <v>0</v>
      </c>
      <c r="J248" s="10">
        <f t="shared" si="21"/>
        <v>0</v>
      </c>
      <c r="K248" s="10">
        <f t="shared" si="21"/>
        <v>0</v>
      </c>
      <c r="L248" s="15">
        <f t="shared" si="21"/>
        <v>0</v>
      </c>
      <c r="M248" s="10">
        <f t="shared" si="21"/>
        <v>0</v>
      </c>
      <c r="N248" s="10">
        <f t="shared" si="21"/>
        <v>0</v>
      </c>
      <c r="O248" s="10">
        <f t="shared" si="21"/>
        <v>0</v>
      </c>
      <c r="P248" s="12" t="e">
        <f>L248-#REF!</f>
        <v>#REF!</v>
      </c>
      <c r="Q248" s="1" t="e">
        <f>P248-'ВЕРНАЯ на АВГУСТ'!P248</f>
        <v>#REF!</v>
      </c>
    </row>
    <row r="249" spans="1:21" x14ac:dyDescent="0.25">
      <c r="A249" s="71" t="s">
        <v>53</v>
      </c>
      <c r="B249" s="71" t="s">
        <v>21</v>
      </c>
      <c r="C249" s="9" t="s">
        <v>6</v>
      </c>
      <c r="D249" s="20">
        <f t="shared" si="19"/>
        <v>11682737.5</v>
      </c>
      <c r="E249" s="10">
        <v>574379.30000000005</v>
      </c>
      <c r="F249" s="10">
        <v>315610.59999999998</v>
      </c>
      <c r="G249" s="10">
        <v>377518.1</v>
      </c>
      <c r="H249" s="10">
        <v>660236.1</v>
      </c>
      <c r="I249" s="10">
        <v>1124742</v>
      </c>
      <c r="J249" s="10">
        <v>1280636.1000000001</v>
      </c>
      <c r="K249" s="10">
        <f>K250+K251+K252+K253+K254</f>
        <v>1282006.1999999997</v>
      </c>
      <c r="L249" s="20">
        <f>L250+L251+L252+L253+L254</f>
        <v>1588323.7000000002</v>
      </c>
      <c r="M249" s="10">
        <f>M250+M251+M252+M253+M254</f>
        <v>1507732.7</v>
      </c>
      <c r="N249" s="10">
        <f>N250+N251+N252+N253+N254</f>
        <v>1508769</v>
      </c>
      <c r="O249" s="10">
        <f>O250+O251+O252+O253+O254</f>
        <v>1462783.7</v>
      </c>
      <c r="P249" s="24" t="e">
        <f>L249-#REF!</f>
        <v>#REF!</v>
      </c>
      <c r="Q249" s="1" t="e">
        <f>P249-'ВЕРНАЯ на АВГУСТ'!P249</f>
        <v>#REF!</v>
      </c>
    </row>
    <row r="250" spans="1:21" x14ac:dyDescent="0.25">
      <c r="A250" s="71"/>
      <c r="B250" s="71"/>
      <c r="C250" s="9" t="s">
        <v>7</v>
      </c>
      <c r="D250" s="20">
        <f t="shared" si="19"/>
        <v>1337334.0999999999</v>
      </c>
      <c r="E250" s="10">
        <v>100634.6</v>
      </c>
      <c r="F250" s="10">
        <v>98646.8</v>
      </c>
      <c r="G250" s="10">
        <v>101796.2</v>
      </c>
      <c r="H250" s="10">
        <v>101502.2</v>
      </c>
      <c r="I250" s="10">
        <v>102070.5</v>
      </c>
      <c r="J250" s="10">
        <v>120599.7</v>
      </c>
      <c r="K250" s="10">
        <v>129000.4</v>
      </c>
      <c r="L250" s="20">
        <f>145360.9-378.3</f>
        <v>144982.6</v>
      </c>
      <c r="M250" s="10">
        <v>146033.70000000001</v>
      </c>
      <c r="N250" s="10">
        <v>146033.70000000001</v>
      </c>
      <c r="O250" s="10">
        <v>146033.70000000001</v>
      </c>
      <c r="P250" s="24" t="e">
        <f>L250-#REF!</f>
        <v>#REF!</v>
      </c>
      <c r="Q250" s="1" t="e">
        <f>P250-'ВЕРНАЯ на АВГУСТ'!P250</f>
        <v>#REF!</v>
      </c>
    </row>
    <row r="251" spans="1:21" ht="24" x14ac:dyDescent="0.25">
      <c r="A251" s="71"/>
      <c r="B251" s="71"/>
      <c r="C251" s="9" t="s">
        <v>8</v>
      </c>
      <c r="D251" s="10">
        <f t="shared" si="19"/>
        <v>0</v>
      </c>
      <c r="E251" s="10">
        <v>0</v>
      </c>
      <c r="F251" s="10">
        <v>0</v>
      </c>
      <c r="G251" s="10">
        <v>0</v>
      </c>
      <c r="H251" s="10">
        <v>0</v>
      </c>
      <c r="I251" s="10">
        <v>0</v>
      </c>
      <c r="J251" s="10">
        <v>0</v>
      </c>
      <c r="K251" s="10">
        <v>0</v>
      </c>
      <c r="L251" s="15">
        <v>0</v>
      </c>
      <c r="M251" s="10">
        <v>0</v>
      </c>
      <c r="N251" s="10">
        <v>0</v>
      </c>
      <c r="O251" s="10">
        <v>0</v>
      </c>
      <c r="P251" s="12" t="e">
        <f>L251-#REF!</f>
        <v>#REF!</v>
      </c>
      <c r="Q251" s="1" t="e">
        <f>P251-'ВЕРНАЯ на АВГУСТ'!P251</f>
        <v>#REF!</v>
      </c>
    </row>
    <row r="252" spans="1:21" ht="24" x14ac:dyDescent="0.25">
      <c r="A252" s="71"/>
      <c r="B252" s="71"/>
      <c r="C252" s="9" t="s">
        <v>9</v>
      </c>
      <c r="D252" s="10">
        <f t="shared" si="19"/>
        <v>10027589</v>
      </c>
      <c r="E252" s="10">
        <v>455216.7</v>
      </c>
      <c r="F252" s="10">
        <v>197602</v>
      </c>
      <c r="G252" s="10">
        <v>249116.9</v>
      </c>
      <c r="H252" s="10">
        <v>531427</v>
      </c>
      <c r="I252" s="10">
        <v>991095.5</v>
      </c>
      <c r="J252" s="10">
        <v>1127228.8999999999</v>
      </c>
      <c r="K252" s="10">
        <v>1132780.8999999999</v>
      </c>
      <c r="L252" s="15">
        <v>1410533.6</v>
      </c>
      <c r="M252" s="10">
        <v>1327251.2</v>
      </c>
      <c r="N252" s="10">
        <v>1326565</v>
      </c>
      <c r="O252" s="10">
        <v>1278771.3</v>
      </c>
      <c r="P252" s="12" t="e">
        <f>L252-#REF!</f>
        <v>#REF!</v>
      </c>
      <c r="Q252" s="1" t="e">
        <f>P252-'ВЕРНАЯ на АВГУСТ'!P252</f>
        <v>#REF!</v>
      </c>
    </row>
    <row r="253" spans="1:21" ht="36" x14ac:dyDescent="0.25">
      <c r="A253" s="71"/>
      <c r="B253" s="71"/>
      <c r="C253" s="9" t="s">
        <v>10</v>
      </c>
      <c r="D253" s="10">
        <f t="shared" si="19"/>
        <v>317814.40000000002</v>
      </c>
      <c r="E253" s="10">
        <v>18528</v>
      </c>
      <c r="F253" s="10">
        <v>19361.8</v>
      </c>
      <c r="G253" s="10">
        <v>26605</v>
      </c>
      <c r="H253" s="10">
        <v>27306.9</v>
      </c>
      <c r="I253" s="10">
        <v>31576</v>
      </c>
      <c r="J253" s="10">
        <v>32807.5</v>
      </c>
      <c r="K253" s="10">
        <v>20224.900000000001</v>
      </c>
      <c r="L253" s="15">
        <v>32807.5</v>
      </c>
      <c r="M253" s="10">
        <v>34447.800000000003</v>
      </c>
      <c r="N253" s="10">
        <v>36170.300000000003</v>
      </c>
      <c r="O253" s="10">
        <v>37978.699999999997</v>
      </c>
      <c r="P253" s="12" t="e">
        <f>L253-#REF!</f>
        <v>#REF!</v>
      </c>
      <c r="Q253" s="1" t="e">
        <f>P253-'ВЕРНАЯ на АВГУСТ'!P253</f>
        <v>#REF!</v>
      </c>
    </row>
    <row r="254" spans="1:21" x14ac:dyDescent="0.25">
      <c r="A254" s="9"/>
      <c r="B254" s="9"/>
      <c r="C254" s="9"/>
      <c r="D254" s="10">
        <f t="shared" si="19"/>
        <v>0</v>
      </c>
      <c r="E254" s="10"/>
      <c r="F254" s="10"/>
      <c r="G254" s="10"/>
      <c r="H254" s="10"/>
      <c r="I254" s="10"/>
      <c r="J254" s="10"/>
      <c r="K254" s="10"/>
      <c r="L254" s="15"/>
      <c r="M254" s="10"/>
      <c r="N254" s="10"/>
      <c r="O254" s="10"/>
      <c r="P254" s="12" t="e">
        <f>L254-#REF!</f>
        <v>#REF!</v>
      </c>
      <c r="Q254" s="1" t="e">
        <f>P254-'ВЕРНАЯ на АВГУСТ'!P254</f>
        <v>#REF!</v>
      </c>
    </row>
    <row r="255" spans="1:21" x14ac:dyDescent="0.25">
      <c r="A255" s="71" t="s">
        <v>54</v>
      </c>
      <c r="B255" s="71" t="s">
        <v>13</v>
      </c>
      <c r="C255" s="9" t="s">
        <v>6</v>
      </c>
      <c r="D255" s="20">
        <f t="shared" si="19"/>
        <v>43808.5</v>
      </c>
      <c r="E255" s="10">
        <v>2348.8000000000002</v>
      </c>
      <c r="F255" s="10">
        <v>1963.5</v>
      </c>
      <c r="G255" s="10">
        <v>1970.8</v>
      </c>
      <c r="H255" s="10">
        <v>2765</v>
      </c>
      <c r="I255" s="10">
        <v>2160</v>
      </c>
      <c r="J255" s="10">
        <v>4922.3999999999996</v>
      </c>
      <c r="K255" s="10">
        <f>K256+K257+K258+K259+K260</f>
        <v>2328</v>
      </c>
      <c r="L255" s="20">
        <f>L256+L257+L258+L259+L260</f>
        <v>5850</v>
      </c>
      <c r="M255" s="10">
        <f>M256+M257+M258+M259+M260</f>
        <v>6500</v>
      </c>
      <c r="N255" s="10">
        <f>N256+N257+N258+N259+N260</f>
        <v>6500</v>
      </c>
      <c r="O255" s="10">
        <f>O256+O257+O258+O259+O260</f>
        <v>6500</v>
      </c>
      <c r="P255" s="24" t="e">
        <f>L255-#REF!</f>
        <v>#REF!</v>
      </c>
      <c r="Q255" s="1" t="e">
        <f>P255-'ВЕРНАЯ на АВГУСТ'!P255</f>
        <v>#REF!</v>
      </c>
    </row>
    <row r="256" spans="1:21" x14ac:dyDescent="0.25">
      <c r="A256" s="71"/>
      <c r="B256" s="71"/>
      <c r="C256" s="9" t="s">
        <v>7</v>
      </c>
      <c r="D256" s="20">
        <f t="shared" si="19"/>
        <v>43808.5</v>
      </c>
      <c r="E256" s="10">
        <v>2348.8000000000002</v>
      </c>
      <c r="F256" s="10">
        <v>1963.5</v>
      </c>
      <c r="G256" s="10">
        <v>1970.8</v>
      </c>
      <c r="H256" s="10">
        <v>2765</v>
      </c>
      <c r="I256" s="10">
        <v>2160</v>
      </c>
      <c r="J256" s="10">
        <v>4922.3999999999996</v>
      </c>
      <c r="K256" s="10">
        <v>2328</v>
      </c>
      <c r="L256" s="20">
        <f>6500-650</f>
        <v>5850</v>
      </c>
      <c r="M256" s="10">
        <v>6500</v>
      </c>
      <c r="N256" s="10">
        <v>6500</v>
      </c>
      <c r="O256" s="10">
        <v>6500</v>
      </c>
      <c r="P256" s="24" t="e">
        <f>L256-#REF!</f>
        <v>#REF!</v>
      </c>
      <c r="Q256" s="1" t="e">
        <f>P256-'ВЕРНАЯ на АВГУСТ'!P256</f>
        <v>#REF!</v>
      </c>
    </row>
    <row r="257" spans="1:17" ht="24" x14ac:dyDescent="0.25">
      <c r="A257" s="71"/>
      <c r="B257" s="71"/>
      <c r="C257" s="9" t="s">
        <v>8</v>
      </c>
      <c r="D257" s="10">
        <f t="shared" si="19"/>
        <v>0</v>
      </c>
      <c r="E257" s="10">
        <v>0</v>
      </c>
      <c r="F257" s="10">
        <v>0</v>
      </c>
      <c r="G257" s="10">
        <v>0</v>
      </c>
      <c r="H257" s="10">
        <v>0</v>
      </c>
      <c r="I257" s="10">
        <v>0</v>
      </c>
      <c r="J257" s="10">
        <v>0</v>
      </c>
      <c r="K257" s="10">
        <v>0</v>
      </c>
      <c r="L257" s="15">
        <v>0</v>
      </c>
      <c r="M257" s="10">
        <v>0</v>
      </c>
      <c r="N257" s="10">
        <v>0</v>
      </c>
      <c r="O257" s="10">
        <v>0</v>
      </c>
      <c r="P257" s="12" t="e">
        <f>L257-#REF!</f>
        <v>#REF!</v>
      </c>
      <c r="Q257" s="1" t="e">
        <f>P257-'ВЕРНАЯ на АВГУСТ'!P257</f>
        <v>#REF!</v>
      </c>
    </row>
    <row r="258" spans="1:17" ht="24" x14ac:dyDescent="0.25">
      <c r="A258" s="71"/>
      <c r="B258" s="71"/>
      <c r="C258" s="9" t="s">
        <v>9</v>
      </c>
      <c r="D258" s="10">
        <f t="shared" si="19"/>
        <v>0</v>
      </c>
      <c r="E258" s="10">
        <v>0</v>
      </c>
      <c r="F258" s="10">
        <v>0</v>
      </c>
      <c r="G258" s="10">
        <v>0</v>
      </c>
      <c r="H258" s="10">
        <v>0</v>
      </c>
      <c r="I258" s="10">
        <v>0</v>
      </c>
      <c r="J258" s="10">
        <v>0</v>
      </c>
      <c r="K258" s="10">
        <v>0</v>
      </c>
      <c r="L258" s="15">
        <v>0</v>
      </c>
      <c r="M258" s="10">
        <v>0</v>
      </c>
      <c r="N258" s="10">
        <v>0</v>
      </c>
      <c r="O258" s="10">
        <v>0</v>
      </c>
      <c r="P258" s="12" t="e">
        <f>L258-#REF!</f>
        <v>#REF!</v>
      </c>
      <c r="Q258" s="1" t="e">
        <f>P258-'ВЕРНАЯ на АВГУСТ'!P258</f>
        <v>#REF!</v>
      </c>
    </row>
    <row r="259" spans="1:17" ht="36" x14ac:dyDescent="0.25">
      <c r="A259" s="71"/>
      <c r="B259" s="71"/>
      <c r="C259" s="9" t="s">
        <v>10</v>
      </c>
      <c r="D259" s="10">
        <f t="shared" si="19"/>
        <v>0</v>
      </c>
      <c r="E259" s="10">
        <v>0</v>
      </c>
      <c r="F259" s="10">
        <v>0</v>
      </c>
      <c r="G259" s="10">
        <v>0</v>
      </c>
      <c r="H259" s="10">
        <v>0</v>
      </c>
      <c r="I259" s="10">
        <v>0</v>
      </c>
      <c r="J259" s="10">
        <v>0</v>
      </c>
      <c r="K259" s="10">
        <v>0</v>
      </c>
      <c r="L259" s="15">
        <v>0</v>
      </c>
      <c r="M259" s="10">
        <v>0</v>
      </c>
      <c r="N259" s="10">
        <v>0</v>
      </c>
      <c r="O259" s="10">
        <v>0</v>
      </c>
      <c r="P259" s="12" t="e">
        <f>L259-#REF!</f>
        <v>#REF!</v>
      </c>
      <c r="Q259" s="1" t="e">
        <f>P259-'ВЕРНАЯ на АВГУСТ'!P259</f>
        <v>#REF!</v>
      </c>
    </row>
    <row r="260" spans="1:17" x14ac:dyDescent="0.25">
      <c r="A260" s="9"/>
      <c r="B260" s="9"/>
      <c r="C260" s="9"/>
      <c r="D260" s="10">
        <f t="shared" si="19"/>
        <v>0</v>
      </c>
      <c r="E260" s="10"/>
      <c r="F260" s="10"/>
      <c r="G260" s="10"/>
      <c r="H260" s="10"/>
      <c r="I260" s="10"/>
      <c r="J260" s="10"/>
      <c r="K260" s="10"/>
      <c r="L260" s="15"/>
      <c r="M260" s="10"/>
      <c r="N260" s="10"/>
      <c r="O260" s="10"/>
      <c r="P260" s="12" t="e">
        <f>L260-#REF!</f>
        <v>#REF!</v>
      </c>
      <c r="Q260" s="1" t="e">
        <f>P260-'ВЕРНАЯ на АВГУСТ'!P260</f>
        <v>#REF!</v>
      </c>
    </row>
    <row r="261" spans="1:17" x14ac:dyDescent="0.25">
      <c r="A261" s="71" t="s">
        <v>55</v>
      </c>
      <c r="B261" s="71" t="s">
        <v>13</v>
      </c>
      <c r="C261" s="9" t="s">
        <v>6</v>
      </c>
      <c r="D261" s="20">
        <f t="shared" si="19"/>
        <v>2569.1999999999998</v>
      </c>
      <c r="E261" s="10">
        <v>775.5</v>
      </c>
      <c r="F261" s="10">
        <v>333.9</v>
      </c>
      <c r="G261" s="10">
        <v>233</v>
      </c>
      <c r="H261" s="10">
        <v>14</v>
      </c>
      <c r="I261" s="10">
        <v>80</v>
      </c>
      <c r="J261" s="10">
        <v>200</v>
      </c>
      <c r="K261" s="10">
        <f>K262+K263+K264+K265+K266</f>
        <v>152.80000000000001</v>
      </c>
      <c r="L261" s="20">
        <f>L262+L263+L264+L265+L266</f>
        <v>180</v>
      </c>
      <c r="M261" s="10">
        <f>M262+M263+M264+M265+M266</f>
        <v>200</v>
      </c>
      <c r="N261" s="10">
        <f>N262+N263+N264+N265+N266</f>
        <v>200</v>
      </c>
      <c r="O261" s="10">
        <f>O262+O263+O264+O265+O266</f>
        <v>200</v>
      </c>
      <c r="P261" s="24" t="e">
        <f>L261-#REF!</f>
        <v>#REF!</v>
      </c>
      <c r="Q261" s="1" t="e">
        <f>P261-'ВЕРНАЯ на АВГУСТ'!P261</f>
        <v>#REF!</v>
      </c>
    </row>
    <row r="262" spans="1:17" x14ac:dyDescent="0.25">
      <c r="A262" s="71"/>
      <c r="B262" s="71"/>
      <c r="C262" s="9" t="s">
        <v>7</v>
      </c>
      <c r="D262" s="20">
        <f t="shared" si="19"/>
        <v>2569.1999999999998</v>
      </c>
      <c r="E262" s="10">
        <v>775.5</v>
      </c>
      <c r="F262" s="10">
        <v>333.9</v>
      </c>
      <c r="G262" s="10">
        <v>233</v>
      </c>
      <c r="H262" s="10">
        <v>14</v>
      </c>
      <c r="I262" s="10">
        <v>80</v>
      </c>
      <c r="J262" s="10">
        <v>200</v>
      </c>
      <c r="K262" s="10">
        <v>152.80000000000001</v>
      </c>
      <c r="L262" s="20">
        <f>200-20</f>
        <v>180</v>
      </c>
      <c r="M262" s="10">
        <v>200</v>
      </c>
      <c r="N262" s="10">
        <v>200</v>
      </c>
      <c r="O262" s="10">
        <v>200</v>
      </c>
      <c r="P262" s="24" t="e">
        <f>L262-#REF!</f>
        <v>#REF!</v>
      </c>
      <c r="Q262" s="1" t="e">
        <f>P262-'ВЕРНАЯ на АВГУСТ'!P262</f>
        <v>#REF!</v>
      </c>
    </row>
    <row r="263" spans="1:17" ht="24" x14ac:dyDescent="0.25">
      <c r="A263" s="71"/>
      <c r="B263" s="71"/>
      <c r="C263" s="9" t="s">
        <v>8</v>
      </c>
      <c r="D263" s="10">
        <f t="shared" si="19"/>
        <v>0</v>
      </c>
      <c r="E263" s="10">
        <v>0</v>
      </c>
      <c r="F263" s="10">
        <v>0</v>
      </c>
      <c r="G263" s="10">
        <v>0</v>
      </c>
      <c r="H263" s="10">
        <v>0</v>
      </c>
      <c r="I263" s="10">
        <v>0</v>
      </c>
      <c r="J263" s="10">
        <v>0</v>
      </c>
      <c r="K263" s="10">
        <v>0</v>
      </c>
      <c r="L263" s="15">
        <v>0</v>
      </c>
      <c r="M263" s="10">
        <v>0</v>
      </c>
      <c r="N263" s="10">
        <v>0</v>
      </c>
      <c r="O263" s="10">
        <v>0</v>
      </c>
      <c r="P263" s="12" t="e">
        <f>L263-#REF!</f>
        <v>#REF!</v>
      </c>
      <c r="Q263" s="1" t="e">
        <f>P263-'ВЕРНАЯ на АВГУСТ'!P263</f>
        <v>#REF!</v>
      </c>
    </row>
    <row r="264" spans="1:17" ht="24" x14ac:dyDescent="0.25">
      <c r="A264" s="71"/>
      <c r="B264" s="71"/>
      <c r="C264" s="9" t="s">
        <v>9</v>
      </c>
      <c r="D264" s="10">
        <f t="shared" si="19"/>
        <v>0</v>
      </c>
      <c r="E264" s="10">
        <v>0</v>
      </c>
      <c r="F264" s="10">
        <v>0</v>
      </c>
      <c r="G264" s="10">
        <v>0</v>
      </c>
      <c r="H264" s="10">
        <v>0</v>
      </c>
      <c r="I264" s="10">
        <v>0</v>
      </c>
      <c r="J264" s="10">
        <v>0</v>
      </c>
      <c r="K264" s="10">
        <v>0</v>
      </c>
      <c r="L264" s="15">
        <v>0</v>
      </c>
      <c r="M264" s="10">
        <v>0</v>
      </c>
      <c r="N264" s="10">
        <v>0</v>
      </c>
      <c r="O264" s="10">
        <v>0</v>
      </c>
      <c r="P264" s="12" t="e">
        <f>L264-#REF!</f>
        <v>#REF!</v>
      </c>
      <c r="Q264" s="1" t="e">
        <f>P264-'ВЕРНАЯ на АВГУСТ'!P264</f>
        <v>#REF!</v>
      </c>
    </row>
    <row r="265" spans="1:17" ht="36" x14ac:dyDescent="0.25">
      <c r="A265" s="71"/>
      <c r="B265" s="71"/>
      <c r="C265" s="9" t="s">
        <v>10</v>
      </c>
      <c r="D265" s="10">
        <f t="shared" si="19"/>
        <v>0</v>
      </c>
      <c r="E265" s="10">
        <v>0</v>
      </c>
      <c r="F265" s="10">
        <v>0</v>
      </c>
      <c r="G265" s="10">
        <v>0</v>
      </c>
      <c r="H265" s="10">
        <v>0</v>
      </c>
      <c r="I265" s="10">
        <v>0</v>
      </c>
      <c r="J265" s="10">
        <v>0</v>
      </c>
      <c r="K265" s="10">
        <v>0</v>
      </c>
      <c r="L265" s="15">
        <v>0</v>
      </c>
      <c r="M265" s="10">
        <v>0</v>
      </c>
      <c r="N265" s="10">
        <v>0</v>
      </c>
      <c r="O265" s="10">
        <v>0</v>
      </c>
      <c r="P265" s="12" t="e">
        <f>L265-#REF!</f>
        <v>#REF!</v>
      </c>
      <c r="Q265" s="1" t="e">
        <f>P265-'ВЕРНАЯ на АВГУСТ'!P265</f>
        <v>#REF!</v>
      </c>
    </row>
    <row r="266" spans="1:17" x14ac:dyDescent="0.25">
      <c r="A266" s="9"/>
      <c r="B266" s="9"/>
      <c r="C266" s="9"/>
      <c r="D266" s="10">
        <f t="shared" si="19"/>
        <v>0</v>
      </c>
      <c r="E266" s="10"/>
      <c r="F266" s="10"/>
      <c r="G266" s="10"/>
      <c r="H266" s="10"/>
      <c r="I266" s="10"/>
      <c r="J266" s="10"/>
      <c r="K266" s="10"/>
      <c r="L266" s="15"/>
      <c r="M266" s="10"/>
      <c r="N266" s="10"/>
      <c r="O266" s="10"/>
      <c r="P266" s="12" t="e">
        <f>L266-#REF!</f>
        <v>#REF!</v>
      </c>
      <c r="Q266" s="1" t="e">
        <f>P266-'ВЕРНАЯ на АВГУСТ'!P266</f>
        <v>#REF!</v>
      </c>
    </row>
    <row r="267" spans="1:17" x14ac:dyDescent="0.25">
      <c r="A267" s="71" t="s">
        <v>56</v>
      </c>
      <c r="B267" s="71" t="s">
        <v>13</v>
      </c>
      <c r="C267" s="9" t="s">
        <v>6</v>
      </c>
      <c r="D267" s="10">
        <f t="shared" si="19"/>
        <v>1055</v>
      </c>
      <c r="E267" s="10">
        <v>400</v>
      </c>
      <c r="F267" s="10">
        <v>35</v>
      </c>
      <c r="G267" s="10">
        <v>220</v>
      </c>
      <c r="H267" s="10">
        <v>40</v>
      </c>
      <c r="I267" s="10">
        <v>160</v>
      </c>
      <c r="J267" s="10">
        <v>200</v>
      </c>
      <c r="K267" s="10">
        <f>K268+K269+K270+K271+K272</f>
        <v>0</v>
      </c>
      <c r="L267" s="15">
        <f>L268+L269+L270+L271+L272</f>
        <v>0</v>
      </c>
      <c r="M267" s="10">
        <f>M268+M269+M270+M271+M272</f>
        <v>0</v>
      </c>
      <c r="N267" s="10">
        <f>N268+N269+N270+N271+N272</f>
        <v>0</v>
      </c>
      <c r="O267" s="10">
        <f>O268+O269+O270+O271+O272</f>
        <v>0</v>
      </c>
      <c r="P267" s="12" t="e">
        <f>L267-#REF!</f>
        <v>#REF!</v>
      </c>
      <c r="Q267" s="1" t="e">
        <f>P267-'ВЕРНАЯ на АВГУСТ'!P267</f>
        <v>#REF!</v>
      </c>
    </row>
    <row r="268" spans="1:17" x14ac:dyDescent="0.25">
      <c r="A268" s="71"/>
      <c r="B268" s="71"/>
      <c r="C268" s="9" t="s">
        <v>7</v>
      </c>
      <c r="D268" s="10">
        <f t="shared" si="19"/>
        <v>1055</v>
      </c>
      <c r="E268" s="10">
        <v>400</v>
      </c>
      <c r="F268" s="10">
        <v>35</v>
      </c>
      <c r="G268" s="10">
        <v>220</v>
      </c>
      <c r="H268" s="10">
        <v>40</v>
      </c>
      <c r="I268" s="10">
        <v>160</v>
      </c>
      <c r="J268" s="10">
        <v>200</v>
      </c>
      <c r="K268" s="10">
        <v>0</v>
      </c>
      <c r="L268" s="15">
        <v>0</v>
      </c>
      <c r="M268" s="10">
        <v>0</v>
      </c>
      <c r="N268" s="10">
        <v>0</v>
      </c>
      <c r="O268" s="10">
        <v>0</v>
      </c>
      <c r="P268" s="12" t="e">
        <f>L268-#REF!</f>
        <v>#REF!</v>
      </c>
      <c r="Q268" s="1" t="e">
        <f>P268-'ВЕРНАЯ на АВГУСТ'!P268</f>
        <v>#REF!</v>
      </c>
    </row>
    <row r="269" spans="1:17" ht="24" x14ac:dyDescent="0.25">
      <c r="A269" s="71"/>
      <c r="B269" s="71"/>
      <c r="C269" s="9" t="s">
        <v>8</v>
      </c>
      <c r="D269" s="10">
        <f t="shared" si="19"/>
        <v>0</v>
      </c>
      <c r="E269" s="10">
        <v>0</v>
      </c>
      <c r="F269" s="10">
        <v>0</v>
      </c>
      <c r="G269" s="10">
        <v>0</v>
      </c>
      <c r="H269" s="10">
        <v>0</v>
      </c>
      <c r="I269" s="10">
        <v>0</v>
      </c>
      <c r="J269" s="10">
        <v>0</v>
      </c>
      <c r="K269" s="10">
        <v>0</v>
      </c>
      <c r="L269" s="15">
        <v>0</v>
      </c>
      <c r="M269" s="10">
        <v>0</v>
      </c>
      <c r="N269" s="10">
        <v>0</v>
      </c>
      <c r="O269" s="10">
        <v>0</v>
      </c>
      <c r="P269" s="12" t="e">
        <f>L269-#REF!</f>
        <v>#REF!</v>
      </c>
      <c r="Q269" s="1" t="e">
        <f>P269-'ВЕРНАЯ на АВГУСТ'!P269</f>
        <v>#REF!</v>
      </c>
    </row>
    <row r="270" spans="1:17" ht="24" x14ac:dyDescent="0.25">
      <c r="A270" s="71"/>
      <c r="B270" s="71"/>
      <c r="C270" s="9" t="s">
        <v>9</v>
      </c>
      <c r="D270" s="10">
        <f t="shared" ref="D270:D290" si="22">SUM(E270:O270)</f>
        <v>0</v>
      </c>
      <c r="E270" s="10">
        <v>0</v>
      </c>
      <c r="F270" s="10">
        <v>0</v>
      </c>
      <c r="G270" s="10">
        <v>0</v>
      </c>
      <c r="H270" s="10">
        <v>0</v>
      </c>
      <c r="I270" s="10">
        <v>0</v>
      </c>
      <c r="J270" s="10">
        <v>0</v>
      </c>
      <c r="K270" s="10">
        <v>0</v>
      </c>
      <c r="L270" s="15">
        <v>0</v>
      </c>
      <c r="M270" s="10">
        <v>0</v>
      </c>
      <c r="N270" s="10">
        <v>0</v>
      </c>
      <c r="O270" s="10">
        <v>0</v>
      </c>
      <c r="P270" s="12" t="e">
        <f>L270-#REF!</f>
        <v>#REF!</v>
      </c>
      <c r="Q270" s="1" t="e">
        <f>P270-'ВЕРНАЯ на АВГУСТ'!P270</f>
        <v>#REF!</v>
      </c>
    </row>
    <row r="271" spans="1:17" ht="36" x14ac:dyDescent="0.25">
      <c r="A271" s="71"/>
      <c r="B271" s="71"/>
      <c r="C271" s="9" t="s">
        <v>10</v>
      </c>
      <c r="D271" s="10">
        <f t="shared" si="22"/>
        <v>0</v>
      </c>
      <c r="E271" s="10">
        <v>0</v>
      </c>
      <c r="F271" s="10">
        <v>0</v>
      </c>
      <c r="G271" s="10">
        <v>0</v>
      </c>
      <c r="H271" s="10">
        <v>0</v>
      </c>
      <c r="I271" s="10">
        <v>0</v>
      </c>
      <c r="J271" s="10">
        <v>0</v>
      </c>
      <c r="K271" s="10">
        <v>0</v>
      </c>
      <c r="L271" s="15">
        <v>0</v>
      </c>
      <c r="M271" s="10">
        <v>0</v>
      </c>
      <c r="N271" s="10">
        <v>0</v>
      </c>
      <c r="O271" s="10">
        <v>0</v>
      </c>
      <c r="P271" s="12" t="e">
        <f>L271-#REF!</f>
        <v>#REF!</v>
      </c>
      <c r="Q271" s="1" t="e">
        <f>P271-'ВЕРНАЯ на АВГУСТ'!P271</f>
        <v>#REF!</v>
      </c>
    </row>
    <row r="272" spans="1:17" x14ac:dyDescent="0.25">
      <c r="A272" s="9"/>
      <c r="B272" s="9"/>
      <c r="C272" s="9"/>
      <c r="D272" s="10">
        <f t="shared" si="22"/>
        <v>0</v>
      </c>
      <c r="E272" s="10"/>
      <c r="F272" s="10"/>
      <c r="G272" s="10"/>
      <c r="H272" s="10"/>
      <c r="I272" s="10"/>
      <c r="J272" s="10"/>
      <c r="K272" s="10"/>
      <c r="L272" s="15"/>
      <c r="M272" s="10"/>
      <c r="N272" s="10"/>
      <c r="O272" s="10"/>
      <c r="P272" s="12" t="e">
        <f>L272-#REF!</f>
        <v>#REF!</v>
      </c>
      <c r="Q272" s="1" t="e">
        <f>P272-'ВЕРНАЯ на АВГУСТ'!P272</f>
        <v>#REF!</v>
      </c>
    </row>
    <row r="273" spans="1:20" x14ac:dyDescent="0.25">
      <c r="A273" s="71" t="s">
        <v>57</v>
      </c>
      <c r="B273" s="71" t="s">
        <v>13</v>
      </c>
      <c r="C273" s="9" t="s">
        <v>6</v>
      </c>
      <c r="D273" s="20">
        <f t="shared" si="22"/>
        <v>14306.9</v>
      </c>
      <c r="E273" s="10">
        <v>1009</v>
      </c>
      <c r="F273" s="10">
        <v>650</v>
      </c>
      <c r="G273" s="10">
        <v>1432.4</v>
      </c>
      <c r="H273" s="10">
        <v>1100</v>
      </c>
      <c r="I273" s="10">
        <v>1080</v>
      </c>
      <c r="J273" s="10">
        <v>1200</v>
      </c>
      <c r="K273" s="10">
        <f>K274+K275+K276+K277+K278</f>
        <v>1115.5</v>
      </c>
      <c r="L273" s="20">
        <f>L274+L275+L276+L277+L278</f>
        <v>1620</v>
      </c>
      <c r="M273" s="10">
        <f>M274+M275+M276+M277+M278</f>
        <v>1700</v>
      </c>
      <c r="N273" s="10">
        <f>N274+N275+N276+N277+N278</f>
        <v>1700</v>
      </c>
      <c r="O273" s="10">
        <f>O274+O275+O276+O277+O278</f>
        <v>1700</v>
      </c>
      <c r="P273" s="24" t="e">
        <f>L273-#REF!</f>
        <v>#REF!</v>
      </c>
      <c r="Q273" s="1" t="e">
        <f>P273-'ВЕРНАЯ на АВГУСТ'!P273</f>
        <v>#REF!</v>
      </c>
    </row>
    <row r="274" spans="1:20" x14ac:dyDescent="0.25">
      <c r="A274" s="71"/>
      <c r="B274" s="71"/>
      <c r="C274" s="9" t="s">
        <v>7</v>
      </c>
      <c r="D274" s="20">
        <f t="shared" si="22"/>
        <v>14306.9</v>
      </c>
      <c r="E274" s="10">
        <v>1009</v>
      </c>
      <c r="F274" s="10">
        <v>650</v>
      </c>
      <c r="G274" s="10">
        <v>1432.4</v>
      </c>
      <c r="H274" s="10">
        <v>1100</v>
      </c>
      <c r="I274" s="10">
        <v>1080</v>
      </c>
      <c r="J274" s="10">
        <v>1200</v>
      </c>
      <c r="K274" s="10">
        <v>1115.5</v>
      </c>
      <c r="L274" s="20">
        <f>1700-80</f>
        <v>1620</v>
      </c>
      <c r="M274" s="10">
        <v>1700</v>
      </c>
      <c r="N274" s="10">
        <v>1700</v>
      </c>
      <c r="O274" s="10">
        <v>1700</v>
      </c>
      <c r="P274" s="24" t="e">
        <f>L274-#REF!</f>
        <v>#REF!</v>
      </c>
      <c r="Q274" s="1" t="e">
        <f>P274-'ВЕРНАЯ на АВГУСТ'!P274</f>
        <v>#REF!</v>
      </c>
    </row>
    <row r="275" spans="1:20" ht="24" x14ac:dyDescent="0.25">
      <c r="A275" s="71"/>
      <c r="B275" s="71"/>
      <c r="C275" s="9" t="s">
        <v>8</v>
      </c>
      <c r="D275" s="10">
        <f t="shared" si="22"/>
        <v>0</v>
      </c>
      <c r="E275" s="10">
        <v>0</v>
      </c>
      <c r="F275" s="10">
        <v>0</v>
      </c>
      <c r="G275" s="10">
        <v>0</v>
      </c>
      <c r="H275" s="10">
        <v>0</v>
      </c>
      <c r="I275" s="10">
        <v>0</v>
      </c>
      <c r="J275" s="10">
        <v>0</v>
      </c>
      <c r="K275" s="10">
        <v>0</v>
      </c>
      <c r="L275" s="15">
        <v>0</v>
      </c>
      <c r="M275" s="10">
        <v>0</v>
      </c>
      <c r="N275" s="10">
        <v>0</v>
      </c>
      <c r="O275" s="10">
        <v>0</v>
      </c>
      <c r="P275" s="12" t="e">
        <f>L275-#REF!</f>
        <v>#REF!</v>
      </c>
      <c r="Q275" s="1" t="e">
        <f>P275-'ВЕРНАЯ на АВГУСТ'!P275</f>
        <v>#REF!</v>
      </c>
    </row>
    <row r="276" spans="1:20" ht="24" x14ac:dyDescent="0.25">
      <c r="A276" s="71"/>
      <c r="B276" s="71"/>
      <c r="C276" s="9" t="s">
        <v>9</v>
      </c>
      <c r="D276" s="10">
        <f t="shared" si="22"/>
        <v>0</v>
      </c>
      <c r="E276" s="10">
        <v>0</v>
      </c>
      <c r="F276" s="10">
        <v>0</v>
      </c>
      <c r="G276" s="10">
        <v>0</v>
      </c>
      <c r="H276" s="10">
        <v>0</v>
      </c>
      <c r="I276" s="10">
        <v>0</v>
      </c>
      <c r="J276" s="10">
        <v>0</v>
      </c>
      <c r="K276" s="10">
        <v>0</v>
      </c>
      <c r="L276" s="15">
        <v>0</v>
      </c>
      <c r="M276" s="10">
        <v>0</v>
      </c>
      <c r="N276" s="10">
        <v>0</v>
      </c>
      <c r="O276" s="10">
        <v>0</v>
      </c>
      <c r="P276" s="12" t="e">
        <f>L276-#REF!</f>
        <v>#REF!</v>
      </c>
      <c r="Q276" s="1" t="e">
        <f>P276-'ВЕРНАЯ на АВГУСТ'!P276</f>
        <v>#REF!</v>
      </c>
    </row>
    <row r="277" spans="1:20" ht="36" x14ac:dyDescent="0.25">
      <c r="A277" s="71"/>
      <c r="B277" s="71"/>
      <c r="C277" s="9" t="s">
        <v>10</v>
      </c>
      <c r="D277" s="10">
        <f t="shared" si="22"/>
        <v>0</v>
      </c>
      <c r="E277" s="10">
        <v>0</v>
      </c>
      <c r="F277" s="10">
        <v>0</v>
      </c>
      <c r="G277" s="10">
        <v>0</v>
      </c>
      <c r="H277" s="10">
        <v>0</v>
      </c>
      <c r="I277" s="10">
        <v>0</v>
      </c>
      <c r="J277" s="10">
        <v>0</v>
      </c>
      <c r="K277" s="10">
        <v>0</v>
      </c>
      <c r="L277" s="15">
        <v>0</v>
      </c>
      <c r="M277" s="10">
        <v>0</v>
      </c>
      <c r="N277" s="10">
        <v>0</v>
      </c>
      <c r="O277" s="10">
        <v>0</v>
      </c>
      <c r="P277" s="12" t="e">
        <f>L277-#REF!</f>
        <v>#REF!</v>
      </c>
      <c r="Q277" s="1" t="e">
        <f>P277-'ВЕРНАЯ на АВГУСТ'!P277</f>
        <v>#REF!</v>
      </c>
    </row>
    <row r="278" spans="1:20" x14ac:dyDescent="0.25">
      <c r="A278" s="9"/>
      <c r="B278" s="9"/>
      <c r="C278" s="9"/>
      <c r="D278" s="10">
        <f t="shared" si="22"/>
        <v>0</v>
      </c>
      <c r="E278" s="10"/>
      <c r="F278" s="10"/>
      <c r="G278" s="10"/>
      <c r="H278" s="10"/>
      <c r="I278" s="10"/>
      <c r="J278" s="10"/>
      <c r="K278" s="10"/>
      <c r="L278" s="15"/>
      <c r="M278" s="10"/>
      <c r="N278" s="10"/>
      <c r="O278" s="10"/>
      <c r="P278" s="12" t="e">
        <f>L278-#REF!</f>
        <v>#REF!</v>
      </c>
      <c r="Q278" s="1" t="e">
        <f>P278-'ВЕРНАЯ на АВГУСТ'!P278</f>
        <v>#REF!</v>
      </c>
    </row>
    <row r="279" spans="1:20" x14ac:dyDescent="0.25">
      <c r="A279" s="71" t="s">
        <v>58</v>
      </c>
      <c r="B279" s="71" t="s">
        <v>13</v>
      </c>
      <c r="C279" s="9" t="s">
        <v>6</v>
      </c>
      <c r="D279" s="20">
        <f t="shared" si="22"/>
        <v>10476</v>
      </c>
      <c r="E279" s="10">
        <v>502.4</v>
      </c>
      <c r="F279" s="10">
        <v>896.1</v>
      </c>
      <c r="G279" s="10">
        <v>773</v>
      </c>
      <c r="H279" s="10">
        <v>725</v>
      </c>
      <c r="I279" s="10">
        <v>800</v>
      </c>
      <c r="J279" s="10">
        <v>1400</v>
      </c>
      <c r="K279" s="10">
        <f>K280+K281+K282+K283+K284</f>
        <v>699.5</v>
      </c>
      <c r="L279" s="20">
        <f>L280+L281+L282+L283+L284</f>
        <v>1080</v>
      </c>
      <c r="M279" s="10">
        <f>M280+M281+M282+M283+M284</f>
        <v>1200</v>
      </c>
      <c r="N279" s="10">
        <f>N280+N281+N282+N283+N284</f>
        <v>1200</v>
      </c>
      <c r="O279" s="10">
        <f>O280+O281+O282+O283+O284</f>
        <v>1200</v>
      </c>
      <c r="P279" s="24" t="e">
        <f>L279-#REF!</f>
        <v>#REF!</v>
      </c>
      <c r="Q279" s="1" t="e">
        <f>P279-'ВЕРНАЯ на АВГУСТ'!P279</f>
        <v>#REF!</v>
      </c>
    </row>
    <row r="280" spans="1:20" x14ac:dyDescent="0.25">
      <c r="A280" s="71"/>
      <c r="B280" s="71"/>
      <c r="C280" s="9" t="s">
        <v>7</v>
      </c>
      <c r="D280" s="20">
        <f t="shared" si="22"/>
        <v>10476</v>
      </c>
      <c r="E280" s="10">
        <v>502.4</v>
      </c>
      <c r="F280" s="10">
        <v>896.1</v>
      </c>
      <c r="G280" s="10">
        <v>773</v>
      </c>
      <c r="H280" s="10">
        <v>725</v>
      </c>
      <c r="I280" s="10">
        <v>800</v>
      </c>
      <c r="J280" s="10">
        <v>1400</v>
      </c>
      <c r="K280" s="10">
        <v>699.5</v>
      </c>
      <c r="L280" s="20">
        <f>1200-120</f>
        <v>1080</v>
      </c>
      <c r="M280" s="10">
        <v>1200</v>
      </c>
      <c r="N280" s="10">
        <v>1200</v>
      </c>
      <c r="O280" s="10">
        <v>1200</v>
      </c>
      <c r="P280" s="24" t="e">
        <f>L280-#REF!</f>
        <v>#REF!</v>
      </c>
      <c r="Q280" s="1" t="e">
        <f>P280-'ВЕРНАЯ на АВГУСТ'!P280</f>
        <v>#REF!</v>
      </c>
    </row>
    <row r="281" spans="1:20" ht="24" x14ac:dyDescent="0.25">
      <c r="A281" s="71"/>
      <c r="B281" s="71"/>
      <c r="C281" s="9" t="s">
        <v>8</v>
      </c>
      <c r="D281" s="10">
        <f t="shared" si="22"/>
        <v>0</v>
      </c>
      <c r="E281" s="10">
        <v>0</v>
      </c>
      <c r="F281" s="10">
        <v>0</v>
      </c>
      <c r="G281" s="10">
        <v>0</v>
      </c>
      <c r="H281" s="10">
        <v>0</v>
      </c>
      <c r="I281" s="10">
        <v>0</v>
      </c>
      <c r="J281" s="10">
        <v>0</v>
      </c>
      <c r="K281" s="10">
        <v>0</v>
      </c>
      <c r="L281" s="15">
        <v>0</v>
      </c>
      <c r="M281" s="10">
        <v>0</v>
      </c>
      <c r="N281" s="10">
        <v>0</v>
      </c>
      <c r="O281" s="10">
        <v>0</v>
      </c>
      <c r="P281" s="12" t="e">
        <f>L281-#REF!</f>
        <v>#REF!</v>
      </c>
      <c r="Q281" s="1" t="e">
        <f>P281-'ВЕРНАЯ на АВГУСТ'!P281</f>
        <v>#REF!</v>
      </c>
    </row>
    <row r="282" spans="1:20" ht="24" x14ac:dyDescent="0.25">
      <c r="A282" s="71"/>
      <c r="B282" s="71"/>
      <c r="C282" s="9" t="s">
        <v>9</v>
      </c>
      <c r="D282" s="10">
        <f t="shared" si="22"/>
        <v>0</v>
      </c>
      <c r="E282" s="10">
        <v>0</v>
      </c>
      <c r="F282" s="10">
        <v>0</v>
      </c>
      <c r="G282" s="10">
        <v>0</v>
      </c>
      <c r="H282" s="10">
        <v>0</v>
      </c>
      <c r="I282" s="10">
        <v>0</v>
      </c>
      <c r="J282" s="10">
        <v>0</v>
      </c>
      <c r="K282" s="10">
        <v>0</v>
      </c>
      <c r="L282" s="15">
        <v>0</v>
      </c>
      <c r="M282" s="10">
        <v>0</v>
      </c>
      <c r="N282" s="10">
        <v>0</v>
      </c>
      <c r="O282" s="10">
        <v>0</v>
      </c>
      <c r="P282" s="12" t="e">
        <f>L282-#REF!</f>
        <v>#REF!</v>
      </c>
      <c r="Q282" s="1" t="e">
        <f>P282-'ВЕРНАЯ на АВГУСТ'!P282</f>
        <v>#REF!</v>
      </c>
    </row>
    <row r="283" spans="1:20" ht="36" x14ac:dyDescent="0.25">
      <c r="A283" s="71"/>
      <c r="B283" s="71"/>
      <c r="C283" s="9" t="s">
        <v>10</v>
      </c>
      <c r="D283" s="10">
        <f t="shared" si="22"/>
        <v>0</v>
      </c>
      <c r="E283" s="10">
        <v>0</v>
      </c>
      <c r="F283" s="10">
        <v>0</v>
      </c>
      <c r="G283" s="10">
        <v>0</v>
      </c>
      <c r="H283" s="10">
        <v>0</v>
      </c>
      <c r="I283" s="10">
        <v>0</v>
      </c>
      <c r="J283" s="10">
        <v>0</v>
      </c>
      <c r="K283" s="10">
        <v>0</v>
      </c>
      <c r="L283" s="15">
        <v>0</v>
      </c>
      <c r="M283" s="10">
        <v>0</v>
      </c>
      <c r="N283" s="10">
        <v>0</v>
      </c>
      <c r="O283" s="10">
        <v>0</v>
      </c>
      <c r="P283" s="12" t="e">
        <f>L283-#REF!</f>
        <v>#REF!</v>
      </c>
      <c r="Q283" s="1" t="e">
        <f>P283-'ВЕРНАЯ на АВГУСТ'!P283</f>
        <v>#REF!</v>
      </c>
    </row>
    <row r="284" spans="1:20" x14ac:dyDescent="0.25">
      <c r="A284" s="9"/>
      <c r="B284" s="9"/>
      <c r="C284" s="9"/>
      <c r="D284" s="10">
        <f t="shared" si="22"/>
        <v>0</v>
      </c>
      <c r="E284" s="10"/>
      <c r="F284" s="10"/>
      <c r="G284" s="10"/>
      <c r="H284" s="10"/>
      <c r="I284" s="10"/>
      <c r="J284" s="10"/>
      <c r="K284" s="10"/>
      <c r="L284" s="15"/>
      <c r="M284" s="10"/>
      <c r="N284" s="10"/>
      <c r="O284" s="10"/>
      <c r="P284" s="12" t="e">
        <f>L284-#REF!</f>
        <v>#REF!</v>
      </c>
      <c r="Q284" s="1" t="e">
        <f>P284-'ВЕРНАЯ на АВГУСТ'!P284</f>
        <v>#REF!</v>
      </c>
    </row>
    <row r="285" spans="1:20" x14ac:dyDescent="0.25">
      <c r="A285" s="73" t="s">
        <v>59</v>
      </c>
      <c r="B285" s="71"/>
      <c r="C285" s="9" t="s">
        <v>6</v>
      </c>
      <c r="D285" s="20">
        <f t="shared" si="22"/>
        <v>510082.00000000006</v>
      </c>
      <c r="E285" s="10">
        <f t="shared" ref="E285:O290" si="23">E292+E298+E304</f>
        <v>16461.900000000001</v>
      </c>
      <c r="F285" s="10">
        <f t="shared" si="23"/>
        <v>11591.7</v>
      </c>
      <c r="G285" s="10">
        <f t="shared" si="23"/>
        <v>13366.6</v>
      </c>
      <c r="H285" s="10">
        <f t="shared" si="23"/>
        <v>13625.7</v>
      </c>
      <c r="I285" s="10">
        <f t="shared" si="23"/>
        <v>20738.099999999999</v>
      </c>
      <c r="J285" s="10">
        <f t="shared" si="23"/>
        <v>38667.699999999997</v>
      </c>
      <c r="K285" s="10">
        <f t="shared" si="23"/>
        <v>31377.5</v>
      </c>
      <c r="L285" s="20">
        <f>L292+L298+L304</f>
        <v>229813.2</v>
      </c>
      <c r="M285" s="10">
        <f t="shared" si="23"/>
        <v>44813.2</v>
      </c>
      <c r="N285" s="10">
        <f t="shared" si="23"/>
        <v>44813.2</v>
      </c>
      <c r="O285" s="10">
        <f t="shared" si="23"/>
        <v>44813.2</v>
      </c>
      <c r="P285" s="12" t="e">
        <f>L285-#REF!</f>
        <v>#REF!</v>
      </c>
      <c r="Q285" s="1" t="e">
        <f>P285-'ВЕРНАЯ на АВГУСТ'!P285</f>
        <v>#REF!</v>
      </c>
    </row>
    <row r="286" spans="1:20" x14ac:dyDescent="0.25">
      <c r="A286" s="73"/>
      <c r="B286" s="71"/>
      <c r="C286" s="9" t="s">
        <v>7</v>
      </c>
      <c r="D286" s="20">
        <f t="shared" si="22"/>
        <v>431094.00000000006</v>
      </c>
      <c r="E286" s="10">
        <f t="shared" si="23"/>
        <v>8053.1</v>
      </c>
      <c r="F286" s="10">
        <f t="shared" si="23"/>
        <v>8008.1</v>
      </c>
      <c r="G286" s="10">
        <f t="shared" si="23"/>
        <v>7271</v>
      </c>
      <c r="H286" s="10">
        <f t="shared" si="23"/>
        <v>7525.7</v>
      </c>
      <c r="I286" s="10">
        <f t="shared" si="23"/>
        <v>14638.1</v>
      </c>
      <c r="J286" s="10">
        <f t="shared" si="23"/>
        <v>22567.7</v>
      </c>
      <c r="K286" s="10">
        <f t="shared" si="23"/>
        <v>23177.5</v>
      </c>
      <c r="L286" s="20">
        <f t="shared" si="23"/>
        <v>223713.2</v>
      </c>
      <c r="M286" s="10">
        <f t="shared" si="23"/>
        <v>38713.199999999997</v>
      </c>
      <c r="N286" s="10">
        <f t="shared" si="23"/>
        <v>38713.199999999997</v>
      </c>
      <c r="O286" s="10">
        <f t="shared" si="23"/>
        <v>38713.199999999997</v>
      </c>
      <c r="P286" s="12" t="e">
        <f>L286-#REF!</f>
        <v>#REF!</v>
      </c>
      <c r="Q286" s="1" t="e">
        <f>P286-'ВЕРНАЯ на АВГУСТ'!P286</f>
        <v>#REF!</v>
      </c>
      <c r="R286" s="1" t="e">
        <f>Q286-L286</f>
        <v>#REF!</v>
      </c>
      <c r="S286" s="1">
        <v>510082</v>
      </c>
      <c r="T286" s="1">
        <v>431094</v>
      </c>
    </row>
    <row r="287" spans="1:20" ht="24" x14ac:dyDescent="0.25">
      <c r="A287" s="73"/>
      <c r="B287" s="71"/>
      <c r="C287" s="9" t="s">
        <v>8</v>
      </c>
      <c r="D287" s="10">
        <f t="shared" si="22"/>
        <v>1151.8</v>
      </c>
      <c r="E287" s="10">
        <f t="shared" si="23"/>
        <v>1151.8</v>
      </c>
      <c r="F287" s="10">
        <f t="shared" si="23"/>
        <v>0</v>
      </c>
      <c r="G287" s="10">
        <f t="shared" si="23"/>
        <v>0</v>
      </c>
      <c r="H287" s="10">
        <f t="shared" si="23"/>
        <v>0</v>
      </c>
      <c r="I287" s="10">
        <f t="shared" si="23"/>
        <v>0</v>
      </c>
      <c r="J287" s="10">
        <f t="shared" si="23"/>
        <v>0</v>
      </c>
      <c r="K287" s="10">
        <f t="shared" si="23"/>
        <v>0</v>
      </c>
      <c r="L287" s="15">
        <f t="shared" si="23"/>
        <v>0</v>
      </c>
      <c r="M287" s="10">
        <f t="shared" si="23"/>
        <v>0</v>
      </c>
      <c r="N287" s="10">
        <f t="shared" si="23"/>
        <v>0</v>
      </c>
      <c r="O287" s="10">
        <f t="shared" si="23"/>
        <v>0</v>
      </c>
      <c r="P287" s="12" t="e">
        <f>L287-#REF!</f>
        <v>#REF!</v>
      </c>
      <c r="Q287" s="1" t="e">
        <f>P287-'ВЕРНАЯ на АВГУСТ'!P287</f>
        <v>#REF!</v>
      </c>
      <c r="T287" s="1">
        <v>229813.2</v>
      </c>
    </row>
    <row r="288" spans="1:20" ht="24" x14ac:dyDescent="0.25">
      <c r="A288" s="73"/>
      <c r="B288" s="71"/>
      <c r="C288" s="9" t="s">
        <v>9</v>
      </c>
      <c r="D288" s="10">
        <f t="shared" si="22"/>
        <v>0</v>
      </c>
      <c r="E288" s="10">
        <f t="shared" si="23"/>
        <v>0</v>
      </c>
      <c r="F288" s="10">
        <f t="shared" si="23"/>
        <v>0</v>
      </c>
      <c r="G288" s="10">
        <f t="shared" si="23"/>
        <v>0</v>
      </c>
      <c r="H288" s="10">
        <f t="shared" si="23"/>
        <v>0</v>
      </c>
      <c r="I288" s="10">
        <f t="shared" si="23"/>
        <v>0</v>
      </c>
      <c r="J288" s="10">
        <f t="shared" si="23"/>
        <v>0</v>
      </c>
      <c r="K288" s="10">
        <f t="shared" si="23"/>
        <v>0</v>
      </c>
      <c r="L288" s="15">
        <f t="shared" si="23"/>
        <v>0</v>
      </c>
      <c r="M288" s="10">
        <f t="shared" si="23"/>
        <v>0</v>
      </c>
      <c r="N288" s="10">
        <f t="shared" si="23"/>
        <v>0</v>
      </c>
      <c r="O288" s="10">
        <f t="shared" si="23"/>
        <v>0</v>
      </c>
      <c r="P288" s="12" t="e">
        <f>L288-#REF!</f>
        <v>#REF!</v>
      </c>
      <c r="Q288" s="1" t="e">
        <f>P288-'ВЕРНАЯ на АВГУСТ'!P288</f>
        <v>#REF!</v>
      </c>
      <c r="T288" s="1">
        <v>223713.2</v>
      </c>
    </row>
    <row r="289" spans="1:17" ht="36" x14ac:dyDescent="0.25">
      <c r="A289" s="73"/>
      <c r="B289" s="71"/>
      <c r="C289" s="9" t="s">
        <v>10</v>
      </c>
      <c r="D289" s="10">
        <f t="shared" si="22"/>
        <v>67836.2</v>
      </c>
      <c r="E289" s="10">
        <f t="shared" si="23"/>
        <v>7257</v>
      </c>
      <c r="F289" s="10">
        <f t="shared" si="23"/>
        <v>3583.6</v>
      </c>
      <c r="G289" s="10">
        <f t="shared" si="23"/>
        <v>6095.6</v>
      </c>
      <c r="H289" s="10">
        <f t="shared" si="23"/>
        <v>6100</v>
      </c>
      <c r="I289" s="10">
        <f t="shared" si="23"/>
        <v>6100</v>
      </c>
      <c r="J289" s="10">
        <f t="shared" si="23"/>
        <v>6100</v>
      </c>
      <c r="K289" s="10">
        <f t="shared" si="23"/>
        <v>8200</v>
      </c>
      <c r="L289" s="15">
        <f t="shared" si="23"/>
        <v>6100</v>
      </c>
      <c r="M289" s="10">
        <f t="shared" si="23"/>
        <v>6100</v>
      </c>
      <c r="N289" s="10">
        <f t="shared" si="23"/>
        <v>6100</v>
      </c>
      <c r="O289" s="10">
        <f t="shared" si="23"/>
        <v>6100</v>
      </c>
      <c r="P289" s="12" t="e">
        <f>L289-#REF!</f>
        <v>#REF!</v>
      </c>
      <c r="Q289" s="1" t="e">
        <f>P289-'ВЕРНАЯ на АВГУСТ'!P289</f>
        <v>#REF!</v>
      </c>
    </row>
    <row r="290" spans="1:17" ht="72" x14ac:dyDescent="0.25">
      <c r="A290" s="73"/>
      <c r="B290" s="71"/>
      <c r="C290" s="9" t="s">
        <v>11</v>
      </c>
      <c r="D290" s="10">
        <f t="shared" si="22"/>
        <v>10000</v>
      </c>
      <c r="E290" s="10">
        <f t="shared" si="23"/>
        <v>0</v>
      </c>
      <c r="F290" s="10">
        <f t="shared" si="23"/>
        <v>0</v>
      </c>
      <c r="G290" s="10">
        <f t="shared" si="23"/>
        <v>0</v>
      </c>
      <c r="H290" s="10">
        <f t="shared" si="23"/>
        <v>0</v>
      </c>
      <c r="I290" s="10">
        <f t="shared" si="23"/>
        <v>0</v>
      </c>
      <c r="J290" s="10">
        <f t="shared" si="23"/>
        <v>10000</v>
      </c>
      <c r="K290" s="10">
        <f t="shared" si="23"/>
        <v>0</v>
      </c>
      <c r="L290" s="15">
        <f t="shared" si="23"/>
        <v>0</v>
      </c>
      <c r="M290" s="10">
        <f t="shared" si="23"/>
        <v>0</v>
      </c>
      <c r="N290" s="10">
        <f t="shared" si="23"/>
        <v>0</v>
      </c>
      <c r="O290" s="10">
        <f t="shared" si="23"/>
        <v>0</v>
      </c>
      <c r="P290" s="12" t="e">
        <f>L290-#REF!</f>
        <v>#REF!</v>
      </c>
      <c r="Q290" s="1" t="e">
        <f>P290-'ВЕРНАЯ на АВГУСТ'!P290</f>
        <v>#REF!</v>
      </c>
    </row>
    <row r="291" spans="1:17" x14ac:dyDescent="0.25">
      <c r="A291" s="73"/>
      <c r="B291" s="71" t="s">
        <v>12</v>
      </c>
      <c r="C291" s="71"/>
      <c r="D291" s="71"/>
      <c r="E291" s="71"/>
      <c r="F291" s="71"/>
      <c r="G291" s="71"/>
      <c r="H291" s="71"/>
      <c r="I291" s="71"/>
      <c r="J291" s="71"/>
      <c r="K291" s="71"/>
      <c r="L291" s="17"/>
      <c r="M291" s="9"/>
      <c r="N291" s="9"/>
      <c r="O291" s="9"/>
      <c r="P291" s="12" t="e">
        <f>L291-#REF!</f>
        <v>#REF!</v>
      </c>
      <c r="Q291" s="1" t="e">
        <f>P291-'ВЕРНАЯ на АВГУСТ'!P291</f>
        <v>#REF!</v>
      </c>
    </row>
    <row r="292" spans="1:17" x14ac:dyDescent="0.25">
      <c r="A292" s="73"/>
      <c r="B292" s="71" t="s">
        <v>13</v>
      </c>
      <c r="C292" s="9" t="s">
        <v>6</v>
      </c>
      <c r="D292" s="10">
        <f t="shared" ref="D292:D315" si="24">SUM(E292:O292)</f>
        <v>24517.800000000003</v>
      </c>
      <c r="E292" s="10">
        <f>SUM(E293:E297)</f>
        <v>16461.900000000001</v>
      </c>
      <c r="F292" s="10">
        <f t="shared" ref="F292:O292" si="25">SUM(F293:F297)</f>
        <v>8055.9</v>
      </c>
      <c r="G292" s="10">
        <f t="shared" si="25"/>
        <v>0</v>
      </c>
      <c r="H292" s="10">
        <f t="shared" si="25"/>
        <v>0</v>
      </c>
      <c r="I292" s="10">
        <f t="shared" si="25"/>
        <v>0</v>
      </c>
      <c r="J292" s="10">
        <f t="shared" si="25"/>
        <v>0</v>
      </c>
      <c r="K292" s="10">
        <f t="shared" si="25"/>
        <v>0</v>
      </c>
      <c r="L292" s="15">
        <f t="shared" si="25"/>
        <v>0</v>
      </c>
      <c r="M292" s="10">
        <f t="shared" si="25"/>
        <v>0</v>
      </c>
      <c r="N292" s="10">
        <f t="shared" si="25"/>
        <v>0</v>
      </c>
      <c r="O292" s="10">
        <f t="shared" si="25"/>
        <v>0</v>
      </c>
      <c r="P292" s="12" t="e">
        <f>L292-#REF!</f>
        <v>#REF!</v>
      </c>
      <c r="Q292" s="1" t="e">
        <f>P292-'ВЕРНАЯ на АВГУСТ'!P292</f>
        <v>#REF!</v>
      </c>
    </row>
    <row r="293" spans="1:17" x14ac:dyDescent="0.25">
      <c r="A293" s="73"/>
      <c r="B293" s="71"/>
      <c r="C293" s="9" t="s">
        <v>7</v>
      </c>
      <c r="D293" s="10">
        <f t="shared" si="24"/>
        <v>13707.3</v>
      </c>
      <c r="E293" s="10">
        <v>8053.1</v>
      </c>
      <c r="F293" s="10">
        <v>5654.2</v>
      </c>
      <c r="G293" s="10">
        <v>0</v>
      </c>
      <c r="H293" s="10">
        <v>0</v>
      </c>
      <c r="I293" s="10">
        <v>0</v>
      </c>
      <c r="J293" s="10">
        <v>0</v>
      </c>
      <c r="K293" s="10">
        <v>0</v>
      </c>
      <c r="L293" s="15">
        <v>0</v>
      </c>
      <c r="M293" s="10">
        <v>0</v>
      </c>
      <c r="N293" s="10">
        <v>0</v>
      </c>
      <c r="O293" s="10">
        <v>0</v>
      </c>
      <c r="P293" s="12" t="e">
        <f>L293-#REF!</f>
        <v>#REF!</v>
      </c>
      <c r="Q293" s="1" t="e">
        <f>P293-'ВЕРНАЯ на АВГУСТ'!P293</f>
        <v>#REF!</v>
      </c>
    </row>
    <row r="294" spans="1:17" ht="24" x14ac:dyDescent="0.25">
      <c r="A294" s="73"/>
      <c r="B294" s="71"/>
      <c r="C294" s="9" t="s">
        <v>8</v>
      </c>
      <c r="D294" s="10">
        <f t="shared" si="24"/>
        <v>1151.8</v>
      </c>
      <c r="E294" s="10">
        <v>1151.8</v>
      </c>
      <c r="F294" s="10">
        <v>0</v>
      </c>
      <c r="G294" s="10">
        <v>0</v>
      </c>
      <c r="H294" s="10">
        <v>0</v>
      </c>
      <c r="I294" s="10">
        <v>0</v>
      </c>
      <c r="J294" s="10">
        <v>0</v>
      </c>
      <c r="K294" s="10">
        <v>0</v>
      </c>
      <c r="L294" s="15">
        <v>0</v>
      </c>
      <c r="M294" s="10">
        <v>0</v>
      </c>
      <c r="N294" s="10">
        <v>0</v>
      </c>
      <c r="O294" s="10">
        <v>0</v>
      </c>
      <c r="P294" s="12" t="e">
        <f>L294-#REF!</f>
        <v>#REF!</v>
      </c>
      <c r="Q294" s="1" t="e">
        <f>P294-'ВЕРНАЯ на АВГУСТ'!P294</f>
        <v>#REF!</v>
      </c>
    </row>
    <row r="295" spans="1:17" ht="24" x14ac:dyDescent="0.25">
      <c r="A295" s="73"/>
      <c r="B295" s="71"/>
      <c r="C295" s="9" t="s">
        <v>9</v>
      </c>
      <c r="D295" s="10">
        <f t="shared" si="24"/>
        <v>0</v>
      </c>
      <c r="E295" s="10">
        <v>0</v>
      </c>
      <c r="F295" s="10">
        <v>0</v>
      </c>
      <c r="G295" s="10">
        <v>0</v>
      </c>
      <c r="H295" s="10">
        <v>0</v>
      </c>
      <c r="I295" s="10">
        <v>0</v>
      </c>
      <c r="J295" s="10">
        <v>0</v>
      </c>
      <c r="K295" s="10">
        <v>0</v>
      </c>
      <c r="L295" s="15">
        <v>0</v>
      </c>
      <c r="M295" s="10">
        <v>0</v>
      </c>
      <c r="N295" s="10">
        <v>0</v>
      </c>
      <c r="O295" s="10">
        <v>0</v>
      </c>
      <c r="P295" s="12" t="e">
        <f>L295-#REF!</f>
        <v>#REF!</v>
      </c>
      <c r="Q295" s="1" t="e">
        <f>P295-'ВЕРНАЯ на АВГУСТ'!P295</f>
        <v>#REF!</v>
      </c>
    </row>
    <row r="296" spans="1:17" ht="36" x14ac:dyDescent="0.25">
      <c r="A296" s="73"/>
      <c r="B296" s="71"/>
      <c r="C296" s="9" t="s">
        <v>10</v>
      </c>
      <c r="D296" s="10">
        <f t="shared" si="24"/>
        <v>9658.7000000000007</v>
      </c>
      <c r="E296" s="10">
        <v>7257</v>
      </c>
      <c r="F296" s="10">
        <v>2401.6999999999998</v>
      </c>
      <c r="G296" s="10">
        <v>0</v>
      </c>
      <c r="H296" s="10">
        <v>0</v>
      </c>
      <c r="I296" s="10">
        <v>0</v>
      </c>
      <c r="J296" s="10">
        <v>0</v>
      </c>
      <c r="K296" s="10">
        <v>0</v>
      </c>
      <c r="L296" s="15">
        <v>0</v>
      </c>
      <c r="M296" s="10">
        <v>0</v>
      </c>
      <c r="N296" s="10">
        <v>0</v>
      </c>
      <c r="O296" s="10">
        <v>0</v>
      </c>
      <c r="P296" s="12" t="e">
        <f>L296-#REF!</f>
        <v>#REF!</v>
      </c>
      <c r="Q296" s="1" t="e">
        <f>P296-'ВЕРНАЯ на АВГУСТ'!P296</f>
        <v>#REF!</v>
      </c>
    </row>
    <row r="297" spans="1:17" x14ac:dyDescent="0.25">
      <c r="A297" s="73"/>
      <c r="B297" s="9"/>
      <c r="C297" s="9"/>
      <c r="D297" s="10">
        <f t="shared" si="24"/>
        <v>0</v>
      </c>
      <c r="E297" s="10"/>
      <c r="F297" s="10"/>
      <c r="G297" s="10"/>
      <c r="H297" s="10"/>
      <c r="I297" s="10"/>
      <c r="J297" s="10"/>
      <c r="K297" s="10"/>
      <c r="L297" s="15"/>
      <c r="M297" s="10"/>
      <c r="N297" s="10"/>
      <c r="O297" s="10"/>
      <c r="P297" s="12" t="e">
        <f>L297-#REF!</f>
        <v>#REF!</v>
      </c>
      <c r="Q297" s="1" t="e">
        <f>P297-'ВЕРНАЯ на АВГУСТ'!P297</f>
        <v>#REF!</v>
      </c>
    </row>
    <row r="298" spans="1:17" x14ac:dyDescent="0.25">
      <c r="A298" s="73"/>
      <c r="B298" s="71" t="s">
        <v>16</v>
      </c>
      <c r="C298" s="9" t="s">
        <v>6</v>
      </c>
      <c r="D298" s="10">
        <f t="shared" si="24"/>
        <v>320564.2</v>
      </c>
      <c r="E298" s="10">
        <f>SUM(E299:E303)</f>
        <v>0</v>
      </c>
      <c r="F298" s="10">
        <f t="shared" ref="F298:O298" si="26">SUM(F299:F303)</f>
        <v>3535.8</v>
      </c>
      <c r="G298" s="10">
        <f t="shared" si="26"/>
        <v>13366.6</v>
      </c>
      <c r="H298" s="10">
        <f t="shared" si="26"/>
        <v>13625.7</v>
      </c>
      <c r="I298" s="10">
        <f t="shared" si="26"/>
        <v>20738.099999999999</v>
      </c>
      <c r="J298" s="10">
        <f t="shared" si="26"/>
        <v>38667.699999999997</v>
      </c>
      <c r="K298" s="10">
        <f t="shared" si="26"/>
        <v>31377.5</v>
      </c>
      <c r="L298" s="15">
        <f>SUM(L299:L303)</f>
        <v>64813.2</v>
      </c>
      <c r="M298" s="10">
        <f t="shared" si="26"/>
        <v>44813.2</v>
      </c>
      <c r="N298" s="10">
        <f t="shared" si="26"/>
        <v>44813.2</v>
      </c>
      <c r="O298" s="10">
        <f t="shared" si="26"/>
        <v>44813.2</v>
      </c>
      <c r="P298" s="12" t="e">
        <f>L298-#REF!</f>
        <v>#REF!</v>
      </c>
      <c r="Q298" s="1" t="e">
        <f>P298-'ВЕРНАЯ на АВГУСТ'!P298</f>
        <v>#REF!</v>
      </c>
    </row>
    <row r="299" spans="1:17" x14ac:dyDescent="0.25">
      <c r="A299" s="73"/>
      <c r="B299" s="71"/>
      <c r="C299" s="9" t="s">
        <v>7</v>
      </c>
      <c r="D299" s="10">
        <f t="shared" si="24"/>
        <v>252386.7</v>
      </c>
      <c r="E299" s="10">
        <v>0</v>
      </c>
      <c r="F299" s="10">
        <v>2353.9</v>
      </c>
      <c r="G299" s="10">
        <v>7271</v>
      </c>
      <c r="H299" s="10">
        <v>7525.7</v>
      </c>
      <c r="I299" s="10">
        <v>14638.1</v>
      </c>
      <c r="J299" s="10">
        <v>22567.7</v>
      </c>
      <c r="K299" s="10">
        <v>23177.5</v>
      </c>
      <c r="L299" s="15">
        <f>L311+L343</f>
        <v>58713.2</v>
      </c>
      <c r="M299" s="10">
        <v>38713.199999999997</v>
      </c>
      <c r="N299" s="10">
        <v>38713.199999999997</v>
      </c>
      <c r="O299" s="10">
        <v>38713.199999999997</v>
      </c>
      <c r="P299" s="12" t="e">
        <f>L299-#REF!</f>
        <v>#REF!</v>
      </c>
      <c r="Q299" s="1" t="e">
        <f>P299-'ВЕРНАЯ на АВГУСТ'!P299</f>
        <v>#REF!</v>
      </c>
    </row>
    <row r="300" spans="1:17" ht="24" x14ac:dyDescent="0.25">
      <c r="A300" s="73"/>
      <c r="B300" s="71"/>
      <c r="C300" s="9" t="s">
        <v>8</v>
      </c>
      <c r="D300" s="10">
        <f t="shared" si="24"/>
        <v>0</v>
      </c>
      <c r="E300" s="10">
        <v>0</v>
      </c>
      <c r="F300" s="10">
        <v>0</v>
      </c>
      <c r="G300" s="10">
        <v>0</v>
      </c>
      <c r="H300" s="10">
        <v>0</v>
      </c>
      <c r="I300" s="10">
        <v>0</v>
      </c>
      <c r="J300" s="10">
        <v>0</v>
      </c>
      <c r="K300" s="10">
        <v>0</v>
      </c>
      <c r="L300" s="15">
        <v>0</v>
      </c>
      <c r="M300" s="10">
        <v>0</v>
      </c>
      <c r="N300" s="10">
        <v>0</v>
      </c>
      <c r="O300" s="10">
        <v>0</v>
      </c>
      <c r="P300" s="12" t="e">
        <f>L300-#REF!</f>
        <v>#REF!</v>
      </c>
      <c r="Q300" s="1" t="e">
        <f>P300-'ВЕРНАЯ на АВГУСТ'!P300</f>
        <v>#REF!</v>
      </c>
    </row>
    <row r="301" spans="1:17" ht="24" x14ac:dyDescent="0.25">
      <c r="A301" s="73"/>
      <c r="B301" s="71"/>
      <c r="C301" s="9" t="s">
        <v>9</v>
      </c>
      <c r="D301" s="10">
        <f t="shared" si="24"/>
        <v>0</v>
      </c>
      <c r="E301" s="10">
        <v>0</v>
      </c>
      <c r="F301" s="10">
        <v>0</v>
      </c>
      <c r="G301" s="10">
        <v>0</v>
      </c>
      <c r="H301" s="10">
        <v>0</v>
      </c>
      <c r="I301" s="10">
        <v>0</v>
      </c>
      <c r="J301" s="10">
        <v>0</v>
      </c>
      <c r="K301" s="10">
        <v>0</v>
      </c>
      <c r="L301" s="15">
        <v>0</v>
      </c>
      <c r="M301" s="10">
        <v>0</v>
      </c>
      <c r="N301" s="10">
        <v>0</v>
      </c>
      <c r="O301" s="10">
        <v>0</v>
      </c>
      <c r="P301" s="12" t="e">
        <f>L301-#REF!</f>
        <v>#REF!</v>
      </c>
      <c r="Q301" s="1" t="e">
        <f>P301-'ВЕРНАЯ на АВГУСТ'!P301</f>
        <v>#REF!</v>
      </c>
    </row>
    <row r="302" spans="1:17" ht="36" x14ac:dyDescent="0.25">
      <c r="A302" s="73"/>
      <c r="B302" s="71"/>
      <c r="C302" s="9" t="s">
        <v>10</v>
      </c>
      <c r="D302" s="10">
        <f t="shared" si="24"/>
        <v>58177.5</v>
      </c>
      <c r="E302" s="10">
        <v>0</v>
      </c>
      <c r="F302" s="10">
        <v>1181.9000000000001</v>
      </c>
      <c r="G302" s="10">
        <v>6095.6</v>
      </c>
      <c r="H302" s="10">
        <v>6100</v>
      </c>
      <c r="I302" s="10">
        <v>6100</v>
      </c>
      <c r="J302" s="10">
        <v>6100</v>
      </c>
      <c r="K302" s="10">
        <v>8200</v>
      </c>
      <c r="L302" s="15">
        <v>6100</v>
      </c>
      <c r="M302" s="10">
        <v>6100</v>
      </c>
      <c r="N302" s="10">
        <v>6100</v>
      </c>
      <c r="O302" s="10">
        <v>6100</v>
      </c>
      <c r="P302" s="12" t="e">
        <f>L302-#REF!</f>
        <v>#REF!</v>
      </c>
      <c r="Q302" s="1" t="e">
        <f>P302-'ВЕРНАЯ на АВГУСТ'!P302</f>
        <v>#REF!</v>
      </c>
    </row>
    <row r="303" spans="1:17" ht="72" x14ac:dyDescent="0.25">
      <c r="A303" s="73"/>
      <c r="B303" s="71"/>
      <c r="C303" s="9" t="s">
        <v>11</v>
      </c>
      <c r="D303" s="10">
        <f t="shared" si="24"/>
        <v>10000</v>
      </c>
      <c r="E303" s="10">
        <v>0</v>
      </c>
      <c r="F303" s="10">
        <v>0</v>
      </c>
      <c r="G303" s="10">
        <v>0</v>
      </c>
      <c r="H303" s="10">
        <v>0</v>
      </c>
      <c r="I303" s="10">
        <v>0</v>
      </c>
      <c r="J303" s="10">
        <v>10000</v>
      </c>
      <c r="K303" s="10">
        <v>0</v>
      </c>
      <c r="L303" s="15">
        <v>0</v>
      </c>
      <c r="M303" s="10">
        <v>0</v>
      </c>
      <c r="N303" s="10">
        <v>0</v>
      </c>
      <c r="O303" s="10">
        <v>0</v>
      </c>
      <c r="P303" s="12" t="e">
        <f>L303-#REF!</f>
        <v>#REF!</v>
      </c>
      <c r="Q303" s="1" t="e">
        <f>P303-'ВЕРНАЯ на АВГУСТ'!P303</f>
        <v>#REF!</v>
      </c>
    </row>
    <row r="304" spans="1:17" x14ac:dyDescent="0.25">
      <c r="A304" s="73"/>
      <c r="B304" s="71" t="s">
        <v>165</v>
      </c>
      <c r="C304" s="9" t="s">
        <v>6</v>
      </c>
      <c r="D304" s="20">
        <f t="shared" si="24"/>
        <v>165000</v>
      </c>
      <c r="E304" s="10">
        <f>SUM(E305:E309)</f>
        <v>0</v>
      </c>
      <c r="F304" s="10">
        <f t="shared" ref="F304:K304" si="27">SUM(F305:F309)</f>
        <v>0</v>
      </c>
      <c r="G304" s="10">
        <f t="shared" si="27"/>
        <v>0</v>
      </c>
      <c r="H304" s="10">
        <f t="shared" si="27"/>
        <v>0</v>
      </c>
      <c r="I304" s="10">
        <f t="shared" si="27"/>
        <v>0</v>
      </c>
      <c r="J304" s="10">
        <f t="shared" si="27"/>
        <v>0</v>
      </c>
      <c r="K304" s="10">
        <f t="shared" si="27"/>
        <v>0</v>
      </c>
      <c r="L304" s="20">
        <f>L431</f>
        <v>165000</v>
      </c>
      <c r="M304" s="10">
        <f t="shared" ref="M304:O304" si="28">M431</f>
        <v>0</v>
      </c>
      <c r="N304" s="10">
        <f t="shared" si="28"/>
        <v>0</v>
      </c>
      <c r="O304" s="10">
        <f t="shared" si="28"/>
        <v>0</v>
      </c>
      <c r="P304" s="12" t="e">
        <f>L304-#REF!</f>
        <v>#REF!</v>
      </c>
      <c r="Q304" s="1" t="e">
        <f>P304-'ВЕРНАЯ на АВГУСТ'!P304</f>
        <v>#REF!</v>
      </c>
    </row>
    <row r="305" spans="1:17" x14ac:dyDescent="0.25">
      <c r="A305" s="73"/>
      <c r="B305" s="71"/>
      <c r="C305" s="9" t="s">
        <v>7</v>
      </c>
      <c r="D305" s="20">
        <f t="shared" si="24"/>
        <v>165000</v>
      </c>
      <c r="E305" s="10">
        <v>0</v>
      </c>
      <c r="F305" s="10">
        <v>0</v>
      </c>
      <c r="G305" s="10">
        <v>0</v>
      </c>
      <c r="H305" s="10">
        <v>0</v>
      </c>
      <c r="I305" s="10">
        <v>0</v>
      </c>
      <c r="J305" s="10">
        <v>0</v>
      </c>
      <c r="K305" s="10">
        <v>0</v>
      </c>
      <c r="L305" s="20">
        <f t="shared" ref="L305:O308" si="29">L432</f>
        <v>165000</v>
      </c>
      <c r="M305" s="10">
        <f t="shared" si="29"/>
        <v>0</v>
      </c>
      <c r="N305" s="10">
        <f t="shared" si="29"/>
        <v>0</v>
      </c>
      <c r="O305" s="10">
        <f t="shared" si="29"/>
        <v>0</v>
      </c>
      <c r="P305" s="12" t="e">
        <f>L305-#REF!</f>
        <v>#REF!</v>
      </c>
      <c r="Q305" s="1" t="e">
        <f>P305-'ВЕРНАЯ на АВГУСТ'!P305</f>
        <v>#REF!</v>
      </c>
    </row>
    <row r="306" spans="1:17" ht="24" x14ac:dyDescent="0.25">
      <c r="A306" s="73"/>
      <c r="B306" s="71"/>
      <c r="C306" s="9" t="s">
        <v>8</v>
      </c>
      <c r="D306" s="10">
        <f t="shared" si="24"/>
        <v>0</v>
      </c>
      <c r="E306" s="10">
        <v>0</v>
      </c>
      <c r="F306" s="10">
        <v>0</v>
      </c>
      <c r="G306" s="10">
        <v>0</v>
      </c>
      <c r="H306" s="10">
        <v>0</v>
      </c>
      <c r="I306" s="10">
        <v>0</v>
      </c>
      <c r="J306" s="10">
        <v>0</v>
      </c>
      <c r="K306" s="10">
        <v>0</v>
      </c>
      <c r="L306" s="15">
        <f t="shared" si="29"/>
        <v>0</v>
      </c>
      <c r="M306" s="10">
        <f t="shared" si="29"/>
        <v>0</v>
      </c>
      <c r="N306" s="10">
        <f t="shared" si="29"/>
        <v>0</v>
      </c>
      <c r="O306" s="10">
        <f t="shared" si="29"/>
        <v>0</v>
      </c>
      <c r="P306" s="12" t="e">
        <f>L306-#REF!</f>
        <v>#REF!</v>
      </c>
      <c r="Q306" s="1" t="e">
        <f>P306-'ВЕРНАЯ на АВГУСТ'!P306</f>
        <v>#REF!</v>
      </c>
    </row>
    <row r="307" spans="1:17" ht="24" x14ac:dyDescent="0.25">
      <c r="A307" s="73"/>
      <c r="B307" s="71"/>
      <c r="C307" s="9" t="s">
        <v>9</v>
      </c>
      <c r="D307" s="10">
        <f t="shared" si="24"/>
        <v>0</v>
      </c>
      <c r="E307" s="10">
        <v>0</v>
      </c>
      <c r="F307" s="10">
        <v>0</v>
      </c>
      <c r="G307" s="10">
        <v>0</v>
      </c>
      <c r="H307" s="10">
        <v>0</v>
      </c>
      <c r="I307" s="10">
        <v>0</v>
      </c>
      <c r="J307" s="10">
        <v>0</v>
      </c>
      <c r="K307" s="10">
        <v>0</v>
      </c>
      <c r="L307" s="15">
        <f t="shared" si="29"/>
        <v>0</v>
      </c>
      <c r="M307" s="10">
        <f t="shared" si="29"/>
        <v>0</v>
      </c>
      <c r="N307" s="10">
        <f t="shared" si="29"/>
        <v>0</v>
      </c>
      <c r="O307" s="10">
        <f t="shared" si="29"/>
        <v>0</v>
      </c>
      <c r="P307" s="12" t="e">
        <f>L307-#REF!</f>
        <v>#REF!</v>
      </c>
      <c r="Q307" s="1" t="e">
        <f>P307-'ВЕРНАЯ на АВГУСТ'!P307</f>
        <v>#REF!</v>
      </c>
    </row>
    <row r="308" spans="1:17" ht="36" x14ac:dyDescent="0.25">
      <c r="A308" s="73"/>
      <c r="B308" s="71"/>
      <c r="C308" s="9" t="s">
        <v>10</v>
      </c>
      <c r="D308" s="10">
        <f t="shared" si="24"/>
        <v>0</v>
      </c>
      <c r="E308" s="10">
        <v>0</v>
      </c>
      <c r="F308" s="10">
        <v>0</v>
      </c>
      <c r="G308" s="10">
        <v>0</v>
      </c>
      <c r="H308" s="10">
        <v>0</v>
      </c>
      <c r="I308" s="10">
        <v>0</v>
      </c>
      <c r="J308" s="10">
        <v>0</v>
      </c>
      <c r="K308" s="10">
        <v>0</v>
      </c>
      <c r="L308" s="15">
        <f t="shared" si="29"/>
        <v>0</v>
      </c>
      <c r="M308" s="10">
        <f t="shared" si="29"/>
        <v>0</v>
      </c>
      <c r="N308" s="10">
        <f t="shared" si="29"/>
        <v>0</v>
      </c>
      <c r="O308" s="10">
        <f t="shared" si="29"/>
        <v>0</v>
      </c>
      <c r="P308" s="12" t="e">
        <f>L308-#REF!</f>
        <v>#REF!</v>
      </c>
      <c r="Q308" s="1" t="e">
        <f>P308-'ВЕРНАЯ на АВГУСТ'!P308</f>
        <v>#REF!</v>
      </c>
    </row>
    <row r="309" spans="1:17" x14ac:dyDescent="0.25">
      <c r="A309" s="11"/>
      <c r="B309" s="9"/>
      <c r="C309" s="9"/>
      <c r="D309" s="10">
        <f t="shared" si="24"/>
        <v>0</v>
      </c>
      <c r="E309" s="10"/>
      <c r="F309" s="10"/>
      <c r="G309" s="10"/>
      <c r="H309" s="10"/>
      <c r="I309" s="10"/>
      <c r="J309" s="10"/>
      <c r="K309" s="10"/>
      <c r="L309" s="15"/>
      <c r="M309" s="10"/>
      <c r="N309" s="10"/>
      <c r="O309" s="10"/>
      <c r="P309" s="12" t="e">
        <f>L309-#REF!</f>
        <v>#REF!</v>
      </c>
      <c r="Q309" s="1" t="e">
        <f>P309-'ВЕРНАЯ на АВГУСТ'!P309</f>
        <v>#REF!</v>
      </c>
    </row>
    <row r="310" spans="1:17" x14ac:dyDescent="0.25">
      <c r="A310" s="71" t="s">
        <v>61</v>
      </c>
      <c r="B310" s="71"/>
      <c r="C310" s="9" t="s">
        <v>6</v>
      </c>
      <c r="D310" s="10">
        <f t="shared" si="24"/>
        <v>312148.40000000002</v>
      </c>
      <c r="E310" s="10">
        <f t="shared" ref="E310:O315" si="30">E317+E323</f>
        <v>15111.900000000001</v>
      </c>
      <c r="F310" s="10">
        <f t="shared" si="30"/>
        <v>11591.7</v>
      </c>
      <c r="G310" s="10">
        <f t="shared" si="30"/>
        <v>13366.6</v>
      </c>
      <c r="H310" s="10">
        <f t="shared" si="30"/>
        <v>13625.7</v>
      </c>
      <c r="I310" s="10">
        <f t="shared" si="30"/>
        <v>20654.5</v>
      </c>
      <c r="J310" s="10">
        <f t="shared" si="30"/>
        <v>27167.7</v>
      </c>
      <c r="K310" s="10">
        <f t="shared" si="30"/>
        <v>31377.5</v>
      </c>
      <c r="L310" s="15">
        <f>L317+L323</f>
        <v>44813.2</v>
      </c>
      <c r="M310" s="10">
        <f t="shared" si="30"/>
        <v>44813.2</v>
      </c>
      <c r="N310" s="10">
        <f t="shared" si="30"/>
        <v>44813.2</v>
      </c>
      <c r="O310" s="10">
        <f t="shared" si="30"/>
        <v>44813.2</v>
      </c>
      <c r="P310" s="12" t="e">
        <f>L310-#REF!</f>
        <v>#REF!</v>
      </c>
      <c r="Q310" s="1" t="e">
        <f>P310-'ВЕРНАЯ на АВГУСТ'!P310</f>
        <v>#REF!</v>
      </c>
    </row>
    <row r="311" spans="1:17" x14ac:dyDescent="0.25">
      <c r="A311" s="71"/>
      <c r="B311" s="71"/>
      <c r="C311" s="9" t="s">
        <v>7</v>
      </c>
      <c r="D311" s="10">
        <f t="shared" si="24"/>
        <v>243160.40000000002</v>
      </c>
      <c r="E311" s="10">
        <f t="shared" si="30"/>
        <v>6703.1</v>
      </c>
      <c r="F311" s="10">
        <f t="shared" si="30"/>
        <v>8008.1</v>
      </c>
      <c r="G311" s="10">
        <f t="shared" si="30"/>
        <v>7271</v>
      </c>
      <c r="H311" s="10">
        <f t="shared" si="30"/>
        <v>7525.7</v>
      </c>
      <c r="I311" s="10">
        <f t="shared" si="30"/>
        <v>14554.5</v>
      </c>
      <c r="J311" s="10">
        <f t="shared" si="30"/>
        <v>21067.7</v>
      </c>
      <c r="K311" s="10">
        <f t="shared" si="30"/>
        <v>23177.5</v>
      </c>
      <c r="L311" s="15">
        <f t="shared" si="30"/>
        <v>38713.199999999997</v>
      </c>
      <c r="M311" s="10">
        <f t="shared" si="30"/>
        <v>38713.199999999997</v>
      </c>
      <c r="N311" s="10">
        <f t="shared" si="30"/>
        <v>38713.199999999997</v>
      </c>
      <c r="O311" s="10">
        <f t="shared" si="30"/>
        <v>38713.199999999997</v>
      </c>
      <c r="P311" s="12" t="e">
        <f>L311-#REF!</f>
        <v>#REF!</v>
      </c>
      <c r="Q311" s="1" t="e">
        <f>P311-'ВЕРНАЯ на АВГУСТ'!P311</f>
        <v>#REF!</v>
      </c>
    </row>
    <row r="312" spans="1:17" ht="24" x14ac:dyDescent="0.25">
      <c r="A312" s="71"/>
      <c r="B312" s="71"/>
      <c r="C312" s="9" t="s">
        <v>8</v>
      </c>
      <c r="D312" s="10">
        <f t="shared" si="24"/>
        <v>1151.8</v>
      </c>
      <c r="E312" s="10">
        <f t="shared" si="30"/>
        <v>1151.8</v>
      </c>
      <c r="F312" s="10">
        <f t="shared" si="30"/>
        <v>0</v>
      </c>
      <c r="G312" s="10">
        <f t="shared" si="30"/>
        <v>0</v>
      </c>
      <c r="H312" s="10">
        <f t="shared" si="30"/>
        <v>0</v>
      </c>
      <c r="I312" s="10">
        <f t="shared" si="30"/>
        <v>0</v>
      </c>
      <c r="J312" s="10">
        <f t="shared" si="30"/>
        <v>0</v>
      </c>
      <c r="K312" s="10">
        <f t="shared" si="30"/>
        <v>0</v>
      </c>
      <c r="L312" s="15">
        <f t="shared" si="30"/>
        <v>0</v>
      </c>
      <c r="M312" s="10">
        <f t="shared" si="30"/>
        <v>0</v>
      </c>
      <c r="N312" s="10">
        <f t="shared" si="30"/>
        <v>0</v>
      </c>
      <c r="O312" s="10">
        <f t="shared" si="30"/>
        <v>0</v>
      </c>
      <c r="P312" s="12" t="e">
        <f>L312-#REF!</f>
        <v>#REF!</v>
      </c>
      <c r="Q312" s="1" t="e">
        <f>P312-'ВЕРНАЯ на АВГУСТ'!P312</f>
        <v>#REF!</v>
      </c>
    </row>
    <row r="313" spans="1:17" ht="24" x14ac:dyDescent="0.25">
      <c r="A313" s="71"/>
      <c r="B313" s="71"/>
      <c r="C313" s="9" t="s">
        <v>9</v>
      </c>
      <c r="D313" s="10">
        <f t="shared" si="24"/>
        <v>0</v>
      </c>
      <c r="E313" s="10">
        <f t="shared" si="30"/>
        <v>0</v>
      </c>
      <c r="F313" s="10">
        <f t="shared" si="30"/>
        <v>0</v>
      </c>
      <c r="G313" s="10">
        <f t="shared" si="30"/>
        <v>0</v>
      </c>
      <c r="H313" s="10">
        <f t="shared" si="30"/>
        <v>0</v>
      </c>
      <c r="I313" s="10">
        <f t="shared" si="30"/>
        <v>0</v>
      </c>
      <c r="J313" s="10">
        <f t="shared" si="30"/>
        <v>0</v>
      </c>
      <c r="K313" s="10">
        <f t="shared" si="30"/>
        <v>0</v>
      </c>
      <c r="L313" s="15">
        <f t="shared" si="30"/>
        <v>0</v>
      </c>
      <c r="M313" s="10">
        <f t="shared" si="30"/>
        <v>0</v>
      </c>
      <c r="N313" s="10">
        <f t="shared" si="30"/>
        <v>0</v>
      </c>
      <c r="O313" s="10">
        <f t="shared" si="30"/>
        <v>0</v>
      </c>
      <c r="P313" s="12" t="e">
        <f>L313-#REF!</f>
        <v>#REF!</v>
      </c>
      <c r="Q313" s="1" t="e">
        <f>P313-'ВЕРНАЯ на АВГУСТ'!P313</f>
        <v>#REF!</v>
      </c>
    </row>
    <row r="314" spans="1:17" ht="36" x14ac:dyDescent="0.25">
      <c r="A314" s="71"/>
      <c r="B314" s="71"/>
      <c r="C314" s="9" t="s">
        <v>10</v>
      </c>
      <c r="D314" s="10">
        <f t="shared" si="24"/>
        <v>67836.2</v>
      </c>
      <c r="E314" s="10">
        <f t="shared" si="30"/>
        <v>7257</v>
      </c>
      <c r="F314" s="10">
        <f t="shared" si="30"/>
        <v>3583.6</v>
      </c>
      <c r="G314" s="10">
        <f t="shared" si="30"/>
        <v>6095.6</v>
      </c>
      <c r="H314" s="10">
        <f t="shared" si="30"/>
        <v>6100</v>
      </c>
      <c r="I314" s="10">
        <f t="shared" si="30"/>
        <v>6100</v>
      </c>
      <c r="J314" s="10">
        <f t="shared" si="30"/>
        <v>6100</v>
      </c>
      <c r="K314" s="10">
        <f t="shared" si="30"/>
        <v>8200</v>
      </c>
      <c r="L314" s="15">
        <f t="shared" si="30"/>
        <v>6100</v>
      </c>
      <c r="M314" s="10">
        <f t="shared" si="30"/>
        <v>6100</v>
      </c>
      <c r="N314" s="10">
        <f t="shared" si="30"/>
        <v>6100</v>
      </c>
      <c r="O314" s="10">
        <f t="shared" si="30"/>
        <v>6100</v>
      </c>
      <c r="P314" s="12" t="e">
        <f>L314-#REF!</f>
        <v>#REF!</v>
      </c>
      <c r="Q314" s="1" t="e">
        <f>P314-'ВЕРНАЯ на АВГУСТ'!P314</f>
        <v>#REF!</v>
      </c>
    </row>
    <row r="315" spans="1:17" x14ac:dyDescent="0.25">
      <c r="A315" s="71"/>
      <c r="B315" s="9"/>
      <c r="C315" s="9"/>
      <c r="D315" s="10">
        <f t="shared" si="24"/>
        <v>0</v>
      </c>
      <c r="E315" s="10">
        <f t="shared" si="30"/>
        <v>0</v>
      </c>
      <c r="F315" s="10">
        <f t="shared" si="30"/>
        <v>0</v>
      </c>
      <c r="G315" s="10">
        <f t="shared" si="30"/>
        <v>0</v>
      </c>
      <c r="H315" s="10">
        <f t="shared" si="30"/>
        <v>0</v>
      </c>
      <c r="I315" s="10">
        <f t="shared" si="30"/>
        <v>0</v>
      </c>
      <c r="J315" s="10">
        <f t="shared" si="30"/>
        <v>0</v>
      </c>
      <c r="K315" s="10">
        <f t="shared" si="30"/>
        <v>0</v>
      </c>
      <c r="L315" s="15">
        <f t="shared" si="30"/>
        <v>0</v>
      </c>
      <c r="M315" s="10">
        <f t="shared" si="30"/>
        <v>0</v>
      </c>
      <c r="N315" s="10">
        <f t="shared" si="30"/>
        <v>0</v>
      </c>
      <c r="O315" s="10">
        <f t="shared" si="30"/>
        <v>0</v>
      </c>
      <c r="P315" s="12" t="e">
        <f>L315-#REF!</f>
        <v>#REF!</v>
      </c>
      <c r="Q315" s="1" t="e">
        <f>P315-'ВЕРНАЯ на АВГУСТ'!P315</f>
        <v>#REF!</v>
      </c>
    </row>
    <row r="316" spans="1:17" x14ac:dyDescent="0.25">
      <c r="A316" s="71"/>
      <c r="B316" s="71" t="s">
        <v>12</v>
      </c>
      <c r="C316" s="71"/>
      <c r="D316" s="71"/>
      <c r="E316" s="71"/>
      <c r="F316" s="71"/>
      <c r="G316" s="71"/>
      <c r="H316" s="71"/>
      <c r="I316" s="71"/>
      <c r="J316" s="71"/>
      <c r="K316" s="71"/>
      <c r="L316" s="17"/>
      <c r="M316" s="9"/>
      <c r="N316" s="9"/>
      <c r="O316" s="9"/>
      <c r="P316" s="12" t="e">
        <f>L316-#REF!</f>
        <v>#REF!</v>
      </c>
      <c r="Q316" s="1" t="e">
        <f>P316-'ВЕРНАЯ на АВГУСТ'!P316</f>
        <v>#REF!</v>
      </c>
    </row>
    <row r="317" spans="1:17" x14ac:dyDescent="0.25">
      <c r="A317" s="71"/>
      <c r="B317" s="71" t="s">
        <v>13</v>
      </c>
      <c r="C317" s="9" t="s">
        <v>6</v>
      </c>
      <c r="D317" s="10">
        <f t="shared" ref="D317:D334" si="31">SUM(E317:O317)</f>
        <v>23167.800000000003</v>
      </c>
      <c r="E317" s="10">
        <f>SUM(E318:E322)</f>
        <v>15111.900000000001</v>
      </c>
      <c r="F317" s="10">
        <f t="shared" ref="F317:O317" si="32">SUM(F318:F322)</f>
        <v>8055.9</v>
      </c>
      <c r="G317" s="10">
        <f t="shared" si="32"/>
        <v>0</v>
      </c>
      <c r="H317" s="10">
        <f t="shared" si="32"/>
        <v>0</v>
      </c>
      <c r="I317" s="10">
        <f t="shared" si="32"/>
        <v>0</v>
      </c>
      <c r="J317" s="10">
        <f t="shared" si="32"/>
        <v>0</v>
      </c>
      <c r="K317" s="10">
        <f t="shared" si="32"/>
        <v>0</v>
      </c>
      <c r="L317" s="15">
        <f t="shared" si="32"/>
        <v>0</v>
      </c>
      <c r="M317" s="10">
        <f t="shared" si="32"/>
        <v>0</v>
      </c>
      <c r="N317" s="10">
        <f t="shared" si="32"/>
        <v>0</v>
      </c>
      <c r="O317" s="10">
        <f t="shared" si="32"/>
        <v>0</v>
      </c>
      <c r="P317" s="12" t="e">
        <f>L317-#REF!</f>
        <v>#REF!</v>
      </c>
      <c r="Q317" s="1" t="e">
        <f>P317-'ВЕРНАЯ на АВГУСТ'!P317</f>
        <v>#REF!</v>
      </c>
    </row>
    <row r="318" spans="1:17" x14ac:dyDescent="0.25">
      <c r="A318" s="71"/>
      <c r="B318" s="71"/>
      <c r="C318" s="9" t="s">
        <v>7</v>
      </c>
      <c r="D318" s="10">
        <f t="shared" si="31"/>
        <v>12357.3</v>
      </c>
      <c r="E318" s="10">
        <v>6703.1</v>
      </c>
      <c r="F318" s="10">
        <v>5654.2</v>
      </c>
      <c r="G318" s="10">
        <v>0</v>
      </c>
      <c r="H318" s="10">
        <v>0</v>
      </c>
      <c r="I318" s="10">
        <v>0</v>
      </c>
      <c r="J318" s="10">
        <v>0</v>
      </c>
      <c r="K318" s="10">
        <v>0</v>
      </c>
      <c r="L318" s="15">
        <v>0</v>
      </c>
      <c r="M318" s="10">
        <v>0</v>
      </c>
      <c r="N318" s="10">
        <v>0</v>
      </c>
      <c r="O318" s="10">
        <v>0</v>
      </c>
      <c r="P318" s="12" t="e">
        <f>L318-#REF!</f>
        <v>#REF!</v>
      </c>
      <c r="Q318" s="1" t="e">
        <f>P318-'ВЕРНАЯ на АВГУСТ'!P318</f>
        <v>#REF!</v>
      </c>
    </row>
    <row r="319" spans="1:17" ht="24" x14ac:dyDescent="0.25">
      <c r="A319" s="71"/>
      <c r="B319" s="71"/>
      <c r="C319" s="9" t="s">
        <v>8</v>
      </c>
      <c r="D319" s="10">
        <f t="shared" si="31"/>
        <v>1151.8</v>
      </c>
      <c r="E319" s="10">
        <v>1151.8</v>
      </c>
      <c r="F319" s="10">
        <v>0</v>
      </c>
      <c r="G319" s="10">
        <v>0</v>
      </c>
      <c r="H319" s="10">
        <v>0</v>
      </c>
      <c r="I319" s="10">
        <v>0</v>
      </c>
      <c r="J319" s="10">
        <v>0</v>
      </c>
      <c r="K319" s="10">
        <v>0</v>
      </c>
      <c r="L319" s="15">
        <v>0</v>
      </c>
      <c r="M319" s="10">
        <v>0</v>
      </c>
      <c r="N319" s="10">
        <v>0</v>
      </c>
      <c r="O319" s="10">
        <v>0</v>
      </c>
      <c r="P319" s="12" t="e">
        <f>L319-#REF!</f>
        <v>#REF!</v>
      </c>
      <c r="Q319" s="1" t="e">
        <f>P319-'ВЕРНАЯ на АВГУСТ'!P319</f>
        <v>#REF!</v>
      </c>
    </row>
    <row r="320" spans="1:17" ht="24" x14ac:dyDescent="0.25">
      <c r="A320" s="71"/>
      <c r="B320" s="71"/>
      <c r="C320" s="9" t="s">
        <v>9</v>
      </c>
      <c r="D320" s="10">
        <f t="shared" si="31"/>
        <v>0</v>
      </c>
      <c r="E320" s="10">
        <v>0</v>
      </c>
      <c r="F320" s="10">
        <v>0</v>
      </c>
      <c r="G320" s="10">
        <v>0</v>
      </c>
      <c r="H320" s="10">
        <v>0</v>
      </c>
      <c r="I320" s="10">
        <v>0</v>
      </c>
      <c r="J320" s="10">
        <v>0</v>
      </c>
      <c r="K320" s="10">
        <v>0</v>
      </c>
      <c r="L320" s="15">
        <v>0</v>
      </c>
      <c r="M320" s="10">
        <v>0</v>
      </c>
      <c r="N320" s="10">
        <v>0</v>
      </c>
      <c r="O320" s="10">
        <v>0</v>
      </c>
      <c r="P320" s="12" t="e">
        <f>L320-#REF!</f>
        <v>#REF!</v>
      </c>
      <c r="Q320" s="1" t="e">
        <f>P320-'ВЕРНАЯ на АВГУСТ'!P320</f>
        <v>#REF!</v>
      </c>
    </row>
    <row r="321" spans="1:17" ht="36" x14ac:dyDescent="0.25">
      <c r="A321" s="71"/>
      <c r="B321" s="71"/>
      <c r="C321" s="9" t="s">
        <v>10</v>
      </c>
      <c r="D321" s="10">
        <f t="shared" si="31"/>
        <v>9658.7000000000007</v>
      </c>
      <c r="E321" s="10">
        <v>7257</v>
      </c>
      <c r="F321" s="10">
        <v>2401.6999999999998</v>
      </c>
      <c r="G321" s="10">
        <v>0</v>
      </c>
      <c r="H321" s="10">
        <v>0</v>
      </c>
      <c r="I321" s="10">
        <v>0</v>
      </c>
      <c r="J321" s="10">
        <v>0</v>
      </c>
      <c r="K321" s="10">
        <v>0</v>
      </c>
      <c r="L321" s="15">
        <v>0</v>
      </c>
      <c r="M321" s="10">
        <v>0</v>
      </c>
      <c r="N321" s="10">
        <v>0</v>
      </c>
      <c r="O321" s="10">
        <v>0</v>
      </c>
      <c r="P321" s="12" t="e">
        <f>L321-#REF!</f>
        <v>#REF!</v>
      </c>
      <c r="Q321" s="1" t="e">
        <f>P321-'ВЕРНАЯ на АВГУСТ'!P321</f>
        <v>#REF!</v>
      </c>
    </row>
    <row r="322" spans="1:17" x14ac:dyDescent="0.25">
      <c r="A322" s="71"/>
      <c r="B322" s="9"/>
      <c r="C322" s="9"/>
      <c r="D322" s="10">
        <f t="shared" si="31"/>
        <v>0</v>
      </c>
      <c r="E322" s="10"/>
      <c r="F322" s="10"/>
      <c r="G322" s="10"/>
      <c r="H322" s="10"/>
      <c r="I322" s="10"/>
      <c r="J322" s="10"/>
      <c r="K322" s="10"/>
      <c r="L322" s="15"/>
      <c r="M322" s="10"/>
      <c r="N322" s="10"/>
      <c r="O322" s="10"/>
      <c r="P322" s="12" t="e">
        <f>L322-#REF!</f>
        <v>#REF!</v>
      </c>
      <c r="Q322" s="1" t="e">
        <f>P322-'ВЕРНАЯ на АВГУСТ'!P322</f>
        <v>#REF!</v>
      </c>
    </row>
    <row r="323" spans="1:17" x14ac:dyDescent="0.25">
      <c r="A323" s="71"/>
      <c r="B323" s="71" t="s">
        <v>16</v>
      </c>
      <c r="C323" s="9" t="s">
        <v>6</v>
      </c>
      <c r="D323" s="10">
        <f t="shared" si="31"/>
        <v>288980.60000000003</v>
      </c>
      <c r="E323" s="10">
        <f>SUM(E324:E328)</f>
        <v>0</v>
      </c>
      <c r="F323" s="10">
        <f t="shared" ref="F323:O323" si="33">SUM(F324:F328)</f>
        <v>3535.8</v>
      </c>
      <c r="G323" s="10">
        <f t="shared" si="33"/>
        <v>13366.6</v>
      </c>
      <c r="H323" s="10">
        <f t="shared" si="33"/>
        <v>13625.7</v>
      </c>
      <c r="I323" s="10">
        <f t="shared" si="33"/>
        <v>20654.5</v>
      </c>
      <c r="J323" s="10">
        <f t="shared" si="33"/>
        <v>27167.7</v>
      </c>
      <c r="K323" s="10">
        <f t="shared" si="33"/>
        <v>31377.5</v>
      </c>
      <c r="L323" s="15">
        <f t="shared" si="33"/>
        <v>44813.2</v>
      </c>
      <c r="M323" s="10">
        <f t="shared" si="33"/>
        <v>44813.2</v>
      </c>
      <c r="N323" s="10">
        <f t="shared" si="33"/>
        <v>44813.2</v>
      </c>
      <c r="O323" s="10">
        <f t="shared" si="33"/>
        <v>44813.2</v>
      </c>
      <c r="P323" s="12" t="e">
        <f>L323-#REF!</f>
        <v>#REF!</v>
      </c>
      <c r="Q323" s="1" t="e">
        <f>P323-'ВЕРНАЯ на АВГУСТ'!P323</f>
        <v>#REF!</v>
      </c>
    </row>
    <row r="324" spans="1:17" x14ac:dyDescent="0.25">
      <c r="A324" s="71"/>
      <c r="B324" s="71"/>
      <c r="C324" s="9" t="s">
        <v>7</v>
      </c>
      <c r="D324" s="10">
        <f t="shared" si="31"/>
        <v>230803.10000000003</v>
      </c>
      <c r="E324" s="10">
        <v>0</v>
      </c>
      <c r="F324" s="10">
        <v>2353.9</v>
      </c>
      <c r="G324" s="10">
        <v>7271</v>
      </c>
      <c r="H324" s="10">
        <v>7525.7</v>
      </c>
      <c r="I324" s="10">
        <v>14554.5</v>
      </c>
      <c r="J324" s="10">
        <v>21067.7</v>
      </c>
      <c r="K324" s="10">
        <v>23177.5</v>
      </c>
      <c r="L324" s="15">
        <v>38713.199999999997</v>
      </c>
      <c r="M324" s="10">
        <v>38713.199999999997</v>
      </c>
      <c r="N324" s="10">
        <v>38713.199999999997</v>
      </c>
      <c r="O324" s="10">
        <v>38713.199999999997</v>
      </c>
      <c r="P324" s="12" t="e">
        <f>L324-#REF!</f>
        <v>#REF!</v>
      </c>
      <c r="Q324" s="1" t="e">
        <f>P324-'ВЕРНАЯ на АВГУСТ'!P324</f>
        <v>#REF!</v>
      </c>
    </row>
    <row r="325" spans="1:17" ht="24" x14ac:dyDescent="0.25">
      <c r="A325" s="71"/>
      <c r="B325" s="71"/>
      <c r="C325" s="9" t="s">
        <v>8</v>
      </c>
      <c r="D325" s="10">
        <f t="shared" si="31"/>
        <v>0</v>
      </c>
      <c r="E325" s="10">
        <v>0</v>
      </c>
      <c r="F325" s="10">
        <v>0</v>
      </c>
      <c r="G325" s="10">
        <v>0</v>
      </c>
      <c r="H325" s="10">
        <v>0</v>
      </c>
      <c r="I325" s="10">
        <v>0</v>
      </c>
      <c r="J325" s="10">
        <v>0</v>
      </c>
      <c r="K325" s="10">
        <v>0</v>
      </c>
      <c r="L325" s="15">
        <v>0</v>
      </c>
      <c r="M325" s="10">
        <v>0</v>
      </c>
      <c r="N325" s="10">
        <v>0</v>
      </c>
      <c r="O325" s="10">
        <v>0</v>
      </c>
      <c r="P325" s="12" t="e">
        <f>L325-#REF!</f>
        <v>#REF!</v>
      </c>
      <c r="Q325" s="1" t="e">
        <f>P325-'ВЕРНАЯ на АВГУСТ'!P325</f>
        <v>#REF!</v>
      </c>
    </row>
    <row r="326" spans="1:17" ht="24" x14ac:dyDescent="0.25">
      <c r="A326" s="71"/>
      <c r="B326" s="71"/>
      <c r="C326" s="9" t="s">
        <v>9</v>
      </c>
      <c r="D326" s="10">
        <f t="shared" si="31"/>
        <v>0</v>
      </c>
      <c r="E326" s="10">
        <v>0</v>
      </c>
      <c r="F326" s="10">
        <v>0</v>
      </c>
      <c r="G326" s="10">
        <v>0</v>
      </c>
      <c r="H326" s="10">
        <v>0</v>
      </c>
      <c r="I326" s="10">
        <v>0</v>
      </c>
      <c r="J326" s="10">
        <v>0</v>
      </c>
      <c r="K326" s="10">
        <v>0</v>
      </c>
      <c r="L326" s="15">
        <v>0</v>
      </c>
      <c r="M326" s="10">
        <v>0</v>
      </c>
      <c r="N326" s="10">
        <v>0</v>
      </c>
      <c r="O326" s="10">
        <v>0</v>
      </c>
      <c r="P326" s="12" t="e">
        <f>L326-#REF!</f>
        <v>#REF!</v>
      </c>
      <c r="Q326" s="1" t="e">
        <f>P326-'ВЕРНАЯ на АВГУСТ'!P326</f>
        <v>#REF!</v>
      </c>
    </row>
    <row r="327" spans="1:17" ht="36" x14ac:dyDescent="0.25">
      <c r="A327" s="71"/>
      <c r="B327" s="71"/>
      <c r="C327" s="9" t="s">
        <v>10</v>
      </c>
      <c r="D327" s="10">
        <f t="shared" si="31"/>
        <v>58177.5</v>
      </c>
      <c r="E327" s="10">
        <v>0</v>
      </c>
      <c r="F327" s="10">
        <v>1181.9000000000001</v>
      </c>
      <c r="G327" s="10">
        <v>6095.6</v>
      </c>
      <c r="H327" s="10">
        <v>6100</v>
      </c>
      <c r="I327" s="10">
        <v>6100</v>
      </c>
      <c r="J327" s="10">
        <v>6100</v>
      </c>
      <c r="K327" s="10">
        <v>8200</v>
      </c>
      <c r="L327" s="15">
        <v>6100</v>
      </c>
      <c r="M327" s="10">
        <v>6100</v>
      </c>
      <c r="N327" s="10">
        <v>6100</v>
      </c>
      <c r="O327" s="10">
        <v>6100</v>
      </c>
      <c r="P327" s="12" t="e">
        <f>L327-#REF!</f>
        <v>#REF!</v>
      </c>
      <c r="Q327" s="1" t="e">
        <f>P327-'ВЕРНАЯ на АВГУСТ'!P327</f>
        <v>#REF!</v>
      </c>
    </row>
    <row r="328" spans="1:17" x14ac:dyDescent="0.25">
      <c r="A328" s="9"/>
      <c r="B328" s="9"/>
      <c r="C328" s="9"/>
      <c r="D328" s="10">
        <f t="shared" si="31"/>
        <v>0</v>
      </c>
      <c r="E328" s="10"/>
      <c r="F328" s="10"/>
      <c r="G328" s="10"/>
      <c r="H328" s="10"/>
      <c r="I328" s="10"/>
      <c r="J328" s="10"/>
      <c r="K328" s="10"/>
      <c r="L328" s="15"/>
      <c r="M328" s="10"/>
      <c r="N328" s="10"/>
      <c r="O328" s="10"/>
      <c r="P328" s="12" t="e">
        <f>L328-#REF!</f>
        <v>#REF!</v>
      </c>
      <c r="Q328" s="1" t="e">
        <f>P328-'ВЕРНАЯ на АВГУСТ'!P328</f>
        <v>#REF!</v>
      </c>
    </row>
    <row r="329" spans="1:17" x14ac:dyDescent="0.25">
      <c r="A329" s="71" t="s">
        <v>62</v>
      </c>
      <c r="B329" s="71"/>
      <c r="C329" s="9" t="s">
        <v>6</v>
      </c>
      <c r="D329" s="10">
        <f>SUM(E329:O329)</f>
        <v>21820</v>
      </c>
      <c r="E329" s="10">
        <f t="shared" ref="E329:O334" si="34">E336+E342+E348</f>
        <v>320</v>
      </c>
      <c r="F329" s="10">
        <f t="shared" si="34"/>
        <v>0</v>
      </c>
      <c r="G329" s="10">
        <f t="shared" si="34"/>
        <v>0</v>
      </c>
      <c r="H329" s="10">
        <f t="shared" si="34"/>
        <v>0</v>
      </c>
      <c r="I329" s="10">
        <f t="shared" si="34"/>
        <v>0</v>
      </c>
      <c r="J329" s="10">
        <f t="shared" si="34"/>
        <v>1500</v>
      </c>
      <c r="K329" s="10">
        <f t="shared" si="34"/>
        <v>0</v>
      </c>
      <c r="L329" s="15">
        <f>L330+L331+L332+L333</f>
        <v>20000</v>
      </c>
      <c r="M329" s="10">
        <f t="shared" si="34"/>
        <v>0</v>
      </c>
      <c r="N329" s="10">
        <f t="shared" si="34"/>
        <v>0</v>
      </c>
      <c r="O329" s="10">
        <f t="shared" si="34"/>
        <v>0</v>
      </c>
      <c r="P329" s="12" t="e">
        <f>L329-#REF!</f>
        <v>#REF!</v>
      </c>
      <c r="Q329" s="1" t="e">
        <f>P329-'ВЕРНАЯ на АВГУСТ'!P329</f>
        <v>#REF!</v>
      </c>
    </row>
    <row r="330" spans="1:17" x14ac:dyDescent="0.25">
      <c r="A330" s="71"/>
      <c r="B330" s="71"/>
      <c r="C330" s="9" t="s">
        <v>7</v>
      </c>
      <c r="D330" s="10">
        <f t="shared" si="31"/>
        <v>21820</v>
      </c>
      <c r="E330" s="10">
        <f t="shared" si="34"/>
        <v>320</v>
      </c>
      <c r="F330" s="10">
        <f t="shared" si="34"/>
        <v>0</v>
      </c>
      <c r="G330" s="10">
        <f t="shared" si="34"/>
        <v>0</v>
      </c>
      <c r="H330" s="10">
        <f t="shared" si="34"/>
        <v>0</v>
      </c>
      <c r="I330" s="10">
        <f t="shared" si="34"/>
        <v>0</v>
      </c>
      <c r="J330" s="10">
        <f t="shared" si="34"/>
        <v>1500</v>
      </c>
      <c r="K330" s="10">
        <f t="shared" si="34"/>
        <v>0</v>
      </c>
      <c r="L330" s="15">
        <f>L337+L343+L349</f>
        <v>20000</v>
      </c>
      <c r="M330" s="10">
        <f t="shared" si="34"/>
        <v>0</v>
      </c>
      <c r="N330" s="10">
        <f t="shared" si="34"/>
        <v>0</v>
      </c>
      <c r="O330" s="10">
        <f t="shared" si="34"/>
        <v>0</v>
      </c>
      <c r="P330" s="12" t="e">
        <f>L330-#REF!</f>
        <v>#REF!</v>
      </c>
      <c r="Q330" s="1" t="e">
        <f>P330-'ВЕРНАЯ на АВГУСТ'!P330</f>
        <v>#REF!</v>
      </c>
    </row>
    <row r="331" spans="1:17" ht="24" x14ac:dyDescent="0.25">
      <c r="A331" s="71"/>
      <c r="B331" s="71"/>
      <c r="C331" s="9" t="s">
        <v>8</v>
      </c>
      <c r="D331" s="10">
        <f t="shared" si="31"/>
        <v>0</v>
      </c>
      <c r="E331" s="10">
        <f t="shared" si="34"/>
        <v>0</v>
      </c>
      <c r="F331" s="10">
        <f t="shared" si="34"/>
        <v>0</v>
      </c>
      <c r="G331" s="10">
        <f t="shared" si="34"/>
        <v>0</v>
      </c>
      <c r="H331" s="10">
        <f t="shared" si="34"/>
        <v>0</v>
      </c>
      <c r="I331" s="10">
        <f t="shared" si="34"/>
        <v>0</v>
      </c>
      <c r="J331" s="10">
        <f t="shared" si="34"/>
        <v>0</v>
      </c>
      <c r="K331" s="10">
        <f t="shared" si="34"/>
        <v>0</v>
      </c>
      <c r="L331" s="15">
        <f t="shared" si="34"/>
        <v>0</v>
      </c>
      <c r="M331" s="10">
        <f t="shared" si="34"/>
        <v>0</v>
      </c>
      <c r="N331" s="10">
        <f t="shared" si="34"/>
        <v>0</v>
      </c>
      <c r="O331" s="10">
        <f t="shared" si="34"/>
        <v>0</v>
      </c>
      <c r="P331" s="12" t="e">
        <f>L331-#REF!</f>
        <v>#REF!</v>
      </c>
      <c r="Q331" s="1" t="e">
        <f>P331-'ВЕРНАЯ на АВГУСТ'!P331</f>
        <v>#REF!</v>
      </c>
    </row>
    <row r="332" spans="1:17" ht="24" x14ac:dyDescent="0.25">
      <c r="A332" s="71"/>
      <c r="B332" s="71"/>
      <c r="C332" s="9" t="s">
        <v>9</v>
      </c>
      <c r="D332" s="10">
        <f t="shared" si="31"/>
        <v>0</v>
      </c>
      <c r="E332" s="10">
        <f t="shared" si="34"/>
        <v>0</v>
      </c>
      <c r="F332" s="10">
        <f t="shared" si="34"/>
        <v>0</v>
      </c>
      <c r="G332" s="10">
        <f t="shared" si="34"/>
        <v>0</v>
      </c>
      <c r="H332" s="10">
        <f t="shared" si="34"/>
        <v>0</v>
      </c>
      <c r="I332" s="10">
        <f t="shared" si="34"/>
        <v>0</v>
      </c>
      <c r="J332" s="10">
        <f t="shared" si="34"/>
        <v>0</v>
      </c>
      <c r="K332" s="10">
        <f t="shared" si="34"/>
        <v>0</v>
      </c>
      <c r="L332" s="15">
        <f t="shared" si="34"/>
        <v>0</v>
      </c>
      <c r="M332" s="10">
        <f t="shared" si="34"/>
        <v>0</v>
      </c>
      <c r="N332" s="10">
        <f t="shared" si="34"/>
        <v>0</v>
      </c>
      <c r="O332" s="10">
        <f t="shared" si="34"/>
        <v>0</v>
      </c>
      <c r="P332" s="12" t="e">
        <f>L332-#REF!</f>
        <v>#REF!</v>
      </c>
      <c r="Q332" s="1" t="e">
        <f>P332-'ВЕРНАЯ на АВГУСТ'!P332</f>
        <v>#REF!</v>
      </c>
    </row>
    <row r="333" spans="1:17" ht="36" x14ac:dyDescent="0.25">
      <c r="A333" s="71"/>
      <c r="B333" s="71"/>
      <c r="C333" s="9" t="s">
        <v>10</v>
      </c>
      <c r="D333" s="10">
        <f t="shared" si="31"/>
        <v>0</v>
      </c>
      <c r="E333" s="10">
        <f t="shared" si="34"/>
        <v>0</v>
      </c>
      <c r="F333" s="10">
        <f t="shared" si="34"/>
        <v>0</v>
      </c>
      <c r="G333" s="10">
        <f t="shared" si="34"/>
        <v>0</v>
      </c>
      <c r="H333" s="10">
        <f t="shared" si="34"/>
        <v>0</v>
      </c>
      <c r="I333" s="10">
        <f t="shared" si="34"/>
        <v>0</v>
      </c>
      <c r="J333" s="10">
        <f t="shared" si="34"/>
        <v>0</v>
      </c>
      <c r="K333" s="10">
        <f t="shared" si="34"/>
        <v>0</v>
      </c>
      <c r="L333" s="15">
        <f t="shared" si="34"/>
        <v>0</v>
      </c>
      <c r="M333" s="10">
        <f t="shared" si="34"/>
        <v>0</v>
      </c>
      <c r="N333" s="10">
        <f t="shared" si="34"/>
        <v>0</v>
      </c>
      <c r="O333" s="10">
        <f t="shared" si="34"/>
        <v>0</v>
      </c>
      <c r="P333" s="12" t="e">
        <f>L333-#REF!</f>
        <v>#REF!</v>
      </c>
      <c r="Q333" s="1" t="e">
        <f>P333-'ВЕРНАЯ на АВГУСТ'!P333</f>
        <v>#REF!</v>
      </c>
    </row>
    <row r="334" spans="1:17" x14ac:dyDescent="0.25">
      <c r="A334" s="71"/>
      <c r="B334" s="9"/>
      <c r="C334" s="9"/>
      <c r="D334" s="10">
        <f t="shared" si="31"/>
        <v>0</v>
      </c>
      <c r="E334" s="10">
        <f t="shared" si="34"/>
        <v>0</v>
      </c>
      <c r="F334" s="10">
        <f t="shared" si="34"/>
        <v>0</v>
      </c>
      <c r="G334" s="10">
        <f t="shared" si="34"/>
        <v>0</v>
      </c>
      <c r="H334" s="10">
        <f t="shared" si="34"/>
        <v>0</v>
      </c>
      <c r="I334" s="10">
        <f t="shared" si="34"/>
        <v>0</v>
      </c>
      <c r="J334" s="10">
        <f t="shared" si="34"/>
        <v>0</v>
      </c>
      <c r="K334" s="10">
        <f t="shared" si="34"/>
        <v>0</v>
      </c>
      <c r="L334" s="15">
        <f t="shared" si="34"/>
        <v>0</v>
      </c>
      <c r="M334" s="10">
        <f t="shared" si="34"/>
        <v>0</v>
      </c>
      <c r="N334" s="10">
        <f t="shared" si="34"/>
        <v>0</v>
      </c>
      <c r="O334" s="10">
        <f t="shared" si="34"/>
        <v>0</v>
      </c>
      <c r="P334" s="12" t="e">
        <f>L334-#REF!</f>
        <v>#REF!</v>
      </c>
      <c r="Q334" s="1" t="e">
        <f>P334-'ВЕРНАЯ на АВГУСТ'!P334</f>
        <v>#REF!</v>
      </c>
    </row>
    <row r="335" spans="1:17" x14ac:dyDescent="0.25">
      <c r="A335" s="71"/>
      <c r="B335" s="71" t="s">
        <v>12</v>
      </c>
      <c r="C335" s="71"/>
      <c r="D335" s="71"/>
      <c r="E335" s="71"/>
      <c r="F335" s="71"/>
      <c r="G335" s="71"/>
      <c r="H335" s="71"/>
      <c r="I335" s="71"/>
      <c r="J335" s="71"/>
      <c r="K335" s="71"/>
      <c r="L335" s="17"/>
      <c r="M335" s="9"/>
      <c r="N335" s="9"/>
      <c r="O335" s="9"/>
      <c r="P335" s="12" t="e">
        <f>L335-#REF!</f>
        <v>#REF!</v>
      </c>
      <c r="Q335" s="1" t="e">
        <f>P335-'ВЕРНАЯ на АВГУСТ'!P335</f>
        <v>#REF!</v>
      </c>
    </row>
    <row r="336" spans="1:17" x14ac:dyDescent="0.25">
      <c r="A336" s="71"/>
      <c r="B336" s="71" t="s">
        <v>13</v>
      </c>
      <c r="C336" s="9" t="s">
        <v>6</v>
      </c>
      <c r="D336" s="10">
        <f t="shared" ref="D336:D359" si="35">SUM(E336:O336)</f>
        <v>320</v>
      </c>
      <c r="E336" s="10">
        <f>SUM(E337:E341)</f>
        <v>320</v>
      </c>
      <c r="F336" s="10">
        <f t="shared" ref="F336:O336" si="36">SUM(F337:F341)</f>
        <v>0</v>
      </c>
      <c r="G336" s="10">
        <f t="shared" si="36"/>
        <v>0</v>
      </c>
      <c r="H336" s="10">
        <f t="shared" si="36"/>
        <v>0</v>
      </c>
      <c r="I336" s="10">
        <f t="shared" si="36"/>
        <v>0</v>
      </c>
      <c r="J336" s="10">
        <f t="shared" si="36"/>
        <v>0</v>
      </c>
      <c r="K336" s="10">
        <f t="shared" si="36"/>
        <v>0</v>
      </c>
      <c r="L336" s="15">
        <f t="shared" si="36"/>
        <v>0</v>
      </c>
      <c r="M336" s="10">
        <f t="shared" si="36"/>
        <v>0</v>
      </c>
      <c r="N336" s="10">
        <f t="shared" si="36"/>
        <v>0</v>
      </c>
      <c r="O336" s="10">
        <f t="shared" si="36"/>
        <v>0</v>
      </c>
      <c r="P336" s="12" t="e">
        <f>L336-#REF!</f>
        <v>#REF!</v>
      </c>
      <c r="Q336" s="1" t="e">
        <f>P336-'ВЕРНАЯ на АВГУСТ'!P336</f>
        <v>#REF!</v>
      </c>
    </row>
    <row r="337" spans="1:17" x14ac:dyDescent="0.25">
      <c r="A337" s="71"/>
      <c r="B337" s="71"/>
      <c r="C337" s="9" t="s">
        <v>7</v>
      </c>
      <c r="D337" s="10">
        <f t="shared" si="35"/>
        <v>320</v>
      </c>
      <c r="E337" s="10">
        <v>320</v>
      </c>
      <c r="F337" s="10">
        <v>0</v>
      </c>
      <c r="G337" s="10">
        <v>0</v>
      </c>
      <c r="H337" s="10">
        <v>0</v>
      </c>
      <c r="I337" s="10">
        <v>0</v>
      </c>
      <c r="J337" s="10">
        <v>0</v>
      </c>
      <c r="K337" s="10">
        <v>0</v>
      </c>
      <c r="L337" s="15">
        <v>0</v>
      </c>
      <c r="M337" s="10">
        <v>0</v>
      </c>
      <c r="N337" s="10">
        <v>0</v>
      </c>
      <c r="O337" s="10">
        <v>0</v>
      </c>
      <c r="P337" s="12" t="e">
        <f>L337-#REF!</f>
        <v>#REF!</v>
      </c>
      <c r="Q337" s="1" t="e">
        <f>P337-'ВЕРНАЯ на АВГУСТ'!P337</f>
        <v>#REF!</v>
      </c>
    </row>
    <row r="338" spans="1:17" ht="24" x14ac:dyDescent="0.25">
      <c r="A338" s="71"/>
      <c r="B338" s="71"/>
      <c r="C338" s="9" t="s">
        <v>8</v>
      </c>
      <c r="D338" s="10">
        <f t="shared" si="35"/>
        <v>0</v>
      </c>
      <c r="E338" s="10">
        <v>0</v>
      </c>
      <c r="F338" s="10">
        <v>0</v>
      </c>
      <c r="G338" s="10">
        <v>0</v>
      </c>
      <c r="H338" s="10">
        <v>0</v>
      </c>
      <c r="I338" s="10">
        <v>0</v>
      </c>
      <c r="J338" s="10">
        <v>0</v>
      </c>
      <c r="K338" s="10">
        <v>0</v>
      </c>
      <c r="L338" s="15">
        <v>0</v>
      </c>
      <c r="M338" s="10">
        <v>0</v>
      </c>
      <c r="N338" s="10">
        <v>0</v>
      </c>
      <c r="O338" s="10">
        <v>0</v>
      </c>
      <c r="P338" s="12" t="e">
        <f>L338-#REF!</f>
        <v>#REF!</v>
      </c>
      <c r="Q338" s="1" t="e">
        <f>P338-'ВЕРНАЯ на АВГУСТ'!P338</f>
        <v>#REF!</v>
      </c>
    </row>
    <row r="339" spans="1:17" ht="24" x14ac:dyDescent="0.25">
      <c r="A339" s="71"/>
      <c r="B339" s="71"/>
      <c r="C339" s="9" t="s">
        <v>9</v>
      </c>
      <c r="D339" s="10">
        <f t="shared" si="35"/>
        <v>0</v>
      </c>
      <c r="E339" s="10">
        <v>0</v>
      </c>
      <c r="F339" s="10">
        <v>0</v>
      </c>
      <c r="G339" s="10">
        <v>0</v>
      </c>
      <c r="H339" s="10">
        <v>0</v>
      </c>
      <c r="I339" s="10">
        <v>0</v>
      </c>
      <c r="J339" s="10">
        <v>0</v>
      </c>
      <c r="K339" s="10">
        <v>0</v>
      </c>
      <c r="L339" s="15">
        <v>0</v>
      </c>
      <c r="M339" s="10">
        <v>0</v>
      </c>
      <c r="N339" s="10">
        <v>0</v>
      </c>
      <c r="O339" s="10">
        <v>0</v>
      </c>
      <c r="P339" s="12" t="e">
        <f>L339-#REF!</f>
        <v>#REF!</v>
      </c>
      <c r="Q339" s="1" t="e">
        <f>P339-'ВЕРНАЯ на АВГУСТ'!P339</f>
        <v>#REF!</v>
      </c>
    </row>
    <row r="340" spans="1:17" ht="36" x14ac:dyDescent="0.25">
      <c r="A340" s="71"/>
      <c r="B340" s="71"/>
      <c r="C340" s="9" t="s">
        <v>10</v>
      </c>
      <c r="D340" s="10">
        <f t="shared" si="35"/>
        <v>0</v>
      </c>
      <c r="E340" s="10">
        <v>0</v>
      </c>
      <c r="F340" s="10">
        <v>0</v>
      </c>
      <c r="G340" s="10">
        <v>0</v>
      </c>
      <c r="H340" s="10">
        <v>0</v>
      </c>
      <c r="I340" s="10">
        <v>0</v>
      </c>
      <c r="J340" s="10">
        <v>0</v>
      </c>
      <c r="K340" s="10">
        <v>0</v>
      </c>
      <c r="L340" s="15">
        <v>0</v>
      </c>
      <c r="M340" s="10">
        <v>0</v>
      </c>
      <c r="N340" s="10">
        <v>0</v>
      </c>
      <c r="O340" s="10">
        <v>0</v>
      </c>
      <c r="P340" s="12" t="e">
        <f>L340-#REF!</f>
        <v>#REF!</v>
      </c>
      <c r="Q340" s="1" t="e">
        <f>P340-'ВЕРНАЯ на АВГУСТ'!P340</f>
        <v>#REF!</v>
      </c>
    </row>
    <row r="341" spans="1:17" x14ac:dyDescent="0.25">
      <c r="A341" s="71"/>
      <c r="B341" s="9"/>
      <c r="C341" s="9"/>
      <c r="D341" s="10">
        <f t="shared" si="35"/>
        <v>0</v>
      </c>
      <c r="E341" s="10"/>
      <c r="F341" s="10"/>
      <c r="G341" s="10"/>
      <c r="H341" s="10"/>
      <c r="I341" s="10"/>
      <c r="J341" s="10"/>
      <c r="K341" s="10"/>
      <c r="L341" s="15"/>
      <c r="M341" s="10"/>
      <c r="N341" s="10"/>
      <c r="O341" s="10"/>
      <c r="P341" s="12" t="e">
        <f>L341-#REF!</f>
        <v>#REF!</v>
      </c>
      <c r="Q341" s="1" t="e">
        <f>P341-'ВЕРНАЯ на АВГУСТ'!P341</f>
        <v>#REF!</v>
      </c>
    </row>
    <row r="342" spans="1:17" x14ac:dyDescent="0.25">
      <c r="A342" s="71"/>
      <c r="B342" s="71" t="s">
        <v>16</v>
      </c>
      <c r="C342" s="9" t="s">
        <v>6</v>
      </c>
      <c r="D342" s="10">
        <f t="shared" si="35"/>
        <v>21500</v>
      </c>
      <c r="E342" s="10">
        <f>SUM(E343:E347)</f>
        <v>0</v>
      </c>
      <c r="F342" s="10">
        <f t="shared" ref="F342:O342" si="37">SUM(F343:F347)</f>
        <v>0</v>
      </c>
      <c r="G342" s="10">
        <f t="shared" si="37"/>
        <v>0</v>
      </c>
      <c r="H342" s="10">
        <f t="shared" si="37"/>
        <v>0</v>
      </c>
      <c r="I342" s="10">
        <f t="shared" si="37"/>
        <v>0</v>
      </c>
      <c r="J342" s="10">
        <f t="shared" si="37"/>
        <v>1500</v>
      </c>
      <c r="K342" s="10">
        <f t="shared" si="37"/>
        <v>0</v>
      </c>
      <c r="L342" s="15">
        <f t="shared" si="37"/>
        <v>20000</v>
      </c>
      <c r="M342" s="10">
        <f t="shared" si="37"/>
        <v>0</v>
      </c>
      <c r="N342" s="10">
        <f t="shared" si="37"/>
        <v>0</v>
      </c>
      <c r="O342" s="10">
        <f t="shared" si="37"/>
        <v>0</v>
      </c>
      <c r="P342" s="12" t="e">
        <f>L342-#REF!</f>
        <v>#REF!</v>
      </c>
      <c r="Q342" s="1" t="e">
        <f>P342-'ВЕРНАЯ на АВГУСТ'!P342</f>
        <v>#REF!</v>
      </c>
    </row>
    <row r="343" spans="1:17" x14ac:dyDescent="0.25">
      <c r="A343" s="71"/>
      <c r="B343" s="71"/>
      <c r="C343" s="9" t="s">
        <v>7</v>
      </c>
      <c r="D343" s="10">
        <f t="shared" si="35"/>
        <v>21500</v>
      </c>
      <c r="E343" s="10">
        <v>0</v>
      </c>
      <c r="F343" s="10">
        <v>0</v>
      </c>
      <c r="G343" s="10">
        <v>0</v>
      </c>
      <c r="H343" s="10">
        <v>0</v>
      </c>
      <c r="I343" s="10">
        <v>0</v>
      </c>
      <c r="J343" s="10">
        <v>1500</v>
      </c>
      <c r="K343" s="10">
        <v>0</v>
      </c>
      <c r="L343" s="15">
        <v>20000</v>
      </c>
      <c r="M343" s="10">
        <v>0</v>
      </c>
      <c r="N343" s="10">
        <v>0</v>
      </c>
      <c r="O343" s="10">
        <v>0</v>
      </c>
      <c r="P343" s="12" t="e">
        <f>L343-#REF!</f>
        <v>#REF!</v>
      </c>
      <c r="Q343" s="1" t="e">
        <f>P343-'ВЕРНАЯ на АВГУСТ'!P343</f>
        <v>#REF!</v>
      </c>
    </row>
    <row r="344" spans="1:17" ht="24" x14ac:dyDescent="0.25">
      <c r="A344" s="71"/>
      <c r="B344" s="71"/>
      <c r="C344" s="9" t="s">
        <v>8</v>
      </c>
      <c r="D344" s="10">
        <f t="shared" si="35"/>
        <v>0</v>
      </c>
      <c r="E344" s="10">
        <v>0</v>
      </c>
      <c r="F344" s="10">
        <v>0</v>
      </c>
      <c r="G344" s="10">
        <v>0</v>
      </c>
      <c r="H344" s="10">
        <v>0</v>
      </c>
      <c r="I344" s="10">
        <v>0</v>
      </c>
      <c r="J344" s="10">
        <v>0</v>
      </c>
      <c r="K344" s="10">
        <v>0</v>
      </c>
      <c r="L344" s="15">
        <v>0</v>
      </c>
      <c r="M344" s="10">
        <v>0</v>
      </c>
      <c r="N344" s="10">
        <v>0</v>
      </c>
      <c r="O344" s="10">
        <v>0</v>
      </c>
      <c r="P344" s="12" t="e">
        <f>L344-#REF!</f>
        <v>#REF!</v>
      </c>
      <c r="Q344" s="1" t="e">
        <f>P344-'ВЕРНАЯ на АВГУСТ'!P344</f>
        <v>#REF!</v>
      </c>
    </row>
    <row r="345" spans="1:17" ht="24" x14ac:dyDescent="0.25">
      <c r="A345" s="71"/>
      <c r="B345" s="71"/>
      <c r="C345" s="9" t="s">
        <v>9</v>
      </c>
      <c r="D345" s="10">
        <f t="shared" si="35"/>
        <v>0</v>
      </c>
      <c r="E345" s="10">
        <v>0</v>
      </c>
      <c r="F345" s="10">
        <v>0</v>
      </c>
      <c r="G345" s="10">
        <v>0</v>
      </c>
      <c r="H345" s="10">
        <v>0</v>
      </c>
      <c r="I345" s="10">
        <v>0</v>
      </c>
      <c r="J345" s="10">
        <v>0</v>
      </c>
      <c r="K345" s="10">
        <v>0</v>
      </c>
      <c r="L345" s="15">
        <v>0</v>
      </c>
      <c r="M345" s="10">
        <v>0</v>
      </c>
      <c r="N345" s="10">
        <v>0</v>
      </c>
      <c r="O345" s="10">
        <v>0</v>
      </c>
      <c r="P345" s="12" t="e">
        <f>L345-#REF!</f>
        <v>#REF!</v>
      </c>
      <c r="Q345" s="1" t="e">
        <f>P345-'ВЕРНАЯ на АВГУСТ'!P345</f>
        <v>#REF!</v>
      </c>
    </row>
    <row r="346" spans="1:17" ht="36" x14ac:dyDescent="0.25">
      <c r="A346" s="71"/>
      <c r="B346" s="71"/>
      <c r="C346" s="9" t="s">
        <v>10</v>
      </c>
      <c r="D346" s="10">
        <f t="shared" si="35"/>
        <v>0</v>
      </c>
      <c r="E346" s="10">
        <v>0</v>
      </c>
      <c r="F346" s="10">
        <v>0</v>
      </c>
      <c r="G346" s="10">
        <v>0</v>
      </c>
      <c r="H346" s="10">
        <v>0</v>
      </c>
      <c r="I346" s="10">
        <v>0</v>
      </c>
      <c r="J346" s="10">
        <v>0</v>
      </c>
      <c r="K346" s="10">
        <v>0</v>
      </c>
      <c r="L346" s="15">
        <v>0</v>
      </c>
      <c r="M346" s="10">
        <v>0</v>
      </c>
      <c r="N346" s="10">
        <v>0</v>
      </c>
      <c r="O346" s="10">
        <v>0</v>
      </c>
      <c r="P346" s="12" t="e">
        <f>L346-#REF!</f>
        <v>#REF!</v>
      </c>
      <c r="Q346" s="1" t="e">
        <f>P346-'ВЕРНАЯ на АВГУСТ'!P346</f>
        <v>#REF!</v>
      </c>
    </row>
    <row r="347" spans="1:17" x14ac:dyDescent="0.25">
      <c r="A347" s="71"/>
      <c r="B347" s="9"/>
      <c r="C347" s="9"/>
      <c r="D347" s="10">
        <f t="shared" si="35"/>
        <v>0</v>
      </c>
      <c r="E347" s="10"/>
      <c r="F347" s="10"/>
      <c r="G347" s="10"/>
      <c r="H347" s="10"/>
      <c r="I347" s="10"/>
      <c r="J347" s="10"/>
      <c r="K347" s="10"/>
      <c r="L347" s="15"/>
      <c r="M347" s="10"/>
      <c r="N347" s="10"/>
      <c r="O347" s="10"/>
      <c r="P347" s="12" t="e">
        <f>L347-#REF!</f>
        <v>#REF!</v>
      </c>
      <c r="Q347" s="1" t="e">
        <f>P347-'ВЕРНАЯ на АВГУСТ'!P347</f>
        <v>#REF!</v>
      </c>
    </row>
    <row r="348" spans="1:17" x14ac:dyDescent="0.25">
      <c r="A348" s="71"/>
      <c r="B348" s="71" t="s">
        <v>60</v>
      </c>
      <c r="C348" s="9" t="s">
        <v>6</v>
      </c>
      <c r="D348" s="10">
        <f t="shared" si="35"/>
        <v>0</v>
      </c>
      <c r="E348" s="10">
        <f>SUM(E349:E353)</f>
        <v>0</v>
      </c>
      <c r="F348" s="10">
        <f t="shared" ref="F348:O348" si="38">SUM(F349:F353)</f>
        <v>0</v>
      </c>
      <c r="G348" s="10">
        <f t="shared" si="38"/>
        <v>0</v>
      </c>
      <c r="H348" s="10">
        <f t="shared" si="38"/>
        <v>0</v>
      </c>
      <c r="I348" s="10">
        <f t="shared" si="38"/>
        <v>0</v>
      </c>
      <c r="J348" s="10">
        <f t="shared" si="38"/>
        <v>0</v>
      </c>
      <c r="K348" s="10">
        <f t="shared" si="38"/>
        <v>0</v>
      </c>
      <c r="L348" s="15">
        <f t="shared" si="38"/>
        <v>0</v>
      </c>
      <c r="M348" s="10">
        <f t="shared" si="38"/>
        <v>0</v>
      </c>
      <c r="N348" s="10">
        <f t="shared" si="38"/>
        <v>0</v>
      </c>
      <c r="O348" s="10">
        <f t="shared" si="38"/>
        <v>0</v>
      </c>
      <c r="P348" s="12" t="e">
        <f>L348-#REF!</f>
        <v>#REF!</v>
      </c>
      <c r="Q348" s="1" t="e">
        <f>P348-'ВЕРНАЯ на АВГУСТ'!P348</f>
        <v>#REF!</v>
      </c>
    </row>
    <row r="349" spans="1:17" x14ac:dyDescent="0.25">
      <c r="A349" s="71"/>
      <c r="B349" s="71"/>
      <c r="C349" s="9" t="s">
        <v>7</v>
      </c>
      <c r="D349" s="10">
        <f t="shared" si="35"/>
        <v>0</v>
      </c>
      <c r="E349" s="10">
        <v>0</v>
      </c>
      <c r="F349" s="10">
        <v>0</v>
      </c>
      <c r="G349" s="10">
        <v>0</v>
      </c>
      <c r="H349" s="10">
        <v>0</v>
      </c>
      <c r="I349" s="10">
        <v>0</v>
      </c>
      <c r="J349" s="10">
        <v>0</v>
      </c>
      <c r="K349" s="10">
        <v>0</v>
      </c>
      <c r="L349" s="15">
        <v>0</v>
      </c>
      <c r="M349" s="10">
        <v>0</v>
      </c>
      <c r="N349" s="10">
        <v>0</v>
      </c>
      <c r="O349" s="10">
        <v>0</v>
      </c>
      <c r="P349" s="12" t="e">
        <f>L349-#REF!</f>
        <v>#REF!</v>
      </c>
      <c r="Q349" s="1" t="e">
        <f>P349-'ВЕРНАЯ на АВГУСТ'!P349</f>
        <v>#REF!</v>
      </c>
    </row>
    <row r="350" spans="1:17" ht="24" x14ac:dyDescent="0.25">
      <c r="A350" s="71"/>
      <c r="B350" s="71"/>
      <c r="C350" s="9" t="s">
        <v>8</v>
      </c>
      <c r="D350" s="10">
        <f t="shared" si="35"/>
        <v>0</v>
      </c>
      <c r="E350" s="10">
        <v>0</v>
      </c>
      <c r="F350" s="10">
        <v>0</v>
      </c>
      <c r="G350" s="10">
        <v>0</v>
      </c>
      <c r="H350" s="10">
        <v>0</v>
      </c>
      <c r="I350" s="10">
        <v>0</v>
      </c>
      <c r="J350" s="10">
        <v>0</v>
      </c>
      <c r="K350" s="10">
        <v>0</v>
      </c>
      <c r="L350" s="15">
        <v>0</v>
      </c>
      <c r="M350" s="10">
        <v>0</v>
      </c>
      <c r="N350" s="10">
        <v>0</v>
      </c>
      <c r="O350" s="10">
        <v>0</v>
      </c>
      <c r="P350" s="12" t="e">
        <f>L350-#REF!</f>
        <v>#REF!</v>
      </c>
      <c r="Q350" s="1" t="e">
        <f>P350-'ВЕРНАЯ на АВГУСТ'!P350</f>
        <v>#REF!</v>
      </c>
    </row>
    <row r="351" spans="1:17" ht="24" x14ac:dyDescent="0.25">
      <c r="A351" s="71"/>
      <c r="B351" s="71"/>
      <c r="C351" s="9" t="s">
        <v>9</v>
      </c>
      <c r="D351" s="10">
        <f t="shared" si="35"/>
        <v>0</v>
      </c>
      <c r="E351" s="10">
        <v>0</v>
      </c>
      <c r="F351" s="10">
        <v>0</v>
      </c>
      <c r="G351" s="10">
        <v>0</v>
      </c>
      <c r="H351" s="10">
        <v>0</v>
      </c>
      <c r="I351" s="10">
        <v>0</v>
      </c>
      <c r="J351" s="10">
        <v>0</v>
      </c>
      <c r="K351" s="10">
        <v>0</v>
      </c>
      <c r="L351" s="15">
        <v>0</v>
      </c>
      <c r="M351" s="10">
        <v>0</v>
      </c>
      <c r="N351" s="10">
        <v>0</v>
      </c>
      <c r="O351" s="10">
        <v>0</v>
      </c>
      <c r="P351" s="12" t="e">
        <f>L351-#REF!</f>
        <v>#REF!</v>
      </c>
      <c r="Q351" s="1" t="e">
        <f>P351-'ВЕРНАЯ на АВГУСТ'!P351</f>
        <v>#REF!</v>
      </c>
    </row>
    <row r="352" spans="1:17" ht="36" x14ac:dyDescent="0.25">
      <c r="A352" s="71"/>
      <c r="B352" s="71"/>
      <c r="C352" s="9" t="s">
        <v>10</v>
      </c>
      <c r="D352" s="10">
        <f t="shared" si="35"/>
        <v>0</v>
      </c>
      <c r="E352" s="10">
        <v>0</v>
      </c>
      <c r="F352" s="10">
        <v>0</v>
      </c>
      <c r="G352" s="10">
        <v>0</v>
      </c>
      <c r="H352" s="10">
        <v>0</v>
      </c>
      <c r="I352" s="10">
        <v>0</v>
      </c>
      <c r="J352" s="10">
        <v>0</v>
      </c>
      <c r="K352" s="10">
        <v>0</v>
      </c>
      <c r="L352" s="15">
        <v>0</v>
      </c>
      <c r="M352" s="10">
        <v>0</v>
      </c>
      <c r="N352" s="10">
        <v>0</v>
      </c>
      <c r="O352" s="10">
        <v>0</v>
      </c>
      <c r="P352" s="12" t="e">
        <f>L352-#REF!</f>
        <v>#REF!</v>
      </c>
      <c r="Q352" s="1" t="e">
        <f>P352-'ВЕРНАЯ на АВГУСТ'!P352</f>
        <v>#REF!</v>
      </c>
    </row>
    <row r="353" spans="1:17" x14ac:dyDescent="0.25">
      <c r="A353" s="9"/>
      <c r="B353" s="9"/>
      <c r="C353" s="9"/>
      <c r="D353" s="10">
        <f t="shared" si="35"/>
        <v>0</v>
      </c>
      <c r="E353" s="10"/>
      <c r="F353" s="10"/>
      <c r="G353" s="10"/>
      <c r="H353" s="10"/>
      <c r="I353" s="10"/>
      <c r="J353" s="10"/>
      <c r="K353" s="10"/>
      <c r="L353" s="15"/>
      <c r="M353" s="10"/>
      <c r="N353" s="10"/>
      <c r="O353" s="10"/>
      <c r="P353" s="12" t="e">
        <f>L353-#REF!</f>
        <v>#REF!</v>
      </c>
      <c r="Q353" s="1" t="e">
        <f>P353-'ВЕРНАЯ на АВГУСТ'!P353</f>
        <v>#REF!</v>
      </c>
    </row>
    <row r="354" spans="1:17" x14ac:dyDescent="0.25">
      <c r="A354" s="71" t="s">
        <v>63</v>
      </c>
      <c r="B354" s="71"/>
      <c r="C354" s="9" t="s">
        <v>6</v>
      </c>
      <c r="D354" s="10">
        <f t="shared" si="35"/>
        <v>220</v>
      </c>
      <c r="E354" s="10">
        <f t="shared" ref="E354:O359" si="39">E361+E367</f>
        <v>220</v>
      </c>
      <c r="F354" s="10">
        <f t="shared" si="39"/>
        <v>0</v>
      </c>
      <c r="G354" s="10">
        <f t="shared" si="39"/>
        <v>0</v>
      </c>
      <c r="H354" s="10">
        <f t="shared" si="39"/>
        <v>0</v>
      </c>
      <c r="I354" s="10">
        <f t="shared" si="39"/>
        <v>0</v>
      </c>
      <c r="J354" s="10">
        <f t="shared" si="39"/>
        <v>0</v>
      </c>
      <c r="K354" s="10">
        <f t="shared" si="39"/>
        <v>0</v>
      </c>
      <c r="L354" s="15">
        <f t="shared" si="39"/>
        <v>0</v>
      </c>
      <c r="M354" s="10">
        <f t="shared" si="39"/>
        <v>0</v>
      </c>
      <c r="N354" s="10">
        <f t="shared" si="39"/>
        <v>0</v>
      </c>
      <c r="O354" s="10">
        <f t="shared" si="39"/>
        <v>0</v>
      </c>
      <c r="P354" s="12" t="e">
        <f>L354-#REF!</f>
        <v>#REF!</v>
      </c>
      <c r="Q354" s="1" t="e">
        <f>P354-'ВЕРНАЯ на АВГУСТ'!P354</f>
        <v>#REF!</v>
      </c>
    </row>
    <row r="355" spans="1:17" x14ac:dyDescent="0.25">
      <c r="A355" s="71"/>
      <c r="B355" s="71"/>
      <c r="C355" s="9" t="s">
        <v>7</v>
      </c>
      <c r="D355" s="10">
        <f t="shared" si="35"/>
        <v>220</v>
      </c>
      <c r="E355" s="10">
        <f t="shared" si="39"/>
        <v>220</v>
      </c>
      <c r="F355" s="10">
        <f t="shared" si="39"/>
        <v>0</v>
      </c>
      <c r="G355" s="10">
        <f t="shared" si="39"/>
        <v>0</v>
      </c>
      <c r="H355" s="10">
        <f t="shared" si="39"/>
        <v>0</v>
      </c>
      <c r="I355" s="10">
        <f t="shared" si="39"/>
        <v>0</v>
      </c>
      <c r="J355" s="10">
        <f t="shared" si="39"/>
        <v>0</v>
      </c>
      <c r="K355" s="10">
        <f t="shared" si="39"/>
        <v>0</v>
      </c>
      <c r="L355" s="15">
        <f t="shared" si="39"/>
        <v>0</v>
      </c>
      <c r="M355" s="10">
        <f t="shared" si="39"/>
        <v>0</v>
      </c>
      <c r="N355" s="10">
        <f t="shared" si="39"/>
        <v>0</v>
      </c>
      <c r="O355" s="10">
        <f t="shared" si="39"/>
        <v>0</v>
      </c>
      <c r="P355" s="12" t="e">
        <f>L355-#REF!</f>
        <v>#REF!</v>
      </c>
      <c r="Q355" s="1" t="e">
        <f>P355-'ВЕРНАЯ на АВГУСТ'!P355</f>
        <v>#REF!</v>
      </c>
    </row>
    <row r="356" spans="1:17" ht="24" x14ac:dyDescent="0.25">
      <c r="A356" s="71"/>
      <c r="B356" s="71"/>
      <c r="C356" s="9" t="s">
        <v>8</v>
      </c>
      <c r="D356" s="10">
        <f t="shared" si="35"/>
        <v>0</v>
      </c>
      <c r="E356" s="10">
        <f t="shared" si="39"/>
        <v>0</v>
      </c>
      <c r="F356" s="10">
        <f t="shared" si="39"/>
        <v>0</v>
      </c>
      <c r="G356" s="10">
        <f t="shared" si="39"/>
        <v>0</v>
      </c>
      <c r="H356" s="10">
        <f t="shared" si="39"/>
        <v>0</v>
      </c>
      <c r="I356" s="10">
        <f t="shared" si="39"/>
        <v>0</v>
      </c>
      <c r="J356" s="10">
        <f t="shared" si="39"/>
        <v>0</v>
      </c>
      <c r="K356" s="10">
        <f t="shared" si="39"/>
        <v>0</v>
      </c>
      <c r="L356" s="15">
        <f t="shared" si="39"/>
        <v>0</v>
      </c>
      <c r="M356" s="10">
        <f t="shared" si="39"/>
        <v>0</v>
      </c>
      <c r="N356" s="10">
        <f t="shared" si="39"/>
        <v>0</v>
      </c>
      <c r="O356" s="10">
        <f t="shared" si="39"/>
        <v>0</v>
      </c>
      <c r="P356" s="12" t="e">
        <f>L356-#REF!</f>
        <v>#REF!</v>
      </c>
      <c r="Q356" s="1" t="e">
        <f>P356-'ВЕРНАЯ на АВГУСТ'!P356</f>
        <v>#REF!</v>
      </c>
    </row>
    <row r="357" spans="1:17" ht="24" x14ac:dyDescent="0.25">
      <c r="A357" s="71"/>
      <c r="B357" s="71"/>
      <c r="C357" s="9" t="s">
        <v>9</v>
      </c>
      <c r="D357" s="10">
        <f t="shared" si="35"/>
        <v>0</v>
      </c>
      <c r="E357" s="10">
        <f t="shared" si="39"/>
        <v>0</v>
      </c>
      <c r="F357" s="10">
        <f t="shared" si="39"/>
        <v>0</v>
      </c>
      <c r="G357" s="10">
        <f t="shared" si="39"/>
        <v>0</v>
      </c>
      <c r="H357" s="10">
        <f t="shared" si="39"/>
        <v>0</v>
      </c>
      <c r="I357" s="10">
        <f t="shared" si="39"/>
        <v>0</v>
      </c>
      <c r="J357" s="10">
        <f t="shared" si="39"/>
        <v>0</v>
      </c>
      <c r="K357" s="10">
        <f t="shared" si="39"/>
        <v>0</v>
      </c>
      <c r="L357" s="15">
        <f t="shared" si="39"/>
        <v>0</v>
      </c>
      <c r="M357" s="10">
        <f t="shared" si="39"/>
        <v>0</v>
      </c>
      <c r="N357" s="10">
        <f t="shared" si="39"/>
        <v>0</v>
      </c>
      <c r="O357" s="10">
        <f t="shared" si="39"/>
        <v>0</v>
      </c>
      <c r="P357" s="12" t="e">
        <f>L357-#REF!</f>
        <v>#REF!</v>
      </c>
      <c r="Q357" s="1" t="e">
        <f>P357-'ВЕРНАЯ на АВГУСТ'!P357</f>
        <v>#REF!</v>
      </c>
    </row>
    <row r="358" spans="1:17" ht="36" x14ac:dyDescent="0.25">
      <c r="A358" s="71"/>
      <c r="B358" s="71"/>
      <c r="C358" s="9" t="s">
        <v>10</v>
      </c>
      <c r="D358" s="10">
        <f t="shared" si="35"/>
        <v>0</v>
      </c>
      <c r="E358" s="10">
        <f t="shared" si="39"/>
        <v>0</v>
      </c>
      <c r="F358" s="10">
        <f t="shared" si="39"/>
        <v>0</v>
      </c>
      <c r="G358" s="10">
        <f t="shared" si="39"/>
        <v>0</v>
      </c>
      <c r="H358" s="10">
        <f t="shared" si="39"/>
        <v>0</v>
      </c>
      <c r="I358" s="10">
        <f t="shared" si="39"/>
        <v>0</v>
      </c>
      <c r="J358" s="10">
        <f t="shared" si="39"/>
        <v>0</v>
      </c>
      <c r="K358" s="10">
        <f t="shared" si="39"/>
        <v>0</v>
      </c>
      <c r="L358" s="15">
        <f t="shared" si="39"/>
        <v>0</v>
      </c>
      <c r="M358" s="10">
        <f t="shared" si="39"/>
        <v>0</v>
      </c>
      <c r="N358" s="10">
        <f t="shared" si="39"/>
        <v>0</v>
      </c>
      <c r="O358" s="10">
        <f t="shared" si="39"/>
        <v>0</v>
      </c>
      <c r="P358" s="12" t="e">
        <f>L358-#REF!</f>
        <v>#REF!</v>
      </c>
      <c r="Q358" s="1" t="e">
        <f>P358-'ВЕРНАЯ на АВГУСТ'!P358</f>
        <v>#REF!</v>
      </c>
    </row>
    <row r="359" spans="1:17" x14ac:dyDescent="0.25">
      <c r="A359" s="71"/>
      <c r="B359" s="9"/>
      <c r="C359" s="9"/>
      <c r="D359" s="10">
        <f t="shared" si="35"/>
        <v>0</v>
      </c>
      <c r="E359" s="10">
        <f t="shared" si="39"/>
        <v>0</v>
      </c>
      <c r="F359" s="10">
        <f t="shared" si="39"/>
        <v>0</v>
      </c>
      <c r="G359" s="10">
        <f t="shared" si="39"/>
        <v>0</v>
      </c>
      <c r="H359" s="10">
        <f t="shared" si="39"/>
        <v>0</v>
      </c>
      <c r="I359" s="10">
        <f t="shared" si="39"/>
        <v>0</v>
      </c>
      <c r="J359" s="10">
        <f t="shared" si="39"/>
        <v>0</v>
      </c>
      <c r="K359" s="10">
        <f t="shared" si="39"/>
        <v>0</v>
      </c>
      <c r="L359" s="15">
        <f t="shared" si="39"/>
        <v>0</v>
      </c>
      <c r="M359" s="10">
        <f t="shared" si="39"/>
        <v>0</v>
      </c>
      <c r="N359" s="10">
        <f t="shared" si="39"/>
        <v>0</v>
      </c>
      <c r="O359" s="10">
        <f t="shared" si="39"/>
        <v>0</v>
      </c>
      <c r="P359" s="12" t="e">
        <f>L359-#REF!</f>
        <v>#REF!</v>
      </c>
      <c r="Q359" s="1" t="e">
        <f>P359-'ВЕРНАЯ на АВГУСТ'!P359</f>
        <v>#REF!</v>
      </c>
    </row>
    <row r="360" spans="1:17" x14ac:dyDescent="0.25">
      <c r="A360" s="71"/>
      <c r="B360" s="71" t="s">
        <v>12</v>
      </c>
      <c r="C360" s="71"/>
      <c r="D360" s="71"/>
      <c r="E360" s="71"/>
      <c r="F360" s="71"/>
      <c r="G360" s="71"/>
      <c r="H360" s="71"/>
      <c r="I360" s="71"/>
      <c r="J360" s="71"/>
      <c r="K360" s="71"/>
      <c r="L360" s="17"/>
      <c r="M360" s="9"/>
      <c r="N360" s="9"/>
      <c r="O360" s="9"/>
      <c r="P360" s="12" t="e">
        <f>L360-#REF!</f>
        <v>#REF!</v>
      </c>
      <c r="Q360" s="1" t="e">
        <f>P360-'ВЕРНАЯ на АВГУСТ'!P360</f>
        <v>#REF!</v>
      </c>
    </row>
    <row r="361" spans="1:17" x14ac:dyDescent="0.25">
      <c r="A361" s="71"/>
      <c r="B361" s="71" t="s">
        <v>13</v>
      </c>
      <c r="C361" s="9" t="s">
        <v>6</v>
      </c>
      <c r="D361" s="10">
        <f t="shared" ref="D361:D378" si="40">SUM(E361:O361)</f>
        <v>220</v>
      </c>
      <c r="E361" s="10">
        <v>220</v>
      </c>
      <c r="F361" s="10">
        <v>0</v>
      </c>
      <c r="G361" s="10">
        <v>0</v>
      </c>
      <c r="H361" s="10">
        <v>0</v>
      </c>
      <c r="I361" s="10">
        <v>0</v>
      </c>
      <c r="J361" s="10">
        <v>0</v>
      </c>
      <c r="K361" s="10">
        <v>0</v>
      </c>
      <c r="L361" s="15">
        <v>0</v>
      </c>
      <c r="M361" s="10">
        <v>0</v>
      </c>
      <c r="N361" s="10">
        <v>0</v>
      </c>
      <c r="O361" s="10">
        <v>0</v>
      </c>
      <c r="P361" s="12" t="e">
        <f>L361-#REF!</f>
        <v>#REF!</v>
      </c>
      <c r="Q361" s="1" t="e">
        <f>P361-'ВЕРНАЯ на АВГУСТ'!P361</f>
        <v>#REF!</v>
      </c>
    </row>
    <row r="362" spans="1:17" x14ac:dyDescent="0.25">
      <c r="A362" s="71"/>
      <c r="B362" s="71"/>
      <c r="C362" s="9" t="s">
        <v>7</v>
      </c>
      <c r="D362" s="10">
        <f t="shared" si="40"/>
        <v>220</v>
      </c>
      <c r="E362" s="10">
        <v>220</v>
      </c>
      <c r="F362" s="10">
        <v>0</v>
      </c>
      <c r="G362" s="10">
        <v>0</v>
      </c>
      <c r="H362" s="10">
        <v>0</v>
      </c>
      <c r="I362" s="10">
        <v>0</v>
      </c>
      <c r="J362" s="10">
        <v>0</v>
      </c>
      <c r="K362" s="10">
        <v>0</v>
      </c>
      <c r="L362" s="15">
        <v>0</v>
      </c>
      <c r="M362" s="10">
        <v>0</v>
      </c>
      <c r="N362" s="10">
        <v>0</v>
      </c>
      <c r="O362" s="10">
        <v>0</v>
      </c>
      <c r="P362" s="12" t="e">
        <f>L362-#REF!</f>
        <v>#REF!</v>
      </c>
      <c r="Q362" s="1" t="e">
        <f>P362-'ВЕРНАЯ на АВГУСТ'!P362</f>
        <v>#REF!</v>
      </c>
    </row>
    <row r="363" spans="1:17" ht="24" x14ac:dyDescent="0.25">
      <c r="A363" s="71"/>
      <c r="B363" s="71"/>
      <c r="C363" s="9" t="s">
        <v>8</v>
      </c>
      <c r="D363" s="10">
        <f t="shared" si="40"/>
        <v>0</v>
      </c>
      <c r="E363" s="10">
        <v>0</v>
      </c>
      <c r="F363" s="10">
        <v>0</v>
      </c>
      <c r="G363" s="10">
        <v>0</v>
      </c>
      <c r="H363" s="10">
        <v>0</v>
      </c>
      <c r="I363" s="10">
        <v>0</v>
      </c>
      <c r="J363" s="10">
        <v>0</v>
      </c>
      <c r="K363" s="10">
        <v>0</v>
      </c>
      <c r="L363" s="15">
        <v>0</v>
      </c>
      <c r="M363" s="10">
        <v>0</v>
      </c>
      <c r="N363" s="10">
        <v>0</v>
      </c>
      <c r="O363" s="10">
        <v>0</v>
      </c>
      <c r="P363" s="12" t="e">
        <f>L363-#REF!</f>
        <v>#REF!</v>
      </c>
      <c r="Q363" s="1" t="e">
        <f>P363-'ВЕРНАЯ на АВГУСТ'!P363</f>
        <v>#REF!</v>
      </c>
    </row>
    <row r="364" spans="1:17" ht="24" x14ac:dyDescent="0.25">
      <c r="A364" s="71"/>
      <c r="B364" s="71"/>
      <c r="C364" s="9" t="s">
        <v>9</v>
      </c>
      <c r="D364" s="10">
        <f t="shared" si="40"/>
        <v>0</v>
      </c>
      <c r="E364" s="10">
        <v>0</v>
      </c>
      <c r="F364" s="10">
        <v>0</v>
      </c>
      <c r="G364" s="10">
        <v>0</v>
      </c>
      <c r="H364" s="10">
        <v>0</v>
      </c>
      <c r="I364" s="10">
        <v>0</v>
      </c>
      <c r="J364" s="10">
        <v>0</v>
      </c>
      <c r="K364" s="10">
        <v>0</v>
      </c>
      <c r="L364" s="15">
        <v>0</v>
      </c>
      <c r="M364" s="10">
        <v>0</v>
      </c>
      <c r="N364" s="10">
        <v>0</v>
      </c>
      <c r="O364" s="10">
        <v>0</v>
      </c>
      <c r="P364" s="12" t="e">
        <f>L364-#REF!</f>
        <v>#REF!</v>
      </c>
      <c r="Q364" s="1" t="e">
        <f>P364-'ВЕРНАЯ на АВГУСТ'!P364</f>
        <v>#REF!</v>
      </c>
    </row>
    <row r="365" spans="1:17" ht="36" x14ac:dyDescent="0.25">
      <c r="A365" s="71"/>
      <c r="B365" s="71"/>
      <c r="C365" s="9" t="s">
        <v>10</v>
      </c>
      <c r="D365" s="10">
        <f t="shared" si="40"/>
        <v>0</v>
      </c>
      <c r="E365" s="10">
        <v>0</v>
      </c>
      <c r="F365" s="10">
        <v>0</v>
      </c>
      <c r="G365" s="10">
        <v>0</v>
      </c>
      <c r="H365" s="10">
        <v>0</v>
      </c>
      <c r="I365" s="10">
        <v>0</v>
      </c>
      <c r="J365" s="10">
        <v>0</v>
      </c>
      <c r="K365" s="10">
        <v>0</v>
      </c>
      <c r="L365" s="15">
        <v>0</v>
      </c>
      <c r="M365" s="10">
        <v>0</v>
      </c>
      <c r="N365" s="10">
        <v>0</v>
      </c>
      <c r="O365" s="10">
        <v>0</v>
      </c>
      <c r="P365" s="12" t="e">
        <f>L365-#REF!</f>
        <v>#REF!</v>
      </c>
      <c r="Q365" s="1" t="e">
        <f>P365-'ВЕРНАЯ на АВГУСТ'!P365</f>
        <v>#REF!</v>
      </c>
    </row>
    <row r="366" spans="1:17" x14ac:dyDescent="0.25">
      <c r="A366" s="71"/>
      <c r="B366" s="9"/>
      <c r="C366" s="9"/>
      <c r="D366" s="10">
        <f t="shared" si="40"/>
        <v>0</v>
      </c>
      <c r="E366" s="10"/>
      <c r="F366" s="10"/>
      <c r="G366" s="10"/>
      <c r="H366" s="10"/>
      <c r="I366" s="10"/>
      <c r="J366" s="10"/>
      <c r="K366" s="10"/>
      <c r="L366" s="15"/>
      <c r="M366" s="10"/>
      <c r="N366" s="10"/>
      <c r="O366" s="10"/>
      <c r="P366" s="12" t="e">
        <f>L366-#REF!</f>
        <v>#REF!</v>
      </c>
      <c r="Q366" s="1" t="e">
        <f>P366-'ВЕРНАЯ на АВГУСТ'!P366</f>
        <v>#REF!</v>
      </c>
    </row>
    <row r="367" spans="1:17" x14ac:dyDescent="0.25">
      <c r="A367" s="71"/>
      <c r="B367" s="71" t="s">
        <v>16</v>
      </c>
      <c r="C367" s="9" t="s">
        <v>6</v>
      </c>
      <c r="D367" s="10">
        <f t="shared" si="40"/>
        <v>0</v>
      </c>
      <c r="E367" s="10">
        <v>0</v>
      </c>
      <c r="F367" s="10">
        <v>0</v>
      </c>
      <c r="G367" s="10">
        <v>0</v>
      </c>
      <c r="H367" s="10">
        <v>0</v>
      </c>
      <c r="I367" s="10">
        <v>0</v>
      </c>
      <c r="J367" s="10">
        <v>0</v>
      </c>
      <c r="K367" s="10">
        <v>0</v>
      </c>
      <c r="L367" s="15">
        <v>0</v>
      </c>
      <c r="M367" s="10">
        <v>0</v>
      </c>
      <c r="N367" s="10">
        <v>0</v>
      </c>
      <c r="O367" s="10">
        <v>0</v>
      </c>
      <c r="P367" s="12" t="e">
        <f>L367-#REF!</f>
        <v>#REF!</v>
      </c>
      <c r="Q367" s="1" t="e">
        <f>P367-'ВЕРНАЯ на АВГУСТ'!P367</f>
        <v>#REF!</v>
      </c>
    </row>
    <row r="368" spans="1:17" x14ac:dyDescent="0.25">
      <c r="A368" s="71"/>
      <c r="B368" s="71"/>
      <c r="C368" s="9" t="s">
        <v>7</v>
      </c>
      <c r="D368" s="10">
        <f t="shared" si="40"/>
        <v>0</v>
      </c>
      <c r="E368" s="10">
        <v>0</v>
      </c>
      <c r="F368" s="10">
        <v>0</v>
      </c>
      <c r="G368" s="10">
        <v>0</v>
      </c>
      <c r="H368" s="10">
        <v>0</v>
      </c>
      <c r="I368" s="10">
        <v>0</v>
      </c>
      <c r="J368" s="10">
        <v>0</v>
      </c>
      <c r="K368" s="10">
        <v>0</v>
      </c>
      <c r="L368" s="15">
        <v>0</v>
      </c>
      <c r="M368" s="10">
        <v>0</v>
      </c>
      <c r="N368" s="10">
        <v>0</v>
      </c>
      <c r="O368" s="10">
        <v>0</v>
      </c>
      <c r="P368" s="12" t="e">
        <f>L368-#REF!</f>
        <v>#REF!</v>
      </c>
      <c r="Q368" s="1" t="e">
        <f>P368-'ВЕРНАЯ на АВГУСТ'!P368</f>
        <v>#REF!</v>
      </c>
    </row>
    <row r="369" spans="1:17" ht="24" x14ac:dyDescent="0.25">
      <c r="A369" s="71"/>
      <c r="B369" s="71"/>
      <c r="C369" s="9" t="s">
        <v>8</v>
      </c>
      <c r="D369" s="10">
        <f t="shared" si="40"/>
        <v>0</v>
      </c>
      <c r="E369" s="10">
        <v>0</v>
      </c>
      <c r="F369" s="10">
        <v>0</v>
      </c>
      <c r="G369" s="10">
        <v>0</v>
      </c>
      <c r="H369" s="10">
        <v>0</v>
      </c>
      <c r="I369" s="10">
        <v>0</v>
      </c>
      <c r="J369" s="10">
        <v>0</v>
      </c>
      <c r="K369" s="10">
        <v>0</v>
      </c>
      <c r="L369" s="15">
        <v>0</v>
      </c>
      <c r="M369" s="10">
        <v>0</v>
      </c>
      <c r="N369" s="10">
        <v>0</v>
      </c>
      <c r="O369" s="10">
        <v>0</v>
      </c>
      <c r="P369" s="12" t="e">
        <f>L369-#REF!</f>
        <v>#REF!</v>
      </c>
      <c r="Q369" s="1" t="e">
        <f>P369-'ВЕРНАЯ на АВГУСТ'!P369</f>
        <v>#REF!</v>
      </c>
    </row>
    <row r="370" spans="1:17" ht="24" x14ac:dyDescent="0.25">
      <c r="A370" s="71"/>
      <c r="B370" s="71"/>
      <c r="C370" s="9" t="s">
        <v>9</v>
      </c>
      <c r="D370" s="10">
        <f t="shared" si="40"/>
        <v>0</v>
      </c>
      <c r="E370" s="10">
        <v>0</v>
      </c>
      <c r="F370" s="10">
        <v>0</v>
      </c>
      <c r="G370" s="10">
        <v>0</v>
      </c>
      <c r="H370" s="10">
        <v>0</v>
      </c>
      <c r="I370" s="10">
        <v>0</v>
      </c>
      <c r="J370" s="10">
        <v>0</v>
      </c>
      <c r="K370" s="10">
        <v>0</v>
      </c>
      <c r="L370" s="15">
        <v>0</v>
      </c>
      <c r="M370" s="10">
        <v>0</v>
      </c>
      <c r="N370" s="10">
        <v>0</v>
      </c>
      <c r="O370" s="10">
        <v>0</v>
      </c>
      <c r="P370" s="12" t="e">
        <f>L370-#REF!</f>
        <v>#REF!</v>
      </c>
      <c r="Q370" s="1" t="e">
        <f>P370-'ВЕРНАЯ на АВГУСТ'!P370</f>
        <v>#REF!</v>
      </c>
    </row>
    <row r="371" spans="1:17" ht="36" x14ac:dyDescent="0.25">
      <c r="A371" s="71"/>
      <c r="B371" s="71"/>
      <c r="C371" s="9" t="s">
        <v>10</v>
      </c>
      <c r="D371" s="10">
        <f t="shared" si="40"/>
        <v>0</v>
      </c>
      <c r="E371" s="10">
        <v>0</v>
      </c>
      <c r="F371" s="10">
        <v>0</v>
      </c>
      <c r="G371" s="10">
        <v>0</v>
      </c>
      <c r="H371" s="10">
        <v>0</v>
      </c>
      <c r="I371" s="10">
        <v>0</v>
      </c>
      <c r="J371" s="10">
        <v>0</v>
      </c>
      <c r="K371" s="10">
        <v>0</v>
      </c>
      <c r="L371" s="15">
        <v>0</v>
      </c>
      <c r="M371" s="10">
        <v>0</v>
      </c>
      <c r="N371" s="10">
        <v>0</v>
      </c>
      <c r="O371" s="10">
        <v>0</v>
      </c>
      <c r="P371" s="12" t="e">
        <f>L371-#REF!</f>
        <v>#REF!</v>
      </c>
      <c r="Q371" s="1" t="e">
        <f>P371-'ВЕРНАЯ на АВГУСТ'!P371</f>
        <v>#REF!</v>
      </c>
    </row>
    <row r="372" spans="1:17" x14ac:dyDescent="0.25">
      <c r="A372" s="9"/>
      <c r="B372" s="9"/>
      <c r="C372" s="9"/>
      <c r="D372" s="10">
        <f t="shared" si="40"/>
        <v>0</v>
      </c>
      <c r="E372" s="10"/>
      <c r="F372" s="10"/>
      <c r="G372" s="10"/>
      <c r="H372" s="10"/>
      <c r="I372" s="10"/>
      <c r="J372" s="10"/>
      <c r="K372" s="10"/>
      <c r="L372" s="15"/>
      <c r="M372" s="10"/>
      <c r="N372" s="10"/>
      <c r="O372" s="10"/>
      <c r="P372" s="12" t="e">
        <f>L372-#REF!</f>
        <v>#REF!</v>
      </c>
      <c r="Q372" s="1" t="e">
        <f>P372-'ВЕРНАЯ на АВГУСТ'!P372</f>
        <v>#REF!</v>
      </c>
    </row>
    <row r="373" spans="1:17" x14ac:dyDescent="0.25">
      <c r="A373" s="71" t="s">
        <v>64</v>
      </c>
      <c r="B373" s="71"/>
      <c r="C373" s="9" t="s">
        <v>6</v>
      </c>
      <c r="D373" s="10">
        <f t="shared" si="40"/>
        <v>353.6</v>
      </c>
      <c r="E373" s="10">
        <f t="shared" ref="E373:O378" si="41">E380+E386</f>
        <v>270</v>
      </c>
      <c r="F373" s="10">
        <f t="shared" si="41"/>
        <v>0</v>
      </c>
      <c r="G373" s="10">
        <f t="shared" si="41"/>
        <v>0</v>
      </c>
      <c r="H373" s="10">
        <f t="shared" si="41"/>
        <v>0</v>
      </c>
      <c r="I373" s="10">
        <f t="shared" si="41"/>
        <v>83.6</v>
      </c>
      <c r="J373" s="10">
        <f t="shared" si="41"/>
        <v>0</v>
      </c>
      <c r="K373" s="10">
        <f t="shared" si="41"/>
        <v>0</v>
      </c>
      <c r="L373" s="15">
        <f t="shared" si="41"/>
        <v>0</v>
      </c>
      <c r="M373" s="10">
        <f t="shared" si="41"/>
        <v>0</v>
      </c>
      <c r="N373" s="10">
        <f t="shared" si="41"/>
        <v>0</v>
      </c>
      <c r="O373" s="10">
        <f t="shared" si="41"/>
        <v>0</v>
      </c>
      <c r="P373" s="12" t="e">
        <f>L373-#REF!</f>
        <v>#REF!</v>
      </c>
      <c r="Q373" s="1" t="e">
        <f>P373-'ВЕРНАЯ на АВГУСТ'!P373</f>
        <v>#REF!</v>
      </c>
    </row>
    <row r="374" spans="1:17" x14ac:dyDescent="0.25">
      <c r="A374" s="71"/>
      <c r="B374" s="71"/>
      <c r="C374" s="9" t="s">
        <v>7</v>
      </c>
      <c r="D374" s="10">
        <f t="shared" si="40"/>
        <v>353.6</v>
      </c>
      <c r="E374" s="10">
        <f t="shared" si="41"/>
        <v>270</v>
      </c>
      <c r="F374" s="10">
        <f t="shared" si="41"/>
        <v>0</v>
      </c>
      <c r="G374" s="10">
        <f t="shared" si="41"/>
        <v>0</v>
      </c>
      <c r="H374" s="10">
        <f t="shared" si="41"/>
        <v>0</v>
      </c>
      <c r="I374" s="10">
        <f t="shared" si="41"/>
        <v>83.6</v>
      </c>
      <c r="J374" s="10">
        <f t="shared" si="41"/>
        <v>0</v>
      </c>
      <c r="K374" s="10">
        <f t="shared" si="41"/>
        <v>0</v>
      </c>
      <c r="L374" s="15">
        <f t="shared" si="41"/>
        <v>0</v>
      </c>
      <c r="M374" s="10">
        <f t="shared" si="41"/>
        <v>0</v>
      </c>
      <c r="N374" s="10">
        <f t="shared" si="41"/>
        <v>0</v>
      </c>
      <c r="O374" s="10">
        <f t="shared" si="41"/>
        <v>0</v>
      </c>
      <c r="P374" s="12" t="e">
        <f>L374-#REF!</f>
        <v>#REF!</v>
      </c>
      <c r="Q374" s="1" t="e">
        <f>P374-'ВЕРНАЯ на АВГУСТ'!P374</f>
        <v>#REF!</v>
      </c>
    </row>
    <row r="375" spans="1:17" ht="24" x14ac:dyDescent="0.25">
      <c r="A375" s="71"/>
      <c r="B375" s="71"/>
      <c r="C375" s="9" t="s">
        <v>8</v>
      </c>
      <c r="D375" s="10">
        <f t="shared" si="40"/>
        <v>0</v>
      </c>
      <c r="E375" s="10">
        <f t="shared" si="41"/>
        <v>0</v>
      </c>
      <c r="F375" s="10">
        <f t="shared" si="41"/>
        <v>0</v>
      </c>
      <c r="G375" s="10">
        <f t="shared" si="41"/>
        <v>0</v>
      </c>
      <c r="H375" s="10">
        <f t="shared" si="41"/>
        <v>0</v>
      </c>
      <c r="I375" s="10">
        <f t="shared" si="41"/>
        <v>0</v>
      </c>
      <c r="J375" s="10">
        <f t="shared" si="41"/>
        <v>0</v>
      </c>
      <c r="K375" s="10">
        <f t="shared" si="41"/>
        <v>0</v>
      </c>
      <c r="L375" s="15">
        <f t="shared" si="41"/>
        <v>0</v>
      </c>
      <c r="M375" s="10">
        <f t="shared" si="41"/>
        <v>0</v>
      </c>
      <c r="N375" s="10">
        <f t="shared" si="41"/>
        <v>0</v>
      </c>
      <c r="O375" s="10">
        <f t="shared" si="41"/>
        <v>0</v>
      </c>
      <c r="P375" s="12" t="e">
        <f>L375-#REF!</f>
        <v>#REF!</v>
      </c>
      <c r="Q375" s="1" t="e">
        <f>P375-'ВЕРНАЯ на АВГУСТ'!P375</f>
        <v>#REF!</v>
      </c>
    </row>
    <row r="376" spans="1:17" ht="24" x14ac:dyDescent="0.25">
      <c r="A376" s="71"/>
      <c r="B376" s="71"/>
      <c r="C376" s="9" t="s">
        <v>9</v>
      </c>
      <c r="D376" s="10">
        <f t="shared" si="40"/>
        <v>0</v>
      </c>
      <c r="E376" s="10">
        <f t="shared" si="41"/>
        <v>0</v>
      </c>
      <c r="F376" s="10">
        <f t="shared" si="41"/>
        <v>0</v>
      </c>
      <c r="G376" s="10">
        <f t="shared" si="41"/>
        <v>0</v>
      </c>
      <c r="H376" s="10">
        <f t="shared" si="41"/>
        <v>0</v>
      </c>
      <c r="I376" s="10">
        <f t="shared" si="41"/>
        <v>0</v>
      </c>
      <c r="J376" s="10">
        <f t="shared" si="41"/>
        <v>0</v>
      </c>
      <c r="K376" s="10">
        <f t="shared" si="41"/>
        <v>0</v>
      </c>
      <c r="L376" s="15">
        <f t="shared" si="41"/>
        <v>0</v>
      </c>
      <c r="M376" s="10">
        <f t="shared" si="41"/>
        <v>0</v>
      </c>
      <c r="N376" s="10">
        <f t="shared" si="41"/>
        <v>0</v>
      </c>
      <c r="O376" s="10">
        <f t="shared" si="41"/>
        <v>0</v>
      </c>
      <c r="P376" s="12" t="e">
        <f>L376-#REF!</f>
        <v>#REF!</v>
      </c>
      <c r="Q376" s="1" t="e">
        <f>P376-'ВЕРНАЯ на АВГУСТ'!P376</f>
        <v>#REF!</v>
      </c>
    </row>
    <row r="377" spans="1:17" ht="36" x14ac:dyDescent="0.25">
      <c r="A377" s="71"/>
      <c r="B377" s="71"/>
      <c r="C377" s="9" t="s">
        <v>10</v>
      </c>
      <c r="D377" s="10">
        <f t="shared" si="40"/>
        <v>0</v>
      </c>
      <c r="E377" s="10">
        <f t="shared" si="41"/>
        <v>0</v>
      </c>
      <c r="F377" s="10">
        <f t="shared" si="41"/>
        <v>0</v>
      </c>
      <c r="G377" s="10">
        <f t="shared" si="41"/>
        <v>0</v>
      </c>
      <c r="H377" s="10">
        <f t="shared" si="41"/>
        <v>0</v>
      </c>
      <c r="I377" s="10">
        <f t="shared" si="41"/>
        <v>0</v>
      </c>
      <c r="J377" s="10">
        <f t="shared" si="41"/>
        <v>0</v>
      </c>
      <c r="K377" s="10">
        <f t="shared" si="41"/>
        <v>0</v>
      </c>
      <c r="L377" s="15">
        <f t="shared" si="41"/>
        <v>0</v>
      </c>
      <c r="M377" s="10">
        <f t="shared" si="41"/>
        <v>0</v>
      </c>
      <c r="N377" s="10">
        <f t="shared" si="41"/>
        <v>0</v>
      </c>
      <c r="O377" s="10">
        <f t="shared" si="41"/>
        <v>0</v>
      </c>
      <c r="P377" s="12" t="e">
        <f>L377-#REF!</f>
        <v>#REF!</v>
      </c>
      <c r="Q377" s="1" t="e">
        <f>P377-'ВЕРНАЯ на АВГУСТ'!P377</f>
        <v>#REF!</v>
      </c>
    </row>
    <row r="378" spans="1:17" x14ac:dyDescent="0.25">
      <c r="A378" s="71"/>
      <c r="B378" s="9"/>
      <c r="C378" s="9"/>
      <c r="D378" s="10">
        <f t="shared" si="40"/>
        <v>0</v>
      </c>
      <c r="E378" s="10">
        <f t="shared" si="41"/>
        <v>0</v>
      </c>
      <c r="F378" s="10">
        <f t="shared" si="41"/>
        <v>0</v>
      </c>
      <c r="G378" s="10">
        <f t="shared" si="41"/>
        <v>0</v>
      </c>
      <c r="H378" s="10">
        <f t="shared" si="41"/>
        <v>0</v>
      </c>
      <c r="I378" s="10">
        <f t="shared" si="41"/>
        <v>0</v>
      </c>
      <c r="J378" s="10">
        <f t="shared" si="41"/>
        <v>0</v>
      </c>
      <c r="K378" s="10">
        <f t="shared" si="41"/>
        <v>0</v>
      </c>
      <c r="L378" s="15">
        <f t="shared" si="41"/>
        <v>0</v>
      </c>
      <c r="M378" s="10">
        <f t="shared" si="41"/>
        <v>0</v>
      </c>
      <c r="N378" s="10">
        <f t="shared" si="41"/>
        <v>0</v>
      </c>
      <c r="O378" s="10">
        <f t="shared" si="41"/>
        <v>0</v>
      </c>
      <c r="P378" s="12" t="e">
        <f>L378-#REF!</f>
        <v>#REF!</v>
      </c>
      <c r="Q378" s="1" t="e">
        <f>P378-'ВЕРНАЯ на АВГУСТ'!P378</f>
        <v>#REF!</v>
      </c>
    </row>
    <row r="379" spans="1:17" x14ac:dyDescent="0.25">
      <c r="A379" s="71"/>
      <c r="B379" s="71" t="s">
        <v>12</v>
      </c>
      <c r="C379" s="71"/>
      <c r="D379" s="71"/>
      <c r="E379" s="71"/>
      <c r="F379" s="71"/>
      <c r="G379" s="71"/>
      <c r="H379" s="71"/>
      <c r="I379" s="71"/>
      <c r="J379" s="71"/>
      <c r="K379" s="71"/>
      <c r="L379" s="17"/>
      <c r="M379" s="9"/>
      <c r="N379" s="9"/>
      <c r="O379" s="9"/>
      <c r="P379" s="12" t="e">
        <f>L379-#REF!</f>
        <v>#REF!</v>
      </c>
      <c r="Q379" s="1" t="e">
        <f>P379-'ВЕРНАЯ на АВГУСТ'!P379</f>
        <v>#REF!</v>
      </c>
    </row>
    <row r="380" spans="1:17" x14ac:dyDescent="0.25">
      <c r="A380" s="71"/>
      <c r="B380" s="71" t="s">
        <v>13</v>
      </c>
      <c r="C380" s="9" t="s">
        <v>6</v>
      </c>
      <c r="D380" s="10">
        <f t="shared" ref="D380:D397" si="42">SUM(E380:O380)</f>
        <v>270</v>
      </c>
      <c r="E380" s="10">
        <v>270</v>
      </c>
      <c r="F380" s="10">
        <v>0</v>
      </c>
      <c r="G380" s="10">
        <v>0</v>
      </c>
      <c r="H380" s="10">
        <v>0</v>
      </c>
      <c r="I380" s="10">
        <v>0</v>
      </c>
      <c r="J380" s="10">
        <v>0</v>
      </c>
      <c r="K380" s="10">
        <v>0</v>
      </c>
      <c r="L380" s="15">
        <v>0</v>
      </c>
      <c r="M380" s="10">
        <v>0</v>
      </c>
      <c r="N380" s="10">
        <v>0</v>
      </c>
      <c r="O380" s="10">
        <v>0</v>
      </c>
      <c r="P380" s="12" t="e">
        <f>L380-#REF!</f>
        <v>#REF!</v>
      </c>
      <c r="Q380" s="1" t="e">
        <f>P380-'ВЕРНАЯ на АВГУСТ'!P380</f>
        <v>#REF!</v>
      </c>
    </row>
    <row r="381" spans="1:17" x14ac:dyDescent="0.25">
      <c r="A381" s="71"/>
      <c r="B381" s="71"/>
      <c r="C381" s="9" t="s">
        <v>7</v>
      </c>
      <c r="D381" s="10">
        <f t="shared" si="42"/>
        <v>270</v>
      </c>
      <c r="E381" s="10">
        <v>270</v>
      </c>
      <c r="F381" s="10">
        <v>0</v>
      </c>
      <c r="G381" s="10">
        <v>0</v>
      </c>
      <c r="H381" s="10">
        <v>0</v>
      </c>
      <c r="I381" s="10">
        <v>0</v>
      </c>
      <c r="J381" s="10">
        <v>0</v>
      </c>
      <c r="K381" s="10">
        <v>0</v>
      </c>
      <c r="L381" s="15">
        <v>0</v>
      </c>
      <c r="M381" s="10">
        <v>0</v>
      </c>
      <c r="N381" s="10">
        <v>0</v>
      </c>
      <c r="O381" s="10">
        <v>0</v>
      </c>
      <c r="P381" s="12" t="e">
        <f>L381-#REF!</f>
        <v>#REF!</v>
      </c>
      <c r="Q381" s="1" t="e">
        <f>P381-'ВЕРНАЯ на АВГУСТ'!P381</f>
        <v>#REF!</v>
      </c>
    </row>
    <row r="382" spans="1:17" ht="24" x14ac:dyDescent="0.25">
      <c r="A382" s="71"/>
      <c r="B382" s="71"/>
      <c r="C382" s="9" t="s">
        <v>8</v>
      </c>
      <c r="D382" s="10">
        <f t="shared" si="42"/>
        <v>0</v>
      </c>
      <c r="E382" s="10">
        <v>0</v>
      </c>
      <c r="F382" s="10">
        <v>0</v>
      </c>
      <c r="G382" s="10">
        <v>0</v>
      </c>
      <c r="H382" s="10">
        <v>0</v>
      </c>
      <c r="I382" s="10">
        <v>0</v>
      </c>
      <c r="J382" s="10">
        <v>0</v>
      </c>
      <c r="K382" s="10">
        <v>0</v>
      </c>
      <c r="L382" s="15">
        <v>0</v>
      </c>
      <c r="M382" s="10">
        <v>0</v>
      </c>
      <c r="N382" s="10">
        <v>0</v>
      </c>
      <c r="O382" s="10">
        <v>0</v>
      </c>
      <c r="P382" s="12" t="e">
        <f>L382-#REF!</f>
        <v>#REF!</v>
      </c>
      <c r="Q382" s="1" t="e">
        <f>P382-'ВЕРНАЯ на АВГУСТ'!P382</f>
        <v>#REF!</v>
      </c>
    </row>
    <row r="383" spans="1:17" ht="24" x14ac:dyDescent="0.25">
      <c r="A383" s="71"/>
      <c r="B383" s="71"/>
      <c r="C383" s="9" t="s">
        <v>9</v>
      </c>
      <c r="D383" s="10">
        <f t="shared" si="42"/>
        <v>0</v>
      </c>
      <c r="E383" s="10">
        <v>0</v>
      </c>
      <c r="F383" s="10">
        <v>0</v>
      </c>
      <c r="G383" s="10">
        <v>0</v>
      </c>
      <c r="H383" s="10">
        <v>0</v>
      </c>
      <c r="I383" s="10">
        <v>0</v>
      </c>
      <c r="J383" s="10">
        <v>0</v>
      </c>
      <c r="K383" s="10">
        <v>0</v>
      </c>
      <c r="L383" s="15">
        <v>0</v>
      </c>
      <c r="M383" s="10">
        <v>0</v>
      </c>
      <c r="N383" s="10">
        <v>0</v>
      </c>
      <c r="O383" s="10">
        <v>0</v>
      </c>
      <c r="P383" s="12" t="e">
        <f>L383-#REF!</f>
        <v>#REF!</v>
      </c>
      <c r="Q383" s="1" t="e">
        <f>P383-'ВЕРНАЯ на АВГУСТ'!P383</f>
        <v>#REF!</v>
      </c>
    </row>
    <row r="384" spans="1:17" ht="36" x14ac:dyDescent="0.25">
      <c r="A384" s="71"/>
      <c r="B384" s="71"/>
      <c r="C384" s="9" t="s">
        <v>10</v>
      </c>
      <c r="D384" s="10">
        <f t="shared" si="42"/>
        <v>0</v>
      </c>
      <c r="E384" s="10">
        <v>0</v>
      </c>
      <c r="F384" s="10">
        <v>0</v>
      </c>
      <c r="G384" s="10">
        <v>0</v>
      </c>
      <c r="H384" s="10">
        <v>0</v>
      </c>
      <c r="I384" s="10">
        <v>0</v>
      </c>
      <c r="J384" s="10">
        <v>0</v>
      </c>
      <c r="K384" s="10">
        <v>0</v>
      </c>
      <c r="L384" s="15">
        <v>0</v>
      </c>
      <c r="M384" s="10">
        <v>0</v>
      </c>
      <c r="N384" s="10">
        <v>0</v>
      </c>
      <c r="O384" s="10">
        <v>0</v>
      </c>
      <c r="P384" s="12" t="e">
        <f>L384-#REF!</f>
        <v>#REF!</v>
      </c>
      <c r="Q384" s="1" t="e">
        <f>P384-'ВЕРНАЯ на АВГУСТ'!P384</f>
        <v>#REF!</v>
      </c>
    </row>
    <row r="385" spans="1:17" x14ac:dyDescent="0.25">
      <c r="A385" s="71"/>
      <c r="B385" s="9"/>
      <c r="C385" s="9"/>
      <c r="D385" s="10">
        <f t="shared" si="42"/>
        <v>0</v>
      </c>
      <c r="E385" s="10"/>
      <c r="F385" s="10"/>
      <c r="G385" s="10"/>
      <c r="H385" s="10"/>
      <c r="I385" s="10"/>
      <c r="J385" s="10"/>
      <c r="K385" s="10"/>
      <c r="L385" s="15"/>
      <c r="M385" s="10"/>
      <c r="N385" s="10"/>
      <c r="O385" s="10"/>
      <c r="P385" s="12" t="e">
        <f>L385-#REF!</f>
        <v>#REF!</v>
      </c>
      <c r="Q385" s="1" t="e">
        <f>P385-'ВЕРНАЯ на АВГУСТ'!P385</f>
        <v>#REF!</v>
      </c>
    </row>
    <row r="386" spans="1:17" x14ac:dyDescent="0.25">
      <c r="A386" s="71"/>
      <c r="B386" s="71" t="s">
        <v>16</v>
      </c>
      <c r="C386" s="9" t="s">
        <v>6</v>
      </c>
      <c r="D386" s="10">
        <f t="shared" si="42"/>
        <v>83.6</v>
      </c>
      <c r="E386" s="10">
        <v>0</v>
      </c>
      <c r="F386" s="10">
        <v>0</v>
      </c>
      <c r="G386" s="10">
        <v>0</v>
      </c>
      <c r="H386" s="10">
        <v>0</v>
      </c>
      <c r="I386" s="10">
        <v>83.6</v>
      </c>
      <c r="J386" s="10">
        <v>0</v>
      </c>
      <c r="K386" s="10">
        <v>0</v>
      </c>
      <c r="L386" s="15">
        <v>0</v>
      </c>
      <c r="M386" s="10">
        <v>0</v>
      </c>
      <c r="N386" s="10">
        <v>0</v>
      </c>
      <c r="O386" s="10">
        <v>0</v>
      </c>
      <c r="P386" s="12" t="e">
        <f>L386-#REF!</f>
        <v>#REF!</v>
      </c>
      <c r="Q386" s="1" t="e">
        <f>P386-'ВЕРНАЯ на АВГУСТ'!P386</f>
        <v>#REF!</v>
      </c>
    </row>
    <row r="387" spans="1:17" x14ac:dyDescent="0.25">
      <c r="A387" s="71"/>
      <c r="B387" s="71"/>
      <c r="C387" s="9" t="s">
        <v>7</v>
      </c>
      <c r="D387" s="10">
        <f t="shared" si="42"/>
        <v>83.6</v>
      </c>
      <c r="E387" s="10">
        <v>0</v>
      </c>
      <c r="F387" s="10">
        <v>0</v>
      </c>
      <c r="G387" s="10">
        <v>0</v>
      </c>
      <c r="H387" s="10">
        <v>0</v>
      </c>
      <c r="I387" s="10">
        <v>83.6</v>
      </c>
      <c r="J387" s="10">
        <v>0</v>
      </c>
      <c r="K387" s="10">
        <v>0</v>
      </c>
      <c r="L387" s="15">
        <v>0</v>
      </c>
      <c r="M387" s="10">
        <v>0</v>
      </c>
      <c r="N387" s="10">
        <v>0</v>
      </c>
      <c r="O387" s="10">
        <v>0</v>
      </c>
      <c r="P387" s="12" t="e">
        <f>L387-#REF!</f>
        <v>#REF!</v>
      </c>
      <c r="Q387" s="1" t="e">
        <f>P387-'ВЕРНАЯ на АВГУСТ'!P387</f>
        <v>#REF!</v>
      </c>
    </row>
    <row r="388" spans="1:17" ht="24" x14ac:dyDescent="0.25">
      <c r="A388" s="71"/>
      <c r="B388" s="71"/>
      <c r="C388" s="9" t="s">
        <v>8</v>
      </c>
      <c r="D388" s="10">
        <f t="shared" si="42"/>
        <v>0</v>
      </c>
      <c r="E388" s="10">
        <v>0</v>
      </c>
      <c r="F388" s="10">
        <v>0</v>
      </c>
      <c r="G388" s="10">
        <v>0</v>
      </c>
      <c r="H388" s="10">
        <v>0</v>
      </c>
      <c r="I388" s="10">
        <v>0</v>
      </c>
      <c r="J388" s="10">
        <v>0</v>
      </c>
      <c r="K388" s="10">
        <v>0</v>
      </c>
      <c r="L388" s="15">
        <v>0</v>
      </c>
      <c r="M388" s="10">
        <v>0</v>
      </c>
      <c r="N388" s="10">
        <v>0</v>
      </c>
      <c r="O388" s="10">
        <v>0</v>
      </c>
      <c r="P388" s="12" t="e">
        <f>L388-#REF!</f>
        <v>#REF!</v>
      </c>
      <c r="Q388" s="1" t="e">
        <f>P388-'ВЕРНАЯ на АВГУСТ'!P388</f>
        <v>#REF!</v>
      </c>
    </row>
    <row r="389" spans="1:17" ht="24" x14ac:dyDescent="0.25">
      <c r="A389" s="71"/>
      <c r="B389" s="71"/>
      <c r="C389" s="9" t="s">
        <v>9</v>
      </c>
      <c r="D389" s="10">
        <f t="shared" si="42"/>
        <v>0</v>
      </c>
      <c r="E389" s="10">
        <v>0</v>
      </c>
      <c r="F389" s="10">
        <v>0</v>
      </c>
      <c r="G389" s="10">
        <v>0</v>
      </c>
      <c r="H389" s="10">
        <v>0</v>
      </c>
      <c r="I389" s="10">
        <v>0</v>
      </c>
      <c r="J389" s="10">
        <v>0</v>
      </c>
      <c r="K389" s="10">
        <v>0</v>
      </c>
      <c r="L389" s="15">
        <v>0</v>
      </c>
      <c r="M389" s="10">
        <v>0</v>
      </c>
      <c r="N389" s="10">
        <v>0</v>
      </c>
      <c r="O389" s="10">
        <v>0</v>
      </c>
      <c r="P389" s="12" t="e">
        <f>L389-#REF!</f>
        <v>#REF!</v>
      </c>
      <c r="Q389" s="1" t="e">
        <f>P389-'ВЕРНАЯ на АВГУСТ'!P389</f>
        <v>#REF!</v>
      </c>
    </row>
    <row r="390" spans="1:17" ht="36" x14ac:dyDescent="0.25">
      <c r="A390" s="71"/>
      <c r="B390" s="71"/>
      <c r="C390" s="9" t="s">
        <v>10</v>
      </c>
      <c r="D390" s="10">
        <f t="shared" si="42"/>
        <v>0</v>
      </c>
      <c r="E390" s="10">
        <v>0</v>
      </c>
      <c r="F390" s="10">
        <v>0</v>
      </c>
      <c r="G390" s="10">
        <v>0</v>
      </c>
      <c r="H390" s="10">
        <v>0</v>
      </c>
      <c r="I390" s="10">
        <v>0</v>
      </c>
      <c r="J390" s="10">
        <v>0</v>
      </c>
      <c r="K390" s="10">
        <v>0</v>
      </c>
      <c r="L390" s="15">
        <v>0</v>
      </c>
      <c r="M390" s="10">
        <v>0</v>
      </c>
      <c r="N390" s="10">
        <v>0</v>
      </c>
      <c r="O390" s="10">
        <v>0</v>
      </c>
      <c r="P390" s="12" t="e">
        <f>L390-#REF!</f>
        <v>#REF!</v>
      </c>
      <c r="Q390" s="1" t="e">
        <f>P390-'ВЕРНАЯ на АВГУСТ'!P390</f>
        <v>#REF!</v>
      </c>
    </row>
    <row r="391" spans="1:17" x14ac:dyDescent="0.25">
      <c r="A391" s="9"/>
      <c r="B391" s="9"/>
      <c r="C391" s="9"/>
      <c r="D391" s="10">
        <f t="shared" si="42"/>
        <v>0</v>
      </c>
      <c r="E391" s="10"/>
      <c r="F391" s="10"/>
      <c r="G391" s="10"/>
      <c r="H391" s="10"/>
      <c r="I391" s="10"/>
      <c r="J391" s="10"/>
      <c r="K391" s="10"/>
      <c r="L391" s="15"/>
      <c r="M391" s="10"/>
      <c r="N391" s="10"/>
      <c r="O391" s="10"/>
      <c r="P391" s="12" t="e">
        <f>L391-#REF!</f>
        <v>#REF!</v>
      </c>
      <c r="Q391" s="1" t="e">
        <f>P391-'ВЕРНАЯ на АВГУСТ'!P391</f>
        <v>#REF!</v>
      </c>
    </row>
    <row r="392" spans="1:17" x14ac:dyDescent="0.25">
      <c r="A392" s="71" t="s">
        <v>65</v>
      </c>
      <c r="B392" s="71"/>
      <c r="C392" s="9" t="s">
        <v>6</v>
      </c>
      <c r="D392" s="10">
        <f t="shared" si="42"/>
        <v>10520</v>
      </c>
      <c r="E392" s="10">
        <f t="shared" ref="E392:O397" si="43">E399+E405</f>
        <v>520</v>
      </c>
      <c r="F392" s="10">
        <f t="shared" si="43"/>
        <v>0</v>
      </c>
      <c r="G392" s="10">
        <f t="shared" si="43"/>
        <v>0</v>
      </c>
      <c r="H392" s="10">
        <f t="shared" si="43"/>
        <v>0</v>
      </c>
      <c r="I392" s="10">
        <f t="shared" si="43"/>
        <v>0</v>
      </c>
      <c r="J392" s="10">
        <f t="shared" si="43"/>
        <v>10000</v>
      </c>
      <c r="K392" s="10">
        <f t="shared" si="43"/>
        <v>0</v>
      </c>
      <c r="L392" s="15">
        <f t="shared" si="43"/>
        <v>0</v>
      </c>
      <c r="M392" s="10">
        <f t="shared" si="43"/>
        <v>0</v>
      </c>
      <c r="N392" s="10">
        <f t="shared" si="43"/>
        <v>0</v>
      </c>
      <c r="O392" s="10">
        <f t="shared" si="43"/>
        <v>0</v>
      </c>
      <c r="P392" s="12" t="e">
        <f>L392-#REF!</f>
        <v>#REF!</v>
      </c>
      <c r="Q392" s="1" t="e">
        <f>P392-'ВЕРНАЯ на АВГУСТ'!P392</f>
        <v>#REF!</v>
      </c>
    </row>
    <row r="393" spans="1:17" x14ac:dyDescent="0.25">
      <c r="A393" s="71"/>
      <c r="B393" s="71"/>
      <c r="C393" s="9" t="s">
        <v>7</v>
      </c>
      <c r="D393" s="10">
        <f t="shared" si="42"/>
        <v>520</v>
      </c>
      <c r="E393" s="10">
        <f t="shared" si="43"/>
        <v>520</v>
      </c>
      <c r="F393" s="10">
        <f t="shared" si="43"/>
        <v>0</v>
      </c>
      <c r="G393" s="10">
        <f t="shared" si="43"/>
        <v>0</v>
      </c>
      <c r="H393" s="10">
        <f t="shared" si="43"/>
        <v>0</v>
      </c>
      <c r="I393" s="10">
        <f t="shared" si="43"/>
        <v>0</v>
      </c>
      <c r="J393" s="10">
        <f t="shared" si="43"/>
        <v>0</v>
      </c>
      <c r="K393" s="10">
        <f t="shared" si="43"/>
        <v>0</v>
      </c>
      <c r="L393" s="15">
        <f t="shared" si="43"/>
        <v>0</v>
      </c>
      <c r="M393" s="10">
        <f t="shared" si="43"/>
        <v>0</v>
      </c>
      <c r="N393" s="10">
        <f t="shared" si="43"/>
        <v>0</v>
      </c>
      <c r="O393" s="10">
        <f t="shared" si="43"/>
        <v>0</v>
      </c>
      <c r="P393" s="12" t="e">
        <f>L393-#REF!</f>
        <v>#REF!</v>
      </c>
      <c r="Q393" s="1" t="e">
        <f>P393-'ВЕРНАЯ на АВГУСТ'!P393</f>
        <v>#REF!</v>
      </c>
    </row>
    <row r="394" spans="1:17" ht="24" x14ac:dyDescent="0.25">
      <c r="A394" s="71"/>
      <c r="B394" s="71"/>
      <c r="C394" s="9" t="s">
        <v>8</v>
      </c>
      <c r="D394" s="10">
        <f t="shared" si="42"/>
        <v>0</v>
      </c>
      <c r="E394" s="10">
        <f t="shared" si="43"/>
        <v>0</v>
      </c>
      <c r="F394" s="10">
        <f t="shared" si="43"/>
        <v>0</v>
      </c>
      <c r="G394" s="10">
        <f t="shared" si="43"/>
        <v>0</v>
      </c>
      <c r="H394" s="10">
        <f t="shared" si="43"/>
        <v>0</v>
      </c>
      <c r="I394" s="10">
        <f t="shared" si="43"/>
        <v>0</v>
      </c>
      <c r="J394" s="10">
        <f t="shared" si="43"/>
        <v>0</v>
      </c>
      <c r="K394" s="10">
        <f t="shared" si="43"/>
        <v>0</v>
      </c>
      <c r="L394" s="15">
        <f t="shared" si="43"/>
        <v>0</v>
      </c>
      <c r="M394" s="10">
        <f t="shared" si="43"/>
        <v>0</v>
      </c>
      <c r="N394" s="10">
        <f t="shared" si="43"/>
        <v>0</v>
      </c>
      <c r="O394" s="10">
        <f t="shared" si="43"/>
        <v>0</v>
      </c>
      <c r="P394" s="12" t="e">
        <f>L394-#REF!</f>
        <v>#REF!</v>
      </c>
      <c r="Q394" s="1" t="e">
        <f>P394-'ВЕРНАЯ на АВГУСТ'!P394</f>
        <v>#REF!</v>
      </c>
    </row>
    <row r="395" spans="1:17" ht="24" x14ac:dyDescent="0.25">
      <c r="A395" s="71"/>
      <c r="B395" s="71"/>
      <c r="C395" s="9" t="s">
        <v>9</v>
      </c>
      <c r="D395" s="10">
        <f t="shared" si="42"/>
        <v>0</v>
      </c>
      <c r="E395" s="10">
        <f t="shared" si="43"/>
        <v>0</v>
      </c>
      <c r="F395" s="10">
        <f t="shared" si="43"/>
        <v>0</v>
      </c>
      <c r="G395" s="10">
        <f t="shared" si="43"/>
        <v>0</v>
      </c>
      <c r="H395" s="10">
        <f t="shared" si="43"/>
        <v>0</v>
      </c>
      <c r="I395" s="10">
        <f t="shared" si="43"/>
        <v>0</v>
      </c>
      <c r="J395" s="10">
        <f t="shared" si="43"/>
        <v>0</v>
      </c>
      <c r="K395" s="10">
        <f t="shared" si="43"/>
        <v>0</v>
      </c>
      <c r="L395" s="15">
        <f t="shared" si="43"/>
        <v>0</v>
      </c>
      <c r="M395" s="10">
        <f t="shared" si="43"/>
        <v>0</v>
      </c>
      <c r="N395" s="10">
        <f t="shared" si="43"/>
        <v>0</v>
      </c>
      <c r="O395" s="10">
        <f t="shared" si="43"/>
        <v>0</v>
      </c>
      <c r="P395" s="12" t="e">
        <f>L395-#REF!</f>
        <v>#REF!</v>
      </c>
      <c r="Q395" s="1" t="e">
        <f>P395-'ВЕРНАЯ на АВГУСТ'!P395</f>
        <v>#REF!</v>
      </c>
    </row>
    <row r="396" spans="1:17" ht="36" x14ac:dyDescent="0.25">
      <c r="A396" s="71"/>
      <c r="B396" s="71"/>
      <c r="C396" s="9" t="s">
        <v>10</v>
      </c>
      <c r="D396" s="10">
        <f t="shared" si="42"/>
        <v>0</v>
      </c>
      <c r="E396" s="10">
        <f t="shared" si="43"/>
        <v>0</v>
      </c>
      <c r="F396" s="10">
        <f t="shared" si="43"/>
        <v>0</v>
      </c>
      <c r="G396" s="10">
        <f t="shared" si="43"/>
        <v>0</v>
      </c>
      <c r="H396" s="10">
        <f t="shared" si="43"/>
        <v>0</v>
      </c>
      <c r="I396" s="10">
        <f t="shared" si="43"/>
        <v>0</v>
      </c>
      <c r="J396" s="10">
        <f t="shared" si="43"/>
        <v>0</v>
      </c>
      <c r="K396" s="10">
        <f t="shared" si="43"/>
        <v>0</v>
      </c>
      <c r="L396" s="15">
        <f t="shared" si="43"/>
        <v>0</v>
      </c>
      <c r="M396" s="10">
        <f t="shared" si="43"/>
        <v>0</v>
      </c>
      <c r="N396" s="10">
        <f t="shared" si="43"/>
        <v>0</v>
      </c>
      <c r="O396" s="10">
        <f t="shared" si="43"/>
        <v>0</v>
      </c>
      <c r="P396" s="12" t="e">
        <f>L396-#REF!</f>
        <v>#REF!</v>
      </c>
      <c r="Q396" s="1" t="e">
        <f>P396-'ВЕРНАЯ на АВГУСТ'!P396</f>
        <v>#REF!</v>
      </c>
    </row>
    <row r="397" spans="1:17" ht="72" x14ac:dyDescent="0.25">
      <c r="A397" s="71"/>
      <c r="B397" s="71"/>
      <c r="C397" s="9" t="s">
        <v>11</v>
      </c>
      <c r="D397" s="10">
        <f t="shared" si="42"/>
        <v>10000</v>
      </c>
      <c r="E397" s="10">
        <f t="shared" si="43"/>
        <v>0</v>
      </c>
      <c r="F397" s="10">
        <f t="shared" si="43"/>
        <v>0</v>
      </c>
      <c r="G397" s="10">
        <f t="shared" si="43"/>
        <v>0</v>
      </c>
      <c r="H397" s="10">
        <f t="shared" si="43"/>
        <v>0</v>
      </c>
      <c r="I397" s="10">
        <f t="shared" si="43"/>
        <v>0</v>
      </c>
      <c r="J397" s="10">
        <f t="shared" si="43"/>
        <v>10000</v>
      </c>
      <c r="K397" s="10">
        <f t="shared" si="43"/>
        <v>0</v>
      </c>
      <c r="L397" s="15">
        <f t="shared" si="43"/>
        <v>0</v>
      </c>
      <c r="M397" s="10">
        <f t="shared" si="43"/>
        <v>0</v>
      </c>
      <c r="N397" s="10">
        <f t="shared" si="43"/>
        <v>0</v>
      </c>
      <c r="O397" s="10">
        <f t="shared" si="43"/>
        <v>0</v>
      </c>
      <c r="P397" s="12" t="e">
        <f>L397-#REF!</f>
        <v>#REF!</v>
      </c>
      <c r="Q397" s="1" t="e">
        <f>P397-'ВЕРНАЯ на АВГУСТ'!P397</f>
        <v>#REF!</v>
      </c>
    </row>
    <row r="398" spans="1:17" x14ac:dyDescent="0.25">
      <c r="A398" s="71"/>
      <c r="B398" s="71" t="s">
        <v>12</v>
      </c>
      <c r="C398" s="71"/>
      <c r="D398" s="71"/>
      <c r="E398" s="71"/>
      <c r="F398" s="71"/>
      <c r="G398" s="71"/>
      <c r="H398" s="71"/>
      <c r="I398" s="71"/>
      <c r="J398" s="71"/>
      <c r="K398" s="71"/>
      <c r="L398" s="17"/>
      <c r="M398" s="9"/>
      <c r="N398" s="9"/>
      <c r="O398" s="9"/>
      <c r="P398" s="12" t="e">
        <f>L398-#REF!</f>
        <v>#REF!</v>
      </c>
      <c r="Q398" s="1" t="e">
        <f>P398-'ВЕРНАЯ на АВГУСТ'!P398</f>
        <v>#REF!</v>
      </c>
    </row>
    <row r="399" spans="1:17" x14ac:dyDescent="0.25">
      <c r="A399" s="71"/>
      <c r="B399" s="71" t="s">
        <v>13</v>
      </c>
      <c r="C399" s="9" t="s">
        <v>6</v>
      </c>
      <c r="D399" s="10">
        <f t="shared" ref="D399:D416" si="44">SUM(E399:O399)</f>
        <v>520</v>
      </c>
      <c r="E399" s="10">
        <v>520</v>
      </c>
      <c r="F399" s="10">
        <v>0</v>
      </c>
      <c r="G399" s="10">
        <v>0</v>
      </c>
      <c r="H399" s="10">
        <v>0</v>
      </c>
      <c r="I399" s="10">
        <v>0</v>
      </c>
      <c r="J399" s="10">
        <v>0</v>
      </c>
      <c r="K399" s="10">
        <v>0</v>
      </c>
      <c r="L399" s="15">
        <v>0</v>
      </c>
      <c r="M399" s="10">
        <v>0</v>
      </c>
      <c r="N399" s="10">
        <v>0</v>
      </c>
      <c r="O399" s="10">
        <v>0</v>
      </c>
      <c r="P399" s="12" t="e">
        <f>L399-#REF!</f>
        <v>#REF!</v>
      </c>
      <c r="Q399" s="1" t="e">
        <f>P399-'ВЕРНАЯ на АВГУСТ'!P399</f>
        <v>#REF!</v>
      </c>
    </row>
    <row r="400" spans="1:17" x14ac:dyDescent="0.25">
      <c r="A400" s="71"/>
      <c r="B400" s="71"/>
      <c r="C400" s="9" t="s">
        <v>7</v>
      </c>
      <c r="D400" s="10">
        <f t="shared" si="44"/>
        <v>520</v>
      </c>
      <c r="E400" s="10">
        <v>520</v>
      </c>
      <c r="F400" s="10">
        <v>0</v>
      </c>
      <c r="G400" s="10">
        <v>0</v>
      </c>
      <c r="H400" s="10">
        <v>0</v>
      </c>
      <c r="I400" s="10">
        <v>0</v>
      </c>
      <c r="J400" s="10">
        <v>0</v>
      </c>
      <c r="K400" s="10">
        <v>0</v>
      </c>
      <c r="L400" s="15">
        <v>0</v>
      </c>
      <c r="M400" s="10">
        <v>0</v>
      </c>
      <c r="N400" s="10">
        <v>0</v>
      </c>
      <c r="O400" s="10">
        <v>0</v>
      </c>
      <c r="P400" s="12" t="e">
        <f>L400-#REF!</f>
        <v>#REF!</v>
      </c>
      <c r="Q400" s="1" t="e">
        <f>P400-'ВЕРНАЯ на АВГУСТ'!P400</f>
        <v>#REF!</v>
      </c>
    </row>
    <row r="401" spans="1:17" ht="24" x14ac:dyDescent="0.25">
      <c r="A401" s="71"/>
      <c r="B401" s="71"/>
      <c r="C401" s="9" t="s">
        <v>8</v>
      </c>
      <c r="D401" s="10">
        <f t="shared" si="44"/>
        <v>0</v>
      </c>
      <c r="E401" s="10">
        <v>0</v>
      </c>
      <c r="F401" s="10">
        <v>0</v>
      </c>
      <c r="G401" s="10">
        <v>0</v>
      </c>
      <c r="H401" s="10">
        <v>0</v>
      </c>
      <c r="I401" s="10">
        <v>0</v>
      </c>
      <c r="J401" s="10">
        <v>0</v>
      </c>
      <c r="K401" s="10">
        <v>0</v>
      </c>
      <c r="L401" s="15">
        <v>0</v>
      </c>
      <c r="M401" s="10">
        <v>0</v>
      </c>
      <c r="N401" s="10">
        <v>0</v>
      </c>
      <c r="O401" s="10">
        <v>0</v>
      </c>
      <c r="P401" s="12" t="e">
        <f>L401-#REF!</f>
        <v>#REF!</v>
      </c>
      <c r="Q401" s="1" t="e">
        <f>P401-'ВЕРНАЯ на АВГУСТ'!P401</f>
        <v>#REF!</v>
      </c>
    </row>
    <row r="402" spans="1:17" ht="24" x14ac:dyDescent="0.25">
      <c r="A402" s="71"/>
      <c r="B402" s="71"/>
      <c r="C402" s="9" t="s">
        <v>9</v>
      </c>
      <c r="D402" s="10">
        <f t="shared" si="44"/>
        <v>0</v>
      </c>
      <c r="E402" s="10">
        <v>0</v>
      </c>
      <c r="F402" s="10">
        <v>0</v>
      </c>
      <c r="G402" s="10">
        <v>0</v>
      </c>
      <c r="H402" s="10">
        <v>0</v>
      </c>
      <c r="I402" s="10">
        <v>0</v>
      </c>
      <c r="J402" s="10">
        <v>0</v>
      </c>
      <c r="K402" s="10">
        <v>0</v>
      </c>
      <c r="L402" s="15">
        <v>0</v>
      </c>
      <c r="M402" s="10">
        <v>0</v>
      </c>
      <c r="N402" s="10">
        <v>0</v>
      </c>
      <c r="O402" s="10">
        <v>0</v>
      </c>
      <c r="P402" s="12" t="e">
        <f>L402-#REF!</f>
        <v>#REF!</v>
      </c>
      <c r="Q402" s="1" t="e">
        <f>P402-'ВЕРНАЯ на АВГУСТ'!P402</f>
        <v>#REF!</v>
      </c>
    </row>
    <row r="403" spans="1:17" ht="36" x14ac:dyDescent="0.25">
      <c r="A403" s="71"/>
      <c r="B403" s="71"/>
      <c r="C403" s="9" t="s">
        <v>10</v>
      </c>
      <c r="D403" s="10">
        <f t="shared" si="44"/>
        <v>0</v>
      </c>
      <c r="E403" s="10">
        <v>0</v>
      </c>
      <c r="F403" s="10">
        <v>0</v>
      </c>
      <c r="G403" s="10">
        <v>0</v>
      </c>
      <c r="H403" s="10">
        <v>0</v>
      </c>
      <c r="I403" s="10">
        <v>0</v>
      </c>
      <c r="J403" s="10">
        <v>0</v>
      </c>
      <c r="K403" s="10">
        <v>0</v>
      </c>
      <c r="L403" s="15">
        <v>0</v>
      </c>
      <c r="M403" s="10">
        <v>0</v>
      </c>
      <c r="N403" s="10">
        <v>0</v>
      </c>
      <c r="O403" s="10">
        <v>0</v>
      </c>
      <c r="P403" s="12" t="e">
        <f>L403-#REF!</f>
        <v>#REF!</v>
      </c>
      <c r="Q403" s="1" t="e">
        <f>P403-'ВЕРНАЯ на АВГУСТ'!P403</f>
        <v>#REF!</v>
      </c>
    </row>
    <row r="404" spans="1:17" x14ac:dyDescent="0.25">
      <c r="A404" s="71"/>
      <c r="B404" s="9"/>
      <c r="C404" s="9"/>
      <c r="D404" s="10">
        <f t="shared" si="44"/>
        <v>0</v>
      </c>
      <c r="E404" s="10"/>
      <c r="F404" s="10"/>
      <c r="G404" s="10"/>
      <c r="H404" s="10"/>
      <c r="I404" s="10"/>
      <c r="J404" s="10"/>
      <c r="K404" s="10"/>
      <c r="L404" s="15"/>
      <c r="M404" s="10"/>
      <c r="N404" s="10"/>
      <c r="O404" s="10"/>
      <c r="P404" s="12" t="e">
        <f>L404-#REF!</f>
        <v>#REF!</v>
      </c>
      <c r="Q404" s="1" t="e">
        <f>P404-'ВЕРНАЯ на АВГУСТ'!P404</f>
        <v>#REF!</v>
      </c>
    </row>
    <row r="405" spans="1:17" x14ac:dyDescent="0.25">
      <c r="A405" s="71"/>
      <c r="B405" s="71" t="s">
        <v>16</v>
      </c>
      <c r="C405" s="9" t="s">
        <v>6</v>
      </c>
      <c r="D405" s="10">
        <f t="shared" si="44"/>
        <v>10000</v>
      </c>
      <c r="E405" s="10">
        <v>0</v>
      </c>
      <c r="F405" s="10">
        <v>0</v>
      </c>
      <c r="G405" s="10">
        <v>0</v>
      </c>
      <c r="H405" s="10">
        <v>0</v>
      </c>
      <c r="I405" s="10">
        <v>0</v>
      </c>
      <c r="J405" s="10">
        <v>10000</v>
      </c>
      <c r="K405" s="10">
        <v>0</v>
      </c>
      <c r="L405" s="15">
        <v>0</v>
      </c>
      <c r="M405" s="10">
        <v>0</v>
      </c>
      <c r="N405" s="10">
        <v>0</v>
      </c>
      <c r="O405" s="10">
        <v>0</v>
      </c>
      <c r="P405" s="12" t="e">
        <f>L405-#REF!</f>
        <v>#REF!</v>
      </c>
      <c r="Q405" s="1" t="e">
        <f>P405-'ВЕРНАЯ на АВГУСТ'!P405</f>
        <v>#REF!</v>
      </c>
    </row>
    <row r="406" spans="1:17" x14ac:dyDescent="0.25">
      <c r="A406" s="71"/>
      <c r="B406" s="71"/>
      <c r="C406" s="9" t="s">
        <v>7</v>
      </c>
      <c r="D406" s="10">
        <f t="shared" si="44"/>
        <v>0</v>
      </c>
      <c r="E406" s="10">
        <v>0</v>
      </c>
      <c r="F406" s="10">
        <v>0</v>
      </c>
      <c r="G406" s="10">
        <v>0</v>
      </c>
      <c r="H406" s="10">
        <v>0</v>
      </c>
      <c r="I406" s="10">
        <v>0</v>
      </c>
      <c r="J406" s="10">
        <v>0</v>
      </c>
      <c r="K406" s="10">
        <v>0</v>
      </c>
      <c r="L406" s="15">
        <v>0</v>
      </c>
      <c r="M406" s="10">
        <v>0</v>
      </c>
      <c r="N406" s="10">
        <v>0</v>
      </c>
      <c r="O406" s="10">
        <v>0</v>
      </c>
      <c r="P406" s="12" t="e">
        <f>L406-#REF!</f>
        <v>#REF!</v>
      </c>
      <c r="Q406" s="1" t="e">
        <f>P406-'ВЕРНАЯ на АВГУСТ'!P406</f>
        <v>#REF!</v>
      </c>
    </row>
    <row r="407" spans="1:17" ht="24" x14ac:dyDescent="0.25">
      <c r="A407" s="71"/>
      <c r="B407" s="71"/>
      <c r="C407" s="9" t="s">
        <v>8</v>
      </c>
      <c r="D407" s="10">
        <f t="shared" si="44"/>
        <v>0</v>
      </c>
      <c r="E407" s="10">
        <v>0</v>
      </c>
      <c r="F407" s="10">
        <v>0</v>
      </c>
      <c r="G407" s="10">
        <v>0</v>
      </c>
      <c r="H407" s="10">
        <v>0</v>
      </c>
      <c r="I407" s="10">
        <v>0</v>
      </c>
      <c r="J407" s="10">
        <v>0</v>
      </c>
      <c r="K407" s="10">
        <v>0</v>
      </c>
      <c r="L407" s="15">
        <v>0</v>
      </c>
      <c r="M407" s="10">
        <v>0</v>
      </c>
      <c r="N407" s="10">
        <v>0</v>
      </c>
      <c r="O407" s="10">
        <v>0</v>
      </c>
      <c r="P407" s="12" t="e">
        <f>L407-#REF!</f>
        <v>#REF!</v>
      </c>
      <c r="Q407" s="1" t="e">
        <f>P407-'ВЕРНАЯ на АВГУСТ'!P407</f>
        <v>#REF!</v>
      </c>
    </row>
    <row r="408" spans="1:17" ht="24" x14ac:dyDescent="0.25">
      <c r="A408" s="71"/>
      <c r="B408" s="71"/>
      <c r="C408" s="9" t="s">
        <v>9</v>
      </c>
      <c r="D408" s="10">
        <f t="shared" si="44"/>
        <v>0</v>
      </c>
      <c r="E408" s="10">
        <v>0</v>
      </c>
      <c r="F408" s="10">
        <v>0</v>
      </c>
      <c r="G408" s="10">
        <v>0</v>
      </c>
      <c r="H408" s="10">
        <v>0</v>
      </c>
      <c r="I408" s="10">
        <v>0</v>
      </c>
      <c r="J408" s="10">
        <v>0</v>
      </c>
      <c r="K408" s="10">
        <v>0</v>
      </c>
      <c r="L408" s="15">
        <v>0</v>
      </c>
      <c r="M408" s="10">
        <v>0</v>
      </c>
      <c r="N408" s="10">
        <v>0</v>
      </c>
      <c r="O408" s="10">
        <v>0</v>
      </c>
      <c r="P408" s="12" t="e">
        <f>L408-#REF!</f>
        <v>#REF!</v>
      </c>
      <c r="Q408" s="1" t="e">
        <f>P408-'ВЕРНАЯ на АВГУСТ'!P408</f>
        <v>#REF!</v>
      </c>
    </row>
    <row r="409" spans="1:17" ht="36" x14ac:dyDescent="0.25">
      <c r="A409" s="71"/>
      <c r="B409" s="71"/>
      <c r="C409" s="9" t="s">
        <v>10</v>
      </c>
      <c r="D409" s="10">
        <f t="shared" si="44"/>
        <v>0</v>
      </c>
      <c r="E409" s="10">
        <v>0</v>
      </c>
      <c r="F409" s="10">
        <v>0</v>
      </c>
      <c r="G409" s="10">
        <v>0</v>
      </c>
      <c r="H409" s="10">
        <v>0</v>
      </c>
      <c r="I409" s="10">
        <v>0</v>
      </c>
      <c r="J409" s="10">
        <v>0</v>
      </c>
      <c r="K409" s="10">
        <v>0</v>
      </c>
      <c r="L409" s="15">
        <v>0</v>
      </c>
      <c r="M409" s="10">
        <v>0</v>
      </c>
      <c r="N409" s="10">
        <v>0</v>
      </c>
      <c r="O409" s="10">
        <v>0</v>
      </c>
      <c r="P409" s="12" t="e">
        <f>L409-#REF!</f>
        <v>#REF!</v>
      </c>
      <c r="Q409" s="1" t="e">
        <f>P409-'ВЕРНАЯ на АВГУСТ'!P409</f>
        <v>#REF!</v>
      </c>
    </row>
    <row r="410" spans="1:17" ht="72" x14ac:dyDescent="0.25">
      <c r="A410" s="71"/>
      <c r="B410" s="71"/>
      <c r="C410" s="9" t="s">
        <v>11</v>
      </c>
      <c r="D410" s="10">
        <f t="shared" si="44"/>
        <v>10000</v>
      </c>
      <c r="E410" s="10">
        <v>0</v>
      </c>
      <c r="F410" s="10">
        <v>0</v>
      </c>
      <c r="G410" s="10">
        <v>0</v>
      </c>
      <c r="H410" s="10">
        <v>0</v>
      </c>
      <c r="I410" s="10">
        <v>0</v>
      </c>
      <c r="J410" s="10">
        <v>10000</v>
      </c>
      <c r="K410" s="10">
        <v>0</v>
      </c>
      <c r="L410" s="15">
        <v>0</v>
      </c>
      <c r="M410" s="10">
        <v>0</v>
      </c>
      <c r="N410" s="10">
        <v>0</v>
      </c>
      <c r="O410" s="10">
        <v>0</v>
      </c>
      <c r="P410" s="12" t="e">
        <f>L410-#REF!</f>
        <v>#REF!</v>
      </c>
      <c r="Q410" s="1" t="e">
        <f>P410-'ВЕРНАЯ на АВГУСТ'!P410</f>
        <v>#REF!</v>
      </c>
    </row>
    <row r="411" spans="1:17" x14ac:dyDescent="0.25">
      <c r="A411" s="9"/>
      <c r="B411" s="9"/>
      <c r="C411" s="9"/>
      <c r="D411" s="10">
        <f t="shared" si="44"/>
        <v>0</v>
      </c>
      <c r="E411" s="10"/>
      <c r="F411" s="10"/>
      <c r="G411" s="10"/>
      <c r="H411" s="10"/>
      <c r="I411" s="10"/>
      <c r="J411" s="10"/>
      <c r="K411" s="10"/>
      <c r="L411" s="15"/>
      <c r="M411" s="10"/>
      <c r="N411" s="10"/>
      <c r="O411" s="10"/>
      <c r="P411" s="12" t="e">
        <f>L411-#REF!</f>
        <v>#REF!</v>
      </c>
      <c r="Q411" s="1" t="e">
        <f>P411-'ВЕРНАЯ на АВГУСТ'!P411</f>
        <v>#REF!</v>
      </c>
    </row>
    <row r="412" spans="1:17" x14ac:dyDescent="0.25">
      <c r="A412" s="71" t="s">
        <v>66</v>
      </c>
      <c r="B412" s="71"/>
      <c r="C412" s="9" t="s">
        <v>6</v>
      </c>
      <c r="D412" s="10">
        <f t="shared" si="44"/>
        <v>20</v>
      </c>
      <c r="E412" s="10">
        <f t="shared" ref="E412:O416" si="45">E419+E425</f>
        <v>20</v>
      </c>
      <c r="F412" s="10">
        <f t="shared" si="45"/>
        <v>0</v>
      </c>
      <c r="G412" s="10">
        <f t="shared" si="45"/>
        <v>0</v>
      </c>
      <c r="H412" s="10">
        <f t="shared" si="45"/>
        <v>0</v>
      </c>
      <c r="I412" s="10">
        <f t="shared" si="45"/>
        <v>0</v>
      </c>
      <c r="J412" s="10">
        <f t="shared" si="45"/>
        <v>0</v>
      </c>
      <c r="K412" s="10">
        <f t="shared" si="45"/>
        <v>0</v>
      </c>
      <c r="L412" s="15">
        <f t="shared" si="45"/>
        <v>0</v>
      </c>
      <c r="M412" s="10">
        <f t="shared" si="45"/>
        <v>0</v>
      </c>
      <c r="N412" s="10">
        <f t="shared" si="45"/>
        <v>0</v>
      </c>
      <c r="O412" s="10">
        <f t="shared" si="45"/>
        <v>0</v>
      </c>
      <c r="P412" s="12" t="e">
        <f>L412-#REF!</f>
        <v>#REF!</v>
      </c>
      <c r="Q412" s="1" t="e">
        <f>P412-'ВЕРНАЯ на АВГУСТ'!P412</f>
        <v>#REF!</v>
      </c>
    </row>
    <row r="413" spans="1:17" x14ac:dyDescent="0.25">
      <c r="A413" s="71"/>
      <c r="B413" s="71"/>
      <c r="C413" s="9" t="s">
        <v>7</v>
      </c>
      <c r="D413" s="10">
        <f t="shared" si="44"/>
        <v>20</v>
      </c>
      <c r="E413" s="10">
        <f t="shared" si="45"/>
        <v>20</v>
      </c>
      <c r="F413" s="10">
        <f t="shared" si="45"/>
        <v>0</v>
      </c>
      <c r="G413" s="10">
        <f t="shared" si="45"/>
        <v>0</v>
      </c>
      <c r="H413" s="10">
        <f t="shared" si="45"/>
        <v>0</v>
      </c>
      <c r="I413" s="10">
        <f t="shared" si="45"/>
        <v>0</v>
      </c>
      <c r="J413" s="10">
        <f t="shared" si="45"/>
        <v>0</v>
      </c>
      <c r="K413" s="10">
        <f t="shared" si="45"/>
        <v>0</v>
      </c>
      <c r="L413" s="15">
        <f t="shared" si="45"/>
        <v>0</v>
      </c>
      <c r="M413" s="10">
        <f t="shared" si="45"/>
        <v>0</v>
      </c>
      <c r="N413" s="10">
        <f t="shared" si="45"/>
        <v>0</v>
      </c>
      <c r="O413" s="10">
        <f t="shared" si="45"/>
        <v>0</v>
      </c>
      <c r="P413" s="12" t="e">
        <f>L413-#REF!</f>
        <v>#REF!</v>
      </c>
      <c r="Q413" s="1" t="e">
        <f>P413-'ВЕРНАЯ на АВГУСТ'!P413</f>
        <v>#REF!</v>
      </c>
    </row>
    <row r="414" spans="1:17" ht="24" x14ac:dyDescent="0.25">
      <c r="A414" s="71"/>
      <c r="B414" s="71"/>
      <c r="C414" s="9" t="s">
        <v>8</v>
      </c>
      <c r="D414" s="10">
        <f t="shared" si="44"/>
        <v>0</v>
      </c>
      <c r="E414" s="10">
        <f t="shared" si="45"/>
        <v>0</v>
      </c>
      <c r="F414" s="10">
        <f t="shared" si="45"/>
        <v>0</v>
      </c>
      <c r="G414" s="10">
        <f t="shared" si="45"/>
        <v>0</v>
      </c>
      <c r="H414" s="10">
        <f t="shared" si="45"/>
        <v>0</v>
      </c>
      <c r="I414" s="10">
        <f t="shared" si="45"/>
        <v>0</v>
      </c>
      <c r="J414" s="10">
        <f t="shared" si="45"/>
        <v>0</v>
      </c>
      <c r="K414" s="10">
        <f t="shared" si="45"/>
        <v>0</v>
      </c>
      <c r="L414" s="15">
        <f t="shared" si="45"/>
        <v>0</v>
      </c>
      <c r="M414" s="10">
        <f t="shared" si="45"/>
        <v>0</v>
      </c>
      <c r="N414" s="10">
        <f t="shared" si="45"/>
        <v>0</v>
      </c>
      <c r="O414" s="10">
        <f t="shared" si="45"/>
        <v>0</v>
      </c>
      <c r="P414" s="12" t="e">
        <f>L414-#REF!</f>
        <v>#REF!</v>
      </c>
      <c r="Q414" s="1" t="e">
        <f>P414-'ВЕРНАЯ на АВГУСТ'!P414</f>
        <v>#REF!</v>
      </c>
    </row>
    <row r="415" spans="1:17" ht="24" x14ac:dyDescent="0.25">
      <c r="A415" s="71"/>
      <c r="B415" s="71"/>
      <c r="C415" s="9" t="s">
        <v>9</v>
      </c>
      <c r="D415" s="10">
        <f t="shared" si="44"/>
        <v>0</v>
      </c>
      <c r="E415" s="10">
        <f t="shared" si="45"/>
        <v>0</v>
      </c>
      <c r="F415" s="10">
        <f t="shared" si="45"/>
        <v>0</v>
      </c>
      <c r="G415" s="10">
        <f t="shared" si="45"/>
        <v>0</v>
      </c>
      <c r="H415" s="10">
        <f t="shared" si="45"/>
        <v>0</v>
      </c>
      <c r="I415" s="10">
        <f t="shared" si="45"/>
        <v>0</v>
      </c>
      <c r="J415" s="10">
        <f t="shared" si="45"/>
        <v>0</v>
      </c>
      <c r="K415" s="10">
        <f t="shared" si="45"/>
        <v>0</v>
      </c>
      <c r="L415" s="15">
        <f t="shared" si="45"/>
        <v>0</v>
      </c>
      <c r="M415" s="10">
        <f t="shared" si="45"/>
        <v>0</v>
      </c>
      <c r="N415" s="10">
        <f t="shared" si="45"/>
        <v>0</v>
      </c>
      <c r="O415" s="10">
        <f t="shared" si="45"/>
        <v>0</v>
      </c>
      <c r="P415" s="12" t="e">
        <f>L415-#REF!</f>
        <v>#REF!</v>
      </c>
      <c r="Q415" s="1" t="e">
        <f>P415-'ВЕРНАЯ на АВГУСТ'!P415</f>
        <v>#REF!</v>
      </c>
    </row>
    <row r="416" spans="1:17" ht="36" x14ac:dyDescent="0.25">
      <c r="A416" s="71"/>
      <c r="B416" s="71"/>
      <c r="C416" s="9" t="s">
        <v>10</v>
      </c>
      <c r="D416" s="10">
        <f t="shared" si="44"/>
        <v>0</v>
      </c>
      <c r="E416" s="10">
        <f t="shared" si="45"/>
        <v>0</v>
      </c>
      <c r="F416" s="10">
        <f t="shared" si="45"/>
        <v>0</v>
      </c>
      <c r="G416" s="10">
        <f t="shared" si="45"/>
        <v>0</v>
      </c>
      <c r="H416" s="10">
        <f t="shared" si="45"/>
        <v>0</v>
      </c>
      <c r="I416" s="10">
        <f t="shared" si="45"/>
        <v>0</v>
      </c>
      <c r="J416" s="10">
        <f t="shared" si="45"/>
        <v>0</v>
      </c>
      <c r="K416" s="10">
        <f t="shared" si="45"/>
        <v>0</v>
      </c>
      <c r="L416" s="15">
        <f t="shared" si="45"/>
        <v>0</v>
      </c>
      <c r="M416" s="10">
        <f t="shared" si="45"/>
        <v>0</v>
      </c>
      <c r="N416" s="10">
        <f t="shared" si="45"/>
        <v>0</v>
      </c>
      <c r="O416" s="10">
        <f t="shared" si="45"/>
        <v>0</v>
      </c>
      <c r="P416" s="12" t="e">
        <f>L416-#REF!</f>
        <v>#REF!</v>
      </c>
      <c r="Q416" s="1" t="e">
        <f>P416-'ВЕРНАЯ на АВГУСТ'!P416</f>
        <v>#REF!</v>
      </c>
    </row>
    <row r="417" spans="1:17" x14ac:dyDescent="0.25">
      <c r="A417" s="71"/>
      <c r="B417" s="9"/>
      <c r="C417" s="9"/>
      <c r="D417" s="10"/>
      <c r="E417" s="10"/>
      <c r="F417" s="10"/>
      <c r="G417" s="10"/>
      <c r="H417" s="10"/>
      <c r="I417" s="10"/>
      <c r="J417" s="10"/>
      <c r="K417" s="10"/>
      <c r="L417" s="15"/>
      <c r="M417" s="10"/>
      <c r="N417" s="10"/>
      <c r="O417" s="10"/>
      <c r="P417" s="12" t="e">
        <f>L417-#REF!</f>
        <v>#REF!</v>
      </c>
      <c r="Q417" s="1" t="e">
        <f>P417-'ВЕРНАЯ на АВГУСТ'!P417</f>
        <v>#REF!</v>
      </c>
    </row>
    <row r="418" spans="1:17" x14ac:dyDescent="0.25">
      <c r="A418" s="71"/>
      <c r="B418" s="71" t="s">
        <v>12</v>
      </c>
      <c r="C418" s="71"/>
      <c r="D418" s="71"/>
      <c r="E418" s="71"/>
      <c r="F418" s="71"/>
      <c r="G418" s="71"/>
      <c r="H418" s="71"/>
      <c r="I418" s="71"/>
      <c r="J418" s="71"/>
      <c r="K418" s="71"/>
      <c r="L418" s="17"/>
      <c r="M418" s="9"/>
      <c r="N418" s="9"/>
      <c r="O418" s="9"/>
      <c r="P418" s="12" t="e">
        <f>L418-#REF!</f>
        <v>#REF!</v>
      </c>
      <c r="Q418" s="1" t="e">
        <f>P418-'ВЕРНАЯ на АВГУСТ'!P418</f>
        <v>#REF!</v>
      </c>
    </row>
    <row r="419" spans="1:17" x14ac:dyDescent="0.25">
      <c r="A419" s="71"/>
      <c r="B419" s="71" t="s">
        <v>13</v>
      </c>
      <c r="C419" s="9" t="s">
        <v>6</v>
      </c>
      <c r="D419" s="10">
        <f t="shared" ref="D419:D488" si="46">SUM(E419:O419)</f>
        <v>20</v>
      </c>
      <c r="E419" s="10">
        <v>20</v>
      </c>
      <c r="F419" s="10">
        <v>0</v>
      </c>
      <c r="G419" s="10">
        <v>0</v>
      </c>
      <c r="H419" s="10">
        <v>0</v>
      </c>
      <c r="I419" s="10">
        <v>0</v>
      </c>
      <c r="J419" s="10">
        <v>0</v>
      </c>
      <c r="K419" s="10">
        <v>0</v>
      </c>
      <c r="L419" s="15">
        <v>0</v>
      </c>
      <c r="M419" s="10">
        <v>0</v>
      </c>
      <c r="N419" s="10">
        <v>0</v>
      </c>
      <c r="O419" s="10">
        <v>0</v>
      </c>
      <c r="P419" s="12" t="e">
        <f>L419-#REF!</f>
        <v>#REF!</v>
      </c>
      <c r="Q419" s="1" t="e">
        <f>P419-'ВЕРНАЯ на АВГУСТ'!P419</f>
        <v>#REF!</v>
      </c>
    </row>
    <row r="420" spans="1:17" x14ac:dyDescent="0.25">
      <c r="A420" s="71"/>
      <c r="B420" s="71"/>
      <c r="C420" s="9" t="s">
        <v>7</v>
      </c>
      <c r="D420" s="10">
        <f t="shared" si="46"/>
        <v>20</v>
      </c>
      <c r="E420" s="10">
        <v>20</v>
      </c>
      <c r="F420" s="10">
        <v>0</v>
      </c>
      <c r="G420" s="10">
        <v>0</v>
      </c>
      <c r="H420" s="10">
        <v>0</v>
      </c>
      <c r="I420" s="10">
        <v>0</v>
      </c>
      <c r="J420" s="10">
        <v>0</v>
      </c>
      <c r="K420" s="10">
        <v>0</v>
      </c>
      <c r="L420" s="15">
        <v>0</v>
      </c>
      <c r="M420" s="10">
        <v>0</v>
      </c>
      <c r="N420" s="10">
        <v>0</v>
      </c>
      <c r="O420" s="10">
        <v>0</v>
      </c>
      <c r="P420" s="12" t="e">
        <f>L420-#REF!</f>
        <v>#REF!</v>
      </c>
      <c r="Q420" s="1" t="e">
        <f>P420-'ВЕРНАЯ на АВГУСТ'!P420</f>
        <v>#REF!</v>
      </c>
    </row>
    <row r="421" spans="1:17" ht="24" x14ac:dyDescent="0.25">
      <c r="A421" s="71"/>
      <c r="B421" s="71"/>
      <c r="C421" s="9" t="s">
        <v>8</v>
      </c>
      <c r="D421" s="10">
        <f t="shared" si="46"/>
        <v>0</v>
      </c>
      <c r="E421" s="10">
        <v>0</v>
      </c>
      <c r="F421" s="10">
        <v>0</v>
      </c>
      <c r="G421" s="10">
        <v>0</v>
      </c>
      <c r="H421" s="10">
        <v>0</v>
      </c>
      <c r="I421" s="10">
        <v>0</v>
      </c>
      <c r="J421" s="10">
        <v>0</v>
      </c>
      <c r="K421" s="10">
        <v>0</v>
      </c>
      <c r="L421" s="15">
        <v>0</v>
      </c>
      <c r="M421" s="10">
        <v>0</v>
      </c>
      <c r="N421" s="10">
        <v>0</v>
      </c>
      <c r="O421" s="10">
        <v>0</v>
      </c>
      <c r="P421" s="12" t="e">
        <f>L421-#REF!</f>
        <v>#REF!</v>
      </c>
      <c r="Q421" s="1" t="e">
        <f>P421-'ВЕРНАЯ на АВГУСТ'!P421</f>
        <v>#REF!</v>
      </c>
    </row>
    <row r="422" spans="1:17" ht="24" x14ac:dyDescent="0.25">
      <c r="A422" s="71"/>
      <c r="B422" s="71"/>
      <c r="C422" s="9" t="s">
        <v>9</v>
      </c>
      <c r="D422" s="10">
        <f t="shared" si="46"/>
        <v>0</v>
      </c>
      <c r="E422" s="10">
        <v>0</v>
      </c>
      <c r="F422" s="10">
        <v>0</v>
      </c>
      <c r="G422" s="10">
        <v>0</v>
      </c>
      <c r="H422" s="10">
        <v>0</v>
      </c>
      <c r="I422" s="10">
        <v>0</v>
      </c>
      <c r="J422" s="10">
        <v>0</v>
      </c>
      <c r="K422" s="10">
        <v>0</v>
      </c>
      <c r="L422" s="15">
        <v>0</v>
      </c>
      <c r="M422" s="10">
        <v>0</v>
      </c>
      <c r="N422" s="10">
        <v>0</v>
      </c>
      <c r="O422" s="10">
        <v>0</v>
      </c>
      <c r="P422" s="12" t="e">
        <f>L422-#REF!</f>
        <v>#REF!</v>
      </c>
      <c r="Q422" s="1" t="e">
        <f>P422-'ВЕРНАЯ на АВГУСТ'!P422</f>
        <v>#REF!</v>
      </c>
    </row>
    <row r="423" spans="1:17" ht="36" x14ac:dyDescent="0.25">
      <c r="A423" s="71"/>
      <c r="B423" s="71"/>
      <c r="C423" s="9" t="s">
        <v>10</v>
      </c>
      <c r="D423" s="10">
        <f t="shared" si="46"/>
        <v>0</v>
      </c>
      <c r="E423" s="10">
        <v>0</v>
      </c>
      <c r="F423" s="10">
        <v>0</v>
      </c>
      <c r="G423" s="10">
        <v>0</v>
      </c>
      <c r="H423" s="10">
        <v>0</v>
      </c>
      <c r="I423" s="10">
        <v>0</v>
      </c>
      <c r="J423" s="10">
        <v>0</v>
      </c>
      <c r="K423" s="10">
        <v>0</v>
      </c>
      <c r="L423" s="15">
        <v>0</v>
      </c>
      <c r="M423" s="10">
        <v>0</v>
      </c>
      <c r="N423" s="10">
        <v>0</v>
      </c>
      <c r="O423" s="10">
        <v>0</v>
      </c>
      <c r="P423" s="12" t="e">
        <f>L423-#REF!</f>
        <v>#REF!</v>
      </c>
      <c r="Q423" s="1" t="e">
        <f>P423-'ВЕРНАЯ на АВГУСТ'!P423</f>
        <v>#REF!</v>
      </c>
    </row>
    <row r="424" spans="1:17" x14ac:dyDescent="0.25">
      <c r="A424" s="71"/>
      <c r="B424" s="9"/>
      <c r="C424" s="9"/>
      <c r="D424" s="10">
        <f t="shared" si="46"/>
        <v>0</v>
      </c>
      <c r="E424" s="10"/>
      <c r="F424" s="10"/>
      <c r="G424" s="10"/>
      <c r="H424" s="10"/>
      <c r="I424" s="10"/>
      <c r="J424" s="10"/>
      <c r="K424" s="10"/>
      <c r="L424" s="15"/>
      <c r="M424" s="10"/>
      <c r="N424" s="10"/>
      <c r="O424" s="10"/>
      <c r="P424" s="12" t="e">
        <f>L424-#REF!</f>
        <v>#REF!</v>
      </c>
      <c r="Q424" s="1" t="e">
        <f>P424-'ВЕРНАЯ на АВГУСТ'!P424</f>
        <v>#REF!</v>
      </c>
    </row>
    <row r="425" spans="1:17" x14ac:dyDescent="0.25">
      <c r="A425" s="71"/>
      <c r="B425" s="71" t="s">
        <v>16</v>
      </c>
      <c r="C425" s="9" t="s">
        <v>6</v>
      </c>
      <c r="D425" s="10">
        <f t="shared" si="46"/>
        <v>0</v>
      </c>
      <c r="E425" s="10">
        <v>0</v>
      </c>
      <c r="F425" s="10">
        <v>0</v>
      </c>
      <c r="G425" s="10">
        <v>0</v>
      </c>
      <c r="H425" s="10">
        <v>0</v>
      </c>
      <c r="I425" s="10">
        <v>0</v>
      </c>
      <c r="J425" s="10">
        <v>0</v>
      </c>
      <c r="K425" s="10">
        <v>0</v>
      </c>
      <c r="L425" s="15">
        <v>0</v>
      </c>
      <c r="M425" s="10">
        <v>0</v>
      </c>
      <c r="N425" s="10">
        <v>0</v>
      </c>
      <c r="O425" s="10">
        <v>0</v>
      </c>
      <c r="P425" s="12" t="e">
        <f>L425-#REF!</f>
        <v>#REF!</v>
      </c>
      <c r="Q425" s="1" t="e">
        <f>P425-'ВЕРНАЯ на АВГУСТ'!P425</f>
        <v>#REF!</v>
      </c>
    </row>
    <row r="426" spans="1:17" x14ac:dyDescent="0.25">
      <c r="A426" s="71"/>
      <c r="B426" s="71"/>
      <c r="C426" s="9" t="s">
        <v>7</v>
      </c>
      <c r="D426" s="10">
        <f t="shared" si="46"/>
        <v>0</v>
      </c>
      <c r="E426" s="10">
        <v>0</v>
      </c>
      <c r="F426" s="10">
        <v>0</v>
      </c>
      <c r="G426" s="10">
        <v>0</v>
      </c>
      <c r="H426" s="10">
        <v>0</v>
      </c>
      <c r="I426" s="10">
        <v>0</v>
      </c>
      <c r="J426" s="10">
        <v>0</v>
      </c>
      <c r="K426" s="10">
        <v>0</v>
      </c>
      <c r="L426" s="15">
        <v>0</v>
      </c>
      <c r="M426" s="10">
        <v>0</v>
      </c>
      <c r="N426" s="10">
        <v>0</v>
      </c>
      <c r="O426" s="10">
        <v>0</v>
      </c>
      <c r="P426" s="12" t="e">
        <f>L426-#REF!</f>
        <v>#REF!</v>
      </c>
      <c r="Q426" s="1" t="e">
        <f>P426-'ВЕРНАЯ на АВГУСТ'!P426</f>
        <v>#REF!</v>
      </c>
    </row>
    <row r="427" spans="1:17" ht="24" x14ac:dyDescent="0.25">
      <c r="A427" s="71"/>
      <c r="B427" s="71"/>
      <c r="C427" s="9" t="s">
        <v>8</v>
      </c>
      <c r="D427" s="10">
        <f t="shared" si="46"/>
        <v>0</v>
      </c>
      <c r="E427" s="10">
        <v>0</v>
      </c>
      <c r="F427" s="10">
        <v>0</v>
      </c>
      <c r="G427" s="10">
        <v>0</v>
      </c>
      <c r="H427" s="10">
        <v>0</v>
      </c>
      <c r="I427" s="10">
        <v>0</v>
      </c>
      <c r="J427" s="10">
        <v>0</v>
      </c>
      <c r="K427" s="10">
        <v>0</v>
      </c>
      <c r="L427" s="15">
        <v>0</v>
      </c>
      <c r="M427" s="10">
        <v>0</v>
      </c>
      <c r="N427" s="10">
        <v>0</v>
      </c>
      <c r="O427" s="10">
        <v>0</v>
      </c>
      <c r="P427" s="12" t="e">
        <f>L427-#REF!</f>
        <v>#REF!</v>
      </c>
      <c r="Q427" s="1" t="e">
        <f>P427-'ВЕРНАЯ на АВГУСТ'!P427</f>
        <v>#REF!</v>
      </c>
    </row>
    <row r="428" spans="1:17" ht="24" x14ac:dyDescent="0.25">
      <c r="A428" s="71"/>
      <c r="B428" s="71"/>
      <c r="C428" s="9" t="s">
        <v>9</v>
      </c>
      <c r="D428" s="10">
        <f t="shared" si="46"/>
        <v>0</v>
      </c>
      <c r="E428" s="10">
        <v>0</v>
      </c>
      <c r="F428" s="10">
        <v>0</v>
      </c>
      <c r="G428" s="10">
        <v>0</v>
      </c>
      <c r="H428" s="10">
        <v>0</v>
      </c>
      <c r="I428" s="10">
        <v>0</v>
      </c>
      <c r="J428" s="10">
        <v>0</v>
      </c>
      <c r="K428" s="10">
        <v>0</v>
      </c>
      <c r="L428" s="15">
        <v>0</v>
      </c>
      <c r="M428" s="10">
        <v>0</v>
      </c>
      <c r="N428" s="10">
        <v>0</v>
      </c>
      <c r="O428" s="10">
        <v>0</v>
      </c>
      <c r="P428" s="12" t="e">
        <f>L428-#REF!</f>
        <v>#REF!</v>
      </c>
      <c r="Q428" s="1" t="e">
        <f>P428-'ВЕРНАЯ на АВГУСТ'!P428</f>
        <v>#REF!</v>
      </c>
    </row>
    <row r="429" spans="1:17" ht="36" x14ac:dyDescent="0.25">
      <c r="A429" s="71"/>
      <c r="B429" s="71"/>
      <c r="C429" s="9" t="s">
        <v>10</v>
      </c>
      <c r="D429" s="10">
        <f>SUM(E429:O429)</f>
        <v>0</v>
      </c>
      <c r="E429" s="10">
        <v>0</v>
      </c>
      <c r="F429" s="10">
        <v>0</v>
      </c>
      <c r="G429" s="10">
        <v>0</v>
      </c>
      <c r="H429" s="10">
        <v>0</v>
      </c>
      <c r="I429" s="10">
        <v>0</v>
      </c>
      <c r="J429" s="10">
        <v>0</v>
      </c>
      <c r="K429" s="10">
        <v>0</v>
      </c>
      <c r="L429" s="15">
        <v>0</v>
      </c>
      <c r="M429" s="10">
        <v>0</v>
      </c>
      <c r="N429" s="10">
        <v>0</v>
      </c>
      <c r="O429" s="10">
        <v>0</v>
      </c>
      <c r="P429" s="12" t="e">
        <f>L429-#REF!</f>
        <v>#REF!</v>
      </c>
      <c r="Q429" s="1" t="e">
        <f>P429-'ВЕРНАЯ на АВГУСТ'!P429</f>
        <v>#REF!</v>
      </c>
    </row>
    <row r="430" spans="1:17" x14ac:dyDescent="0.25">
      <c r="A430" s="9"/>
      <c r="B430" s="9"/>
      <c r="C430" s="9"/>
      <c r="D430" s="10"/>
      <c r="E430" s="10"/>
      <c r="F430" s="10"/>
      <c r="G430" s="10"/>
      <c r="H430" s="10"/>
      <c r="I430" s="10"/>
      <c r="J430" s="10"/>
      <c r="K430" s="10"/>
      <c r="L430" s="15"/>
      <c r="M430" s="10"/>
      <c r="N430" s="10"/>
      <c r="O430" s="10"/>
      <c r="P430" s="12" t="e">
        <f>L430-#REF!</f>
        <v>#REF!</v>
      </c>
      <c r="Q430" s="1" t="e">
        <f>P430-'ВЕРНАЯ на АВГУСТ'!P430</f>
        <v>#REF!</v>
      </c>
    </row>
    <row r="431" spans="1:17" ht="17.25" customHeight="1" x14ac:dyDescent="0.25">
      <c r="A431" s="74" t="s">
        <v>163</v>
      </c>
      <c r="B431" s="74" t="s">
        <v>164</v>
      </c>
      <c r="C431" s="21" t="s">
        <v>6</v>
      </c>
      <c r="D431" s="20">
        <f>SUM(E431:O431)</f>
        <v>165000</v>
      </c>
      <c r="E431" s="20">
        <v>0</v>
      </c>
      <c r="F431" s="20">
        <v>0</v>
      </c>
      <c r="G431" s="20">
        <v>0</v>
      </c>
      <c r="H431" s="20">
        <v>0</v>
      </c>
      <c r="I431" s="20">
        <v>0</v>
      </c>
      <c r="J431" s="20">
        <v>0</v>
      </c>
      <c r="K431" s="20">
        <v>0</v>
      </c>
      <c r="L431" s="20">
        <f>SUM(L433+L435+L434+L432)</f>
        <v>165000</v>
      </c>
      <c r="M431" s="20">
        <f t="shared" ref="M431:O431" si="47">SUM(M433+M435+M434+M432)</f>
        <v>0</v>
      </c>
      <c r="N431" s="20">
        <f t="shared" si="47"/>
        <v>0</v>
      </c>
      <c r="O431" s="20">
        <f t="shared" si="47"/>
        <v>0</v>
      </c>
      <c r="P431" s="12" t="e">
        <f>L431-#REF!</f>
        <v>#REF!</v>
      </c>
      <c r="Q431" s="1" t="e">
        <f>P431-'ВЕРНАЯ на АВГУСТ'!P431</f>
        <v>#REF!</v>
      </c>
    </row>
    <row r="432" spans="1:17" x14ac:dyDescent="0.25">
      <c r="A432" s="75"/>
      <c r="B432" s="75"/>
      <c r="C432" s="21" t="s">
        <v>7</v>
      </c>
      <c r="D432" s="20">
        <f t="shared" ref="D432:D435" si="48">SUM(E432:O432)</f>
        <v>165000</v>
      </c>
      <c r="E432" s="20">
        <v>0</v>
      </c>
      <c r="F432" s="20">
        <v>0</v>
      </c>
      <c r="G432" s="20">
        <v>0</v>
      </c>
      <c r="H432" s="20">
        <v>0</v>
      </c>
      <c r="I432" s="20">
        <v>0</v>
      </c>
      <c r="J432" s="20">
        <v>0</v>
      </c>
      <c r="K432" s="20">
        <v>0</v>
      </c>
      <c r="L432" s="20">
        <v>165000</v>
      </c>
      <c r="M432" s="20">
        <v>0</v>
      </c>
      <c r="N432" s="20">
        <v>0</v>
      </c>
      <c r="O432" s="20">
        <v>0</v>
      </c>
      <c r="P432" s="12" t="e">
        <f>L432-#REF!</f>
        <v>#REF!</v>
      </c>
      <c r="Q432" s="1" t="e">
        <f>P432-'ВЕРНАЯ на АВГУСТ'!P432</f>
        <v>#REF!</v>
      </c>
    </row>
    <row r="433" spans="1:17" ht="24" x14ac:dyDescent="0.25">
      <c r="A433" s="75"/>
      <c r="B433" s="75"/>
      <c r="C433" s="21" t="s">
        <v>8</v>
      </c>
      <c r="D433" s="20">
        <f t="shared" si="48"/>
        <v>0</v>
      </c>
      <c r="E433" s="20">
        <v>0</v>
      </c>
      <c r="F433" s="20">
        <v>0</v>
      </c>
      <c r="G433" s="20">
        <v>0</v>
      </c>
      <c r="H433" s="20">
        <v>0</v>
      </c>
      <c r="I433" s="20">
        <v>0</v>
      </c>
      <c r="J433" s="20">
        <v>0</v>
      </c>
      <c r="K433" s="20">
        <v>0</v>
      </c>
      <c r="L433" s="20">
        <v>0</v>
      </c>
      <c r="M433" s="20">
        <v>0</v>
      </c>
      <c r="N433" s="20">
        <v>0</v>
      </c>
      <c r="O433" s="20">
        <v>0</v>
      </c>
      <c r="P433" s="12" t="e">
        <f>L433-#REF!</f>
        <v>#REF!</v>
      </c>
      <c r="Q433" s="1" t="e">
        <f>P433-'ВЕРНАЯ на АВГУСТ'!P433</f>
        <v>#REF!</v>
      </c>
    </row>
    <row r="434" spans="1:17" ht="24" x14ac:dyDescent="0.25">
      <c r="A434" s="75"/>
      <c r="B434" s="75"/>
      <c r="C434" s="21" t="s">
        <v>9</v>
      </c>
      <c r="D434" s="20">
        <f t="shared" si="48"/>
        <v>0</v>
      </c>
      <c r="E434" s="20">
        <v>0</v>
      </c>
      <c r="F434" s="20">
        <v>0</v>
      </c>
      <c r="G434" s="20">
        <v>0</v>
      </c>
      <c r="H434" s="20">
        <v>0</v>
      </c>
      <c r="I434" s="20">
        <v>0</v>
      </c>
      <c r="J434" s="20">
        <v>0</v>
      </c>
      <c r="K434" s="20">
        <v>0</v>
      </c>
      <c r="L434" s="20">
        <v>0</v>
      </c>
      <c r="M434" s="20">
        <v>0</v>
      </c>
      <c r="N434" s="20">
        <v>0</v>
      </c>
      <c r="O434" s="20">
        <v>0</v>
      </c>
      <c r="P434" s="12" t="e">
        <f>L434-#REF!</f>
        <v>#REF!</v>
      </c>
      <c r="Q434" s="1" t="e">
        <f>P434-'ВЕРНАЯ на АВГУСТ'!P434</f>
        <v>#REF!</v>
      </c>
    </row>
    <row r="435" spans="1:17" ht="36" x14ac:dyDescent="0.25">
      <c r="A435" s="76"/>
      <c r="B435" s="76"/>
      <c r="C435" s="21" t="s">
        <v>10</v>
      </c>
      <c r="D435" s="20">
        <f t="shared" si="48"/>
        <v>0</v>
      </c>
      <c r="E435" s="20">
        <v>0</v>
      </c>
      <c r="F435" s="20">
        <v>0</v>
      </c>
      <c r="G435" s="20">
        <v>0</v>
      </c>
      <c r="H435" s="20">
        <v>0</v>
      </c>
      <c r="I435" s="20">
        <v>0</v>
      </c>
      <c r="J435" s="20">
        <v>0</v>
      </c>
      <c r="K435" s="20">
        <v>0</v>
      </c>
      <c r="L435" s="20">
        <v>0</v>
      </c>
      <c r="M435" s="20">
        <v>0</v>
      </c>
      <c r="N435" s="20">
        <v>0</v>
      </c>
      <c r="O435" s="20">
        <v>0</v>
      </c>
      <c r="P435" s="12" t="e">
        <f>L435-#REF!</f>
        <v>#REF!</v>
      </c>
      <c r="Q435" s="1" t="e">
        <f>P435-'ВЕРНАЯ на АВГУСТ'!P435</f>
        <v>#REF!</v>
      </c>
    </row>
    <row r="436" spans="1:17" x14ac:dyDescent="0.25">
      <c r="A436" s="9"/>
      <c r="B436" s="9"/>
      <c r="C436" s="9"/>
      <c r="D436" s="10"/>
      <c r="E436" s="10"/>
      <c r="F436" s="10"/>
      <c r="G436" s="10"/>
      <c r="H436" s="10"/>
      <c r="I436" s="10"/>
      <c r="J436" s="10"/>
      <c r="K436" s="10"/>
      <c r="L436" s="15"/>
      <c r="M436" s="10"/>
      <c r="N436" s="10"/>
      <c r="O436" s="10"/>
      <c r="P436" s="12" t="e">
        <f>L436-#REF!</f>
        <v>#REF!</v>
      </c>
      <c r="Q436" s="1" t="e">
        <f>P436-'ВЕРНАЯ на АВГУСТ'!P436</f>
        <v>#REF!</v>
      </c>
    </row>
    <row r="437" spans="1:17" x14ac:dyDescent="0.25">
      <c r="A437" s="73" t="s">
        <v>67</v>
      </c>
      <c r="B437" s="71"/>
      <c r="C437" s="9" t="s">
        <v>6</v>
      </c>
      <c r="D437" s="10">
        <f t="shared" si="46"/>
        <v>848205.20000000007</v>
      </c>
      <c r="E437" s="10">
        <f t="shared" ref="E437:O442" si="49">E443+E449+E455</f>
        <v>53175.6</v>
      </c>
      <c r="F437" s="10">
        <f t="shared" si="49"/>
        <v>48209.1</v>
      </c>
      <c r="G437" s="10">
        <f t="shared" si="49"/>
        <v>52359.8</v>
      </c>
      <c r="H437" s="10">
        <f t="shared" si="49"/>
        <v>52877.4</v>
      </c>
      <c r="I437" s="10">
        <f t="shared" si="49"/>
        <v>53525.2</v>
      </c>
      <c r="J437" s="10">
        <f t="shared" si="49"/>
        <v>76495.100000000006</v>
      </c>
      <c r="K437" s="10">
        <f t="shared" si="49"/>
        <v>97401.5</v>
      </c>
      <c r="L437" s="15">
        <f t="shared" si="49"/>
        <v>103376</v>
      </c>
      <c r="M437" s="10">
        <f t="shared" si="49"/>
        <v>103592.9</v>
      </c>
      <c r="N437" s="10">
        <f t="shared" si="49"/>
        <v>103596.3</v>
      </c>
      <c r="O437" s="10">
        <f t="shared" si="49"/>
        <v>103596.3</v>
      </c>
      <c r="P437" s="12" t="e">
        <f>L437-#REF!</f>
        <v>#REF!</v>
      </c>
      <c r="Q437" s="1" t="e">
        <f>P437-'ВЕРНАЯ на АВГУСТ'!P437</f>
        <v>#REF!</v>
      </c>
    </row>
    <row r="438" spans="1:17" x14ac:dyDescent="0.25">
      <c r="A438" s="73"/>
      <c r="B438" s="71"/>
      <c r="C438" s="9" t="s">
        <v>7</v>
      </c>
      <c r="D438" s="10">
        <f t="shared" si="46"/>
        <v>744337.29999999993</v>
      </c>
      <c r="E438" s="10">
        <f t="shared" si="49"/>
        <v>44150.3</v>
      </c>
      <c r="F438" s="10">
        <f t="shared" si="49"/>
        <v>42022</v>
      </c>
      <c r="G438" s="10">
        <f t="shared" si="49"/>
        <v>43393.5</v>
      </c>
      <c r="H438" s="10">
        <f t="shared" si="49"/>
        <v>43187.6</v>
      </c>
      <c r="I438" s="10">
        <f t="shared" si="49"/>
        <v>43859.7</v>
      </c>
      <c r="J438" s="10">
        <f t="shared" si="49"/>
        <v>68432.399999999994</v>
      </c>
      <c r="K438" s="10">
        <f t="shared" si="49"/>
        <v>85668.3</v>
      </c>
      <c r="L438" s="15">
        <f t="shared" si="49"/>
        <v>93408.3</v>
      </c>
      <c r="M438" s="10">
        <f t="shared" si="49"/>
        <v>93402.8</v>
      </c>
      <c r="N438" s="10">
        <f t="shared" si="49"/>
        <v>93406.2</v>
      </c>
      <c r="O438" s="10">
        <f t="shared" si="49"/>
        <v>93406.2</v>
      </c>
      <c r="P438" s="12" t="e">
        <f>L438-#REF!</f>
        <v>#REF!</v>
      </c>
      <c r="Q438" s="1" t="e">
        <f>P438-'ВЕРНАЯ на АВГУСТ'!P438</f>
        <v>#REF!</v>
      </c>
    </row>
    <row r="439" spans="1:17" ht="24" x14ac:dyDescent="0.25">
      <c r="A439" s="73"/>
      <c r="B439" s="71"/>
      <c r="C439" s="9" t="s">
        <v>8</v>
      </c>
      <c r="D439" s="10">
        <f t="shared" si="46"/>
        <v>0</v>
      </c>
      <c r="E439" s="10">
        <f t="shared" si="49"/>
        <v>0</v>
      </c>
      <c r="F439" s="10">
        <f t="shared" si="49"/>
        <v>0</v>
      </c>
      <c r="G439" s="10">
        <f t="shared" si="49"/>
        <v>0</v>
      </c>
      <c r="H439" s="10">
        <f t="shared" si="49"/>
        <v>0</v>
      </c>
      <c r="I439" s="10">
        <f t="shared" si="49"/>
        <v>0</v>
      </c>
      <c r="J439" s="10">
        <f t="shared" si="49"/>
        <v>0</v>
      </c>
      <c r="K439" s="10">
        <f t="shared" si="49"/>
        <v>0</v>
      </c>
      <c r="L439" s="15">
        <f t="shared" si="49"/>
        <v>0</v>
      </c>
      <c r="M439" s="10">
        <f t="shared" si="49"/>
        <v>0</v>
      </c>
      <c r="N439" s="10">
        <f t="shared" si="49"/>
        <v>0</v>
      </c>
      <c r="O439" s="10">
        <f t="shared" si="49"/>
        <v>0</v>
      </c>
      <c r="P439" s="12" t="e">
        <f>L439-#REF!</f>
        <v>#REF!</v>
      </c>
      <c r="Q439" s="1" t="e">
        <f>P439-'ВЕРНАЯ на АВГУСТ'!P439</f>
        <v>#REF!</v>
      </c>
    </row>
    <row r="440" spans="1:17" ht="24" x14ac:dyDescent="0.25">
      <c r="A440" s="73"/>
      <c r="B440" s="71"/>
      <c r="C440" s="9" t="s">
        <v>9</v>
      </c>
      <c r="D440" s="10">
        <f t="shared" si="46"/>
        <v>103867.90000000001</v>
      </c>
      <c r="E440" s="10">
        <f t="shared" si="49"/>
        <v>9025.2999999999993</v>
      </c>
      <c r="F440" s="10">
        <f t="shared" si="49"/>
        <v>6187.1</v>
      </c>
      <c r="G440" s="10">
        <f t="shared" si="49"/>
        <v>8966.2999999999993</v>
      </c>
      <c r="H440" s="10">
        <f t="shared" si="49"/>
        <v>9689.7999999999993</v>
      </c>
      <c r="I440" s="10">
        <f t="shared" si="49"/>
        <v>9665.5</v>
      </c>
      <c r="J440" s="10">
        <f t="shared" si="49"/>
        <v>8062.7</v>
      </c>
      <c r="K440" s="10">
        <f t="shared" si="49"/>
        <v>11733.2</v>
      </c>
      <c r="L440" s="15">
        <f t="shared" si="49"/>
        <v>9967.7000000000007</v>
      </c>
      <c r="M440" s="10">
        <f t="shared" si="49"/>
        <v>10190.1</v>
      </c>
      <c r="N440" s="10">
        <f t="shared" si="49"/>
        <v>10190.1</v>
      </c>
      <c r="O440" s="10">
        <f t="shared" si="49"/>
        <v>10190.1</v>
      </c>
      <c r="P440" s="12" t="e">
        <f>L440-#REF!</f>
        <v>#REF!</v>
      </c>
      <c r="Q440" s="1" t="e">
        <f>P440-'ВЕРНАЯ на АВГУСТ'!P440</f>
        <v>#REF!</v>
      </c>
    </row>
    <row r="441" spans="1:17" ht="36" x14ac:dyDescent="0.25">
      <c r="A441" s="73"/>
      <c r="B441" s="71"/>
      <c r="C441" s="9" t="s">
        <v>10</v>
      </c>
      <c r="D441" s="10">
        <f t="shared" si="46"/>
        <v>0</v>
      </c>
      <c r="E441" s="10">
        <f t="shared" si="49"/>
        <v>0</v>
      </c>
      <c r="F441" s="10">
        <f t="shared" si="49"/>
        <v>0</v>
      </c>
      <c r="G441" s="10">
        <f t="shared" si="49"/>
        <v>0</v>
      </c>
      <c r="H441" s="10">
        <f t="shared" si="49"/>
        <v>0</v>
      </c>
      <c r="I441" s="10">
        <f t="shared" si="49"/>
        <v>0</v>
      </c>
      <c r="J441" s="10">
        <f t="shared" si="49"/>
        <v>0</v>
      </c>
      <c r="K441" s="10">
        <f t="shared" si="49"/>
        <v>0</v>
      </c>
      <c r="L441" s="15">
        <f t="shared" si="49"/>
        <v>0</v>
      </c>
      <c r="M441" s="10">
        <f t="shared" si="49"/>
        <v>0</v>
      </c>
      <c r="N441" s="10">
        <f t="shared" si="49"/>
        <v>0</v>
      </c>
      <c r="O441" s="10">
        <f t="shared" si="49"/>
        <v>0</v>
      </c>
      <c r="P441" s="12" t="e">
        <f>L441-#REF!</f>
        <v>#REF!</v>
      </c>
      <c r="Q441" s="1" t="e">
        <f>P441-'ВЕРНАЯ на АВГУСТ'!P441</f>
        <v>#REF!</v>
      </c>
    </row>
    <row r="442" spans="1:17" x14ac:dyDescent="0.25">
      <c r="A442" s="11"/>
      <c r="B442" s="9"/>
      <c r="C442" s="9"/>
      <c r="D442" s="10">
        <f t="shared" si="46"/>
        <v>0</v>
      </c>
      <c r="E442" s="10">
        <f t="shared" si="49"/>
        <v>0</v>
      </c>
      <c r="F442" s="10">
        <f t="shared" si="49"/>
        <v>0</v>
      </c>
      <c r="G442" s="10">
        <f t="shared" si="49"/>
        <v>0</v>
      </c>
      <c r="H442" s="10">
        <f t="shared" si="49"/>
        <v>0</v>
      </c>
      <c r="I442" s="10">
        <f t="shared" si="49"/>
        <v>0</v>
      </c>
      <c r="J442" s="10">
        <f t="shared" si="49"/>
        <v>0</v>
      </c>
      <c r="K442" s="10">
        <f t="shared" si="49"/>
        <v>0</v>
      </c>
      <c r="L442" s="15">
        <f t="shared" si="49"/>
        <v>0</v>
      </c>
      <c r="M442" s="10">
        <f t="shared" si="49"/>
        <v>0</v>
      </c>
      <c r="N442" s="10">
        <f t="shared" si="49"/>
        <v>0</v>
      </c>
      <c r="O442" s="10">
        <f t="shared" si="49"/>
        <v>0</v>
      </c>
      <c r="P442" s="12" t="e">
        <f>L442-#REF!</f>
        <v>#REF!</v>
      </c>
      <c r="Q442" s="1" t="e">
        <f>P442-'ВЕРНАЯ на АВГУСТ'!P442</f>
        <v>#REF!</v>
      </c>
    </row>
    <row r="443" spans="1:17" x14ac:dyDescent="0.25">
      <c r="A443" s="71" t="s">
        <v>68</v>
      </c>
      <c r="B443" s="71" t="s">
        <v>69</v>
      </c>
      <c r="C443" s="9" t="s">
        <v>6</v>
      </c>
      <c r="D443" s="10">
        <f t="shared" si="46"/>
        <v>848205.20000000007</v>
      </c>
      <c r="E443" s="10">
        <v>53175.6</v>
      </c>
      <c r="F443" s="10">
        <v>48209.1</v>
      </c>
      <c r="G443" s="10">
        <v>52359.8</v>
      </c>
      <c r="H443" s="10">
        <v>52877.4</v>
      </c>
      <c r="I443" s="10">
        <v>53525.2</v>
      </c>
      <c r="J443" s="10">
        <v>76495.100000000006</v>
      </c>
      <c r="K443" s="10">
        <v>97401.5</v>
      </c>
      <c r="L443" s="15">
        <v>103376</v>
      </c>
      <c r="M443" s="10">
        <v>103592.9</v>
      </c>
      <c r="N443" s="10">
        <v>103596.3</v>
      </c>
      <c r="O443" s="10">
        <v>103596.3</v>
      </c>
      <c r="P443" s="12" t="e">
        <f>L443-#REF!</f>
        <v>#REF!</v>
      </c>
      <c r="Q443" s="1" t="e">
        <f>P443-'ВЕРНАЯ на АВГУСТ'!P443</f>
        <v>#REF!</v>
      </c>
    </row>
    <row r="444" spans="1:17" x14ac:dyDescent="0.25">
      <c r="A444" s="71"/>
      <c r="B444" s="71"/>
      <c r="C444" s="9" t="s">
        <v>7</v>
      </c>
      <c r="D444" s="10">
        <f t="shared" si="46"/>
        <v>744337.29999999993</v>
      </c>
      <c r="E444" s="10">
        <v>44150.3</v>
      </c>
      <c r="F444" s="10">
        <v>42022</v>
      </c>
      <c r="G444" s="10">
        <v>43393.5</v>
      </c>
      <c r="H444" s="10">
        <v>43187.6</v>
      </c>
      <c r="I444" s="10">
        <v>43859.7</v>
      </c>
      <c r="J444" s="10">
        <v>68432.399999999994</v>
      </c>
      <c r="K444" s="10">
        <v>85668.3</v>
      </c>
      <c r="L444" s="15">
        <v>93408.3</v>
      </c>
      <c r="M444" s="10">
        <v>93402.8</v>
      </c>
      <c r="N444" s="10">
        <v>93406.2</v>
      </c>
      <c r="O444" s="10">
        <v>93406.2</v>
      </c>
      <c r="P444" s="12" t="e">
        <f>L444-#REF!</f>
        <v>#REF!</v>
      </c>
      <c r="Q444" s="1" t="e">
        <f>P444-'ВЕРНАЯ на АВГУСТ'!P444</f>
        <v>#REF!</v>
      </c>
    </row>
    <row r="445" spans="1:17" ht="24" x14ac:dyDescent="0.25">
      <c r="A445" s="71"/>
      <c r="B445" s="71"/>
      <c r="C445" s="9" t="s">
        <v>8</v>
      </c>
      <c r="D445" s="10">
        <f t="shared" si="46"/>
        <v>0</v>
      </c>
      <c r="E445" s="10">
        <v>0</v>
      </c>
      <c r="F445" s="10">
        <v>0</v>
      </c>
      <c r="G445" s="10">
        <v>0</v>
      </c>
      <c r="H445" s="10">
        <v>0</v>
      </c>
      <c r="I445" s="10">
        <v>0</v>
      </c>
      <c r="J445" s="10">
        <v>0</v>
      </c>
      <c r="K445" s="10">
        <v>0</v>
      </c>
      <c r="L445" s="15">
        <v>0</v>
      </c>
      <c r="M445" s="10">
        <v>0</v>
      </c>
      <c r="N445" s="10">
        <v>0</v>
      </c>
      <c r="O445" s="10">
        <v>0</v>
      </c>
      <c r="P445" s="12" t="e">
        <f>L445-#REF!</f>
        <v>#REF!</v>
      </c>
      <c r="Q445" s="1" t="e">
        <f>P445-'ВЕРНАЯ на АВГУСТ'!P445</f>
        <v>#REF!</v>
      </c>
    </row>
    <row r="446" spans="1:17" ht="24" x14ac:dyDescent="0.25">
      <c r="A446" s="71"/>
      <c r="B446" s="71"/>
      <c r="C446" s="9" t="s">
        <v>9</v>
      </c>
      <c r="D446" s="10">
        <f t="shared" si="46"/>
        <v>103867.90000000001</v>
      </c>
      <c r="E446" s="10">
        <v>9025.2999999999993</v>
      </c>
      <c r="F446" s="10">
        <v>6187.1</v>
      </c>
      <c r="G446" s="10">
        <v>8966.2999999999993</v>
      </c>
      <c r="H446" s="10">
        <v>9689.7999999999993</v>
      </c>
      <c r="I446" s="10">
        <v>9665.5</v>
      </c>
      <c r="J446" s="10">
        <v>8062.7</v>
      </c>
      <c r="K446" s="10">
        <v>11733.2</v>
      </c>
      <c r="L446" s="15">
        <v>9967.7000000000007</v>
      </c>
      <c r="M446" s="10">
        <v>10190.1</v>
      </c>
      <c r="N446" s="10">
        <v>10190.1</v>
      </c>
      <c r="O446" s="10">
        <v>10190.1</v>
      </c>
      <c r="P446" s="12" t="e">
        <f>L446-#REF!</f>
        <v>#REF!</v>
      </c>
      <c r="Q446" s="1" t="e">
        <f>P446-'ВЕРНАЯ на АВГУСТ'!P446</f>
        <v>#REF!</v>
      </c>
    </row>
    <row r="447" spans="1:17" ht="36" x14ac:dyDescent="0.25">
      <c r="A447" s="71"/>
      <c r="B447" s="71"/>
      <c r="C447" s="9" t="s">
        <v>10</v>
      </c>
      <c r="D447" s="10">
        <f t="shared" si="46"/>
        <v>0</v>
      </c>
      <c r="E447" s="10">
        <v>0</v>
      </c>
      <c r="F447" s="10">
        <v>0</v>
      </c>
      <c r="G447" s="10">
        <v>0</v>
      </c>
      <c r="H447" s="10">
        <v>0</v>
      </c>
      <c r="I447" s="10">
        <v>0</v>
      </c>
      <c r="J447" s="10">
        <v>0</v>
      </c>
      <c r="K447" s="10">
        <v>0</v>
      </c>
      <c r="L447" s="15">
        <v>0</v>
      </c>
      <c r="M447" s="10">
        <v>0</v>
      </c>
      <c r="N447" s="10">
        <v>0</v>
      </c>
      <c r="O447" s="10">
        <v>0</v>
      </c>
      <c r="P447" s="12" t="e">
        <f>L447-#REF!</f>
        <v>#REF!</v>
      </c>
      <c r="Q447" s="1" t="e">
        <f>P447-'ВЕРНАЯ на АВГУСТ'!P447</f>
        <v>#REF!</v>
      </c>
    </row>
    <row r="448" spans="1:17" x14ac:dyDescent="0.25">
      <c r="A448" s="9"/>
      <c r="B448" s="9"/>
      <c r="C448" s="9"/>
      <c r="D448" s="10">
        <f t="shared" si="46"/>
        <v>0</v>
      </c>
      <c r="E448" s="10"/>
      <c r="F448" s="10"/>
      <c r="G448" s="10"/>
      <c r="H448" s="10"/>
      <c r="I448" s="10"/>
      <c r="J448" s="10"/>
      <c r="K448" s="10"/>
      <c r="L448" s="15"/>
      <c r="M448" s="10"/>
      <c r="N448" s="10"/>
      <c r="O448" s="10"/>
      <c r="P448" s="12" t="e">
        <f>L448-#REF!</f>
        <v>#REF!</v>
      </c>
      <c r="Q448" s="1" t="e">
        <f>P448-'ВЕРНАЯ на АВГУСТ'!P448</f>
        <v>#REF!</v>
      </c>
    </row>
    <row r="449" spans="1:17" x14ac:dyDescent="0.25">
      <c r="A449" s="71" t="s">
        <v>70</v>
      </c>
      <c r="B449" s="71" t="s">
        <v>14</v>
      </c>
      <c r="C449" s="9" t="s">
        <v>6</v>
      </c>
      <c r="D449" s="10">
        <f t="shared" si="46"/>
        <v>0</v>
      </c>
      <c r="E449" s="10">
        <v>0</v>
      </c>
      <c r="F449" s="10">
        <v>0</v>
      </c>
      <c r="G449" s="10">
        <v>0</v>
      </c>
      <c r="H449" s="10">
        <v>0</v>
      </c>
      <c r="I449" s="10">
        <v>0</v>
      </c>
      <c r="J449" s="10">
        <v>0</v>
      </c>
      <c r="K449" s="10">
        <v>0</v>
      </c>
      <c r="L449" s="15">
        <v>0</v>
      </c>
      <c r="M449" s="10">
        <v>0</v>
      </c>
      <c r="N449" s="10">
        <v>0</v>
      </c>
      <c r="O449" s="10">
        <v>0</v>
      </c>
      <c r="P449" s="12" t="e">
        <f>L449-#REF!</f>
        <v>#REF!</v>
      </c>
      <c r="Q449" s="1" t="e">
        <f>P449-'ВЕРНАЯ на АВГУСТ'!P449</f>
        <v>#REF!</v>
      </c>
    </row>
    <row r="450" spans="1:17" x14ac:dyDescent="0.25">
      <c r="A450" s="71"/>
      <c r="B450" s="71"/>
      <c r="C450" s="9" t="s">
        <v>7</v>
      </c>
      <c r="D450" s="10">
        <f t="shared" si="46"/>
        <v>0</v>
      </c>
      <c r="E450" s="10">
        <v>0</v>
      </c>
      <c r="F450" s="10">
        <v>0</v>
      </c>
      <c r="G450" s="10">
        <v>0</v>
      </c>
      <c r="H450" s="10">
        <v>0</v>
      </c>
      <c r="I450" s="10">
        <v>0</v>
      </c>
      <c r="J450" s="10">
        <v>0</v>
      </c>
      <c r="K450" s="10">
        <v>0</v>
      </c>
      <c r="L450" s="15">
        <v>0</v>
      </c>
      <c r="M450" s="10">
        <v>0</v>
      </c>
      <c r="N450" s="10">
        <v>0</v>
      </c>
      <c r="O450" s="10">
        <v>0</v>
      </c>
      <c r="P450" s="12" t="e">
        <f>L450-#REF!</f>
        <v>#REF!</v>
      </c>
      <c r="Q450" s="1" t="e">
        <f>P450-'ВЕРНАЯ на АВГУСТ'!P450</f>
        <v>#REF!</v>
      </c>
    </row>
    <row r="451" spans="1:17" ht="24" x14ac:dyDescent="0.25">
      <c r="A451" s="71"/>
      <c r="B451" s="71"/>
      <c r="C451" s="9" t="s">
        <v>8</v>
      </c>
      <c r="D451" s="10">
        <f t="shared" si="46"/>
        <v>0</v>
      </c>
      <c r="E451" s="10">
        <v>0</v>
      </c>
      <c r="F451" s="10">
        <v>0</v>
      </c>
      <c r="G451" s="10">
        <v>0</v>
      </c>
      <c r="H451" s="10">
        <v>0</v>
      </c>
      <c r="I451" s="10">
        <v>0</v>
      </c>
      <c r="J451" s="10">
        <v>0</v>
      </c>
      <c r="K451" s="10">
        <v>0</v>
      </c>
      <c r="L451" s="15">
        <v>0</v>
      </c>
      <c r="M451" s="10">
        <v>0</v>
      </c>
      <c r="N451" s="10">
        <v>0</v>
      </c>
      <c r="O451" s="10">
        <v>0</v>
      </c>
      <c r="P451" s="12" t="e">
        <f>L451-#REF!</f>
        <v>#REF!</v>
      </c>
      <c r="Q451" s="1" t="e">
        <f>P451-'ВЕРНАЯ на АВГУСТ'!P451</f>
        <v>#REF!</v>
      </c>
    </row>
    <row r="452" spans="1:17" ht="24" x14ac:dyDescent="0.25">
      <c r="A452" s="71"/>
      <c r="B452" s="71"/>
      <c r="C452" s="9" t="s">
        <v>9</v>
      </c>
      <c r="D452" s="10">
        <f t="shared" si="46"/>
        <v>0</v>
      </c>
      <c r="E452" s="10">
        <v>0</v>
      </c>
      <c r="F452" s="10">
        <v>0</v>
      </c>
      <c r="G452" s="10">
        <v>0</v>
      </c>
      <c r="H452" s="10">
        <v>0</v>
      </c>
      <c r="I452" s="10">
        <v>0</v>
      </c>
      <c r="J452" s="10">
        <v>0</v>
      </c>
      <c r="K452" s="10">
        <v>0</v>
      </c>
      <c r="L452" s="15">
        <v>0</v>
      </c>
      <c r="M452" s="10">
        <v>0</v>
      </c>
      <c r="N452" s="10">
        <v>0</v>
      </c>
      <c r="O452" s="10">
        <v>0</v>
      </c>
      <c r="P452" s="12" t="e">
        <f>L452-#REF!</f>
        <v>#REF!</v>
      </c>
      <c r="Q452" s="1" t="e">
        <f>P452-'ВЕРНАЯ на АВГУСТ'!P452</f>
        <v>#REF!</v>
      </c>
    </row>
    <row r="453" spans="1:17" ht="36" x14ac:dyDescent="0.25">
      <c r="A453" s="71"/>
      <c r="B453" s="71"/>
      <c r="C453" s="9" t="s">
        <v>10</v>
      </c>
      <c r="D453" s="10">
        <f t="shared" si="46"/>
        <v>0</v>
      </c>
      <c r="E453" s="10">
        <v>0</v>
      </c>
      <c r="F453" s="10">
        <v>0</v>
      </c>
      <c r="G453" s="10">
        <v>0</v>
      </c>
      <c r="H453" s="10">
        <v>0</v>
      </c>
      <c r="I453" s="10">
        <v>0</v>
      </c>
      <c r="J453" s="10">
        <v>0</v>
      </c>
      <c r="K453" s="10">
        <v>0</v>
      </c>
      <c r="L453" s="15">
        <v>0</v>
      </c>
      <c r="M453" s="10">
        <v>0</v>
      </c>
      <c r="N453" s="10">
        <v>0</v>
      </c>
      <c r="O453" s="10">
        <v>0</v>
      </c>
      <c r="P453" s="12" t="e">
        <f>L453-#REF!</f>
        <v>#REF!</v>
      </c>
      <c r="Q453" s="1" t="e">
        <f>P453-'ВЕРНАЯ на АВГУСТ'!P453</f>
        <v>#REF!</v>
      </c>
    </row>
    <row r="454" spans="1:17" x14ac:dyDescent="0.25">
      <c r="A454" s="9"/>
      <c r="B454" s="9"/>
      <c r="C454" s="9"/>
      <c r="D454" s="10">
        <f t="shared" si="46"/>
        <v>0</v>
      </c>
      <c r="E454" s="10"/>
      <c r="F454" s="10"/>
      <c r="G454" s="10"/>
      <c r="H454" s="10"/>
      <c r="I454" s="10"/>
      <c r="J454" s="10"/>
      <c r="K454" s="10"/>
      <c r="L454" s="15"/>
      <c r="M454" s="10"/>
      <c r="N454" s="10"/>
      <c r="O454" s="10"/>
      <c r="P454" s="12" t="e">
        <f>L454-#REF!</f>
        <v>#REF!</v>
      </c>
      <c r="Q454" s="1" t="e">
        <f>P454-'ВЕРНАЯ на АВГУСТ'!P454</f>
        <v>#REF!</v>
      </c>
    </row>
    <row r="455" spans="1:17" x14ac:dyDescent="0.25">
      <c r="A455" s="71" t="s">
        <v>71</v>
      </c>
      <c r="B455" s="71" t="s">
        <v>14</v>
      </c>
      <c r="C455" s="9" t="s">
        <v>6</v>
      </c>
      <c r="D455" s="10">
        <f t="shared" si="46"/>
        <v>0</v>
      </c>
      <c r="E455" s="10">
        <v>0</v>
      </c>
      <c r="F455" s="10">
        <v>0</v>
      </c>
      <c r="G455" s="10">
        <v>0</v>
      </c>
      <c r="H455" s="10">
        <v>0</v>
      </c>
      <c r="I455" s="10">
        <v>0</v>
      </c>
      <c r="J455" s="10">
        <v>0</v>
      </c>
      <c r="K455" s="10">
        <v>0</v>
      </c>
      <c r="L455" s="15">
        <v>0</v>
      </c>
      <c r="M455" s="10">
        <v>0</v>
      </c>
      <c r="N455" s="10">
        <v>0</v>
      </c>
      <c r="O455" s="10">
        <v>0</v>
      </c>
      <c r="P455" s="12" t="e">
        <f>L455-#REF!</f>
        <v>#REF!</v>
      </c>
      <c r="Q455" s="1" t="e">
        <f>P455-'ВЕРНАЯ на АВГУСТ'!P455</f>
        <v>#REF!</v>
      </c>
    </row>
    <row r="456" spans="1:17" x14ac:dyDescent="0.25">
      <c r="A456" s="71"/>
      <c r="B456" s="71"/>
      <c r="C456" s="9" t="s">
        <v>7</v>
      </c>
      <c r="D456" s="10">
        <f t="shared" si="46"/>
        <v>0</v>
      </c>
      <c r="E456" s="10">
        <v>0</v>
      </c>
      <c r="F456" s="10">
        <v>0</v>
      </c>
      <c r="G456" s="10">
        <v>0</v>
      </c>
      <c r="H456" s="10">
        <v>0</v>
      </c>
      <c r="I456" s="10">
        <v>0</v>
      </c>
      <c r="J456" s="10">
        <v>0</v>
      </c>
      <c r="K456" s="10">
        <v>0</v>
      </c>
      <c r="L456" s="15">
        <v>0</v>
      </c>
      <c r="M456" s="10">
        <v>0</v>
      </c>
      <c r="N456" s="10">
        <v>0</v>
      </c>
      <c r="O456" s="10">
        <v>0</v>
      </c>
      <c r="P456" s="12" t="e">
        <f>L456-#REF!</f>
        <v>#REF!</v>
      </c>
      <c r="Q456" s="1" t="e">
        <f>P456-'ВЕРНАЯ на АВГУСТ'!P456</f>
        <v>#REF!</v>
      </c>
    </row>
    <row r="457" spans="1:17" ht="24" x14ac:dyDescent="0.25">
      <c r="A457" s="71"/>
      <c r="B457" s="71"/>
      <c r="C457" s="9" t="s">
        <v>8</v>
      </c>
      <c r="D457" s="10">
        <f t="shared" si="46"/>
        <v>0</v>
      </c>
      <c r="E457" s="10">
        <v>0</v>
      </c>
      <c r="F457" s="10">
        <v>0</v>
      </c>
      <c r="G457" s="10">
        <v>0</v>
      </c>
      <c r="H457" s="10">
        <v>0</v>
      </c>
      <c r="I457" s="10">
        <v>0</v>
      </c>
      <c r="J457" s="10">
        <v>0</v>
      </c>
      <c r="K457" s="10">
        <v>0</v>
      </c>
      <c r="L457" s="15">
        <v>0</v>
      </c>
      <c r="M457" s="10">
        <v>0</v>
      </c>
      <c r="N457" s="10">
        <v>0</v>
      </c>
      <c r="O457" s="10">
        <v>0</v>
      </c>
      <c r="P457" s="12" t="e">
        <f>L457-#REF!</f>
        <v>#REF!</v>
      </c>
      <c r="Q457" s="1" t="e">
        <f>P457-'ВЕРНАЯ на АВГУСТ'!P457</f>
        <v>#REF!</v>
      </c>
    </row>
    <row r="458" spans="1:17" ht="24" x14ac:dyDescent="0.25">
      <c r="A458" s="71"/>
      <c r="B458" s="71"/>
      <c r="C458" s="9" t="s">
        <v>9</v>
      </c>
      <c r="D458" s="10">
        <f t="shared" si="46"/>
        <v>0</v>
      </c>
      <c r="E458" s="10">
        <v>0</v>
      </c>
      <c r="F458" s="10">
        <v>0</v>
      </c>
      <c r="G458" s="10">
        <v>0</v>
      </c>
      <c r="H458" s="10">
        <v>0</v>
      </c>
      <c r="I458" s="10">
        <v>0</v>
      </c>
      <c r="J458" s="10">
        <v>0</v>
      </c>
      <c r="K458" s="10">
        <v>0</v>
      </c>
      <c r="L458" s="15">
        <v>0</v>
      </c>
      <c r="M458" s="10">
        <v>0</v>
      </c>
      <c r="N458" s="10">
        <v>0</v>
      </c>
      <c r="O458" s="10">
        <v>0</v>
      </c>
      <c r="P458" s="12" t="e">
        <f>L458-#REF!</f>
        <v>#REF!</v>
      </c>
      <c r="Q458" s="1" t="e">
        <f>P458-'ВЕРНАЯ на АВГУСТ'!P458</f>
        <v>#REF!</v>
      </c>
    </row>
    <row r="459" spans="1:17" ht="36" x14ac:dyDescent="0.25">
      <c r="A459" s="71"/>
      <c r="B459" s="71"/>
      <c r="C459" s="9" t="s">
        <v>10</v>
      </c>
      <c r="D459" s="10">
        <f t="shared" si="46"/>
        <v>0</v>
      </c>
      <c r="E459" s="10">
        <v>0</v>
      </c>
      <c r="F459" s="10">
        <v>0</v>
      </c>
      <c r="G459" s="10">
        <v>0</v>
      </c>
      <c r="H459" s="10">
        <v>0</v>
      </c>
      <c r="I459" s="10">
        <v>0</v>
      </c>
      <c r="J459" s="10">
        <v>0</v>
      </c>
      <c r="K459" s="10">
        <v>0</v>
      </c>
      <c r="L459" s="15">
        <v>0</v>
      </c>
      <c r="M459" s="10">
        <v>0</v>
      </c>
      <c r="N459" s="10">
        <v>0</v>
      </c>
      <c r="O459" s="10">
        <v>0</v>
      </c>
      <c r="P459" s="12" t="e">
        <f>L459-#REF!</f>
        <v>#REF!</v>
      </c>
      <c r="Q459" s="1" t="e">
        <f>P459-'ВЕРНАЯ на АВГУСТ'!P459</f>
        <v>#REF!</v>
      </c>
    </row>
    <row r="460" spans="1:17" x14ac:dyDescent="0.25">
      <c r="A460" s="9"/>
      <c r="B460" s="9"/>
      <c r="C460" s="9"/>
      <c r="D460" s="10">
        <f t="shared" si="46"/>
        <v>0</v>
      </c>
      <c r="E460" s="10"/>
      <c r="F460" s="10"/>
      <c r="G460" s="10"/>
      <c r="H460" s="10"/>
      <c r="I460" s="10"/>
      <c r="J460" s="10"/>
      <c r="K460" s="10"/>
      <c r="L460" s="15"/>
      <c r="M460" s="10"/>
      <c r="N460" s="10"/>
      <c r="O460" s="10"/>
      <c r="P460" s="12" t="e">
        <f>L460-#REF!</f>
        <v>#REF!</v>
      </c>
      <c r="Q460" s="1" t="e">
        <f>P460-'ВЕРНАЯ на АВГУСТ'!P460</f>
        <v>#REF!</v>
      </c>
    </row>
    <row r="461" spans="1:17" x14ac:dyDescent="0.25">
      <c r="A461" s="73" t="s">
        <v>72</v>
      </c>
      <c r="B461" s="71" t="s">
        <v>13</v>
      </c>
      <c r="C461" s="9" t="s">
        <v>6</v>
      </c>
      <c r="D461" s="10">
        <f t="shared" si="46"/>
        <v>59815.4</v>
      </c>
      <c r="E461" s="10">
        <f t="shared" ref="E461:O466" si="50">E467+E473+E479+E485</f>
        <v>6693.9</v>
      </c>
      <c r="F461" s="10">
        <f t="shared" si="50"/>
        <v>4666.2</v>
      </c>
      <c r="G461" s="10">
        <f t="shared" si="50"/>
        <v>4420</v>
      </c>
      <c r="H461" s="10">
        <f t="shared" si="50"/>
        <v>5500</v>
      </c>
      <c r="I461" s="10">
        <f t="shared" si="50"/>
        <v>4735.2</v>
      </c>
      <c r="J461" s="10">
        <f t="shared" si="50"/>
        <v>5500</v>
      </c>
      <c r="K461" s="10">
        <f t="shared" si="50"/>
        <v>4638.5</v>
      </c>
      <c r="L461" s="15">
        <f t="shared" si="50"/>
        <v>6171.6</v>
      </c>
      <c r="M461" s="10">
        <f t="shared" si="50"/>
        <v>5550</v>
      </c>
      <c r="N461" s="10">
        <f t="shared" si="50"/>
        <v>5970</v>
      </c>
      <c r="O461" s="10">
        <f t="shared" si="50"/>
        <v>5970</v>
      </c>
      <c r="P461" s="12" t="e">
        <f>L461-#REF!</f>
        <v>#REF!</v>
      </c>
      <c r="Q461" s="1" t="e">
        <f>P461-'ВЕРНАЯ на АВГУСТ'!P461</f>
        <v>#REF!</v>
      </c>
    </row>
    <row r="462" spans="1:17" x14ac:dyDescent="0.25">
      <c r="A462" s="73"/>
      <c r="B462" s="71"/>
      <c r="C462" s="9" t="s">
        <v>7</v>
      </c>
      <c r="D462" s="10">
        <f t="shared" si="46"/>
        <v>59815.4</v>
      </c>
      <c r="E462" s="10">
        <f t="shared" si="50"/>
        <v>6693.9</v>
      </c>
      <c r="F462" s="10">
        <f t="shared" si="50"/>
        <v>4666.2</v>
      </c>
      <c r="G462" s="10">
        <f t="shared" si="50"/>
        <v>4420</v>
      </c>
      <c r="H462" s="10">
        <f t="shared" si="50"/>
        <v>5500</v>
      </c>
      <c r="I462" s="10">
        <f t="shared" si="50"/>
        <v>4735.2</v>
      </c>
      <c r="J462" s="10">
        <f t="shared" si="50"/>
        <v>5500</v>
      </c>
      <c r="K462" s="10">
        <f t="shared" si="50"/>
        <v>4638.5</v>
      </c>
      <c r="L462" s="15">
        <f t="shared" si="50"/>
        <v>6171.6</v>
      </c>
      <c r="M462" s="10">
        <f t="shared" si="50"/>
        <v>5550</v>
      </c>
      <c r="N462" s="10">
        <f t="shared" si="50"/>
        <v>5970</v>
      </c>
      <c r="O462" s="10">
        <f t="shared" si="50"/>
        <v>5970</v>
      </c>
      <c r="P462" s="12" t="e">
        <f>L462-#REF!</f>
        <v>#REF!</v>
      </c>
      <c r="Q462" s="1" t="e">
        <f>P462-'ВЕРНАЯ на АВГУСТ'!P462</f>
        <v>#REF!</v>
      </c>
    </row>
    <row r="463" spans="1:17" ht="24" x14ac:dyDescent="0.25">
      <c r="A463" s="73"/>
      <c r="B463" s="71"/>
      <c r="C463" s="9" t="s">
        <v>8</v>
      </c>
      <c r="D463" s="10">
        <f t="shared" si="46"/>
        <v>0</v>
      </c>
      <c r="E463" s="10">
        <f t="shared" si="50"/>
        <v>0</v>
      </c>
      <c r="F463" s="10">
        <f t="shared" si="50"/>
        <v>0</v>
      </c>
      <c r="G463" s="10">
        <f t="shared" si="50"/>
        <v>0</v>
      </c>
      <c r="H463" s="10">
        <f t="shared" si="50"/>
        <v>0</v>
      </c>
      <c r="I463" s="10">
        <f t="shared" si="50"/>
        <v>0</v>
      </c>
      <c r="J463" s="10">
        <f t="shared" si="50"/>
        <v>0</v>
      </c>
      <c r="K463" s="10">
        <f t="shared" si="50"/>
        <v>0</v>
      </c>
      <c r="L463" s="15">
        <f t="shared" si="50"/>
        <v>0</v>
      </c>
      <c r="M463" s="10">
        <f t="shared" si="50"/>
        <v>0</v>
      </c>
      <c r="N463" s="10">
        <f t="shared" si="50"/>
        <v>0</v>
      </c>
      <c r="O463" s="10">
        <f t="shared" si="50"/>
        <v>0</v>
      </c>
      <c r="P463" s="12" t="e">
        <f>L463-#REF!</f>
        <v>#REF!</v>
      </c>
      <c r="Q463" s="1" t="e">
        <f>P463-'ВЕРНАЯ на АВГУСТ'!P463</f>
        <v>#REF!</v>
      </c>
    </row>
    <row r="464" spans="1:17" ht="24" x14ac:dyDescent="0.25">
      <c r="A464" s="73"/>
      <c r="B464" s="71"/>
      <c r="C464" s="9" t="s">
        <v>9</v>
      </c>
      <c r="D464" s="10">
        <f t="shared" si="46"/>
        <v>0</v>
      </c>
      <c r="E464" s="10">
        <f t="shared" si="50"/>
        <v>0</v>
      </c>
      <c r="F464" s="10">
        <f t="shared" si="50"/>
        <v>0</v>
      </c>
      <c r="G464" s="10">
        <f t="shared" si="50"/>
        <v>0</v>
      </c>
      <c r="H464" s="10">
        <f t="shared" si="50"/>
        <v>0</v>
      </c>
      <c r="I464" s="10">
        <f t="shared" si="50"/>
        <v>0</v>
      </c>
      <c r="J464" s="10">
        <f t="shared" si="50"/>
        <v>0</v>
      </c>
      <c r="K464" s="10">
        <f t="shared" si="50"/>
        <v>0</v>
      </c>
      <c r="L464" s="15">
        <f t="shared" si="50"/>
        <v>0</v>
      </c>
      <c r="M464" s="10">
        <f t="shared" si="50"/>
        <v>0</v>
      </c>
      <c r="N464" s="10">
        <f t="shared" si="50"/>
        <v>0</v>
      </c>
      <c r="O464" s="10">
        <f t="shared" si="50"/>
        <v>0</v>
      </c>
      <c r="P464" s="12" t="e">
        <f>L464-#REF!</f>
        <v>#REF!</v>
      </c>
      <c r="Q464" s="1" t="e">
        <f>P464-'ВЕРНАЯ на АВГУСТ'!P464</f>
        <v>#REF!</v>
      </c>
    </row>
    <row r="465" spans="1:17" ht="36" x14ac:dyDescent="0.25">
      <c r="A465" s="73"/>
      <c r="B465" s="71"/>
      <c r="C465" s="9" t="s">
        <v>10</v>
      </c>
      <c r="D465" s="10">
        <f t="shared" si="46"/>
        <v>0</v>
      </c>
      <c r="E465" s="10">
        <f t="shared" si="50"/>
        <v>0</v>
      </c>
      <c r="F465" s="10">
        <f t="shared" si="50"/>
        <v>0</v>
      </c>
      <c r="G465" s="10">
        <f t="shared" si="50"/>
        <v>0</v>
      </c>
      <c r="H465" s="10">
        <f t="shared" si="50"/>
        <v>0</v>
      </c>
      <c r="I465" s="10">
        <f t="shared" si="50"/>
        <v>0</v>
      </c>
      <c r="J465" s="10">
        <f t="shared" si="50"/>
        <v>0</v>
      </c>
      <c r="K465" s="10">
        <f t="shared" si="50"/>
        <v>0</v>
      </c>
      <c r="L465" s="15">
        <f t="shared" si="50"/>
        <v>0</v>
      </c>
      <c r="M465" s="10">
        <f t="shared" si="50"/>
        <v>0</v>
      </c>
      <c r="N465" s="10">
        <f t="shared" si="50"/>
        <v>0</v>
      </c>
      <c r="O465" s="10">
        <f t="shared" si="50"/>
        <v>0</v>
      </c>
      <c r="P465" s="12" t="e">
        <f>L465-#REF!</f>
        <v>#REF!</v>
      </c>
      <c r="Q465" s="1" t="e">
        <f>P465-'ВЕРНАЯ на АВГУСТ'!P465</f>
        <v>#REF!</v>
      </c>
    </row>
    <row r="466" spans="1:17" x14ac:dyDescent="0.25">
      <c r="A466" s="11"/>
      <c r="B466" s="9"/>
      <c r="C466" s="9"/>
      <c r="D466" s="10">
        <f t="shared" si="46"/>
        <v>0</v>
      </c>
      <c r="E466" s="10">
        <f t="shared" si="50"/>
        <v>0</v>
      </c>
      <c r="F466" s="10">
        <f t="shared" si="50"/>
        <v>0</v>
      </c>
      <c r="G466" s="10">
        <f t="shared" si="50"/>
        <v>0</v>
      </c>
      <c r="H466" s="10">
        <f t="shared" si="50"/>
        <v>0</v>
      </c>
      <c r="I466" s="10">
        <f t="shared" si="50"/>
        <v>0</v>
      </c>
      <c r="J466" s="10">
        <f t="shared" si="50"/>
        <v>0</v>
      </c>
      <c r="K466" s="10">
        <f t="shared" si="50"/>
        <v>0</v>
      </c>
      <c r="L466" s="15">
        <f t="shared" si="50"/>
        <v>0</v>
      </c>
      <c r="M466" s="10">
        <f t="shared" si="50"/>
        <v>0</v>
      </c>
      <c r="N466" s="10">
        <f t="shared" si="50"/>
        <v>0</v>
      </c>
      <c r="O466" s="10">
        <f t="shared" si="50"/>
        <v>0</v>
      </c>
      <c r="P466" s="12" t="e">
        <f>L466-#REF!</f>
        <v>#REF!</v>
      </c>
      <c r="Q466" s="1" t="e">
        <f>P466-'ВЕРНАЯ на АВГУСТ'!P466</f>
        <v>#REF!</v>
      </c>
    </row>
    <row r="467" spans="1:17" x14ac:dyDescent="0.25">
      <c r="A467" s="71" t="s">
        <v>73</v>
      </c>
      <c r="B467" s="71" t="s">
        <v>13</v>
      </c>
      <c r="C467" s="9" t="s">
        <v>6</v>
      </c>
      <c r="D467" s="10">
        <f t="shared" si="46"/>
        <v>69.5</v>
      </c>
      <c r="E467" s="10">
        <v>49.5</v>
      </c>
      <c r="F467" s="10">
        <v>20</v>
      </c>
      <c r="G467" s="10">
        <v>0</v>
      </c>
      <c r="H467" s="10">
        <v>0</v>
      </c>
      <c r="I467" s="10">
        <v>0</v>
      </c>
      <c r="J467" s="10">
        <v>0</v>
      </c>
      <c r="K467" s="10">
        <v>0</v>
      </c>
      <c r="L467" s="15">
        <v>0</v>
      </c>
      <c r="M467" s="10">
        <v>0</v>
      </c>
      <c r="N467" s="10">
        <v>0</v>
      </c>
      <c r="O467" s="10">
        <v>0</v>
      </c>
      <c r="P467" s="12" t="e">
        <f>L467-#REF!</f>
        <v>#REF!</v>
      </c>
      <c r="Q467" s="1" t="e">
        <f>P467-'ВЕРНАЯ на АВГУСТ'!P467</f>
        <v>#REF!</v>
      </c>
    </row>
    <row r="468" spans="1:17" x14ac:dyDescent="0.25">
      <c r="A468" s="71"/>
      <c r="B468" s="71"/>
      <c r="C468" s="9" t="s">
        <v>7</v>
      </c>
      <c r="D468" s="10">
        <f t="shared" si="46"/>
        <v>69.5</v>
      </c>
      <c r="E468" s="10">
        <v>49.5</v>
      </c>
      <c r="F468" s="10">
        <v>20</v>
      </c>
      <c r="G468" s="10">
        <v>0</v>
      </c>
      <c r="H468" s="10">
        <v>0</v>
      </c>
      <c r="I468" s="10">
        <v>0</v>
      </c>
      <c r="J468" s="10">
        <v>0</v>
      </c>
      <c r="K468" s="10">
        <v>0</v>
      </c>
      <c r="L468" s="15">
        <v>0</v>
      </c>
      <c r="M468" s="10">
        <v>0</v>
      </c>
      <c r="N468" s="10">
        <v>0</v>
      </c>
      <c r="O468" s="10">
        <v>0</v>
      </c>
      <c r="P468" s="12" t="e">
        <f>L468-#REF!</f>
        <v>#REF!</v>
      </c>
      <c r="Q468" s="1" t="e">
        <f>P468-'ВЕРНАЯ на АВГУСТ'!P468</f>
        <v>#REF!</v>
      </c>
    </row>
    <row r="469" spans="1:17" ht="24" x14ac:dyDescent="0.25">
      <c r="A469" s="71"/>
      <c r="B469" s="71"/>
      <c r="C469" s="9" t="s">
        <v>8</v>
      </c>
      <c r="D469" s="10">
        <f t="shared" si="46"/>
        <v>0</v>
      </c>
      <c r="E469" s="10">
        <v>0</v>
      </c>
      <c r="F469" s="10">
        <v>0</v>
      </c>
      <c r="G469" s="10">
        <v>0</v>
      </c>
      <c r="H469" s="10">
        <v>0</v>
      </c>
      <c r="I469" s="10">
        <v>0</v>
      </c>
      <c r="J469" s="10">
        <v>0</v>
      </c>
      <c r="K469" s="10">
        <v>0</v>
      </c>
      <c r="L469" s="15">
        <v>0</v>
      </c>
      <c r="M469" s="10">
        <v>0</v>
      </c>
      <c r="N469" s="10">
        <v>0</v>
      </c>
      <c r="O469" s="10">
        <v>0</v>
      </c>
      <c r="P469" s="12" t="e">
        <f>L469-#REF!</f>
        <v>#REF!</v>
      </c>
      <c r="Q469" s="1" t="e">
        <f>P469-'ВЕРНАЯ на АВГУСТ'!P469</f>
        <v>#REF!</v>
      </c>
    </row>
    <row r="470" spans="1:17" ht="24" x14ac:dyDescent="0.25">
      <c r="A470" s="71"/>
      <c r="B470" s="71"/>
      <c r="C470" s="9" t="s">
        <v>9</v>
      </c>
      <c r="D470" s="10">
        <f t="shared" si="46"/>
        <v>0</v>
      </c>
      <c r="E470" s="10">
        <v>0</v>
      </c>
      <c r="F470" s="10">
        <v>0</v>
      </c>
      <c r="G470" s="10">
        <v>0</v>
      </c>
      <c r="H470" s="10">
        <v>0</v>
      </c>
      <c r="I470" s="10">
        <v>0</v>
      </c>
      <c r="J470" s="10">
        <v>0</v>
      </c>
      <c r="K470" s="10">
        <v>0</v>
      </c>
      <c r="L470" s="15">
        <v>0</v>
      </c>
      <c r="M470" s="10">
        <v>0</v>
      </c>
      <c r="N470" s="10">
        <v>0</v>
      </c>
      <c r="O470" s="10">
        <v>0</v>
      </c>
      <c r="P470" s="12" t="e">
        <f>L470-#REF!</f>
        <v>#REF!</v>
      </c>
      <c r="Q470" s="1" t="e">
        <f>P470-'ВЕРНАЯ на АВГУСТ'!P470</f>
        <v>#REF!</v>
      </c>
    </row>
    <row r="471" spans="1:17" ht="36" x14ac:dyDescent="0.25">
      <c r="A471" s="71"/>
      <c r="B471" s="71"/>
      <c r="C471" s="9" t="s">
        <v>10</v>
      </c>
      <c r="D471" s="10">
        <f t="shared" si="46"/>
        <v>0</v>
      </c>
      <c r="E471" s="10">
        <v>0</v>
      </c>
      <c r="F471" s="10">
        <v>0</v>
      </c>
      <c r="G471" s="10">
        <v>0</v>
      </c>
      <c r="H471" s="10">
        <v>0</v>
      </c>
      <c r="I471" s="10">
        <v>0</v>
      </c>
      <c r="J471" s="10">
        <v>0</v>
      </c>
      <c r="K471" s="10">
        <v>0</v>
      </c>
      <c r="L471" s="15">
        <v>0</v>
      </c>
      <c r="M471" s="10">
        <v>0</v>
      </c>
      <c r="N471" s="10">
        <v>0</v>
      </c>
      <c r="O471" s="10">
        <v>0</v>
      </c>
      <c r="P471" s="12" t="e">
        <f>L471-#REF!</f>
        <v>#REF!</v>
      </c>
      <c r="Q471" s="1" t="e">
        <f>P471-'ВЕРНАЯ на АВГУСТ'!P471</f>
        <v>#REF!</v>
      </c>
    </row>
    <row r="472" spans="1:17" x14ac:dyDescent="0.25">
      <c r="A472" s="9"/>
      <c r="B472" s="9"/>
      <c r="C472" s="9"/>
      <c r="D472" s="10">
        <f t="shared" si="46"/>
        <v>0</v>
      </c>
      <c r="E472" s="10"/>
      <c r="F472" s="10"/>
      <c r="G472" s="10"/>
      <c r="H472" s="10"/>
      <c r="I472" s="10"/>
      <c r="J472" s="10"/>
      <c r="K472" s="10"/>
      <c r="L472" s="15"/>
      <c r="M472" s="10"/>
      <c r="N472" s="10"/>
      <c r="O472" s="10"/>
      <c r="P472" s="12" t="e">
        <f>L472-#REF!</f>
        <v>#REF!</v>
      </c>
      <c r="Q472" s="1" t="e">
        <f>P472-'ВЕРНАЯ на АВГУСТ'!P472</f>
        <v>#REF!</v>
      </c>
    </row>
    <row r="473" spans="1:17" x14ac:dyDescent="0.25">
      <c r="A473" s="71" t="s">
        <v>74</v>
      </c>
      <c r="B473" s="71" t="s">
        <v>13</v>
      </c>
      <c r="C473" s="9" t="s">
        <v>6</v>
      </c>
      <c r="D473" s="20">
        <f t="shared" si="46"/>
        <v>17397.7</v>
      </c>
      <c r="E473" s="10">
        <f>E474+E475+E476+E477</f>
        <v>2344.4</v>
      </c>
      <c r="F473" s="10">
        <f t="shared" ref="F473:O473" si="51">F474+F475+F476+F477</f>
        <v>746.2</v>
      </c>
      <c r="G473" s="10">
        <f t="shared" si="51"/>
        <v>904</v>
      </c>
      <c r="H473" s="10">
        <f t="shared" si="51"/>
        <v>1984</v>
      </c>
      <c r="I473" s="10">
        <f t="shared" si="51"/>
        <v>1484</v>
      </c>
      <c r="J473" s="10">
        <f t="shared" si="51"/>
        <v>1984</v>
      </c>
      <c r="K473" s="10">
        <f t="shared" si="51"/>
        <v>603.5</v>
      </c>
      <c r="L473" s="20">
        <f t="shared" si="51"/>
        <v>1695.6</v>
      </c>
      <c r="M473" s="10">
        <f t="shared" si="51"/>
        <v>1884</v>
      </c>
      <c r="N473" s="10">
        <f t="shared" si="51"/>
        <v>1884</v>
      </c>
      <c r="O473" s="10">
        <f t="shared" si="51"/>
        <v>1884</v>
      </c>
      <c r="P473" s="24" t="e">
        <f>L473-#REF!</f>
        <v>#REF!</v>
      </c>
      <c r="Q473" s="1" t="e">
        <f>P473-'ВЕРНАЯ на АВГУСТ'!P473</f>
        <v>#REF!</v>
      </c>
    </row>
    <row r="474" spans="1:17" x14ac:dyDescent="0.25">
      <c r="A474" s="71"/>
      <c r="B474" s="71"/>
      <c r="C474" s="9" t="s">
        <v>7</v>
      </c>
      <c r="D474" s="20">
        <f t="shared" si="46"/>
        <v>17397.7</v>
      </c>
      <c r="E474" s="10">
        <v>2344.4</v>
      </c>
      <c r="F474" s="10">
        <v>746.2</v>
      </c>
      <c r="G474" s="10">
        <v>904</v>
      </c>
      <c r="H474" s="10">
        <v>1984</v>
      </c>
      <c r="I474" s="10">
        <v>1484</v>
      </c>
      <c r="J474" s="10">
        <v>1984</v>
      </c>
      <c r="K474" s="10">
        <v>603.5</v>
      </c>
      <c r="L474" s="20">
        <f>1884-188.4</f>
        <v>1695.6</v>
      </c>
      <c r="M474" s="10">
        <v>1884</v>
      </c>
      <c r="N474" s="10">
        <v>1884</v>
      </c>
      <c r="O474" s="10">
        <v>1884</v>
      </c>
      <c r="P474" s="24" t="e">
        <f>L474-#REF!</f>
        <v>#REF!</v>
      </c>
      <c r="Q474" s="1" t="e">
        <f>P474-'ВЕРНАЯ на АВГУСТ'!P474</f>
        <v>#REF!</v>
      </c>
    </row>
    <row r="475" spans="1:17" ht="24" x14ac:dyDescent="0.25">
      <c r="A475" s="71"/>
      <c r="B475" s="71"/>
      <c r="C475" s="9" t="s">
        <v>8</v>
      </c>
      <c r="D475" s="10">
        <f t="shared" si="46"/>
        <v>0</v>
      </c>
      <c r="E475" s="10">
        <v>0</v>
      </c>
      <c r="F475" s="10">
        <v>0</v>
      </c>
      <c r="G475" s="10">
        <v>0</v>
      </c>
      <c r="H475" s="10">
        <v>0</v>
      </c>
      <c r="I475" s="10">
        <v>0</v>
      </c>
      <c r="J475" s="10">
        <v>0</v>
      </c>
      <c r="K475" s="10">
        <v>0</v>
      </c>
      <c r="L475" s="15">
        <v>0</v>
      </c>
      <c r="M475" s="10">
        <v>0</v>
      </c>
      <c r="N475" s="10">
        <v>0</v>
      </c>
      <c r="O475" s="10">
        <v>0</v>
      </c>
      <c r="P475" s="12" t="e">
        <f>L475-#REF!</f>
        <v>#REF!</v>
      </c>
      <c r="Q475" s="1" t="e">
        <f>P475-'ВЕРНАЯ на АВГУСТ'!P475</f>
        <v>#REF!</v>
      </c>
    </row>
    <row r="476" spans="1:17" ht="24" x14ac:dyDescent="0.25">
      <c r="A476" s="71"/>
      <c r="B476" s="71"/>
      <c r="C476" s="9" t="s">
        <v>9</v>
      </c>
      <c r="D476" s="10">
        <f t="shared" si="46"/>
        <v>0</v>
      </c>
      <c r="E476" s="10">
        <v>0</v>
      </c>
      <c r="F476" s="10">
        <v>0</v>
      </c>
      <c r="G476" s="10">
        <v>0</v>
      </c>
      <c r="H476" s="10">
        <v>0</v>
      </c>
      <c r="I476" s="10">
        <v>0</v>
      </c>
      <c r="J476" s="10">
        <v>0</v>
      </c>
      <c r="K476" s="10">
        <v>0</v>
      </c>
      <c r="L476" s="15">
        <v>0</v>
      </c>
      <c r="M476" s="10">
        <v>0</v>
      </c>
      <c r="N476" s="10">
        <v>0</v>
      </c>
      <c r="O476" s="10">
        <v>0</v>
      </c>
      <c r="P476" s="12" t="e">
        <f>L476-#REF!</f>
        <v>#REF!</v>
      </c>
      <c r="Q476" s="1" t="e">
        <f>P476-'ВЕРНАЯ на АВГУСТ'!P476</f>
        <v>#REF!</v>
      </c>
    </row>
    <row r="477" spans="1:17" ht="36" x14ac:dyDescent="0.25">
      <c r="A477" s="71"/>
      <c r="B477" s="71"/>
      <c r="C477" s="9" t="s">
        <v>10</v>
      </c>
      <c r="D477" s="10">
        <f t="shared" si="46"/>
        <v>0</v>
      </c>
      <c r="E477" s="10">
        <v>0</v>
      </c>
      <c r="F477" s="10">
        <v>0</v>
      </c>
      <c r="G477" s="10">
        <v>0</v>
      </c>
      <c r="H477" s="10">
        <v>0</v>
      </c>
      <c r="I477" s="10">
        <v>0</v>
      </c>
      <c r="J477" s="10">
        <v>0</v>
      </c>
      <c r="K477" s="10">
        <v>0</v>
      </c>
      <c r="L477" s="15">
        <v>0</v>
      </c>
      <c r="M477" s="10">
        <v>0</v>
      </c>
      <c r="N477" s="10">
        <v>0</v>
      </c>
      <c r="O477" s="10">
        <v>0</v>
      </c>
      <c r="P477" s="12" t="e">
        <f>L477-#REF!</f>
        <v>#REF!</v>
      </c>
      <c r="Q477" s="1" t="e">
        <f>P477-'ВЕРНАЯ на АВГУСТ'!P477</f>
        <v>#REF!</v>
      </c>
    </row>
    <row r="478" spans="1:17" x14ac:dyDescent="0.25">
      <c r="A478" s="9"/>
      <c r="B478" s="9"/>
      <c r="C478" s="9"/>
      <c r="D478" s="10">
        <f t="shared" si="46"/>
        <v>0</v>
      </c>
      <c r="E478" s="10"/>
      <c r="F478" s="10"/>
      <c r="G478" s="10"/>
      <c r="H478" s="10"/>
      <c r="I478" s="10"/>
      <c r="J478" s="10"/>
      <c r="K478" s="10"/>
      <c r="L478" s="15"/>
      <c r="M478" s="10"/>
      <c r="N478" s="10"/>
      <c r="O478" s="10"/>
      <c r="P478" s="12" t="e">
        <f>L478-#REF!</f>
        <v>#REF!</v>
      </c>
      <c r="Q478" s="1" t="e">
        <f>P478-'ВЕРНАЯ на АВГУСТ'!P478</f>
        <v>#REF!</v>
      </c>
    </row>
    <row r="479" spans="1:17" x14ac:dyDescent="0.25">
      <c r="A479" s="71" t="s">
        <v>75</v>
      </c>
      <c r="B479" s="71" t="s">
        <v>13</v>
      </c>
      <c r="C479" s="9" t="s">
        <v>6</v>
      </c>
      <c r="D479" s="20">
        <f t="shared" si="46"/>
        <v>41948.2</v>
      </c>
      <c r="E479" s="10">
        <f>E480+E481+E482+E483</f>
        <v>3900</v>
      </c>
      <c r="F479" s="10">
        <f t="shared" ref="F479:O479" si="52">F480+F481+F482+F483</f>
        <v>3900</v>
      </c>
      <c r="G479" s="10">
        <f t="shared" si="52"/>
        <v>3516</v>
      </c>
      <c r="H479" s="10">
        <f t="shared" si="52"/>
        <v>3516</v>
      </c>
      <c r="I479" s="10">
        <f t="shared" si="52"/>
        <v>3251.2</v>
      </c>
      <c r="J479" s="10">
        <f t="shared" si="52"/>
        <v>3516</v>
      </c>
      <c r="K479" s="10">
        <f t="shared" si="52"/>
        <v>4035</v>
      </c>
      <c r="L479" s="20">
        <f t="shared" si="52"/>
        <v>4476</v>
      </c>
      <c r="M479" s="10">
        <f t="shared" si="52"/>
        <v>3666</v>
      </c>
      <c r="N479" s="10">
        <f t="shared" si="52"/>
        <v>4086</v>
      </c>
      <c r="O479" s="10">
        <f t="shared" si="52"/>
        <v>4086</v>
      </c>
      <c r="P479" s="24" t="e">
        <f>L479-#REF!</f>
        <v>#REF!</v>
      </c>
      <c r="Q479" s="1" t="e">
        <f>P479-'ВЕРНАЯ на АВГУСТ'!P479</f>
        <v>#REF!</v>
      </c>
    </row>
    <row r="480" spans="1:17" x14ac:dyDescent="0.25">
      <c r="A480" s="71"/>
      <c r="B480" s="71"/>
      <c r="C480" s="9" t="s">
        <v>7</v>
      </c>
      <c r="D480" s="20">
        <f t="shared" si="46"/>
        <v>41948.2</v>
      </c>
      <c r="E480" s="10">
        <v>3900</v>
      </c>
      <c r="F480" s="10">
        <v>3900</v>
      </c>
      <c r="G480" s="10">
        <v>3516</v>
      </c>
      <c r="H480" s="10">
        <v>3516</v>
      </c>
      <c r="I480" s="10">
        <v>3251.2</v>
      </c>
      <c r="J480" s="10">
        <v>3516</v>
      </c>
      <c r="K480" s="10">
        <v>4035</v>
      </c>
      <c r="L480" s="20">
        <f>4566-90</f>
        <v>4476</v>
      </c>
      <c r="M480" s="10">
        <v>3666</v>
      </c>
      <c r="N480" s="10">
        <v>4086</v>
      </c>
      <c r="O480" s="10">
        <v>4086</v>
      </c>
      <c r="P480" s="24" t="e">
        <f>L480-#REF!</f>
        <v>#REF!</v>
      </c>
      <c r="Q480" s="1" t="e">
        <f>P480-'ВЕРНАЯ на АВГУСТ'!P480</f>
        <v>#REF!</v>
      </c>
    </row>
    <row r="481" spans="1:17" ht="24" x14ac:dyDescent="0.25">
      <c r="A481" s="71"/>
      <c r="B481" s="71"/>
      <c r="C481" s="9" t="s">
        <v>8</v>
      </c>
      <c r="D481" s="10">
        <f t="shared" si="46"/>
        <v>0</v>
      </c>
      <c r="E481" s="10">
        <v>0</v>
      </c>
      <c r="F481" s="10">
        <v>0</v>
      </c>
      <c r="G481" s="10">
        <v>0</v>
      </c>
      <c r="H481" s="10">
        <v>0</v>
      </c>
      <c r="I481" s="10">
        <v>0</v>
      </c>
      <c r="J481" s="10">
        <v>0</v>
      </c>
      <c r="K481" s="10">
        <v>0</v>
      </c>
      <c r="L481" s="15">
        <v>0</v>
      </c>
      <c r="M481" s="10">
        <v>0</v>
      </c>
      <c r="N481" s="10">
        <v>0</v>
      </c>
      <c r="O481" s="10">
        <v>0</v>
      </c>
      <c r="P481" s="12" t="e">
        <f>L481-#REF!</f>
        <v>#REF!</v>
      </c>
      <c r="Q481" s="1" t="e">
        <f>P481-'ВЕРНАЯ на АВГУСТ'!P481</f>
        <v>#REF!</v>
      </c>
    </row>
    <row r="482" spans="1:17" ht="24" x14ac:dyDescent="0.25">
      <c r="A482" s="71"/>
      <c r="B482" s="71"/>
      <c r="C482" s="9" t="s">
        <v>9</v>
      </c>
      <c r="D482" s="10">
        <f t="shared" si="46"/>
        <v>0</v>
      </c>
      <c r="E482" s="10">
        <v>0</v>
      </c>
      <c r="F482" s="10">
        <v>0</v>
      </c>
      <c r="G482" s="10">
        <v>0</v>
      </c>
      <c r="H482" s="10">
        <v>0</v>
      </c>
      <c r="I482" s="10">
        <v>0</v>
      </c>
      <c r="J482" s="10">
        <v>0</v>
      </c>
      <c r="K482" s="10">
        <v>0</v>
      </c>
      <c r="L482" s="15">
        <v>0</v>
      </c>
      <c r="M482" s="10">
        <v>0</v>
      </c>
      <c r="N482" s="10">
        <v>0</v>
      </c>
      <c r="O482" s="10">
        <v>0</v>
      </c>
      <c r="P482" s="12" t="e">
        <f>L482-#REF!</f>
        <v>#REF!</v>
      </c>
      <c r="Q482" s="1" t="e">
        <f>P482-'ВЕРНАЯ на АВГУСТ'!P482</f>
        <v>#REF!</v>
      </c>
    </row>
    <row r="483" spans="1:17" ht="36" x14ac:dyDescent="0.25">
      <c r="A483" s="71"/>
      <c r="B483" s="71"/>
      <c r="C483" s="9" t="s">
        <v>10</v>
      </c>
      <c r="D483" s="10">
        <f t="shared" si="46"/>
        <v>0</v>
      </c>
      <c r="E483" s="10">
        <v>0</v>
      </c>
      <c r="F483" s="10">
        <v>0</v>
      </c>
      <c r="G483" s="10">
        <v>0</v>
      </c>
      <c r="H483" s="10">
        <v>0</v>
      </c>
      <c r="I483" s="10">
        <v>0</v>
      </c>
      <c r="J483" s="10">
        <v>0</v>
      </c>
      <c r="K483" s="10">
        <v>0</v>
      </c>
      <c r="L483" s="15">
        <v>0</v>
      </c>
      <c r="M483" s="10">
        <v>0</v>
      </c>
      <c r="N483" s="10">
        <v>0</v>
      </c>
      <c r="O483" s="10">
        <v>0</v>
      </c>
      <c r="P483" s="12" t="e">
        <f>L483-#REF!</f>
        <v>#REF!</v>
      </c>
      <c r="Q483" s="1" t="e">
        <f>P483-'ВЕРНАЯ на АВГУСТ'!P483</f>
        <v>#REF!</v>
      </c>
    </row>
    <row r="484" spans="1:17" x14ac:dyDescent="0.25">
      <c r="A484" s="9"/>
      <c r="B484" s="9"/>
      <c r="C484" s="9"/>
      <c r="D484" s="10">
        <f t="shared" si="46"/>
        <v>0</v>
      </c>
      <c r="E484" s="10"/>
      <c r="F484" s="10"/>
      <c r="G484" s="10"/>
      <c r="H484" s="10"/>
      <c r="I484" s="10"/>
      <c r="J484" s="10"/>
      <c r="K484" s="10"/>
      <c r="L484" s="15"/>
      <c r="M484" s="10"/>
      <c r="N484" s="10"/>
      <c r="O484" s="10"/>
      <c r="P484" s="12" t="e">
        <f>L484-#REF!</f>
        <v>#REF!</v>
      </c>
      <c r="Q484" s="1" t="e">
        <f>P484-'ВЕРНАЯ на АВГУСТ'!P484</f>
        <v>#REF!</v>
      </c>
    </row>
    <row r="485" spans="1:17" x14ac:dyDescent="0.25">
      <c r="A485" s="71" t="s">
        <v>76</v>
      </c>
      <c r="B485" s="71" t="s">
        <v>13</v>
      </c>
      <c r="C485" s="9" t="s">
        <v>6</v>
      </c>
      <c r="D485" s="10">
        <f t="shared" si="46"/>
        <v>400</v>
      </c>
      <c r="E485" s="10">
        <v>400</v>
      </c>
      <c r="F485" s="10">
        <v>0</v>
      </c>
      <c r="G485" s="10">
        <v>0</v>
      </c>
      <c r="H485" s="10">
        <v>0</v>
      </c>
      <c r="I485" s="10">
        <v>0</v>
      </c>
      <c r="J485" s="10">
        <v>0</v>
      </c>
      <c r="K485" s="10">
        <v>0</v>
      </c>
      <c r="L485" s="15">
        <v>0</v>
      </c>
      <c r="M485" s="10">
        <v>0</v>
      </c>
      <c r="N485" s="10">
        <v>0</v>
      </c>
      <c r="O485" s="10">
        <v>0</v>
      </c>
      <c r="P485" s="12" t="e">
        <f>L485-#REF!</f>
        <v>#REF!</v>
      </c>
      <c r="Q485" s="1" t="e">
        <f>P485-'ВЕРНАЯ на АВГУСТ'!P485</f>
        <v>#REF!</v>
      </c>
    </row>
    <row r="486" spans="1:17" x14ac:dyDescent="0.25">
      <c r="A486" s="71"/>
      <c r="B486" s="71"/>
      <c r="C486" s="9" t="s">
        <v>7</v>
      </c>
      <c r="D486" s="10">
        <f t="shared" si="46"/>
        <v>400</v>
      </c>
      <c r="E486" s="10">
        <v>400</v>
      </c>
      <c r="F486" s="10">
        <v>0</v>
      </c>
      <c r="G486" s="10">
        <v>0</v>
      </c>
      <c r="H486" s="10">
        <v>0</v>
      </c>
      <c r="I486" s="10">
        <v>0</v>
      </c>
      <c r="J486" s="10">
        <v>0</v>
      </c>
      <c r="K486" s="10">
        <v>0</v>
      </c>
      <c r="L486" s="15">
        <v>0</v>
      </c>
      <c r="M486" s="10">
        <v>0</v>
      </c>
      <c r="N486" s="10">
        <v>0</v>
      </c>
      <c r="O486" s="10">
        <v>0</v>
      </c>
      <c r="P486" s="12" t="e">
        <f>L486-#REF!</f>
        <v>#REF!</v>
      </c>
      <c r="Q486" s="1" t="e">
        <f>P486-'ВЕРНАЯ на АВГУСТ'!P486</f>
        <v>#REF!</v>
      </c>
    </row>
    <row r="487" spans="1:17" ht="24" x14ac:dyDescent="0.25">
      <c r="A487" s="71"/>
      <c r="B487" s="71"/>
      <c r="C487" s="9" t="s">
        <v>8</v>
      </c>
      <c r="D487" s="10">
        <f t="shared" si="46"/>
        <v>0</v>
      </c>
      <c r="E487" s="10">
        <v>0</v>
      </c>
      <c r="F487" s="10">
        <v>0</v>
      </c>
      <c r="G487" s="10">
        <v>0</v>
      </c>
      <c r="H487" s="10">
        <v>0</v>
      </c>
      <c r="I487" s="10">
        <v>0</v>
      </c>
      <c r="J487" s="10">
        <v>0</v>
      </c>
      <c r="K487" s="10">
        <v>0</v>
      </c>
      <c r="L487" s="15">
        <v>0</v>
      </c>
      <c r="M487" s="10">
        <v>0</v>
      </c>
      <c r="N487" s="10">
        <v>0</v>
      </c>
      <c r="O487" s="10">
        <v>0</v>
      </c>
      <c r="P487" s="12" t="e">
        <f>L487-#REF!</f>
        <v>#REF!</v>
      </c>
      <c r="Q487" s="1" t="e">
        <f>P487-'ВЕРНАЯ на АВГУСТ'!P487</f>
        <v>#REF!</v>
      </c>
    </row>
    <row r="488" spans="1:17" ht="24" x14ac:dyDescent="0.25">
      <c r="A488" s="71"/>
      <c r="B488" s="71"/>
      <c r="C488" s="9" t="s">
        <v>9</v>
      </c>
      <c r="D488" s="10">
        <f t="shared" si="46"/>
        <v>0</v>
      </c>
      <c r="E488" s="10">
        <v>0</v>
      </c>
      <c r="F488" s="10">
        <v>0</v>
      </c>
      <c r="G488" s="10">
        <v>0</v>
      </c>
      <c r="H488" s="10">
        <v>0</v>
      </c>
      <c r="I488" s="10">
        <v>0</v>
      </c>
      <c r="J488" s="10">
        <v>0</v>
      </c>
      <c r="K488" s="10">
        <v>0</v>
      </c>
      <c r="L488" s="15">
        <v>0</v>
      </c>
      <c r="M488" s="10">
        <v>0</v>
      </c>
      <c r="N488" s="10">
        <v>0</v>
      </c>
      <c r="O488" s="10">
        <v>0</v>
      </c>
      <c r="P488" s="12" t="e">
        <f>L488-#REF!</f>
        <v>#REF!</v>
      </c>
      <c r="Q488" s="1" t="e">
        <f>P488-'ВЕРНАЯ на АВГУСТ'!P488</f>
        <v>#REF!</v>
      </c>
    </row>
    <row r="489" spans="1:17" ht="36" x14ac:dyDescent="0.25">
      <c r="A489" s="71"/>
      <c r="B489" s="71"/>
      <c r="C489" s="9" t="s">
        <v>10</v>
      </c>
      <c r="D489" s="10">
        <f t="shared" ref="D489:D496" si="53">SUM(E489:O489)</f>
        <v>0</v>
      </c>
      <c r="E489" s="10">
        <v>0</v>
      </c>
      <c r="F489" s="10">
        <v>0</v>
      </c>
      <c r="G489" s="10">
        <v>0</v>
      </c>
      <c r="H489" s="10">
        <v>0</v>
      </c>
      <c r="I489" s="10">
        <v>0</v>
      </c>
      <c r="J489" s="10">
        <v>0</v>
      </c>
      <c r="K489" s="10">
        <v>0</v>
      </c>
      <c r="L489" s="15">
        <v>0</v>
      </c>
      <c r="M489" s="10">
        <v>0</v>
      </c>
      <c r="N489" s="10">
        <v>0</v>
      </c>
      <c r="O489" s="10">
        <v>0</v>
      </c>
      <c r="P489" s="12" t="e">
        <f>L489-#REF!</f>
        <v>#REF!</v>
      </c>
      <c r="Q489" s="1" t="e">
        <f>P489-'ВЕРНАЯ на АВГУСТ'!P489</f>
        <v>#REF!</v>
      </c>
    </row>
    <row r="490" spans="1:17" x14ac:dyDescent="0.25">
      <c r="A490" s="9"/>
      <c r="B490" s="9"/>
      <c r="C490" s="9"/>
      <c r="D490" s="10">
        <f t="shared" si="53"/>
        <v>0</v>
      </c>
      <c r="E490" s="10"/>
      <c r="F490" s="10"/>
      <c r="G490" s="10"/>
      <c r="H490" s="10"/>
      <c r="I490" s="10"/>
      <c r="J490" s="10"/>
      <c r="K490" s="10"/>
      <c r="L490" s="15"/>
      <c r="M490" s="10"/>
      <c r="N490" s="10"/>
      <c r="O490" s="10"/>
      <c r="P490" s="12" t="e">
        <f>L490-#REF!</f>
        <v>#REF!</v>
      </c>
      <c r="Q490" s="1" t="e">
        <f>P490-'ВЕРНАЯ на АВГУСТ'!P490</f>
        <v>#REF!</v>
      </c>
    </row>
    <row r="491" spans="1:17" x14ac:dyDescent="0.25">
      <c r="A491" s="73" t="s">
        <v>77</v>
      </c>
      <c r="B491" s="71"/>
      <c r="C491" s="9" t="s">
        <v>6</v>
      </c>
      <c r="D491" s="10">
        <f t="shared" si="53"/>
        <v>5644483.8999999994</v>
      </c>
      <c r="E491" s="10">
        <f t="shared" ref="E491:O496" si="54">E498+E504+E510+E517</f>
        <v>401454.5</v>
      </c>
      <c r="F491" s="10">
        <f t="shared" si="54"/>
        <v>324414.59999999998</v>
      </c>
      <c r="G491" s="10">
        <f t="shared" si="54"/>
        <v>14576</v>
      </c>
      <c r="H491" s="10">
        <f t="shared" si="54"/>
        <v>491108.30000000005</v>
      </c>
      <c r="I491" s="10">
        <f t="shared" si="54"/>
        <v>438026</v>
      </c>
      <c r="J491" s="10">
        <f t="shared" si="54"/>
        <v>693752.09999999986</v>
      </c>
      <c r="K491" s="10">
        <f t="shared" si="54"/>
        <v>621024.6</v>
      </c>
      <c r="L491" s="15">
        <f>L498+L504+L510+L517</f>
        <v>1171504.1000000001</v>
      </c>
      <c r="M491" s="10">
        <f t="shared" si="54"/>
        <v>1175036.2999999998</v>
      </c>
      <c r="N491" s="10">
        <f t="shared" si="54"/>
        <v>269742.09999999998</v>
      </c>
      <c r="O491" s="10">
        <f t="shared" si="54"/>
        <v>43845.3</v>
      </c>
      <c r="P491" s="12" t="e">
        <f>L491-#REF!</f>
        <v>#REF!</v>
      </c>
      <c r="Q491" s="1" t="e">
        <f>P491-'ВЕРНАЯ на АВГУСТ'!P491</f>
        <v>#REF!</v>
      </c>
    </row>
    <row r="492" spans="1:17" x14ac:dyDescent="0.25">
      <c r="A492" s="73"/>
      <c r="B492" s="71"/>
      <c r="C492" s="9" t="s">
        <v>7</v>
      </c>
      <c r="D492" s="10">
        <f t="shared" si="53"/>
        <v>1843548.9</v>
      </c>
      <c r="E492" s="10">
        <f t="shared" si="54"/>
        <v>83454.5</v>
      </c>
      <c r="F492" s="10">
        <f t="shared" si="54"/>
        <v>59731.5</v>
      </c>
      <c r="G492" s="10">
        <f t="shared" si="54"/>
        <v>14576</v>
      </c>
      <c r="H492" s="10">
        <f t="shared" si="54"/>
        <v>249913.40000000002</v>
      </c>
      <c r="I492" s="10">
        <f t="shared" si="54"/>
        <v>144527</v>
      </c>
      <c r="J492" s="10">
        <f t="shared" si="54"/>
        <v>381108.9</v>
      </c>
      <c r="K492" s="10">
        <f t="shared" si="54"/>
        <v>104914.69999999998</v>
      </c>
      <c r="L492" s="15">
        <f t="shared" si="54"/>
        <v>459080.89999999997</v>
      </c>
      <c r="M492" s="10">
        <f t="shared" si="54"/>
        <v>233702.7</v>
      </c>
      <c r="N492" s="10">
        <f t="shared" si="54"/>
        <v>68694</v>
      </c>
      <c r="O492" s="10">
        <f t="shared" si="54"/>
        <v>43845.3</v>
      </c>
      <c r="P492" s="12" t="e">
        <f>L492-#REF!</f>
        <v>#REF!</v>
      </c>
      <c r="Q492" s="1" t="e">
        <f>P492-'ВЕРНАЯ на АВГУСТ'!P492</f>
        <v>#REF!</v>
      </c>
    </row>
    <row r="493" spans="1:17" ht="24" x14ac:dyDescent="0.25">
      <c r="A493" s="73"/>
      <c r="B493" s="71"/>
      <c r="C493" s="9" t="s">
        <v>8</v>
      </c>
      <c r="D493" s="10">
        <f t="shared" si="53"/>
        <v>3420027.4000000004</v>
      </c>
      <c r="E493" s="10">
        <f t="shared" si="54"/>
        <v>318000</v>
      </c>
      <c r="F493" s="10">
        <f t="shared" si="54"/>
        <v>264683.09999999998</v>
      </c>
      <c r="G493" s="10">
        <f t="shared" si="54"/>
        <v>0</v>
      </c>
      <c r="H493" s="10">
        <f t="shared" si="54"/>
        <v>41194.9</v>
      </c>
      <c r="I493" s="10">
        <f t="shared" si="54"/>
        <v>175118.7</v>
      </c>
      <c r="J493" s="10">
        <f t="shared" si="54"/>
        <v>250115.9</v>
      </c>
      <c r="K493" s="10">
        <f t="shared" si="54"/>
        <v>516109.9</v>
      </c>
      <c r="L493" s="15">
        <f t="shared" si="54"/>
        <v>712423.2</v>
      </c>
      <c r="M493" s="10">
        <f t="shared" si="54"/>
        <v>941333.6</v>
      </c>
      <c r="N493" s="10">
        <f t="shared" si="54"/>
        <v>201048.09999999998</v>
      </c>
      <c r="O493" s="10">
        <f t="shared" si="54"/>
        <v>0</v>
      </c>
      <c r="P493" s="12" t="e">
        <f>L493-#REF!</f>
        <v>#REF!</v>
      </c>
      <c r="Q493" s="1" t="e">
        <f>P493-'ВЕРНАЯ на АВГУСТ'!P493</f>
        <v>#REF!</v>
      </c>
    </row>
    <row r="494" spans="1:17" ht="24" x14ac:dyDescent="0.25">
      <c r="A494" s="73"/>
      <c r="B494" s="71"/>
      <c r="C494" s="9" t="s">
        <v>9</v>
      </c>
      <c r="D494" s="10">
        <f t="shared" si="53"/>
        <v>0</v>
      </c>
      <c r="E494" s="10">
        <f t="shared" si="54"/>
        <v>0</v>
      </c>
      <c r="F494" s="10">
        <f t="shared" si="54"/>
        <v>0</v>
      </c>
      <c r="G494" s="10">
        <f t="shared" si="54"/>
        <v>0</v>
      </c>
      <c r="H494" s="10">
        <f t="shared" si="54"/>
        <v>0</v>
      </c>
      <c r="I494" s="10">
        <f t="shared" si="54"/>
        <v>0</v>
      </c>
      <c r="J494" s="10">
        <f t="shared" si="54"/>
        <v>0</v>
      </c>
      <c r="K494" s="10">
        <f t="shared" si="54"/>
        <v>0</v>
      </c>
      <c r="L494" s="15">
        <f t="shared" si="54"/>
        <v>0</v>
      </c>
      <c r="M494" s="10">
        <f t="shared" si="54"/>
        <v>0</v>
      </c>
      <c r="N494" s="10">
        <f t="shared" si="54"/>
        <v>0</v>
      </c>
      <c r="O494" s="10">
        <f t="shared" si="54"/>
        <v>0</v>
      </c>
      <c r="P494" s="12" t="e">
        <f>L494-#REF!</f>
        <v>#REF!</v>
      </c>
      <c r="Q494" s="1" t="e">
        <f>P494-'ВЕРНАЯ на АВГУСТ'!P494</f>
        <v>#REF!</v>
      </c>
    </row>
    <row r="495" spans="1:17" ht="36" x14ac:dyDescent="0.25">
      <c r="A495" s="73"/>
      <c r="B495" s="71"/>
      <c r="C495" s="9" t="s">
        <v>10</v>
      </c>
      <c r="D495" s="10">
        <f t="shared" si="53"/>
        <v>118380.3</v>
      </c>
      <c r="E495" s="10">
        <f t="shared" si="54"/>
        <v>0</v>
      </c>
      <c r="F495" s="10">
        <f t="shared" si="54"/>
        <v>0</v>
      </c>
      <c r="G495" s="10">
        <f t="shared" si="54"/>
        <v>0</v>
      </c>
      <c r="H495" s="10">
        <f t="shared" si="54"/>
        <v>0</v>
      </c>
      <c r="I495" s="10">
        <f t="shared" si="54"/>
        <v>118380.3</v>
      </c>
      <c r="J495" s="10">
        <f t="shared" si="54"/>
        <v>0</v>
      </c>
      <c r="K495" s="10">
        <f t="shared" si="54"/>
        <v>0</v>
      </c>
      <c r="L495" s="15">
        <f t="shared" si="54"/>
        <v>0</v>
      </c>
      <c r="M495" s="10">
        <f t="shared" si="54"/>
        <v>0</v>
      </c>
      <c r="N495" s="10">
        <f t="shared" si="54"/>
        <v>0</v>
      </c>
      <c r="O495" s="10">
        <f t="shared" si="54"/>
        <v>0</v>
      </c>
      <c r="P495" s="12" t="e">
        <f>L495-#REF!</f>
        <v>#REF!</v>
      </c>
      <c r="Q495" s="1" t="e">
        <f>P495-'ВЕРНАЯ на АВГУСТ'!P495</f>
        <v>#REF!</v>
      </c>
    </row>
    <row r="496" spans="1:17" ht="72" x14ac:dyDescent="0.25">
      <c r="A496" s="73"/>
      <c r="B496" s="71"/>
      <c r="C496" s="9" t="s">
        <v>11</v>
      </c>
      <c r="D496" s="10">
        <f t="shared" si="53"/>
        <v>262527.3</v>
      </c>
      <c r="E496" s="10">
        <f t="shared" si="54"/>
        <v>0</v>
      </c>
      <c r="F496" s="10">
        <f t="shared" si="54"/>
        <v>0</v>
      </c>
      <c r="G496" s="10">
        <f t="shared" si="54"/>
        <v>0</v>
      </c>
      <c r="H496" s="10">
        <f t="shared" si="54"/>
        <v>200000</v>
      </c>
      <c r="I496" s="10">
        <f t="shared" si="54"/>
        <v>0</v>
      </c>
      <c r="J496" s="10">
        <f t="shared" si="54"/>
        <v>62527.3</v>
      </c>
      <c r="K496" s="10">
        <f t="shared" si="54"/>
        <v>0</v>
      </c>
      <c r="L496" s="15">
        <f t="shared" si="54"/>
        <v>0</v>
      </c>
      <c r="M496" s="10">
        <f t="shared" si="54"/>
        <v>0</v>
      </c>
      <c r="N496" s="10">
        <f t="shared" si="54"/>
        <v>0</v>
      </c>
      <c r="O496" s="10">
        <f t="shared" si="54"/>
        <v>0</v>
      </c>
      <c r="P496" s="12" t="e">
        <f>L496-#REF!</f>
        <v>#REF!</v>
      </c>
      <c r="Q496" s="1" t="e">
        <f>P496-'ВЕРНАЯ на АВГУСТ'!P496</f>
        <v>#REF!</v>
      </c>
    </row>
    <row r="497" spans="1:17" x14ac:dyDescent="0.25">
      <c r="A497" s="73"/>
      <c r="B497" s="71" t="s">
        <v>12</v>
      </c>
      <c r="C497" s="71"/>
      <c r="D497" s="71"/>
      <c r="E497" s="71"/>
      <c r="F497" s="71"/>
      <c r="G497" s="71"/>
      <c r="H497" s="71"/>
      <c r="I497" s="71"/>
      <c r="J497" s="71"/>
      <c r="K497" s="71"/>
      <c r="L497" s="71"/>
      <c r="M497" s="71"/>
      <c r="N497" s="9"/>
      <c r="O497" s="9"/>
      <c r="P497" s="12" t="e">
        <f>L497-#REF!</f>
        <v>#REF!</v>
      </c>
      <c r="Q497" s="1" t="e">
        <f>P497-'ВЕРНАЯ на АВГУСТ'!P497</f>
        <v>#REF!</v>
      </c>
    </row>
    <row r="498" spans="1:17" x14ac:dyDescent="0.25">
      <c r="A498" s="73"/>
      <c r="B498" s="71" t="s">
        <v>13</v>
      </c>
      <c r="C498" s="9" t="s">
        <v>6</v>
      </c>
      <c r="D498" s="20">
        <f t="shared" ref="D498:D561" si="55">SUM(E498:O498)</f>
        <v>2773340.9999999995</v>
      </c>
      <c r="E498" s="9">
        <f t="shared" ref="E498:O498" si="56">E523+E529+E535+E541+E547+E553+E559+E583+E589+E595+E601+E613+E619+E649+E655+E668+E717+E805+E811+E817+E823</f>
        <v>25770</v>
      </c>
      <c r="F498" s="9">
        <f t="shared" si="56"/>
        <v>33887.300000000003</v>
      </c>
      <c r="G498" s="9">
        <f t="shared" si="56"/>
        <v>14576</v>
      </c>
      <c r="H498" s="9">
        <f t="shared" si="56"/>
        <v>490260.60000000003</v>
      </c>
      <c r="I498" s="9">
        <f t="shared" si="56"/>
        <v>286456</v>
      </c>
      <c r="J498" s="9">
        <f t="shared" si="56"/>
        <v>634619.89999999991</v>
      </c>
      <c r="K498" s="9">
        <f t="shared" si="56"/>
        <v>368753.3</v>
      </c>
      <c r="L498" s="17">
        <f t="shared" si="56"/>
        <v>301010.3</v>
      </c>
      <c r="M498" s="9">
        <f t="shared" si="56"/>
        <v>304420.19999999995</v>
      </c>
      <c r="N498" s="9">
        <f t="shared" si="56"/>
        <v>269742.09999999998</v>
      </c>
      <c r="O498" s="9">
        <f t="shared" si="56"/>
        <v>43845.3</v>
      </c>
      <c r="P498" s="12" t="e">
        <f>L498-#REF!</f>
        <v>#REF!</v>
      </c>
      <c r="Q498" s="1" t="e">
        <f>P498-'ВЕРНАЯ на АВГУСТ'!P498</f>
        <v>#REF!</v>
      </c>
    </row>
    <row r="499" spans="1:17" x14ac:dyDescent="0.25">
      <c r="A499" s="73"/>
      <c r="B499" s="71"/>
      <c r="C499" s="9" t="s">
        <v>7</v>
      </c>
      <c r="D499" s="20">
        <f t="shared" si="55"/>
        <v>1188175.1000000001</v>
      </c>
      <c r="E499" s="9">
        <f t="shared" ref="E499:O499" si="57">E524+E530+E536+E542+E548+E554+E560+E584+E590+E596+E602+E614+E620+E650+E656+E669+E718+E806+E812+E818+E824</f>
        <v>7770</v>
      </c>
      <c r="F499" s="9">
        <f t="shared" si="57"/>
        <v>33887.300000000003</v>
      </c>
      <c r="G499" s="9">
        <f t="shared" si="57"/>
        <v>14576</v>
      </c>
      <c r="H499" s="9">
        <f t="shared" si="57"/>
        <v>249065.7</v>
      </c>
      <c r="I499" s="9">
        <f t="shared" si="57"/>
        <v>122957</v>
      </c>
      <c r="J499" s="9">
        <f t="shared" si="57"/>
        <v>365929.7</v>
      </c>
      <c r="K499" s="9">
        <f t="shared" si="57"/>
        <v>41964.399999999994</v>
      </c>
      <c r="L499" s="17">
        <f t="shared" si="57"/>
        <v>122587.09999999999</v>
      </c>
      <c r="M499" s="9">
        <f t="shared" si="57"/>
        <v>116898.6</v>
      </c>
      <c r="N499" s="9">
        <f t="shared" si="57"/>
        <v>68694</v>
      </c>
      <c r="O499" s="9">
        <f t="shared" si="57"/>
        <v>43845.3</v>
      </c>
      <c r="P499" s="12" t="e">
        <f>L499-#REF!</f>
        <v>#REF!</v>
      </c>
      <c r="Q499" s="1" t="e">
        <f>P499-'ВЕРНАЯ на АВГУСТ'!P499</f>
        <v>#REF!</v>
      </c>
    </row>
    <row r="500" spans="1:17" ht="24" x14ac:dyDescent="0.25">
      <c r="A500" s="73"/>
      <c r="B500" s="71"/>
      <c r="C500" s="9" t="s">
        <v>8</v>
      </c>
      <c r="D500" s="10">
        <f t="shared" si="55"/>
        <v>1248211.3</v>
      </c>
      <c r="E500" s="9">
        <f t="shared" ref="E500:O500" si="58">E525+E531+E537+E543+E549+E555+E561+E585+E591+E597+E603+E615+E621+E651+E657+E670+E719+E807+E813+E819+E825</f>
        <v>18000</v>
      </c>
      <c r="F500" s="9">
        <f t="shared" si="58"/>
        <v>0</v>
      </c>
      <c r="G500" s="9">
        <f t="shared" si="58"/>
        <v>0</v>
      </c>
      <c r="H500" s="9">
        <f t="shared" si="58"/>
        <v>41194.9</v>
      </c>
      <c r="I500" s="9">
        <f t="shared" si="58"/>
        <v>45118.700000000004</v>
      </c>
      <c r="J500" s="9">
        <f t="shared" si="58"/>
        <v>250115.9</v>
      </c>
      <c r="K500" s="9">
        <f t="shared" si="58"/>
        <v>326788.90000000002</v>
      </c>
      <c r="L500" s="17">
        <f t="shared" si="58"/>
        <v>178423.2</v>
      </c>
      <c r="M500" s="9">
        <f t="shared" si="58"/>
        <v>187521.59999999998</v>
      </c>
      <c r="N500" s="9">
        <f t="shared" si="58"/>
        <v>201048.09999999998</v>
      </c>
      <c r="O500" s="9">
        <f t="shared" si="58"/>
        <v>0</v>
      </c>
      <c r="P500" s="12" t="e">
        <f>L500-#REF!</f>
        <v>#REF!</v>
      </c>
      <c r="Q500" s="1" t="e">
        <f>P500-'ВЕРНАЯ на АВГУСТ'!P500</f>
        <v>#REF!</v>
      </c>
    </row>
    <row r="501" spans="1:17" ht="24" x14ac:dyDescent="0.25">
      <c r="A501" s="73"/>
      <c r="B501" s="71"/>
      <c r="C501" s="9" t="s">
        <v>9</v>
      </c>
      <c r="D501" s="10">
        <f t="shared" si="55"/>
        <v>0</v>
      </c>
      <c r="E501" s="9">
        <f t="shared" ref="E501:O501" si="59">E526+E532+E538+E544+E550+E556+E562+E586+E592+E598+E604+E616+E622+E652+E658+E671+E720+E808+E814+E820+E826</f>
        <v>0</v>
      </c>
      <c r="F501" s="9">
        <f t="shared" si="59"/>
        <v>0</v>
      </c>
      <c r="G501" s="9">
        <f t="shared" si="59"/>
        <v>0</v>
      </c>
      <c r="H501" s="9">
        <f t="shared" si="59"/>
        <v>0</v>
      </c>
      <c r="I501" s="9">
        <f t="shared" si="59"/>
        <v>0</v>
      </c>
      <c r="J501" s="9">
        <f t="shared" si="59"/>
        <v>0</v>
      </c>
      <c r="K501" s="9">
        <f t="shared" si="59"/>
        <v>0</v>
      </c>
      <c r="L501" s="17">
        <f t="shared" si="59"/>
        <v>0</v>
      </c>
      <c r="M501" s="9">
        <f t="shared" si="59"/>
        <v>0</v>
      </c>
      <c r="N501" s="9">
        <f t="shared" si="59"/>
        <v>0</v>
      </c>
      <c r="O501" s="9">
        <f t="shared" si="59"/>
        <v>0</v>
      </c>
      <c r="P501" s="12" t="e">
        <f>L501-#REF!</f>
        <v>#REF!</v>
      </c>
      <c r="Q501" s="1" t="e">
        <f>P501-'ВЕРНАЯ на АВГУСТ'!P501</f>
        <v>#REF!</v>
      </c>
    </row>
    <row r="502" spans="1:17" ht="36" x14ac:dyDescent="0.25">
      <c r="A502" s="73"/>
      <c r="B502" s="71"/>
      <c r="C502" s="9" t="s">
        <v>10</v>
      </c>
      <c r="D502" s="10">
        <f t="shared" si="55"/>
        <v>118380.3</v>
      </c>
      <c r="E502" s="9">
        <f t="shared" ref="E502:O502" si="60">E527+E533+E539+E545+E551+E557+E563+E587+E593+E599+E605+E617+E623+E653+E659+E672+E721+E809+E815+E821+E827</f>
        <v>0</v>
      </c>
      <c r="F502" s="9">
        <f t="shared" si="60"/>
        <v>0</v>
      </c>
      <c r="G502" s="9">
        <f t="shared" si="60"/>
        <v>0</v>
      </c>
      <c r="H502" s="9">
        <f t="shared" si="60"/>
        <v>0</v>
      </c>
      <c r="I502" s="9">
        <f t="shared" si="60"/>
        <v>118380.3</v>
      </c>
      <c r="J502" s="9">
        <f t="shared" si="60"/>
        <v>0</v>
      </c>
      <c r="K502" s="9">
        <f t="shared" si="60"/>
        <v>0</v>
      </c>
      <c r="L502" s="17">
        <f t="shared" si="60"/>
        <v>0</v>
      </c>
      <c r="M502" s="9">
        <f t="shared" si="60"/>
        <v>0</v>
      </c>
      <c r="N502" s="9">
        <f t="shared" si="60"/>
        <v>0</v>
      </c>
      <c r="O502" s="9">
        <f t="shared" si="60"/>
        <v>0</v>
      </c>
      <c r="P502" s="12" t="e">
        <f>L502-#REF!</f>
        <v>#REF!</v>
      </c>
      <c r="Q502" s="1" t="e">
        <f>P502-'ВЕРНАЯ на АВГУСТ'!P502</f>
        <v>#REF!</v>
      </c>
    </row>
    <row r="503" spans="1:17" ht="72" x14ac:dyDescent="0.25">
      <c r="A503" s="73"/>
      <c r="B503" s="71"/>
      <c r="C503" s="9" t="s">
        <v>11</v>
      </c>
      <c r="D503" s="10">
        <f t="shared" si="55"/>
        <v>218574.3</v>
      </c>
      <c r="E503" s="9">
        <f t="shared" ref="E503:O503" si="61">E528+E534+E540+E546+E552+E558+E564+E588+E594+E600+E606+E618+E624+E654+E660+E673+E722+E810+E816+E822+E828</f>
        <v>0</v>
      </c>
      <c r="F503" s="9">
        <f t="shared" si="61"/>
        <v>0</v>
      </c>
      <c r="G503" s="9">
        <f t="shared" si="61"/>
        <v>0</v>
      </c>
      <c r="H503" s="9">
        <f t="shared" si="61"/>
        <v>200000</v>
      </c>
      <c r="I503" s="9">
        <f t="shared" si="61"/>
        <v>0</v>
      </c>
      <c r="J503" s="9">
        <f t="shared" si="61"/>
        <v>18574.300000000003</v>
      </c>
      <c r="K503" s="9">
        <f t="shared" si="61"/>
        <v>0</v>
      </c>
      <c r="L503" s="17">
        <f t="shared" si="61"/>
        <v>0</v>
      </c>
      <c r="M503" s="9">
        <f t="shared" si="61"/>
        <v>0</v>
      </c>
      <c r="N503" s="9">
        <f t="shared" si="61"/>
        <v>0</v>
      </c>
      <c r="O503" s="9">
        <f t="shared" si="61"/>
        <v>0</v>
      </c>
      <c r="P503" s="12" t="e">
        <f>L503-#REF!</f>
        <v>#REF!</v>
      </c>
      <c r="Q503" s="1" t="e">
        <f>P503-'ВЕРНАЯ на АВГУСТ'!P503</f>
        <v>#REF!</v>
      </c>
    </row>
    <row r="504" spans="1:17" x14ac:dyDescent="0.25">
      <c r="A504" s="73"/>
      <c r="B504" s="71" t="s">
        <v>14</v>
      </c>
      <c r="C504" s="9" t="s">
        <v>6</v>
      </c>
      <c r="D504" s="10">
        <f t="shared" si="55"/>
        <v>2173.6999999999998</v>
      </c>
      <c r="E504" s="10">
        <f t="shared" ref="E504:O509" si="62">E565</f>
        <v>0</v>
      </c>
      <c r="F504" s="10">
        <f t="shared" si="62"/>
        <v>0</v>
      </c>
      <c r="G504" s="10">
        <f t="shared" si="62"/>
        <v>0</v>
      </c>
      <c r="H504" s="10">
        <f t="shared" si="62"/>
        <v>0</v>
      </c>
      <c r="I504" s="10">
        <f t="shared" si="62"/>
        <v>0</v>
      </c>
      <c r="J504" s="10">
        <f t="shared" si="62"/>
        <v>2173.6999999999998</v>
      </c>
      <c r="K504" s="10">
        <f t="shared" si="62"/>
        <v>0</v>
      </c>
      <c r="L504" s="15">
        <f t="shared" si="62"/>
        <v>0</v>
      </c>
      <c r="M504" s="10">
        <f t="shared" si="62"/>
        <v>0</v>
      </c>
      <c r="N504" s="10">
        <f t="shared" si="62"/>
        <v>0</v>
      </c>
      <c r="O504" s="10">
        <f t="shared" si="62"/>
        <v>0</v>
      </c>
      <c r="P504" s="12" t="e">
        <f>L504-#REF!</f>
        <v>#REF!</v>
      </c>
      <c r="Q504" s="1" t="e">
        <f>P504-'ВЕРНАЯ на АВГУСТ'!P504</f>
        <v>#REF!</v>
      </c>
    </row>
    <row r="505" spans="1:17" x14ac:dyDescent="0.25">
      <c r="A505" s="73"/>
      <c r="B505" s="71"/>
      <c r="C505" s="9" t="s">
        <v>7</v>
      </c>
      <c r="D505" s="10">
        <f t="shared" si="55"/>
        <v>2173.6999999999998</v>
      </c>
      <c r="E505" s="10">
        <f t="shared" si="62"/>
        <v>0</v>
      </c>
      <c r="F505" s="10">
        <f t="shared" si="62"/>
        <v>0</v>
      </c>
      <c r="G505" s="10">
        <f t="shared" si="62"/>
        <v>0</v>
      </c>
      <c r="H505" s="10">
        <f t="shared" si="62"/>
        <v>0</v>
      </c>
      <c r="I505" s="10">
        <f t="shared" si="62"/>
        <v>0</v>
      </c>
      <c r="J505" s="10">
        <f t="shared" si="62"/>
        <v>2173.6999999999998</v>
      </c>
      <c r="K505" s="10">
        <f t="shared" si="62"/>
        <v>0</v>
      </c>
      <c r="L505" s="15">
        <f t="shared" si="62"/>
        <v>0</v>
      </c>
      <c r="M505" s="10">
        <f t="shared" si="62"/>
        <v>0</v>
      </c>
      <c r="N505" s="10">
        <f t="shared" si="62"/>
        <v>0</v>
      </c>
      <c r="O505" s="10">
        <f t="shared" si="62"/>
        <v>0</v>
      </c>
      <c r="P505" s="12" t="e">
        <f>L505-#REF!</f>
        <v>#REF!</v>
      </c>
      <c r="Q505" s="1" t="e">
        <f>P505-'ВЕРНАЯ на АВГУСТ'!P505</f>
        <v>#REF!</v>
      </c>
    </row>
    <row r="506" spans="1:17" ht="24" x14ac:dyDescent="0.25">
      <c r="A506" s="73"/>
      <c r="B506" s="71"/>
      <c r="C506" s="9" t="s">
        <v>8</v>
      </c>
      <c r="D506" s="10">
        <f t="shared" si="55"/>
        <v>0</v>
      </c>
      <c r="E506" s="10">
        <f t="shared" si="62"/>
        <v>0</v>
      </c>
      <c r="F506" s="10">
        <f t="shared" si="62"/>
        <v>0</v>
      </c>
      <c r="G506" s="10">
        <f t="shared" si="62"/>
        <v>0</v>
      </c>
      <c r="H506" s="10">
        <f t="shared" si="62"/>
        <v>0</v>
      </c>
      <c r="I506" s="10">
        <f t="shared" si="62"/>
        <v>0</v>
      </c>
      <c r="J506" s="10">
        <f t="shared" si="62"/>
        <v>0</v>
      </c>
      <c r="K506" s="10">
        <f t="shared" si="62"/>
        <v>0</v>
      </c>
      <c r="L506" s="15">
        <f t="shared" si="62"/>
        <v>0</v>
      </c>
      <c r="M506" s="10">
        <f t="shared" si="62"/>
        <v>0</v>
      </c>
      <c r="N506" s="10">
        <f t="shared" si="62"/>
        <v>0</v>
      </c>
      <c r="O506" s="10">
        <f t="shared" si="62"/>
        <v>0</v>
      </c>
      <c r="P506" s="12" t="e">
        <f>L506-#REF!</f>
        <v>#REF!</v>
      </c>
      <c r="Q506" s="1" t="e">
        <f>P506-'ВЕРНАЯ на АВГУСТ'!P506</f>
        <v>#REF!</v>
      </c>
    </row>
    <row r="507" spans="1:17" ht="24" x14ac:dyDescent="0.25">
      <c r="A507" s="73"/>
      <c r="B507" s="71"/>
      <c r="C507" s="9" t="s">
        <v>9</v>
      </c>
      <c r="D507" s="10">
        <f t="shared" si="55"/>
        <v>0</v>
      </c>
      <c r="E507" s="10">
        <f t="shared" si="62"/>
        <v>0</v>
      </c>
      <c r="F507" s="10">
        <f t="shared" si="62"/>
        <v>0</v>
      </c>
      <c r="G507" s="10">
        <f t="shared" si="62"/>
        <v>0</v>
      </c>
      <c r="H507" s="10">
        <f t="shared" si="62"/>
        <v>0</v>
      </c>
      <c r="I507" s="10">
        <f t="shared" si="62"/>
        <v>0</v>
      </c>
      <c r="J507" s="10">
        <f t="shared" si="62"/>
        <v>0</v>
      </c>
      <c r="K507" s="10">
        <f t="shared" si="62"/>
        <v>0</v>
      </c>
      <c r="L507" s="15">
        <f t="shared" si="62"/>
        <v>0</v>
      </c>
      <c r="M507" s="10">
        <f t="shared" si="62"/>
        <v>0</v>
      </c>
      <c r="N507" s="10">
        <f t="shared" si="62"/>
        <v>0</v>
      </c>
      <c r="O507" s="10">
        <f t="shared" si="62"/>
        <v>0</v>
      </c>
      <c r="P507" s="12" t="e">
        <f>L507-#REF!</f>
        <v>#REF!</v>
      </c>
      <c r="Q507" s="1" t="e">
        <f>P507-'ВЕРНАЯ на АВГУСТ'!P507</f>
        <v>#REF!</v>
      </c>
    </row>
    <row r="508" spans="1:17" ht="36" x14ac:dyDescent="0.25">
      <c r="A508" s="73"/>
      <c r="B508" s="71"/>
      <c r="C508" s="9" t="s">
        <v>10</v>
      </c>
      <c r="D508" s="10">
        <f t="shared" si="55"/>
        <v>0</v>
      </c>
      <c r="E508" s="10">
        <f t="shared" si="62"/>
        <v>0</v>
      </c>
      <c r="F508" s="10">
        <f t="shared" si="62"/>
        <v>0</v>
      </c>
      <c r="G508" s="10">
        <f t="shared" si="62"/>
        <v>0</v>
      </c>
      <c r="H508" s="10">
        <f t="shared" si="62"/>
        <v>0</v>
      </c>
      <c r="I508" s="10">
        <f t="shared" si="62"/>
        <v>0</v>
      </c>
      <c r="J508" s="10">
        <f t="shared" si="62"/>
        <v>0</v>
      </c>
      <c r="K508" s="10">
        <f t="shared" si="62"/>
        <v>0</v>
      </c>
      <c r="L508" s="15">
        <f t="shared" si="62"/>
        <v>0</v>
      </c>
      <c r="M508" s="10">
        <f t="shared" si="62"/>
        <v>0</v>
      </c>
      <c r="N508" s="10">
        <f t="shared" si="62"/>
        <v>0</v>
      </c>
      <c r="O508" s="10">
        <f t="shared" si="62"/>
        <v>0</v>
      </c>
      <c r="P508" s="12" t="e">
        <f>L508-#REF!</f>
        <v>#REF!</v>
      </c>
      <c r="Q508" s="1" t="e">
        <f>P508-'ВЕРНАЯ на АВГУСТ'!P508</f>
        <v>#REF!</v>
      </c>
    </row>
    <row r="509" spans="1:17" hidden="1" x14ac:dyDescent="0.25">
      <c r="A509" s="73"/>
      <c r="B509" s="9"/>
      <c r="C509" s="9"/>
      <c r="D509" s="10">
        <f t="shared" si="55"/>
        <v>0</v>
      </c>
      <c r="E509" s="10">
        <f t="shared" si="62"/>
        <v>0</v>
      </c>
      <c r="F509" s="10">
        <f t="shared" si="62"/>
        <v>0</v>
      </c>
      <c r="G509" s="10">
        <f t="shared" si="62"/>
        <v>0</v>
      </c>
      <c r="H509" s="10">
        <f t="shared" si="62"/>
        <v>0</v>
      </c>
      <c r="I509" s="10">
        <f t="shared" si="62"/>
        <v>0</v>
      </c>
      <c r="J509" s="10">
        <f t="shared" si="62"/>
        <v>0</v>
      </c>
      <c r="K509" s="10">
        <f t="shared" si="62"/>
        <v>0</v>
      </c>
      <c r="L509" s="15">
        <f t="shared" si="62"/>
        <v>0</v>
      </c>
      <c r="M509" s="10">
        <f t="shared" si="62"/>
        <v>0</v>
      </c>
      <c r="N509" s="10">
        <f t="shared" si="62"/>
        <v>0</v>
      </c>
      <c r="O509" s="10">
        <f t="shared" si="62"/>
        <v>0</v>
      </c>
      <c r="P509" s="12" t="e">
        <f>L509-#REF!</f>
        <v>#REF!</v>
      </c>
      <c r="Q509" s="1" t="e">
        <f>P509-'ВЕРНАЯ на АВГУСТ'!P509</f>
        <v>#REF!</v>
      </c>
    </row>
    <row r="510" spans="1:17" x14ac:dyDescent="0.25">
      <c r="A510" s="73"/>
      <c r="B510" s="71" t="s">
        <v>15</v>
      </c>
      <c r="C510" s="9" t="s">
        <v>6</v>
      </c>
      <c r="D510" s="10">
        <f t="shared" si="55"/>
        <v>818629.5</v>
      </c>
      <c r="E510" s="10">
        <f t="shared" ref="E510:O515" si="63">E571+E577+E607+E632</f>
        <v>375684.5</v>
      </c>
      <c r="F510" s="10">
        <f t="shared" si="63"/>
        <v>290527.3</v>
      </c>
      <c r="G510" s="10">
        <f t="shared" si="63"/>
        <v>0</v>
      </c>
      <c r="H510" s="10">
        <f>H571+H577+H607+H632</f>
        <v>847.69999999999993</v>
      </c>
      <c r="I510" s="10">
        <f t="shared" si="63"/>
        <v>151570</v>
      </c>
      <c r="J510" s="10">
        <f t="shared" si="63"/>
        <v>0</v>
      </c>
      <c r="K510" s="10">
        <f t="shared" si="63"/>
        <v>0</v>
      </c>
      <c r="L510" s="15">
        <f t="shared" si="63"/>
        <v>0</v>
      </c>
      <c r="M510" s="10">
        <f t="shared" si="63"/>
        <v>0</v>
      </c>
      <c r="N510" s="10">
        <f t="shared" si="63"/>
        <v>0</v>
      </c>
      <c r="O510" s="10">
        <f t="shared" si="63"/>
        <v>0</v>
      </c>
      <c r="P510" s="12" t="e">
        <f>L510-#REF!</f>
        <v>#REF!</v>
      </c>
      <c r="Q510" s="1" t="e">
        <f>P510-'ВЕРНАЯ на АВГУСТ'!P510</f>
        <v>#REF!</v>
      </c>
    </row>
    <row r="511" spans="1:17" x14ac:dyDescent="0.25">
      <c r="A511" s="73"/>
      <c r="B511" s="71"/>
      <c r="C511" s="9" t="s">
        <v>7</v>
      </c>
      <c r="D511" s="10">
        <f t="shared" si="55"/>
        <v>123946.4</v>
      </c>
      <c r="E511" s="10">
        <f t="shared" si="63"/>
        <v>75684.5</v>
      </c>
      <c r="F511" s="10">
        <f t="shared" si="63"/>
        <v>25844.2</v>
      </c>
      <c r="G511" s="10">
        <f t="shared" si="63"/>
        <v>0</v>
      </c>
      <c r="H511" s="10">
        <f t="shared" si="63"/>
        <v>847.69999999999993</v>
      </c>
      <c r="I511" s="10">
        <f t="shared" si="63"/>
        <v>21570</v>
      </c>
      <c r="J511" s="10">
        <f t="shared" si="63"/>
        <v>0</v>
      </c>
      <c r="K511" s="10">
        <f t="shared" si="63"/>
        <v>0</v>
      </c>
      <c r="L511" s="15">
        <f t="shared" si="63"/>
        <v>0</v>
      </c>
      <c r="M511" s="10">
        <f t="shared" si="63"/>
        <v>0</v>
      </c>
      <c r="N511" s="10">
        <f t="shared" si="63"/>
        <v>0</v>
      </c>
      <c r="O511" s="10">
        <f t="shared" si="63"/>
        <v>0</v>
      </c>
      <c r="P511" s="12" t="e">
        <f>L511-#REF!</f>
        <v>#REF!</v>
      </c>
      <c r="Q511" s="1" t="e">
        <f>P511-'ВЕРНАЯ на АВГУСТ'!P511</f>
        <v>#REF!</v>
      </c>
    </row>
    <row r="512" spans="1:17" ht="24" x14ac:dyDescent="0.25">
      <c r="A512" s="73"/>
      <c r="B512" s="71"/>
      <c r="C512" s="9" t="s">
        <v>8</v>
      </c>
      <c r="D512" s="10">
        <f t="shared" si="55"/>
        <v>694683.1</v>
      </c>
      <c r="E512" s="10">
        <f t="shared" si="63"/>
        <v>300000</v>
      </c>
      <c r="F512" s="10">
        <f t="shared" si="63"/>
        <v>264683.09999999998</v>
      </c>
      <c r="G512" s="10">
        <f t="shared" si="63"/>
        <v>0</v>
      </c>
      <c r="H512" s="10">
        <f t="shared" si="63"/>
        <v>0</v>
      </c>
      <c r="I512" s="10">
        <f t="shared" si="63"/>
        <v>130000</v>
      </c>
      <c r="J512" s="10">
        <f t="shared" si="63"/>
        <v>0</v>
      </c>
      <c r="K512" s="10">
        <f t="shared" si="63"/>
        <v>0</v>
      </c>
      <c r="L512" s="15">
        <f t="shared" si="63"/>
        <v>0</v>
      </c>
      <c r="M512" s="10">
        <f t="shared" si="63"/>
        <v>0</v>
      </c>
      <c r="N512" s="10">
        <f t="shared" si="63"/>
        <v>0</v>
      </c>
      <c r="O512" s="10">
        <f t="shared" si="63"/>
        <v>0</v>
      </c>
      <c r="P512" s="12" t="e">
        <f>L512-#REF!</f>
        <v>#REF!</v>
      </c>
      <c r="Q512" s="1" t="e">
        <f>P512-'ВЕРНАЯ на АВГУСТ'!P512</f>
        <v>#REF!</v>
      </c>
    </row>
    <row r="513" spans="1:17" ht="24" x14ac:dyDescent="0.25">
      <c r="A513" s="73"/>
      <c r="B513" s="71"/>
      <c r="C513" s="9" t="s">
        <v>9</v>
      </c>
      <c r="D513" s="10">
        <f t="shared" si="55"/>
        <v>0</v>
      </c>
      <c r="E513" s="10">
        <f t="shared" si="63"/>
        <v>0</v>
      </c>
      <c r="F513" s="10">
        <f t="shared" si="63"/>
        <v>0</v>
      </c>
      <c r="G513" s="10">
        <f t="shared" si="63"/>
        <v>0</v>
      </c>
      <c r="H513" s="10">
        <f t="shared" si="63"/>
        <v>0</v>
      </c>
      <c r="I513" s="10">
        <f t="shared" si="63"/>
        <v>0</v>
      </c>
      <c r="J513" s="10">
        <f t="shared" si="63"/>
        <v>0</v>
      </c>
      <c r="K513" s="10">
        <f t="shared" si="63"/>
        <v>0</v>
      </c>
      <c r="L513" s="15">
        <f t="shared" si="63"/>
        <v>0</v>
      </c>
      <c r="M513" s="10">
        <f t="shared" si="63"/>
        <v>0</v>
      </c>
      <c r="N513" s="10">
        <f t="shared" si="63"/>
        <v>0</v>
      </c>
      <c r="O513" s="10">
        <f t="shared" si="63"/>
        <v>0</v>
      </c>
      <c r="P513" s="12" t="e">
        <f>L513-#REF!</f>
        <v>#REF!</v>
      </c>
      <c r="Q513" s="1" t="e">
        <f>P513-'ВЕРНАЯ на АВГУСТ'!P513</f>
        <v>#REF!</v>
      </c>
    </row>
    <row r="514" spans="1:17" ht="36" x14ac:dyDescent="0.25">
      <c r="A514" s="73"/>
      <c r="B514" s="71"/>
      <c r="C514" s="9" t="s">
        <v>10</v>
      </c>
      <c r="D514" s="10">
        <f t="shared" si="55"/>
        <v>0</v>
      </c>
      <c r="E514" s="10">
        <f t="shared" si="63"/>
        <v>0</v>
      </c>
      <c r="F514" s="10">
        <f t="shared" si="63"/>
        <v>0</v>
      </c>
      <c r="G514" s="10">
        <f t="shared" si="63"/>
        <v>0</v>
      </c>
      <c r="H514" s="10">
        <f t="shared" si="63"/>
        <v>0</v>
      </c>
      <c r="I514" s="10">
        <f t="shared" si="63"/>
        <v>0</v>
      </c>
      <c r="J514" s="10">
        <f t="shared" si="63"/>
        <v>0</v>
      </c>
      <c r="K514" s="10">
        <f t="shared" si="63"/>
        <v>0</v>
      </c>
      <c r="L514" s="15">
        <f t="shared" si="63"/>
        <v>0</v>
      </c>
      <c r="M514" s="10">
        <f t="shared" si="63"/>
        <v>0</v>
      </c>
      <c r="N514" s="10">
        <f t="shared" si="63"/>
        <v>0</v>
      </c>
      <c r="O514" s="10">
        <f t="shared" si="63"/>
        <v>0</v>
      </c>
      <c r="P514" s="12" t="e">
        <f>L514-#REF!</f>
        <v>#REF!</v>
      </c>
      <c r="Q514" s="1" t="e">
        <f>P514-'ВЕРНАЯ на АВГУСТ'!P514</f>
        <v>#REF!</v>
      </c>
    </row>
    <row r="515" spans="1:17" hidden="1" x14ac:dyDescent="0.25">
      <c r="A515" s="73"/>
      <c r="B515" s="9"/>
      <c r="C515" s="9"/>
      <c r="D515" s="10">
        <f t="shared" si="55"/>
        <v>0</v>
      </c>
      <c r="E515" s="10">
        <f t="shared" si="63"/>
        <v>0</v>
      </c>
      <c r="F515" s="10">
        <f t="shared" si="63"/>
        <v>0</v>
      </c>
      <c r="G515" s="10">
        <f t="shared" si="63"/>
        <v>0</v>
      </c>
      <c r="H515" s="10">
        <f t="shared" si="63"/>
        <v>0</v>
      </c>
      <c r="I515" s="10">
        <f t="shared" si="63"/>
        <v>0</v>
      </c>
      <c r="J515" s="10">
        <f t="shared" si="63"/>
        <v>0</v>
      </c>
      <c r="K515" s="10">
        <f t="shared" si="63"/>
        <v>0</v>
      </c>
      <c r="L515" s="15">
        <f t="shared" si="63"/>
        <v>0</v>
      </c>
      <c r="M515" s="10">
        <f t="shared" si="63"/>
        <v>0</v>
      </c>
      <c r="N515" s="10">
        <f t="shared" si="63"/>
        <v>0</v>
      </c>
      <c r="O515" s="10">
        <f t="shared" si="63"/>
        <v>0</v>
      </c>
      <c r="P515" s="12" t="e">
        <f>L515-#REF!</f>
        <v>#REF!</v>
      </c>
      <c r="Q515" s="1" t="e">
        <f>P515-'ВЕРНАЯ на АВГУСТ'!P515</f>
        <v>#REF!</v>
      </c>
    </row>
    <row r="516" spans="1:17" hidden="1" x14ac:dyDescent="0.25">
      <c r="A516" s="73"/>
      <c r="B516" s="9"/>
      <c r="C516" s="9"/>
      <c r="D516" s="10">
        <f t="shared" si="55"/>
        <v>0</v>
      </c>
      <c r="E516" s="10"/>
      <c r="F516" s="10"/>
      <c r="G516" s="10"/>
      <c r="H516" s="10"/>
      <c r="I516" s="10"/>
      <c r="J516" s="10"/>
      <c r="K516" s="10"/>
      <c r="L516" s="15"/>
      <c r="M516" s="10"/>
      <c r="N516" s="10"/>
      <c r="O516" s="10"/>
      <c r="P516" s="12" t="e">
        <f>L516-#REF!</f>
        <v>#REF!</v>
      </c>
      <c r="Q516" s="1" t="e">
        <f>P516-'ВЕРНАЯ на АВГУСТ'!P516</f>
        <v>#REF!</v>
      </c>
    </row>
    <row r="517" spans="1:17" x14ac:dyDescent="0.25">
      <c r="A517" s="73"/>
      <c r="B517" s="71" t="s">
        <v>17</v>
      </c>
      <c r="C517" s="9" t="s">
        <v>6</v>
      </c>
      <c r="D517" s="10">
        <f t="shared" si="55"/>
        <v>2050339.7000000002</v>
      </c>
      <c r="E517" s="10">
        <f t="shared" ref="E517:O517" si="64">E638+E674+E680+E686+E692+E698+E724+E704</f>
        <v>0</v>
      </c>
      <c r="F517" s="10">
        <f t="shared" si="64"/>
        <v>0</v>
      </c>
      <c r="G517" s="10">
        <f t="shared" si="64"/>
        <v>0</v>
      </c>
      <c r="H517" s="10">
        <f t="shared" si="64"/>
        <v>0</v>
      </c>
      <c r="I517" s="10">
        <f t="shared" si="64"/>
        <v>0</v>
      </c>
      <c r="J517" s="10">
        <f t="shared" si="64"/>
        <v>56958.5</v>
      </c>
      <c r="K517" s="10">
        <f t="shared" si="64"/>
        <v>252271.30000000002</v>
      </c>
      <c r="L517" s="15">
        <f t="shared" si="64"/>
        <v>870493.8</v>
      </c>
      <c r="M517" s="10">
        <f t="shared" si="64"/>
        <v>870616.1</v>
      </c>
      <c r="N517" s="10">
        <f t="shared" si="64"/>
        <v>0</v>
      </c>
      <c r="O517" s="10">
        <f t="shared" si="64"/>
        <v>0</v>
      </c>
      <c r="P517" s="12" t="e">
        <f>L517-#REF!</f>
        <v>#REF!</v>
      </c>
      <c r="Q517" s="1" t="e">
        <f>P517-'ВЕРНАЯ на АВГУСТ'!P517</f>
        <v>#REF!</v>
      </c>
    </row>
    <row r="518" spans="1:17" x14ac:dyDescent="0.25">
      <c r="A518" s="73"/>
      <c r="B518" s="71"/>
      <c r="C518" s="9" t="s">
        <v>7</v>
      </c>
      <c r="D518" s="10">
        <f t="shared" si="55"/>
        <v>529253.69999999995</v>
      </c>
      <c r="E518" s="10">
        <f t="shared" ref="E518:O518" si="65">E639+E675+E681+E687+E693+E699+E725+E705</f>
        <v>0</v>
      </c>
      <c r="F518" s="10">
        <f t="shared" si="65"/>
        <v>0</v>
      </c>
      <c r="G518" s="10">
        <f t="shared" si="65"/>
        <v>0</v>
      </c>
      <c r="H518" s="10">
        <f t="shared" si="65"/>
        <v>0</v>
      </c>
      <c r="I518" s="10">
        <f t="shared" si="65"/>
        <v>0</v>
      </c>
      <c r="J518" s="10">
        <f t="shared" si="65"/>
        <v>13005.5</v>
      </c>
      <c r="K518" s="10">
        <f t="shared" si="65"/>
        <v>62950.299999999996</v>
      </c>
      <c r="L518" s="15">
        <f t="shared" si="65"/>
        <v>336493.8</v>
      </c>
      <c r="M518" s="10">
        <f t="shared" si="65"/>
        <v>116804.1</v>
      </c>
      <c r="N518" s="10">
        <f t="shared" si="65"/>
        <v>0</v>
      </c>
      <c r="O518" s="10">
        <f t="shared" si="65"/>
        <v>0</v>
      </c>
      <c r="P518" s="12" t="e">
        <f>L518-#REF!</f>
        <v>#REF!</v>
      </c>
      <c r="Q518" s="1" t="e">
        <f>P518-'ВЕРНАЯ на АВГУСТ'!P518</f>
        <v>#REF!</v>
      </c>
    </row>
    <row r="519" spans="1:17" ht="24" x14ac:dyDescent="0.25">
      <c r="A519" s="73"/>
      <c r="B519" s="71"/>
      <c r="C519" s="9" t="s">
        <v>8</v>
      </c>
      <c r="D519" s="10">
        <f t="shared" si="55"/>
        <v>1477133</v>
      </c>
      <c r="E519" s="10">
        <f t="shared" ref="E519:O519" si="66">E640+E676+E682+E688+E694+E700+E726+E706</f>
        <v>0</v>
      </c>
      <c r="F519" s="10">
        <f t="shared" si="66"/>
        <v>0</v>
      </c>
      <c r="G519" s="10">
        <f t="shared" si="66"/>
        <v>0</v>
      </c>
      <c r="H519" s="10">
        <f t="shared" si="66"/>
        <v>0</v>
      </c>
      <c r="I519" s="10">
        <f t="shared" si="66"/>
        <v>0</v>
      </c>
      <c r="J519" s="10">
        <f t="shared" si="66"/>
        <v>0</v>
      </c>
      <c r="K519" s="10">
        <f t="shared" si="66"/>
        <v>189321</v>
      </c>
      <c r="L519" s="15">
        <f t="shared" si="66"/>
        <v>534000</v>
      </c>
      <c r="M519" s="10">
        <f t="shared" si="66"/>
        <v>753812</v>
      </c>
      <c r="N519" s="10">
        <f t="shared" si="66"/>
        <v>0</v>
      </c>
      <c r="O519" s="10">
        <f t="shared" si="66"/>
        <v>0</v>
      </c>
      <c r="P519" s="12" t="e">
        <f>L519-#REF!</f>
        <v>#REF!</v>
      </c>
      <c r="Q519" s="1" t="e">
        <f>P519-'ВЕРНАЯ на АВГУСТ'!P519</f>
        <v>#REF!</v>
      </c>
    </row>
    <row r="520" spans="1:17" ht="24" x14ac:dyDescent="0.25">
      <c r="A520" s="73"/>
      <c r="B520" s="71"/>
      <c r="C520" s="9" t="s">
        <v>9</v>
      </c>
      <c r="D520" s="10">
        <f t="shared" si="55"/>
        <v>0</v>
      </c>
      <c r="E520" s="10">
        <f t="shared" ref="E520:O520" si="67">E641+E677+E683+E689+E695+E701+E727+E707</f>
        <v>0</v>
      </c>
      <c r="F520" s="10">
        <f t="shared" si="67"/>
        <v>0</v>
      </c>
      <c r="G520" s="10">
        <f t="shared" si="67"/>
        <v>0</v>
      </c>
      <c r="H520" s="10">
        <f t="shared" si="67"/>
        <v>0</v>
      </c>
      <c r="I520" s="10">
        <f t="shared" si="67"/>
        <v>0</v>
      </c>
      <c r="J520" s="10">
        <f t="shared" si="67"/>
        <v>0</v>
      </c>
      <c r="K520" s="10">
        <f t="shared" si="67"/>
        <v>0</v>
      </c>
      <c r="L520" s="15">
        <f t="shared" si="67"/>
        <v>0</v>
      </c>
      <c r="M520" s="10">
        <f t="shared" si="67"/>
        <v>0</v>
      </c>
      <c r="N520" s="10">
        <f t="shared" si="67"/>
        <v>0</v>
      </c>
      <c r="O520" s="10">
        <f t="shared" si="67"/>
        <v>0</v>
      </c>
      <c r="P520" s="12" t="e">
        <f>L520-#REF!</f>
        <v>#REF!</v>
      </c>
      <c r="Q520" s="1" t="e">
        <f>P520-'ВЕРНАЯ на АВГУСТ'!P520</f>
        <v>#REF!</v>
      </c>
    </row>
    <row r="521" spans="1:17" ht="36" x14ac:dyDescent="0.25">
      <c r="A521" s="73"/>
      <c r="B521" s="71"/>
      <c r="C521" s="9" t="s">
        <v>10</v>
      </c>
      <c r="D521" s="10">
        <f t="shared" si="55"/>
        <v>0</v>
      </c>
      <c r="E521" s="10">
        <f t="shared" ref="E521:O521" si="68">E642+E678+E684+E690+E696+E702+E728+E708</f>
        <v>0</v>
      </c>
      <c r="F521" s="10">
        <f t="shared" si="68"/>
        <v>0</v>
      </c>
      <c r="G521" s="10">
        <f t="shared" si="68"/>
        <v>0</v>
      </c>
      <c r="H521" s="10">
        <f t="shared" si="68"/>
        <v>0</v>
      </c>
      <c r="I521" s="10">
        <f t="shared" si="68"/>
        <v>0</v>
      </c>
      <c r="J521" s="10">
        <f t="shared" si="68"/>
        <v>0</v>
      </c>
      <c r="K521" s="10">
        <f t="shared" si="68"/>
        <v>0</v>
      </c>
      <c r="L521" s="15">
        <f t="shared" si="68"/>
        <v>0</v>
      </c>
      <c r="M521" s="10">
        <f t="shared" si="68"/>
        <v>0</v>
      </c>
      <c r="N521" s="10">
        <f t="shared" si="68"/>
        <v>0</v>
      </c>
      <c r="O521" s="10">
        <f t="shared" si="68"/>
        <v>0</v>
      </c>
      <c r="P521" s="12" t="e">
        <f>L521-#REF!</f>
        <v>#REF!</v>
      </c>
      <c r="Q521" s="1" t="e">
        <f>P521-'ВЕРНАЯ на АВГУСТ'!P521</f>
        <v>#REF!</v>
      </c>
    </row>
    <row r="522" spans="1:17" ht="72" x14ac:dyDescent="0.25">
      <c r="A522" s="73"/>
      <c r="B522" s="71"/>
      <c r="C522" s="9" t="s">
        <v>11</v>
      </c>
      <c r="D522" s="10">
        <f t="shared" si="55"/>
        <v>43953</v>
      </c>
      <c r="E522" s="10">
        <f t="shared" ref="E522:O522" si="69">E648+E679+E685+E691+E697+E703+E729+E709</f>
        <v>0</v>
      </c>
      <c r="F522" s="10">
        <f t="shared" si="69"/>
        <v>0</v>
      </c>
      <c r="G522" s="10">
        <f t="shared" si="69"/>
        <v>0</v>
      </c>
      <c r="H522" s="10">
        <f t="shared" si="69"/>
        <v>0</v>
      </c>
      <c r="I522" s="10">
        <f t="shared" si="69"/>
        <v>0</v>
      </c>
      <c r="J522" s="10">
        <f t="shared" si="69"/>
        <v>43953</v>
      </c>
      <c r="K522" s="10">
        <f t="shared" si="69"/>
        <v>0</v>
      </c>
      <c r="L522" s="15">
        <f t="shared" si="69"/>
        <v>0</v>
      </c>
      <c r="M522" s="10">
        <f t="shared" si="69"/>
        <v>0</v>
      </c>
      <c r="N522" s="10">
        <f t="shared" si="69"/>
        <v>0</v>
      </c>
      <c r="O522" s="10">
        <f t="shared" si="69"/>
        <v>0</v>
      </c>
      <c r="P522" s="12" t="e">
        <f>L522-#REF!</f>
        <v>#REF!</v>
      </c>
      <c r="Q522" s="1" t="e">
        <f>P522-'ВЕРНАЯ на АВГУСТ'!P522</f>
        <v>#REF!</v>
      </c>
    </row>
    <row r="523" spans="1:17" x14ac:dyDescent="0.25">
      <c r="A523" s="71" t="s">
        <v>78</v>
      </c>
      <c r="B523" s="71" t="s">
        <v>13</v>
      </c>
      <c r="C523" s="9" t="s">
        <v>6</v>
      </c>
      <c r="D523" s="20">
        <f t="shared" si="55"/>
        <v>202666.09999999998</v>
      </c>
      <c r="E523" s="10">
        <f>E524+E525+E526+E527+E528</f>
        <v>300</v>
      </c>
      <c r="F523" s="10">
        <f t="shared" ref="F523:O523" si="70">F524+F525+F526+F527+F528</f>
        <v>23098.3</v>
      </c>
      <c r="G523" s="10">
        <f t="shared" si="70"/>
        <v>1000</v>
      </c>
      <c r="H523" s="10">
        <f t="shared" si="70"/>
        <v>4820</v>
      </c>
      <c r="I523" s="10">
        <f t="shared" si="70"/>
        <v>388.6</v>
      </c>
      <c r="J523" s="10">
        <f t="shared" si="70"/>
        <v>43005.3</v>
      </c>
      <c r="K523" s="10">
        <f t="shared" si="70"/>
        <v>1758</v>
      </c>
      <c r="L523" s="20">
        <f t="shared" si="70"/>
        <v>72295.899999999994</v>
      </c>
      <c r="M523" s="10">
        <f t="shared" si="70"/>
        <v>52000</v>
      </c>
      <c r="N523" s="10">
        <f t="shared" si="70"/>
        <v>2000</v>
      </c>
      <c r="O523" s="10">
        <f t="shared" si="70"/>
        <v>2000</v>
      </c>
      <c r="P523" s="24" t="e">
        <f>L523-#REF!</f>
        <v>#REF!</v>
      </c>
      <c r="Q523" s="1" t="e">
        <f>P523-'ВЕРНАЯ на АВГУСТ'!P523</f>
        <v>#REF!</v>
      </c>
    </row>
    <row r="524" spans="1:17" x14ac:dyDescent="0.25">
      <c r="A524" s="71"/>
      <c r="B524" s="71"/>
      <c r="C524" s="9" t="s">
        <v>7</v>
      </c>
      <c r="D524" s="20">
        <f t="shared" si="55"/>
        <v>192250.9</v>
      </c>
      <c r="E524" s="10">
        <v>300</v>
      </c>
      <c r="F524" s="10">
        <v>23098.3</v>
      </c>
      <c r="G524" s="10">
        <v>1000</v>
      </c>
      <c r="H524" s="10">
        <v>4820</v>
      </c>
      <c r="I524" s="10">
        <v>388.6</v>
      </c>
      <c r="J524" s="10">
        <v>32590.1</v>
      </c>
      <c r="K524" s="10">
        <v>1758</v>
      </c>
      <c r="L524" s="20">
        <f>85889-13593.1</f>
        <v>72295.899999999994</v>
      </c>
      <c r="M524" s="10">
        <f>2000+50000</f>
        <v>52000</v>
      </c>
      <c r="N524" s="10">
        <v>2000</v>
      </c>
      <c r="O524" s="10">
        <v>2000</v>
      </c>
      <c r="P524" s="24" t="e">
        <f>L524-#REF!</f>
        <v>#REF!</v>
      </c>
      <c r="Q524" s="1" t="e">
        <f>P524-'ВЕРНАЯ на АВГУСТ'!P524</f>
        <v>#REF!</v>
      </c>
    </row>
    <row r="525" spans="1:17" ht="24" x14ac:dyDescent="0.25">
      <c r="A525" s="71"/>
      <c r="B525" s="71"/>
      <c r="C525" s="9" t="s">
        <v>8</v>
      </c>
      <c r="D525" s="10">
        <f t="shared" si="55"/>
        <v>0</v>
      </c>
      <c r="E525" s="10">
        <v>0</v>
      </c>
      <c r="F525" s="10">
        <v>0</v>
      </c>
      <c r="G525" s="10">
        <v>0</v>
      </c>
      <c r="H525" s="10">
        <v>0</v>
      </c>
      <c r="I525" s="10">
        <v>0</v>
      </c>
      <c r="J525" s="10">
        <v>0</v>
      </c>
      <c r="K525" s="10">
        <v>0</v>
      </c>
      <c r="L525" s="15">
        <v>0</v>
      </c>
      <c r="M525" s="10">
        <v>0</v>
      </c>
      <c r="N525" s="10">
        <v>0</v>
      </c>
      <c r="O525" s="10">
        <v>0</v>
      </c>
      <c r="P525" s="12" t="e">
        <f>L525-#REF!</f>
        <v>#REF!</v>
      </c>
      <c r="Q525" s="1" t="e">
        <f>P525-'ВЕРНАЯ на АВГУСТ'!P525</f>
        <v>#REF!</v>
      </c>
    </row>
    <row r="526" spans="1:17" ht="24" x14ac:dyDescent="0.25">
      <c r="A526" s="71"/>
      <c r="B526" s="71"/>
      <c r="C526" s="9" t="s">
        <v>9</v>
      </c>
      <c r="D526" s="10">
        <f t="shared" si="55"/>
        <v>0</v>
      </c>
      <c r="E526" s="10">
        <v>0</v>
      </c>
      <c r="F526" s="10">
        <v>0</v>
      </c>
      <c r="G526" s="10">
        <v>0</v>
      </c>
      <c r="H526" s="10">
        <v>0</v>
      </c>
      <c r="I526" s="10">
        <v>0</v>
      </c>
      <c r="J526" s="10">
        <v>0</v>
      </c>
      <c r="K526" s="10">
        <v>0</v>
      </c>
      <c r="L526" s="15">
        <v>0</v>
      </c>
      <c r="M526" s="10">
        <v>0</v>
      </c>
      <c r="N526" s="10">
        <v>0</v>
      </c>
      <c r="O526" s="10">
        <v>0</v>
      </c>
      <c r="P526" s="12" t="e">
        <f>L526-#REF!</f>
        <v>#REF!</v>
      </c>
      <c r="Q526" s="1" t="e">
        <f>P526-'ВЕРНАЯ на АВГУСТ'!P526</f>
        <v>#REF!</v>
      </c>
    </row>
    <row r="527" spans="1:17" ht="36" x14ac:dyDescent="0.25">
      <c r="A527" s="71"/>
      <c r="B527" s="71"/>
      <c r="C527" s="9" t="s">
        <v>10</v>
      </c>
      <c r="D527" s="10">
        <f t="shared" si="55"/>
        <v>0</v>
      </c>
      <c r="E527" s="10">
        <v>0</v>
      </c>
      <c r="F527" s="10">
        <v>0</v>
      </c>
      <c r="G527" s="10">
        <v>0</v>
      </c>
      <c r="H527" s="10">
        <v>0</v>
      </c>
      <c r="I527" s="10">
        <v>0</v>
      </c>
      <c r="J527" s="10">
        <v>0</v>
      </c>
      <c r="K527" s="10">
        <v>0</v>
      </c>
      <c r="L527" s="15">
        <v>0</v>
      </c>
      <c r="M527" s="10">
        <v>0</v>
      </c>
      <c r="N527" s="10">
        <v>0</v>
      </c>
      <c r="O527" s="10">
        <v>0</v>
      </c>
      <c r="P527" s="12" t="e">
        <f>L527-#REF!</f>
        <v>#REF!</v>
      </c>
      <c r="Q527" s="1" t="e">
        <f>P527-'ВЕРНАЯ на АВГУСТ'!P527</f>
        <v>#REF!</v>
      </c>
    </row>
    <row r="528" spans="1:17" ht="72" x14ac:dyDescent="0.25">
      <c r="A528" s="71"/>
      <c r="B528" s="71"/>
      <c r="C528" s="9" t="s">
        <v>11</v>
      </c>
      <c r="D528" s="10">
        <f t="shared" si="55"/>
        <v>10415.200000000001</v>
      </c>
      <c r="E528" s="10">
        <v>0</v>
      </c>
      <c r="F528" s="10">
        <v>0</v>
      </c>
      <c r="G528" s="10">
        <v>0</v>
      </c>
      <c r="H528" s="10">
        <v>0</v>
      </c>
      <c r="I528" s="10">
        <v>0</v>
      </c>
      <c r="J528" s="10">
        <v>10415.200000000001</v>
      </c>
      <c r="K528" s="10">
        <v>0</v>
      </c>
      <c r="L528" s="15">
        <v>0</v>
      </c>
      <c r="M528" s="10">
        <v>0</v>
      </c>
      <c r="N528" s="10">
        <v>0</v>
      </c>
      <c r="O528" s="10">
        <v>0</v>
      </c>
      <c r="P528" s="12" t="e">
        <f>L528-#REF!</f>
        <v>#REF!</v>
      </c>
      <c r="Q528" s="1" t="e">
        <f>P528-'ВЕРНАЯ на АВГУСТ'!P528</f>
        <v>#REF!</v>
      </c>
    </row>
    <row r="529" spans="1:17" x14ac:dyDescent="0.25">
      <c r="A529" s="71" t="s">
        <v>79</v>
      </c>
      <c r="B529" s="71" t="s">
        <v>13</v>
      </c>
      <c r="C529" s="9" t="s">
        <v>6</v>
      </c>
      <c r="D529" s="10">
        <f t="shared" si="55"/>
        <v>32392.5</v>
      </c>
      <c r="E529" s="10">
        <f>E530+E531+E532+E533+E534</f>
        <v>1400</v>
      </c>
      <c r="F529" s="10">
        <f t="shared" ref="F529:O529" si="71">F530+F531+F532+F533+F534</f>
        <v>800</v>
      </c>
      <c r="G529" s="10">
        <f t="shared" si="71"/>
        <v>5581.1</v>
      </c>
      <c r="H529" s="10">
        <f t="shared" si="71"/>
        <v>3617.6</v>
      </c>
      <c r="I529" s="10">
        <f t="shared" si="71"/>
        <v>0</v>
      </c>
      <c r="J529" s="10">
        <f t="shared" si="71"/>
        <v>3000</v>
      </c>
      <c r="K529" s="10">
        <f t="shared" si="71"/>
        <v>3220</v>
      </c>
      <c r="L529" s="15">
        <f t="shared" si="71"/>
        <v>3200</v>
      </c>
      <c r="M529" s="10">
        <f t="shared" si="71"/>
        <v>3298</v>
      </c>
      <c r="N529" s="10">
        <f t="shared" si="71"/>
        <v>4137.8999999999996</v>
      </c>
      <c r="O529" s="10">
        <f t="shared" si="71"/>
        <v>4137.8999999999996</v>
      </c>
      <c r="P529" s="12" t="e">
        <f>L529-#REF!</f>
        <v>#REF!</v>
      </c>
      <c r="Q529" s="1" t="e">
        <f>P529-'ВЕРНАЯ на АВГУСТ'!P529</f>
        <v>#REF!</v>
      </c>
    </row>
    <row r="530" spans="1:17" x14ac:dyDescent="0.25">
      <c r="A530" s="71"/>
      <c r="B530" s="71"/>
      <c r="C530" s="9" t="s">
        <v>7</v>
      </c>
      <c r="D530" s="10">
        <f t="shared" si="55"/>
        <v>32392.5</v>
      </c>
      <c r="E530" s="10">
        <v>1400</v>
      </c>
      <c r="F530" s="10">
        <v>800</v>
      </c>
      <c r="G530" s="10">
        <v>5581.1</v>
      </c>
      <c r="H530" s="10">
        <v>3617.6</v>
      </c>
      <c r="I530" s="10">
        <v>0</v>
      </c>
      <c r="J530" s="10">
        <v>3000</v>
      </c>
      <c r="K530" s="10">
        <v>3220</v>
      </c>
      <c r="L530" s="15">
        <f>3200</f>
        <v>3200</v>
      </c>
      <c r="M530" s="10">
        <v>3298</v>
      </c>
      <c r="N530" s="10">
        <v>4137.8999999999996</v>
      </c>
      <c r="O530" s="10">
        <v>4137.8999999999996</v>
      </c>
      <c r="P530" s="12" t="e">
        <f>L530-#REF!</f>
        <v>#REF!</v>
      </c>
      <c r="Q530" s="1" t="e">
        <f>P530-'ВЕРНАЯ на АВГУСТ'!P530</f>
        <v>#REF!</v>
      </c>
    </row>
    <row r="531" spans="1:17" ht="24" x14ac:dyDescent="0.25">
      <c r="A531" s="71"/>
      <c r="B531" s="71"/>
      <c r="C531" s="9" t="s">
        <v>8</v>
      </c>
      <c r="D531" s="10">
        <f t="shared" si="55"/>
        <v>0</v>
      </c>
      <c r="E531" s="10">
        <v>0</v>
      </c>
      <c r="F531" s="10">
        <v>0</v>
      </c>
      <c r="G531" s="10">
        <v>0</v>
      </c>
      <c r="H531" s="10">
        <v>0</v>
      </c>
      <c r="I531" s="10">
        <v>0</v>
      </c>
      <c r="J531" s="10">
        <v>0</v>
      </c>
      <c r="K531" s="10">
        <v>0</v>
      </c>
      <c r="L531" s="15">
        <v>0</v>
      </c>
      <c r="M531" s="10">
        <v>0</v>
      </c>
      <c r="N531" s="10">
        <v>0</v>
      </c>
      <c r="O531" s="10">
        <v>0</v>
      </c>
      <c r="P531" s="12" t="e">
        <f>L531-#REF!</f>
        <v>#REF!</v>
      </c>
      <c r="Q531" s="1" t="e">
        <f>P531-'ВЕРНАЯ на АВГУСТ'!P531</f>
        <v>#REF!</v>
      </c>
    </row>
    <row r="532" spans="1:17" ht="24" x14ac:dyDescent="0.25">
      <c r="A532" s="71"/>
      <c r="B532" s="71"/>
      <c r="C532" s="9" t="s">
        <v>9</v>
      </c>
      <c r="D532" s="10">
        <f t="shared" si="55"/>
        <v>0</v>
      </c>
      <c r="E532" s="10">
        <v>0</v>
      </c>
      <c r="F532" s="10">
        <v>0</v>
      </c>
      <c r="G532" s="10">
        <v>0</v>
      </c>
      <c r="H532" s="10">
        <v>0</v>
      </c>
      <c r="I532" s="10">
        <v>0</v>
      </c>
      <c r="J532" s="10">
        <v>0</v>
      </c>
      <c r="K532" s="10">
        <v>0</v>
      </c>
      <c r="L532" s="15">
        <v>0</v>
      </c>
      <c r="M532" s="10">
        <v>0</v>
      </c>
      <c r="N532" s="10">
        <v>0</v>
      </c>
      <c r="O532" s="10">
        <v>0</v>
      </c>
      <c r="P532" s="12" t="e">
        <f>L532-#REF!</f>
        <v>#REF!</v>
      </c>
      <c r="Q532" s="1" t="e">
        <f>P532-'ВЕРНАЯ на АВГУСТ'!P532</f>
        <v>#REF!</v>
      </c>
    </row>
    <row r="533" spans="1:17" ht="36" x14ac:dyDescent="0.25">
      <c r="A533" s="71"/>
      <c r="B533" s="71"/>
      <c r="C533" s="9" t="s">
        <v>10</v>
      </c>
      <c r="D533" s="10">
        <f t="shared" si="55"/>
        <v>0</v>
      </c>
      <c r="E533" s="10">
        <v>0</v>
      </c>
      <c r="F533" s="10">
        <v>0</v>
      </c>
      <c r="G533" s="10">
        <v>0</v>
      </c>
      <c r="H533" s="10">
        <v>0</v>
      </c>
      <c r="I533" s="10">
        <v>0</v>
      </c>
      <c r="J533" s="10">
        <v>0</v>
      </c>
      <c r="K533" s="10">
        <v>0</v>
      </c>
      <c r="L533" s="15">
        <v>0</v>
      </c>
      <c r="M533" s="10">
        <v>0</v>
      </c>
      <c r="N533" s="10">
        <v>0</v>
      </c>
      <c r="O533" s="10">
        <v>0</v>
      </c>
      <c r="P533" s="12" t="e">
        <f>L533-#REF!</f>
        <v>#REF!</v>
      </c>
      <c r="Q533" s="1" t="e">
        <f>P533-'ВЕРНАЯ на АВГУСТ'!P533</f>
        <v>#REF!</v>
      </c>
    </row>
    <row r="534" spans="1:17" x14ac:dyDescent="0.25">
      <c r="A534" s="9"/>
      <c r="B534" s="9"/>
      <c r="C534" s="9"/>
      <c r="D534" s="10">
        <f t="shared" si="55"/>
        <v>0</v>
      </c>
      <c r="E534" s="10"/>
      <c r="F534" s="10"/>
      <c r="G534" s="10"/>
      <c r="H534" s="10"/>
      <c r="I534" s="10"/>
      <c r="J534" s="10"/>
      <c r="K534" s="10"/>
      <c r="L534" s="15"/>
      <c r="M534" s="10"/>
      <c r="N534" s="10"/>
      <c r="O534" s="10"/>
      <c r="P534" s="12" t="e">
        <f>L534-#REF!</f>
        <v>#REF!</v>
      </c>
      <c r="Q534" s="1" t="e">
        <f>P534-'ВЕРНАЯ на АВГУСТ'!P534</f>
        <v>#REF!</v>
      </c>
    </row>
    <row r="535" spans="1:17" x14ac:dyDescent="0.25">
      <c r="A535" s="71" t="s">
        <v>80</v>
      </c>
      <c r="B535" s="71" t="s">
        <v>13</v>
      </c>
      <c r="C535" s="9" t="s">
        <v>6</v>
      </c>
      <c r="D535" s="10">
        <f t="shared" si="55"/>
        <v>20816.7</v>
      </c>
      <c r="E535" s="10">
        <f>E536+E537+E538+E539+E540</f>
        <v>0</v>
      </c>
      <c r="F535" s="10">
        <f t="shared" ref="F535:O535" si="72">F536+F537+F538+F539+F540</f>
        <v>0</v>
      </c>
      <c r="G535" s="10">
        <f t="shared" si="72"/>
        <v>0</v>
      </c>
      <c r="H535" s="10">
        <f t="shared" si="72"/>
        <v>105</v>
      </c>
      <c r="I535" s="10">
        <f t="shared" si="72"/>
        <v>0</v>
      </c>
      <c r="J535" s="10">
        <f t="shared" si="72"/>
        <v>20500</v>
      </c>
      <c r="K535" s="10">
        <f t="shared" si="72"/>
        <v>211.7</v>
      </c>
      <c r="L535" s="15">
        <f t="shared" si="72"/>
        <v>0</v>
      </c>
      <c r="M535" s="10">
        <f t="shared" si="72"/>
        <v>0</v>
      </c>
      <c r="N535" s="10">
        <f t="shared" si="72"/>
        <v>0</v>
      </c>
      <c r="O535" s="10">
        <f t="shared" si="72"/>
        <v>0</v>
      </c>
      <c r="P535" s="12" t="e">
        <f>L535-#REF!</f>
        <v>#REF!</v>
      </c>
      <c r="Q535" s="1" t="e">
        <f>P535-'ВЕРНАЯ на АВГУСТ'!P535</f>
        <v>#REF!</v>
      </c>
    </row>
    <row r="536" spans="1:17" x14ac:dyDescent="0.25">
      <c r="A536" s="71"/>
      <c r="B536" s="71"/>
      <c r="C536" s="9" t="s">
        <v>7</v>
      </c>
      <c r="D536" s="10">
        <f t="shared" si="55"/>
        <v>20816.7</v>
      </c>
      <c r="E536" s="10">
        <v>0</v>
      </c>
      <c r="F536" s="10">
        <v>0</v>
      </c>
      <c r="G536" s="10">
        <v>0</v>
      </c>
      <c r="H536" s="10">
        <v>105</v>
      </c>
      <c r="I536" s="10">
        <v>0</v>
      </c>
      <c r="J536" s="10">
        <v>20500</v>
      </c>
      <c r="K536" s="10">
        <v>211.7</v>
      </c>
      <c r="L536" s="15">
        <v>0</v>
      </c>
      <c r="M536" s="10">
        <v>0</v>
      </c>
      <c r="N536" s="10">
        <v>0</v>
      </c>
      <c r="O536" s="10">
        <v>0</v>
      </c>
      <c r="P536" s="12" t="e">
        <f>L536-#REF!</f>
        <v>#REF!</v>
      </c>
      <c r="Q536" s="1" t="e">
        <f>P536-'ВЕРНАЯ на АВГУСТ'!P536</f>
        <v>#REF!</v>
      </c>
    </row>
    <row r="537" spans="1:17" ht="24" x14ac:dyDescent="0.25">
      <c r="A537" s="71"/>
      <c r="B537" s="71"/>
      <c r="C537" s="9" t="s">
        <v>8</v>
      </c>
      <c r="D537" s="10">
        <f t="shared" si="55"/>
        <v>0</v>
      </c>
      <c r="E537" s="10">
        <v>0</v>
      </c>
      <c r="F537" s="10">
        <v>0</v>
      </c>
      <c r="G537" s="10">
        <v>0</v>
      </c>
      <c r="H537" s="10">
        <v>0</v>
      </c>
      <c r="I537" s="10">
        <v>0</v>
      </c>
      <c r="J537" s="10">
        <v>0</v>
      </c>
      <c r="K537" s="10">
        <v>0</v>
      </c>
      <c r="L537" s="15">
        <v>0</v>
      </c>
      <c r="M537" s="10">
        <v>0</v>
      </c>
      <c r="N537" s="10">
        <v>0</v>
      </c>
      <c r="O537" s="10">
        <v>0</v>
      </c>
      <c r="P537" s="12" t="e">
        <f>L537-#REF!</f>
        <v>#REF!</v>
      </c>
      <c r="Q537" s="1" t="e">
        <f>P537-'ВЕРНАЯ на АВГУСТ'!P537</f>
        <v>#REF!</v>
      </c>
    </row>
    <row r="538" spans="1:17" ht="24" x14ac:dyDescent="0.25">
      <c r="A538" s="71"/>
      <c r="B538" s="71"/>
      <c r="C538" s="9" t="s">
        <v>9</v>
      </c>
      <c r="D538" s="10">
        <f t="shared" si="55"/>
        <v>0</v>
      </c>
      <c r="E538" s="10">
        <v>0</v>
      </c>
      <c r="F538" s="10">
        <v>0</v>
      </c>
      <c r="G538" s="10">
        <v>0</v>
      </c>
      <c r="H538" s="10">
        <v>0</v>
      </c>
      <c r="I538" s="10">
        <v>0</v>
      </c>
      <c r="J538" s="10">
        <v>0</v>
      </c>
      <c r="K538" s="10">
        <v>0</v>
      </c>
      <c r="L538" s="15">
        <v>0</v>
      </c>
      <c r="M538" s="10">
        <v>0</v>
      </c>
      <c r="N538" s="10">
        <v>0</v>
      </c>
      <c r="O538" s="10">
        <v>0</v>
      </c>
      <c r="P538" s="12" t="e">
        <f>L538-#REF!</f>
        <v>#REF!</v>
      </c>
      <c r="Q538" s="1" t="e">
        <f>P538-'ВЕРНАЯ на АВГУСТ'!P538</f>
        <v>#REF!</v>
      </c>
    </row>
    <row r="539" spans="1:17" ht="36" x14ac:dyDescent="0.25">
      <c r="A539" s="71"/>
      <c r="B539" s="71"/>
      <c r="C539" s="9" t="s">
        <v>10</v>
      </c>
      <c r="D539" s="10">
        <f t="shared" si="55"/>
        <v>0</v>
      </c>
      <c r="E539" s="10">
        <v>0</v>
      </c>
      <c r="F539" s="10">
        <v>0</v>
      </c>
      <c r="G539" s="10">
        <v>0</v>
      </c>
      <c r="H539" s="10">
        <v>0</v>
      </c>
      <c r="I539" s="10">
        <v>0</v>
      </c>
      <c r="J539" s="10">
        <v>0</v>
      </c>
      <c r="K539" s="10">
        <v>0</v>
      </c>
      <c r="L539" s="15">
        <v>0</v>
      </c>
      <c r="M539" s="10">
        <v>0</v>
      </c>
      <c r="N539" s="10">
        <v>0</v>
      </c>
      <c r="O539" s="10">
        <v>0</v>
      </c>
      <c r="P539" s="12" t="e">
        <f>L539-#REF!</f>
        <v>#REF!</v>
      </c>
      <c r="Q539" s="1" t="e">
        <f>P539-'ВЕРНАЯ на АВГУСТ'!P539</f>
        <v>#REF!</v>
      </c>
    </row>
    <row r="540" spans="1:17" x14ac:dyDescent="0.25">
      <c r="A540" s="9"/>
      <c r="B540" s="9"/>
      <c r="C540" s="9"/>
      <c r="D540" s="10">
        <f t="shared" si="55"/>
        <v>0</v>
      </c>
      <c r="E540" s="10"/>
      <c r="F540" s="10"/>
      <c r="G540" s="10"/>
      <c r="H540" s="10"/>
      <c r="I540" s="10"/>
      <c r="J540" s="10"/>
      <c r="K540" s="10"/>
      <c r="L540" s="15"/>
      <c r="M540" s="10"/>
      <c r="N540" s="10"/>
      <c r="O540" s="10"/>
      <c r="P540" s="12" t="e">
        <f>L540-#REF!</f>
        <v>#REF!</v>
      </c>
      <c r="Q540" s="1" t="e">
        <f>P540-'ВЕРНАЯ на АВГУСТ'!P540</f>
        <v>#REF!</v>
      </c>
    </row>
    <row r="541" spans="1:17" x14ac:dyDescent="0.25">
      <c r="A541" s="71" t="s">
        <v>81</v>
      </c>
      <c r="B541" s="71" t="s">
        <v>13</v>
      </c>
      <c r="C541" s="9" t="s">
        <v>6</v>
      </c>
      <c r="D541" s="20">
        <f t="shared" si="55"/>
        <v>36405.600000000006</v>
      </c>
      <c r="E541" s="10">
        <f>E542+E543+E544+E545+E546</f>
        <v>1375</v>
      </c>
      <c r="F541" s="10">
        <f t="shared" ref="F541:O541" si="73">F542+F543+F544+F545+F546</f>
        <v>1049.7</v>
      </c>
      <c r="G541" s="10">
        <f t="shared" si="73"/>
        <v>390.2</v>
      </c>
      <c r="H541" s="10">
        <f t="shared" si="73"/>
        <v>1271.5999999999999</v>
      </c>
      <c r="I541" s="10">
        <f t="shared" si="73"/>
        <v>917.7</v>
      </c>
      <c r="J541" s="10">
        <f t="shared" si="73"/>
        <v>18343.800000000003</v>
      </c>
      <c r="K541" s="10">
        <f t="shared" si="73"/>
        <v>2157.6</v>
      </c>
      <c r="L541" s="20">
        <f t="shared" si="73"/>
        <v>2700</v>
      </c>
      <c r="M541" s="10">
        <f t="shared" si="73"/>
        <v>3000</v>
      </c>
      <c r="N541" s="10">
        <f t="shared" si="73"/>
        <v>2600</v>
      </c>
      <c r="O541" s="10">
        <f t="shared" si="73"/>
        <v>2600</v>
      </c>
      <c r="P541" s="24" t="e">
        <f>L541-#REF!</f>
        <v>#REF!</v>
      </c>
      <c r="Q541" s="1" t="e">
        <f>P541-'ВЕРНАЯ на АВГУСТ'!P541</f>
        <v>#REF!</v>
      </c>
    </row>
    <row r="542" spans="1:17" x14ac:dyDescent="0.25">
      <c r="A542" s="71"/>
      <c r="B542" s="71"/>
      <c r="C542" s="9" t="s">
        <v>7</v>
      </c>
      <c r="D542" s="20">
        <f t="shared" si="55"/>
        <v>28246.5</v>
      </c>
      <c r="E542" s="10">
        <v>1375</v>
      </c>
      <c r="F542" s="10">
        <v>1049.7</v>
      </c>
      <c r="G542" s="10">
        <v>390.2</v>
      </c>
      <c r="H542" s="10">
        <v>1271.5999999999999</v>
      </c>
      <c r="I542" s="10">
        <v>917.7</v>
      </c>
      <c r="J542" s="10">
        <v>10184.700000000001</v>
      </c>
      <c r="K542" s="10">
        <v>2157.6</v>
      </c>
      <c r="L542" s="20">
        <f>3000-300</f>
        <v>2700</v>
      </c>
      <c r="M542" s="10">
        <v>3000</v>
      </c>
      <c r="N542" s="10">
        <v>2600</v>
      </c>
      <c r="O542" s="10">
        <v>2600</v>
      </c>
      <c r="P542" s="24" t="e">
        <f>L542-#REF!</f>
        <v>#REF!</v>
      </c>
      <c r="Q542" s="1" t="e">
        <f>P542-'ВЕРНАЯ на АВГУСТ'!P542</f>
        <v>#REF!</v>
      </c>
    </row>
    <row r="543" spans="1:17" ht="24" x14ac:dyDescent="0.25">
      <c r="A543" s="71"/>
      <c r="B543" s="71"/>
      <c r="C543" s="9" t="s">
        <v>8</v>
      </c>
      <c r="D543" s="10">
        <f t="shared" si="55"/>
        <v>0</v>
      </c>
      <c r="E543" s="10">
        <v>0</v>
      </c>
      <c r="F543" s="10">
        <v>0</v>
      </c>
      <c r="G543" s="10">
        <v>0</v>
      </c>
      <c r="H543" s="10">
        <v>0</v>
      </c>
      <c r="I543" s="10">
        <v>0</v>
      </c>
      <c r="J543" s="10">
        <v>0</v>
      </c>
      <c r="K543" s="10">
        <v>0</v>
      </c>
      <c r="L543" s="15">
        <v>0</v>
      </c>
      <c r="M543" s="10">
        <v>0</v>
      </c>
      <c r="N543" s="10">
        <v>0</v>
      </c>
      <c r="O543" s="10">
        <v>0</v>
      </c>
      <c r="P543" s="12" t="e">
        <f>L543-#REF!</f>
        <v>#REF!</v>
      </c>
      <c r="Q543" s="1" t="e">
        <f>P543-'ВЕРНАЯ на АВГУСТ'!P543</f>
        <v>#REF!</v>
      </c>
    </row>
    <row r="544" spans="1:17" ht="24" x14ac:dyDescent="0.25">
      <c r="A544" s="71"/>
      <c r="B544" s="71"/>
      <c r="C544" s="9" t="s">
        <v>9</v>
      </c>
      <c r="D544" s="10">
        <f t="shared" si="55"/>
        <v>0</v>
      </c>
      <c r="E544" s="10">
        <v>0</v>
      </c>
      <c r="F544" s="10">
        <v>0</v>
      </c>
      <c r="G544" s="10">
        <v>0</v>
      </c>
      <c r="H544" s="10">
        <v>0</v>
      </c>
      <c r="I544" s="10">
        <v>0</v>
      </c>
      <c r="J544" s="10">
        <v>0</v>
      </c>
      <c r="K544" s="10">
        <v>0</v>
      </c>
      <c r="L544" s="15">
        <v>0</v>
      </c>
      <c r="M544" s="10">
        <v>0</v>
      </c>
      <c r="N544" s="10">
        <v>0</v>
      </c>
      <c r="O544" s="10">
        <v>0</v>
      </c>
      <c r="P544" s="12" t="e">
        <f>L544-#REF!</f>
        <v>#REF!</v>
      </c>
      <c r="Q544" s="1" t="e">
        <f>P544-'ВЕРНАЯ на АВГУСТ'!P544</f>
        <v>#REF!</v>
      </c>
    </row>
    <row r="545" spans="1:17" ht="36" x14ac:dyDescent="0.25">
      <c r="A545" s="71"/>
      <c r="B545" s="71"/>
      <c r="C545" s="9" t="s">
        <v>10</v>
      </c>
      <c r="D545" s="10">
        <f t="shared" si="55"/>
        <v>0</v>
      </c>
      <c r="E545" s="10">
        <v>0</v>
      </c>
      <c r="F545" s="10">
        <v>0</v>
      </c>
      <c r="G545" s="10">
        <v>0</v>
      </c>
      <c r="H545" s="10">
        <v>0</v>
      </c>
      <c r="I545" s="10">
        <v>0</v>
      </c>
      <c r="J545" s="10">
        <v>0</v>
      </c>
      <c r="K545" s="10">
        <v>0</v>
      </c>
      <c r="L545" s="15">
        <v>0</v>
      </c>
      <c r="M545" s="10">
        <v>0</v>
      </c>
      <c r="N545" s="10">
        <v>0</v>
      </c>
      <c r="O545" s="10">
        <v>0</v>
      </c>
      <c r="P545" s="12" t="e">
        <f>L545-#REF!</f>
        <v>#REF!</v>
      </c>
      <c r="Q545" s="1" t="e">
        <f>P545-'ВЕРНАЯ на АВГУСТ'!P545</f>
        <v>#REF!</v>
      </c>
    </row>
    <row r="546" spans="1:17" ht="72" x14ac:dyDescent="0.25">
      <c r="A546" s="71"/>
      <c r="B546" s="71"/>
      <c r="C546" s="9" t="s">
        <v>11</v>
      </c>
      <c r="D546" s="10">
        <f t="shared" si="55"/>
        <v>8159.1</v>
      </c>
      <c r="E546" s="10">
        <v>0</v>
      </c>
      <c r="F546" s="10">
        <v>0</v>
      </c>
      <c r="G546" s="10">
        <v>0</v>
      </c>
      <c r="H546" s="10">
        <v>0</v>
      </c>
      <c r="I546" s="10">
        <v>0</v>
      </c>
      <c r="J546" s="10">
        <v>8159.1</v>
      </c>
      <c r="K546" s="10">
        <v>0</v>
      </c>
      <c r="L546" s="15">
        <v>0</v>
      </c>
      <c r="M546" s="10">
        <v>0</v>
      </c>
      <c r="N546" s="10">
        <v>0</v>
      </c>
      <c r="O546" s="10">
        <v>0</v>
      </c>
      <c r="P546" s="12" t="e">
        <f>L546-#REF!</f>
        <v>#REF!</v>
      </c>
      <c r="Q546" s="1" t="e">
        <f>P546-'ВЕРНАЯ на АВГУСТ'!P546</f>
        <v>#REF!</v>
      </c>
    </row>
    <row r="547" spans="1:17" x14ac:dyDescent="0.25">
      <c r="A547" s="71" t="s">
        <v>82</v>
      </c>
      <c r="B547" s="71" t="s">
        <v>13</v>
      </c>
      <c r="C547" s="9" t="s">
        <v>6</v>
      </c>
      <c r="D547" s="20">
        <f t="shared" si="55"/>
        <v>183375.3</v>
      </c>
      <c r="E547" s="10">
        <f>SUM(E548:E551)</f>
        <v>937.7</v>
      </c>
      <c r="F547" s="10">
        <f t="shared" ref="F547:O547" si="74">SUM(F548:F551)</f>
        <v>3439.8</v>
      </c>
      <c r="G547" s="10">
        <f t="shared" si="74"/>
        <v>1731</v>
      </c>
      <c r="H547" s="10">
        <f t="shared" si="74"/>
        <v>1035.8</v>
      </c>
      <c r="I547" s="10">
        <f t="shared" si="74"/>
        <v>13544.2</v>
      </c>
      <c r="J547" s="10">
        <f t="shared" si="74"/>
        <v>27601.4</v>
      </c>
      <c r="K547" s="10">
        <f t="shared" si="74"/>
        <v>7752.5</v>
      </c>
      <c r="L547" s="20">
        <f t="shared" si="74"/>
        <v>29060.799999999999</v>
      </c>
      <c r="M547" s="10">
        <f t="shared" si="74"/>
        <v>31937.3</v>
      </c>
      <c r="N547" s="10">
        <f t="shared" si="74"/>
        <v>33167.4</v>
      </c>
      <c r="O547" s="10">
        <f t="shared" si="74"/>
        <v>33167.4</v>
      </c>
      <c r="P547" s="24" t="e">
        <f>L547-#REF!</f>
        <v>#REF!</v>
      </c>
      <c r="Q547" s="1" t="e">
        <f>P547-'ВЕРНАЯ на АВГУСТ'!P547</f>
        <v>#REF!</v>
      </c>
    </row>
    <row r="548" spans="1:17" x14ac:dyDescent="0.25">
      <c r="A548" s="71"/>
      <c r="B548" s="71"/>
      <c r="C548" s="9" t="s">
        <v>7</v>
      </c>
      <c r="D548" s="20">
        <f t="shared" si="55"/>
        <v>183375.3</v>
      </c>
      <c r="E548" s="10">
        <v>937.7</v>
      </c>
      <c r="F548" s="10">
        <v>3439.8</v>
      </c>
      <c r="G548" s="10">
        <v>1731</v>
      </c>
      <c r="H548" s="10">
        <v>1035.8</v>
      </c>
      <c r="I548" s="10">
        <v>13544.2</v>
      </c>
      <c r="J548" s="10">
        <v>27601.4</v>
      </c>
      <c r="K548" s="10">
        <v>7752.5</v>
      </c>
      <c r="L548" s="20">
        <f>31825.3-2764.5</f>
        <v>29060.799999999999</v>
      </c>
      <c r="M548" s="10">
        <v>31937.3</v>
      </c>
      <c r="N548" s="10">
        <v>33167.4</v>
      </c>
      <c r="O548" s="10">
        <v>33167.4</v>
      </c>
      <c r="P548" s="24" t="e">
        <f>L548-#REF!</f>
        <v>#REF!</v>
      </c>
      <c r="Q548" s="1" t="e">
        <f>P548-'ВЕРНАЯ на АВГУСТ'!P548</f>
        <v>#REF!</v>
      </c>
    </row>
    <row r="549" spans="1:17" ht="24" x14ac:dyDescent="0.25">
      <c r="A549" s="71"/>
      <c r="B549" s="71"/>
      <c r="C549" s="9" t="s">
        <v>8</v>
      </c>
      <c r="D549" s="10">
        <f t="shared" si="55"/>
        <v>0</v>
      </c>
      <c r="E549" s="10">
        <v>0</v>
      </c>
      <c r="F549" s="10">
        <v>0</v>
      </c>
      <c r="G549" s="10">
        <v>0</v>
      </c>
      <c r="H549" s="10">
        <v>0</v>
      </c>
      <c r="I549" s="10">
        <v>0</v>
      </c>
      <c r="J549" s="10">
        <v>0</v>
      </c>
      <c r="K549" s="10">
        <v>0</v>
      </c>
      <c r="L549" s="15">
        <v>0</v>
      </c>
      <c r="M549" s="10">
        <v>0</v>
      </c>
      <c r="N549" s="10">
        <v>0</v>
      </c>
      <c r="O549" s="10">
        <v>0</v>
      </c>
      <c r="P549" s="12" t="e">
        <f>L549-#REF!</f>
        <v>#REF!</v>
      </c>
      <c r="Q549" s="1" t="e">
        <f>P549-'ВЕРНАЯ на АВГУСТ'!P549</f>
        <v>#REF!</v>
      </c>
    </row>
    <row r="550" spans="1:17" ht="24" x14ac:dyDescent="0.25">
      <c r="A550" s="71"/>
      <c r="B550" s="71"/>
      <c r="C550" s="9" t="s">
        <v>9</v>
      </c>
      <c r="D550" s="10">
        <f t="shared" si="55"/>
        <v>0</v>
      </c>
      <c r="E550" s="10">
        <v>0</v>
      </c>
      <c r="F550" s="10">
        <v>0</v>
      </c>
      <c r="G550" s="10">
        <v>0</v>
      </c>
      <c r="H550" s="10">
        <v>0</v>
      </c>
      <c r="I550" s="10">
        <v>0</v>
      </c>
      <c r="J550" s="10">
        <v>0</v>
      </c>
      <c r="K550" s="10">
        <v>0</v>
      </c>
      <c r="L550" s="15">
        <v>0</v>
      </c>
      <c r="M550" s="10">
        <v>0</v>
      </c>
      <c r="N550" s="10">
        <v>0</v>
      </c>
      <c r="O550" s="10">
        <v>0</v>
      </c>
      <c r="P550" s="12" t="e">
        <f>L550-#REF!</f>
        <v>#REF!</v>
      </c>
      <c r="Q550" s="1" t="e">
        <f>P550-'ВЕРНАЯ на АВГУСТ'!P550</f>
        <v>#REF!</v>
      </c>
    </row>
    <row r="551" spans="1:17" ht="36" x14ac:dyDescent="0.25">
      <c r="A551" s="71"/>
      <c r="B551" s="71"/>
      <c r="C551" s="9" t="s">
        <v>10</v>
      </c>
      <c r="D551" s="10">
        <f t="shared" si="55"/>
        <v>0</v>
      </c>
      <c r="E551" s="10">
        <v>0</v>
      </c>
      <c r="F551" s="10">
        <v>0</v>
      </c>
      <c r="G551" s="10">
        <v>0</v>
      </c>
      <c r="H551" s="10">
        <v>0</v>
      </c>
      <c r="I551" s="10">
        <v>0</v>
      </c>
      <c r="J551" s="10">
        <v>0</v>
      </c>
      <c r="K551" s="10">
        <v>0</v>
      </c>
      <c r="L551" s="15">
        <v>0</v>
      </c>
      <c r="M551" s="10">
        <v>0</v>
      </c>
      <c r="N551" s="10">
        <v>0</v>
      </c>
      <c r="O551" s="10">
        <v>0</v>
      </c>
      <c r="P551" s="12" t="e">
        <f>L551-#REF!</f>
        <v>#REF!</v>
      </c>
      <c r="Q551" s="1" t="e">
        <f>P551-'ВЕРНАЯ на АВГУСТ'!P551</f>
        <v>#REF!</v>
      </c>
    </row>
    <row r="552" spans="1:17" hidden="1" x14ac:dyDescent="0.25">
      <c r="A552" s="9"/>
      <c r="B552" s="9"/>
      <c r="C552" s="9"/>
      <c r="D552" s="10">
        <f t="shared" si="55"/>
        <v>0</v>
      </c>
      <c r="E552" s="10"/>
      <c r="F552" s="10"/>
      <c r="G552" s="10"/>
      <c r="H552" s="10"/>
      <c r="I552" s="10"/>
      <c r="J552" s="10"/>
      <c r="K552" s="10"/>
      <c r="L552" s="15"/>
      <c r="M552" s="10"/>
      <c r="N552" s="10"/>
      <c r="O552" s="10"/>
      <c r="P552" s="12" t="e">
        <f>L552-#REF!</f>
        <v>#REF!</v>
      </c>
      <c r="Q552" s="1" t="e">
        <f>P552-'ВЕРНАЯ на АВГУСТ'!P552</f>
        <v>#REF!</v>
      </c>
    </row>
    <row r="553" spans="1:17" x14ac:dyDescent="0.25">
      <c r="A553" s="71" t="s">
        <v>83</v>
      </c>
      <c r="B553" s="71" t="s">
        <v>13</v>
      </c>
      <c r="C553" s="9" t="s">
        <v>6</v>
      </c>
      <c r="D553" s="20">
        <f t="shared" si="55"/>
        <v>39237.9</v>
      </c>
      <c r="E553" s="10">
        <f>E554+E555+E556+E557+E558</f>
        <v>32.799999999999997</v>
      </c>
      <c r="F553" s="10">
        <f t="shared" ref="F553:O553" si="75">F554+F555+F556+F557+F558</f>
        <v>5499.5</v>
      </c>
      <c r="G553" s="10">
        <f t="shared" si="75"/>
        <v>5873.7</v>
      </c>
      <c r="H553" s="10">
        <f t="shared" si="75"/>
        <v>4039.4</v>
      </c>
      <c r="I553" s="10">
        <f t="shared" si="75"/>
        <v>2500</v>
      </c>
      <c r="J553" s="10">
        <f t="shared" si="75"/>
        <v>7311.5</v>
      </c>
      <c r="K553" s="10">
        <f t="shared" si="75"/>
        <v>3861</v>
      </c>
      <c r="L553" s="20">
        <f t="shared" si="75"/>
        <v>2900</v>
      </c>
      <c r="M553" s="10">
        <f t="shared" si="75"/>
        <v>3520</v>
      </c>
      <c r="N553" s="10">
        <f t="shared" si="75"/>
        <v>1850</v>
      </c>
      <c r="O553" s="10">
        <f t="shared" si="75"/>
        <v>1850</v>
      </c>
      <c r="P553" s="24" t="e">
        <f>L553-#REF!</f>
        <v>#REF!</v>
      </c>
      <c r="Q553" s="1" t="e">
        <f>P553-'ВЕРНАЯ на АВГУСТ'!P553</f>
        <v>#REF!</v>
      </c>
    </row>
    <row r="554" spans="1:17" x14ac:dyDescent="0.25">
      <c r="A554" s="71"/>
      <c r="B554" s="71"/>
      <c r="C554" s="9" t="s">
        <v>7</v>
      </c>
      <c r="D554" s="20">
        <f t="shared" si="55"/>
        <v>39237.9</v>
      </c>
      <c r="E554" s="10">
        <v>32.799999999999997</v>
      </c>
      <c r="F554" s="10">
        <v>5499.5</v>
      </c>
      <c r="G554" s="10">
        <v>5873.7</v>
      </c>
      <c r="H554" s="10">
        <v>4039.4</v>
      </c>
      <c r="I554" s="10">
        <v>2500</v>
      </c>
      <c r="J554" s="10">
        <v>7311.5</v>
      </c>
      <c r="K554" s="10">
        <v>3861</v>
      </c>
      <c r="L554" s="20">
        <f>3180-280</f>
        <v>2900</v>
      </c>
      <c r="M554" s="10">
        <v>3520</v>
      </c>
      <c r="N554" s="10">
        <v>1850</v>
      </c>
      <c r="O554" s="10">
        <v>1850</v>
      </c>
      <c r="P554" s="24" t="e">
        <f>L554-#REF!</f>
        <v>#REF!</v>
      </c>
      <c r="Q554" s="1" t="e">
        <f>P554-'ВЕРНАЯ на АВГУСТ'!P554</f>
        <v>#REF!</v>
      </c>
    </row>
    <row r="555" spans="1:17" ht="24" x14ac:dyDescent="0.25">
      <c r="A555" s="71"/>
      <c r="B555" s="71"/>
      <c r="C555" s="9" t="s">
        <v>8</v>
      </c>
      <c r="D555" s="10">
        <f t="shared" si="55"/>
        <v>0</v>
      </c>
      <c r="E555" s="10">
        <v>0</v>
      </c>
      <c r="F555" s="10">
        <v>0</v>
      </c>
      <c r="G555" s="10">
        <v>0</v>
      </c>
      <c r="H555" s="10">
        <v>0</v>
      </c>
      <c r="I555" s="10">
        <v>0</v>
      </c>
      <c r="J555" s="10">
        <v>0</v>
      </c>
      <c r="K555" s="10">
        <v>0</v>
      </c>
      <c r="L555" s="15">
        <v>0</v>
      </c>
      <c r="M555" s="10">
        <v>0</v>
      </c>
      <c r="N555" s="10">
        <v>0</v>
      </c>
      <c r="O555" s="10">
        <v>0</v>
      </c>
      <c r="P555" s="12" t="e">
        <f>L555-#REF!</f>
        <v>#REF!</v>
      </c>
      <c r="Q555" s="1" t="e">
        <f>P555-'ВЕРНАЯ на АВГУСТ'!P555</f>
        <v>#REF!</v>
      </c>
    </row>
    <row r="556" spans="1:17" ht="24" x14ac:dyDescent="0.25">
      <c r="A556" s="71"/>
      <c r="B556" s="71"/>
      <c r="C556" s="9" t="s">
        <v>9</v>
      </c>
      <c r="D556" s="10">
        <f t="shared" si="55"/>
        <v>0</v>
      </c>
      <c r="E556" s="10">
        <v>0</v>
      </c>
      <c r="F556" s="10">
        <v>0</v>
      </c>
      <c r="G556" s="10">
        <v>0</v>
      </c>
      <c r="H556" s="10">
        <v>0</v>
      </c>
      <c r="I556" s="10">
        <v>0</v>
      </c>
      <c r="J556" s="10">
        <v>0</v>
      </c>
      <c r="K556" s="10">
        <v>0</v>
      </c>
      <c r="L556" s="15">
        <v>0</v>
      </c>
      <c r="M556" s="10">
        <v>0</v>
      </c>
      <c r="N556" s="10">
        <v>0</v>
      </c>
      <c r="O556" s="10">
        <v>0</v>
      </c>
      <c r="P556" s="12" t="e">
        <f>L556-#REF!</f>
        <v>#REF!</v>
      </c>
      <c r="Q556" s="1" t="e">
        <f>P556-'ВЕРНАЯ на АВГУСТ'!P556</f>
        <v>#REF!</v>
      </c>
    </row>
    <row r="557" spans="1:17" ht="36" x14ac:dyDescent="0.25">
      <c r="A557" s="71"/>
      <c r="B557" s="71"/>
      <c r="C557" s="9" t="s">
        <v>10</v>
      </c>
      <c r="D557" s="10">
        <f t="shared" si="55"/>
        <v>0</v>
      </c>
      <c r="E557" s="10">
        <v>0</v>
      </c>
      <c r="F557" s="10">
        <v>0</v>
      </c>
      <c r="G557" s="10">
        <v>0</v>
      </c>
      <c r="H557" s="10">
        <v>0</v>
      </c>
      <c r="I557" s="10">
        <v>0</v>
      </c>
      <c r="J557" s="10">
        <v>0</v>
      </c>
      <c r="K557" s="10">
        <v>0</v>
      </c>
      <c r="L557" s="15">
        <v>0</v>
      </c>
      <c r="M557" s="10">
        <v>0</v>
      </c>
      <c r="N557" s="10">
        <v>0</v>
      </c>
      <c r="O557" s="10">
        <v>0</v>
      </c>
      <c r="P557" s="12" t="e">
        <f>L557-#REF!</f>
        <v>#REF!</v>
      </c>
      <c r="Q557" s="1" t="e">
        <f>P557-'ВЕРНАЯ на АВГУСТ'!P557</f>
        <v>#REF!</v>
      </c>
    </row>
    <row r="558" spans="1:17" x14ac:dyDescent="0.25">
      <c r="A558" s="9"/>
      <c r="B558" s="9"/>
      <c r="C558" s="9"/>
      <c r="D558" s="10">
        <f t="shared" si="55"/>
        <v>0</v>
      </c>
      <c r="E558" s="10"/>
      <c r="F558" s="10"/>
      <c r="G558" s="10"/>
      <c r="H558" s="10"/>
      <c r="I558" s="10"/>
      <c r="J558" s="10"/>
      <c r="K558" s="10"/>
      <c r="L558" s="15"/>
      <c r="M558" s="10"/>
      <c r="N558" s="10"/>
      <c r="O558" s="10"/>
      <c r="P558" s="12" t="e">
        <f>L558-#REF!</f>
        <v>#REF!</v>
      </c>
      <c r="Q558" s="1" t="e">
        <f>P558-'ВЕРНАЯ на АВГУСТ'!P558</f>
        <v>#REF!</v>
      </c>
    </row>
    <row r="559" spans="1:17" x14ac:dyDescent="0.25">
      <c r="A559" s="71" t="s">
        <v>84</v>
      </c>
      <c r="B559" s="71" t="s">
        <v>13</v>
      </c>
      <c r="C559" s="9" t="s">
        <v>6</v>
      </c>
      <c r="D559" s="10">
        <f t="shared" si="55"/>
        <v>524.5</v>
      </c>
      <c r="E559" s="10">
        <f>E560+E561+E562+E563+E564</f>
        <v>524.5</v>
      </c>
      <c r="F559" s="10">
        <f t="shared" ref="F559:O559" si="76">F560+F561+F562+F563+F564</f>
        <v>0</v>
      </c>
      <c r="G559" s="10">
        <f t="shared" si="76"/>
        <v>0</v>
      </c>
      <c r="H559" s="10">
        <f t="shared" si="76"/>
        <v>0</v>
      </c>
      <c r="I559" s="10">
        <f t="shared" si="76"/>
        <v>0</v>
      </c>
      <c r="J559" s="10">
        <f t="shared" si="76"/>
        <v>0</v>
      </c>
      <c r="K559" s="10">
        <f t="shared" si="76"/>
        <v>0</v>
      </c>
      <c r="L559" s="15">
        <f t="shared" si="76"/>
        <v>0</v>
      </c>
      <c r="M559" s="10">
        <f t="shared" si="76"/>
        <v>0</v>
      </c>
      <c r="N559" s="10">
        <f t="shared" si="76"/>
        <v>0</v>
      </c>
      <c r="O559" s="10">
        <f t="shared" si="76"/>
        <v>0</v>
      </c>
      <c r="P559" s="12" t="e">
        <f>L559-#REF!</f>
        <v>#REF!</v>
      </c>
      <c r="Q559" s="1" t="e">
        <f>P559-'ВЕРНАЯ на АВГУСТ'!P559</f>
        <v>#REF!</v>
      </c>
    </row>
    <row r="560" spans="1:17" x14ac:dyDescent="0.25">
      <c r="A560" s="71"/>
      <c r="B560" s="71"/>
      <c r="C560" s="9" t="s">
        <v>7</v>
      </c>
      <c r="D560" s="10">
        <f t="shared" si="55"/>
        <v>524.5</v>
      </c>
      <c r="E560" s="10">
        <v>524.5</v>
      </c>
      <c r="F560" s="10">
        <v>0</v>
      </c>
      <c r="G560" s="10">
        <v>0</v>
      </c>
      <c r="H560" s="10">
        <v>0</v>
      </c>
      <c r="I560" s="10">
        <v>0</v>
      </c>
      <c r="J560" s="10">
        <v>0</v>
      </c>
      <c r="K560" s="10">
        <v>0</v>
      </c>
      <c r="L560" s="15">
        <v>0</v>
      </c>
      <c r="M560" s="10">
        <v>0</v>
      </c>
      <c r="N560" s="10">
        <v>0</v>
      </c>
      <c r="O560" s="10">
        <v>0</v>
      </c>
      <c r="P560" s="12" t="e">
        <f>L560-#REF!</f>
        <v>#REF!</v>
      </c>
      <c r="Q560" s="1" t="e">
        <f>P560-'ВЕРНАЯ на АВГУСТ'!P560</f>
        <v>#REF!</v>
      </c>
    </row>
    <row r="561" spans="1:17" ht="24" x14ac:dyDescent="0.25">
      <c r="A561" s="71"/>
      <c r="B561" s="71"/>
      <c r="C561" s="9" t="s">
        <v>8</v>
      </c>
      <c r="D561" s="10">
        <f t="shared" si="55"/>
        <v>0</v>
      </c>
      <c r="E561" s="10">
        <v>0</v>
      </c>
      <c r="F561" s="10">
        <v>0</v>
      </c>
      <c r="G561" s="10">
        <v>0</v>
      </c>
      <c r="H561" s="10">
        <v>0</v>
      </c>
      <c r="I561" s="10">
        <v>0</v>
      </c>
      <c r="J561" s="10">
        <v>0</v>
      </c>
      <c r="K561" s="10">
        <v>0</v>
      </c>
      <c r="L561" s="15">
        <v>0</v>
      </c>
      <c r="M561" s="10">
        <v>0</v>
      </c>
      <c r="N561" s="10">
        <v>0</v>
      </c>
      <c r="O561" s="10">
        <v>0</v>
      </c>
      <c r="P561" s="12" t="e">
        <f>L561-#REF!</f>
        <v>#REF!</v>
      </c>
      <c r="Q561" s="1" t="e">
        <f>P561-'ВЕРНАЯ на АВГУСТ'!P561</f>
        <v>#REF!</v>
      </c>
    </row>
    <row r="562" spans="1:17" ht="24" x14ac:dyDescent="0.25">
      <c r="A562" s="71"/>
      <c r="B562" s="71"/>
      <c r="C562" s="9" t="s">
        <v>9</v>
      </c>
      <c r="D562" s="10">
        <f t="shared" ref="D562:D625" si="77">SUM(E562:O562)</f>
        <v>0</v>
      </c>
      <c r="E562" s="10">
        <v>0</v>
      </c>
      <c r="F562" s="10">
        <v>0</v>
      </c>
      <c r="G562" s="10">
        <v>0</v>
      </c>
      <c r="H562" s="10">
        <v>0</v>
      </c>
      <c r="I562" s="10">
        <v>0</v>
      </c>
      <c r="J562" s="10">
        <v>0</v>
      </c>
      <c r="K562" s="10">
        <v>0</v>
      </c>
      <c r="L562" s="15">
        <v>0</v>
      </c>
      <c r="M562" s="10">
        <v>0</v>
      </c>
      <c r="N562" s="10">
        <v>0</v>
      </c>
      <c r="O562" s="10">
        <v>0</v>
      </c>
      <c r="P562" s="12" t="e">
        <f>L562-#REF!</f>
        <v>#REF!</v>
      </c>
      <c r="Q562" s="1" t="e">
        <f>P562-'ВЕРНАЯ на АВГУСТ'!P562</f>
        <v>#REF!</v>
      </c>
    </row>
    <row r="563" spans="1:17" ht="36" x14ac:dyDescent="0.25">
      <c r="A563" s="71"/>
      <c r="B563" s="71"/>
      <c r="C563" s="9" t="s">
        <v>10</v>
      </c>
      <c r="D563" s="10">
        <f t="shared" si="77"/>
        <v>0</v>
      </c>
      <c r="E563" s="10">
        <v>0</v>
      </c>
      <c r="F563" s="10">
        <v>0</v>
      </c>
      <c r="G563" s="10">
        <v>0</v>
      </c>
      <c r="H563" s="10">
        <v>0</v>
      </c>
      <c r="I563" s="10">
        <v>0</v>
      </c>
      <c r="J563" s="10">
        <v>0</v>
      </c>
      <c r="K563" s="10">
        <v>0</v>
      </c>
      <c r="L563" s="15">
        <v>0</v>
      </c>
      <c r="M563" s="10">
        <v>0</v>
      </c>
      <c r="N563" s="10">
        <v>0</v>
      </c>
      <c r="O563" s="10">
        <v>0</v>
      </c>
      <c r="P563" s="12" t="e">
        <f>L563-#REF!</f>
        <v>#REF!</v>
      </c>
      <c r="Q563" s="1" t="e">
        <f>P563-'ВЕРНАЯ на АВГУСТ'!P563</f>
        <v>#REF!</v>
      </c>
    </row>
    <row r="564" spans="1:17" x14ac:dyDescent="0.25">
      <c r="A564" s="9"/>
      <c r="B564" s="9"/>
      <c r="C564" s="9"/>
      <c r="D564" s="10">
        <f t="shared" si="77"/>
        <v>0</v>
      </c>
      <c r="E564" s="10"/>
      <c r="F564" s="10"/>
      <c r="G564" s="10"/>
      <c r="H564" s="10"/>
      <c r="I564" s="10"/>
      <c r="J564" s="10"/>
      <c r="K564" s="10"/>
      <c r="L564" s="15"/>
      <c r="M564" s="10"/>
      <c r="N564" s="10"/>
      <c r="O564" s="10"/>
      <c r="P564" s="12" t="e">
        <f>L564-#REF!</f>
        <v>#REF!</v>
      </c>
      <c r="Q564" s="1" t="e">
        <f>P564-'ВЕРНАЯ на АВГУСТ'!P564</f>
        <v>#REF!</v>
      </c>
    </row>
    <row r="565" spans="1:17" x14ac:dyDescent="0.25">
      <c r="A565" s="71" t="s">
        <v>85</v>
      </c>
      <c r="B565" s="71" t="s">
        <v>14</v>
      </c>
      <c r="C565" s="9" t="s">
        <v>6</v>
      </c>
      <c r="D565" s="10">
        <f t="shared" si="77"/>
        <v>2173.6999999999998</v>
      </c>
      <c r="E565" s="10">
        <f>E566+E567+E568+E569+E570</f>
        <v>0</v>
      </c>
      <c r="F565" s="10">
        <f t="shared" ref="F565:O565" si="78">F566+F567+F568+F569+F570</f>
        <v>0</v>
      </c>
      <c r="G565" s="10">
        <f t="shared" si="78"/>
        <v>0</v>
      </c>
      <c r="H565" s="10">
        <f t="shared" si="78"/>
        <v>0</v>
      </c>
      <c r="I565" s="10">
        <f t="shared" si="78"/>
        <v>0</v>
      </c>
      <c r="J565" s="10">
        <f t="shared" si="78"/>
        <v>2173.6999999999998</v>
      </c>
      <c r="K565" s="10">
        <f t="shared" si="78"/>
        <v>0</v>
      </c>
      <c r="L565" s="15">
        <f t="shared" si="78"/>
        <v>0</v>
      </c>
      <c r="M565" s="10">
        <f t="shared" si="78"/>
        <v>0</v>
      </c>
      <c r="N565" s="10">
        <f t="shared" si="78"/>
        <v>0</v>
      </c>
      <c r="O565" s="10">
        <f t="shared" si="78"/>
        <v>0</v>
      </c>
      <c r="P565" s="12" t="e">
        <f>L565-#REF!</f>
        <v>#REF!</v>
      </c>
      <c r="Q565" s="1" t="e">
        <f>P565-'ВЕРНАЯ на АВГУСТ'!P565</f>
        <v>#REF!</v>
      </c>
    </row>
    <row r="566" spans="1:17" x14ac:dyDescent="0.25">
      <c r="A566" s="71"/>
      <c r="B566" s="71"/>
      <c r="C566" s="9" t="s">
        <v>7</v>
      </c>
      <c r="D566" s="10">
        <f t="shared" si="77"/>
        <v>2173.6999999999998</v>
      </c>
      <c r="E566" s="10">
        <v>0</v>
      </c>
      <c r="F566" s="10">
        <v>0</v>
      </c>
      <c r="G566" s="10">
        <v>0</v>
      </c>
      <c r="H566" s="10">
        <v>0</v>
      </c>
      <c r="I566" s="10">
        <v>0</v>
      </c>
      <c r="J566" s="10">
        <v>2173.6999999999998</v>
      </c>
      <c r="K566" s="10">
        <v>0</v>
      </c>
      <c r="L566" s="15">
        <v>0</v>
      </c>
      <c r="M566" s="10">
        <v>0</v>
      </c>
      <c r="N566" s="10">
        <v>0</v>
      </c>
      <c r="O566" s="10">
        <v>0</v>
      </c>
      <c r="P566" s="12" t="e">
        <f>L566-#REF!</f>
        <v>#REF!</v>
      </c>
      <c r="Q566" s="1" t="e">
        <f>P566-'ВЕРНАЯ на АВГУСТ'!P566</f>
        <v>#REF!</v>
      </c>
    </row>
    <row r="567" spans="1:17" ht="24" x14ac:dyDescent="0.25">
      <c r="A567" s="71"/>
      <c r="B567" s="71"/>
      <c r="C567" s="9" t="s">
        <v>8</v>
      </c>
      <c r="D567" s="10">
        <f t="shared" si="77"/>
        <v>0</v>
      </c>
      <c r="E567" s="10">
        <v>0</v>
      </c>
      <c r="F567" s="10">
        <v>0</v>
      </c>
      <c r="G567" s="10">
        <v>0</v>
      </c>
      <c r="H567" s="10">
        <v>0</v>
      </c>
      <c r="I567" s="10">
        <v>0</v>
      </c>
      <c r="J567" s="10">
        <v>0</v>
      </c>
      <c r="K567" s="10">
        <v>0</v>
      </c>
      <c r="L567" s="15">
        <v>0</v>
      </c>
      <c r="M567" s="10">
        <v>0</v>
      </c>
      <c r="N567" s="10">
        <v>0</v>
      </c>
      <c r="O567" s="10">
        <v>0</v>
      </c>
      <c r="P567" s="12" t="e">
        <f>L567-#REF!</f>
        <v>#REF!</v>
      </c>
      <c r="Q567" s="1" t="e">
        <f>P567-'ВЕРНАЯ на АВГУСТ'!P567</f>
        <v>#REF!</v>
      </c>
    </row>
    <row r="568" spans="1:17" ht="24" x14ac:dyDescent="0.25">
      <c r="A568" s="71"/>
      <c r="B568" s="71"/>
      <c r="C568" s="9" t="s">
        <v>9</v>
      </c>
      <c r="D568" s="10">
        <f t="shared" si="77"/>
        <v>0</v>
      </c>
      <c r="E568" s="10">
        <v>0</v>
      </c>
      <c r="F568" s="10">
        <v>0</v>
      </c>
      <c r="G568" s="10">
        <v>0</v>
      </c>
      <c r="H568" s="10">
        <v>0</v>
      </c>
      <c r="I568" s="10">
        <v>0</v>
      </c>
      <c r="J568" s="10">
        <v>0</v>
      </c>
      <c r="K568" s="10">
        <v>0</v>
      </c>
      <c r="L568" s="15">
        <v>0</v>
      </c>
      <c r="M568" s="10">
        <v>0</v>
      </c>
      <c r="N568" s="10">
        <v>0</v>
      </c>
      <c r="O568" s="10">
        <v>0</v>
      </c>
      <c r="P568" s="12" t="e">
        <f>L568-#REF!</f>
        <v>#REF!</v>
      </c>
      <c r="Q568" s="1" t="e">
        <f>P568-'ВЕРНАЯ на АВГУСТ'!P568</f>
        <v>#REF!</v>
      </c>
    </row>
    <row r="569" spans="1:17" ht="36" x14ac:dyDescent="0.25">
      <c r="A569" s="71"/>
      <c r="B569" s="71"/>
      <c r="C569" s="9" t="s">
        <v>10</v>
      </c>
      <c r="D569" s="10">
        <f t="shared" si="77"/>
        <v>0</v>
      </c>
      <c r="E569" s="10">
        <v>0</v>
      </c>
      <c r="F569" s="10">
        <v>0</v>
      </c>
      <c r="G569" s="10">
        <v>0</v>
      </c>
      <c r="H569" s="10">
        <v>0</v>
      </c>
      <c r="I569" s="10">
        <v>0</v>
      </c>
      <c r="J569" s="10">
        <v>0</v>
      </c>
      <c r="K569" s="10">
        <v>0</v>
      </c>
      <c r="L569" s="15">
        <v>0</v>
      </c>
      <c r="M569" s="10">
        <v>0</v>
      </c>
      <c r="N569" s="10">
        <v>0</v>
      </c>
      <c r="O569" s="10">
        <v>0</v>
      </c>
      <c r="P569" s="12" t="e">
        <f>L569-#REF!</f>
        <v>#REF!</v>
      </c>
      <c r="Q569" s="1" t="e">
        <f>P569-'ВЕРНАЯ на АВГУСТ'!P569</f>
        <v>#REF!</v>
      </c>
    </row>
    <row r="570" spans="1:17" x14ac:dyDescent="0.25">
      <c r="A570" s="9"/>
      <c r="B570" s="9"/>
      <c r="C570" s="9"/>
      <c r="D570" s="10">
        <f t="shared" si="77"/>
        <v>0</v>
      </c>
      <c r="E570" s="10"/>
      <c r="F570" s="10"/>
      <c r="G570" s="10"/>
      <c r="H570" s="10"/>
      <c r="I570" s="10"/>
      <c r="J570" s="10"/>
      <c r="K570" s="10"/>
      <c r="L570" s="15"/>
      <c r="M570" s="10"/>
      <c r="N570" s="10"/>
      <c r="O570" s="10"/>
      <c r="P570" s="12" t="e">
        <f>L570-#REF!</f>
        <v>#REF!</v>
      </c>
      <c r="Q570" s="1" t="e">
        <f>P570-'ВЕРНАЯ на АВГУСТ'!P570</f>
        <v>#REF!</v>
      </c>
    </row>
    <row r="571" spans="1:17" x14ac:dyDescent="0.25">
      <c r="A571" s="71" t="s">
        <v>86</v>
      </c>
      <c r="B571" s="71" t="s">
        <v>87</v>
      </c>
      <c r="C571" s="9" t="s">
        <v>6</v>
      </c>
      <c r="D571" s="10">
        <f t="shared" si="77"/>
        <v>603611</v>
      </c>
      <c r="E571" s="10">
        <f>E572+E573+E574+E575+E576</f>
        <v>313083.7</v>
      </c>
      <c r="F571" s="10">
        <f t="shared" ref="F571:O571" si="79">F572+F573+F574+F575+F576</f>
        <v>290527.3</v>
      </c>
      <c r="G571" s="10">
        <f t="shared" si="79"/>
        <v>0</v>
      </c>
      <c r="H571" s="10">
        <f t="shared" si="79"/>
        <v>0</v>
      </c>
      <c r="I571" s="10">
        <f t="shared" si="79"/>
        <v>0</v>
      </c>
      <c r="J571" s="10">
        <f t="shared" si="79"/>
        <v>0</v>
      </c>
      <c r="K571" s="10">
        <f t="shared" si="79"/>
        <v>0</v>
      </c>
      <c r="L571" s="15">
        <f t="shared" si="79"/>
        <v>0</v>
      </c>
      <c r="M571" s="10">
        <f t="shared" si="79"/>
        <v>0</v>
      </c>
      <c r="N571" s="10">
        <f t="shared" si="79"/>
        <v>0</v>
      </c>
      <c r="O571" s="10">
        <f t="shared" si="79"/>
        <v>0</v>
      </c>
      <c r="P571" s="12" t="e">
        <f>L571-#REF!</f>
        <v>#REF!</v>
      </c>
      <c r="Q571" s="1" t="e">
        <f>P571-'ВЕРНАЯ на АВГУСТ'!P571</f>
        <v>#REF!</v>
      </c>
    </row>
    <row r="572" spans="1:17" x14ac:dyDescent="0.25">
      <c r="A572" s="71"/>
      <c r="B572" s="71"/>
      <c r="C572" s="9" t="s">
        <v>7</v>
      </c>
      <c r="D572" s="10">
        <f t="shared" si="77"/>
        <v>38927.9</v>
      </c>
      <c r="E572" s="10">
        <v>13083.7</v>
      </c>
      <c r="F572" s="10">
        <v>25844.2</v>
      </c>
      <c r="G572" s="10">
        <v>0</v>
      </c>
      <c r="H572" s="10">
        <v>0</v>
      </c>
      <c r="I572" s="10">
        <v>0</v>
      </c>
      <c r="J572" s="10">
        <v>0</v>
      </c>
      <c r="K572" s="10">
        <v>0</v>
      </c>
      <c r="L572" s="15">
        <v>0</v>
      </c>
      <c r="M572" s="10">
        <v>0</v>
      </c>
      <c r="N572" s="10">
        <v>0</v>
      </c>
      <c r="O572" s="10">
        <v>0</v>
      </c>
      <c r="P572" s="12" t="e">
        <f>L572-#REF!</f>
        <v>#REF!</v>
      </c>
      <c r="Q572" s="1" t="e">
        <f>P572-'ВЕРНАЯ на АВГУСТ'!P572</f>
        <v>#REF!</v>
      </c>
    </row>
    <row r="573" spans="1:17" ht="24" x14ac:dyDescent="0.25">
      <c r="A573" s="71"/>
      <c r="B573" s="71"/>
      <c r="C573" s="9" t="s">
        <v>8</v>
      </c>
      <c r="D573" s="10">
        <f t="shared" si="77"/>
        <v>564683.1</v>
      </c>
      <c r="E573" s="10">
        <v>300000</v>
      </c>
      <c r="F573" s="10">
        <v>264683.09999999998</v>
      </c>
      <c r="G573" s="10">
        <v>0</v>
      </c>
      <c r="H573" s="10">
        <v>0</v>
      </c>
      <c r="I573" s="10">
        <v>0</v>
      </c>
      <c r="J573" s="10">
        <v>0</v>
      </c>
      <c r="K573" s="10">
        <v>0</v>
      </c>
      <c r="L573" s="15">
        <v>0</v>
      </c>
      <c r="M573" s="10">
        <v>0</v>
      </c>
      <c r="N573" s="10">
        <v>0</v>
      </c>
      <c r="O573" s="10">
        <v>0</v>
      </c>
      <c r="P573" s="12" t="e">
        <f>L573-#REF!</f>
        <v>#REF!</v>
      </c>
      <c r="Q573" s="1" t="e">
        <f>P573-'ВЕРНАЯ на АВГУСТ'!P573</f>
        <v>#REF!</v>
      </c>
    </row>
    <row r="574" spans="1:17" ht="24" x14ac:dyDescent="0.25">
      <c r="A574" s="71"/>
      <c r="B574" s="71"/>
      <c r="C574" s="9" t="s">
        <v>9</v>
      </c>
      <c r="D574" s="10">
        <f t="shared" si="77"/>
        <v>0</v>
      </c>
      <c r="E574" s="10">
        <v>0</v>
      </c>
      <c r="F574" s="10">
        <v>0</v>
      </c>
      <c r="G574" s="10">
        <v>0</v>
      </c>
      <c r="H574" s="10">
        <v>0</v>
      </c>
      <c r="I574" s="10">
        <v>0</v>
      </c>
      <c r="J574" s="10">
        <v>0</v>
      </c>
      <c r="K574" s="10">
        <v>0</v>
      </c>
      <c r="L574" s="15">
        <v>0</v>
      </c>
      <c r="M574" s="10">
        <v>0</v>
      </c>
      <c r="N574" s="10">
        <v>0</v>
      </c>
      <c r="O574" s="10">
        <v>0</v>
      </c>
      <c r="P574" s="12" t="e">
        <f>L574-#REF!</f>
        <v>#REF!</v>
      </c>
      <c r="Q574" s="1" t="e">
        <f>P574-'ВЕРНАЯ на АВГУСТ'!P574</f>
        <v>#REF!</v>
      </c>
    </row>
    <row r="575" spans="1:17" ht="36" x14ac:dyDescent="0.25">
      <c r="A575" s="71"/>
      <c r="B575" s="71"/>
      <c r="C575" s="9" t="s">
        <v>10</v>
      </c>
      <c r="D575" s="10">
        <f t="shared" si="77"/>
        <v>0</v>
      </c>
      <c r="E575" s="10">
        <v>0</v>
      </c>
      <c r="F575" s="10">
        <v>0</v>
      </c>
      <c r="G575" s="10">
        <v>0</v>
      </c>
      <c r="H575" s="10">
        <v>0</v>
      </c>
      <c r="I575" s="10">
        <v>0</v>
      </c>
      <c r="J575" s="10">
        <v>0</v>
      </c>
      <c r="K575" s="10">
        <v>0</v>
      </c>
      <c r="L575" s="15">
        <v>0</v>
      </c>
      <c r="M575" s="10">
        <v>0</v>
      </c>
      <c r="N575" s="10">
        <v>0</v>
      </c>
      <c r="O575" s="10">
        <v>0</v>
      </c>
      <c r="P575" s="12" t="e">
        <f>L575-#REF!</f>
        <v>#REF!</v>
      </c>
      <c r="Q575" s="1" t="e">
        <f>P575-'ВЕРНАЯ на АВГУСТ'!P575</f>
        <v>#REF!</v>
      </c>
    </row>
    <row r="576" spans="1:17" x14ac:dyDescent="0.25">
      <c r="A576" s="9"/>
      <c r="B576" s="9"/>
      <c r="C576" s="9"/>
      <c r="D576" s="10">
        <f t="shared" si="77"/>
        <v>0</v>
      </c>
      <c r="E576" s="10"/>
      <c r="F576" s="10"/>
      <c r="G576" s="10"/>
      <c r="H576" s="10"/>
      <c r="I576" s="10"/>
      <c r="J576" s="10"/>
      <c r="K576" s="10"/>
      <c r="L576" s="15"/>
      <c r="M576" s="10"/>
      <c r="N576" s="10"/>
      <c r="O576" s="10"/>
      <c r="P576" s="12" t="e">
        <f>L576-#REF!</f>
        <v>#REF!</v>
      </c>
      <c r="Q576" s="1" t="e">
        <f>P576-'ВЕРНАЯ на АВГУСТ'!P576</f>
        <v>#REF!</v>
      </c>
    </row>
    <row r="577" spans="1:17" x14ac:dyDescent="0.25">
      <c r="A577" s="71" t="s">
        <v>88</v>
      </c>
      <c r="B577" s="71" t="s">
        <v>87</v>
      </c>
      <c r="C577" s="9" t="s">
        <v>6</v>
      </c>
      <c r="D577" s="10">
        <f t="shared" si="77"/>
        <v>62600.800000000003</v>
      </c>
      <c r="E577" s="10">
        <f>E578+E579+E580+E581+E582</f>
        <v>62600.800000000003</v>
      </c>
      <c r="F577" s="10">
        <f t="shared" ref="F577:O577" si="80">F578+F579+F580+F581+F582</f>
        <v>0</v>
      </c>
      <c r="G577" s="10">
        <f t="shared" si="80"/>
        <v>0</v>
      </c>
      <c r="H577" s="10">
        <f t="shared" si="80"/>
        <v>0</v>
      </c>
      <c r="I577" s="10">
        <f t="shared" si="80"/>
        <v>0</v>
      </c>
      <c r="J577" s="10">
        <f t="shared" si="80"/>
        <v>0</v>
      </c>
      <c r="K577" s="10">
        <f t="shared" si="80"/>
        <v>0</v>
      </c>
      <c r="L577" s="15">
        <f t="shared" si="80"/>
        <v>0</v>
      </c>
      <c r="M577" s="10">
        <f t="shared" si="80"/>
        <v>0</v>
      </c>
      <c r="N577" s="10">
        <f t="shared" si="80"/>
        <v>0</v>
      </c>
      <c r="O577" s="10">
        <f t="shared" si="80"/>
        <v>0</v>
      </c>
      <c r="P577" s="12" t="e">
        <f>L577-#REF!</f>
        <v>#REF!</v>
      </c>
      <c r="Q577" s="1" t="e">
        <f>P577-'ВЕРНАЯ на АВГУСТ'!P577</f>
        <v>#REF!</v>
      </c>
    </row>
    <row r="578" spans="1:17" x14ac:dyDescent="0.25">
      <c r="A578" s="71"/>
      <c r="B578" s="71"/>
      <c r="C578" s="9" t="s">
        <v>7</v>
      </c>
      <c r="D578" s="10">
        <f t="shared" si="77"/>
        <v>62600.800000000003</v>
      </c>
      <c r="E578" s="10">
        <v>62600.800000000003</v>
      </c>
      <c r="F578" s="10">
        <v>0</v>
      </c>
      <c r="G578" s="10">
        <v>0</v>
      </c>
      <c r="H578" s="10">
        <v>0</v>
      </c>
      <c r="I578" s="10">
        <v>0</v>
      </c>
      <c r="J578" s="10">
        <v>0</v>
      </c>
      <c r="K578" s="10">
        <v>0</v>
      </c>
      <c r="L578" s="15">
        <v>0</v>
      </c>
      <c r="M578" s="10">
        <v>0</v>
      </c>
      <c r="N578" s="10">
        <v>0</v>
      </c>
      <c r="O578" s="10">
        <v>0</v>
      </c>
      <c r="P578" s="12" t="e">
        <f>L578-#REF!</f>
        <v>#REF!</v>
      </c>
      <c r="Q578" s="1" t="e">
        <f>P578-'ВЕРНАЯ на АВГУСТ'!P578</f>
        <v>#REF!</v>
      </c>
    </row>
    <row r="579" spans="1:17" ht="24" x14ac:dyDescent="0.25">
      <c r="A579" s="71"/>
      <c r="B579" s="71"/>
      <c r="C579" s="9" t="s">
        <v>8</v>
      </c>
      <c r="D579" s="10">
        <f t="shared" si="77"/>
        <v>0</v>
      </c>
      <c r="E579" s="10">
        <v>0</v>
      </c>
      <c r="F579" s="10">
        <v>0</v>
      </c>
      <c r="G579" s="10">
        <v>0</v>
      </c>
      <c r="H579" s="10">
        <v>0</v>
      </c>
      <c r="I579" s="10">
        <v>0</v>
      </c>
      <c r="J579" s="10">
        <v>0</v>
      </c>
      <c r="K579" s="10">
        <v>0</v>
      </c>
      <c r="L579" s="15">
        <v>0</v>
      </c>
      <c r="M579" s="10">
        <v>0</v>
      </c>
      <c r="N579" s="10">
        <v>0</v>
      </c>
      <c r="O579" s="10">
        <v>0</v>
      </c>
      <c r="P579" s="12" t="e">
        <f>L579-#REF!</f>
        <v>#REF!</v>
      </c>
      <c r="Q579" s="1" t="e">
        <f>P579-'ВЕРНАЯ на АВГУСТ'!P579</f>
        <v>#REF!</v>
      </c>
    </row>
    <row r="580" spans="1:17" ht="24" x14ac:dyDescent="0.25">
      <c r="A580" s="71"/>
      <c r="B580" s="71"/>
      <c r="C580" s="9" t="s">
        <v>9</v>
      </c>
      <c r="D580" s="10">
        <f t="shared" si="77"/>
        <v>0</v>
      </c>
      <c r="E580" s="10">
        <v>0</v>
      </c>
      <c r="F580" s="10">
        <v>0</v>
      </c>
      <c r="G580" s="10">
        <v>0</v>
      </c>
      <c r="H580" s="10">
        <v>0</v>
      </c>
      <c r="I580" s="10">
        <v>0</v>
      </c>
      <c r="J580" s="10">
        <v>0</v>
      </c>
      <c r="K580" s="10">
        <v>0</v>
      </c>
      <c r="L580" s="15">
        <v>0</v>
      </c>
      <c r="M580" s="10">
        <v>0</v>
      </c>
      <c r="N580" s="10">
        <v>0</v>
      </c>
      <c r="O580" s="10">
        <v>0</v>
      </c>
      <c r="P580" s="12" t="e">
        <f>L580-#REF!</f>
        <v>#REF!</v>
      </c>
      <c r="Q580" s="1" t="e">
        <f>P580-'ВЕРНАЯ на АВГУСТ'!P580</f>
        <v>#REF!</v>
      </c>
    </row>
    <row r="581" spans="1:17" ht="36" x14ac:dyDescent="0.25">
      <c r="A581" s="71"/>
      <c r="B581" s="71"/>
      <c r="C581" s="9" t="s">
        <v>10</v>
      </c>
      <c r="D581" s="10">
        <f t="shared" si="77"/>
        <v>0</v>
      </c>
      <c r="E581" s="10">
        <v>0</v>
      </c>
      <c r="F581" s="10">
        <v>0</v>
      </c>
      <c r="G581" s="10">
        <v>0</v>
      </c>
      <c r="H581" s="10">
        <v>0</v>
      </c>
      <c r="I581" s="10">
        <v>0</v>
      </c>
      <c r="J581" s="10">
        <v>0</v>
      </c>
      <c r="K581" s="10">
        <v>0</v>
      </c>
      <c r="L581" s="15">
        <v>0</v>
      </c>
      <c r="M581" s="10">
        <v>0</v>
      </c>
      <c r="N581" s="10">
        <v>0</v>
      </c>
      <c r="O581" s="10">
        <v>0</v>
      </c>
      <c r="P581" s="12" t="e">
        <f>L581-#REF!</f>
        <v>#REF!</v>
      </c>
      <c r="Q581" s="1" t="e">
        <f>P581-'ВЕРНАЯ на АВГУСТ'!P581</f>
        <v>#REF!</v>
      </c>
    </row>
    <row r="582" spans="1:17" x14ac:dyDescent="0.25">
      <c r="A582" s="9"/>
      <c r="B582" s="9"/>
      <c r="C582" s="9"/>
      <c r="D582" s="10">
        <f t="shared" si="77"/>
        <v>0</v>
      </c>
      <c r="E582" s="10"/>
      <c r="F582" s="10"/>
      <c r="G582" s="10"/>
      <c r="H582" s="10"/>
      <c r="I582" s="10"/>
      <c r="J582" s="10"/>
      <c r="K582" s="10"/>
      <c r="L582" s="15"/>
      <c r="M582" s="10"/>
      <c r="N582" s="10"/>
      <c r="O582" s="10"/>
      <c r="P582" s="12" t="e">
        <f>L582-#REF!</f>
        <v>#REF!</v>
      </c>
      <c r="Q582" s="1" t="e">
        <f>P582-'ВЕРНАЯ на АВГУСТ'!P582</f>
        <v>#REF!</v>
      </c>
    </row>
    <row r="583" spans="1:17" x14ac:dyDescent="0.25">
      <c r="A583" s="71" t="s">
        <v>89</v>
      </c>
      <c r="B583" s="71" t="s">
        <v>13</v>
      </c>
      <c r="C583" s="9" t="s">
        <v>6</v>
      </c>
      <c r="D583" s="10">
        <f t="shared" si="77"/>
        <v>21200</v>
      </c>
      <c r="E583" s="10">
        <f>E584+E585+E586+E587+E588</f>
        <v>21200</v>
      </c>
      <c r="F583" s="10">
        <f t="shared" ref="F583:O583" si="81">F584+F585+F586+F587+F588</f>
        <v>0</v>
      </c>
      <c r="G583" s="10">
        <f t="shared" si="81"/>
        <v>0</v>
      </c>
      <c r="H583" s="10">
        <f t="shared" si="81"/>
        <v>0</v>
      </c>
      <c r="I583" s="10">
        <f t="shared" si="81"/>
        <v>0</v>
      </c>
      <c r="J583" s="10">
        <f t="shared" si="81"/>
        <v>0</v>
      </c>
      <c r="K583" s="10">
        <f t="shared" si="81"/>
        <v>0</v>
      </c>
      <c r="L583" s="15">
        <f t="shared" si="81"/>
        <v>0</v>
      </c>
      <c r="M583" s="10">
        <f t="shared" si="81"/>
        <v>0</v>
      </c>
      <c r="N583" s="10">
        <f t="shared" si="81"/>
        <v>0</v>
      </c>
      <c r="O583" s="10">
        <f t="shared" si="81"/>
        <v>0</v>
      </c>
      <c r="P583" s="12" t="e">
        <f>L583-#REF!</f>
        <v>#REF!</v>
      </c>
      <c r="Q583" s="1" t="e">
        <f>P583-'ВЕРНАЯ на АВГУСТ'!P583</f>
        <v>#REF!</v>
      </c>
    </row>
    <row r="584" spans="1:17" x14ac:dyDescent="0.25">
      <c r="A584" s="71"/>
      <c r="B584" s="71"/>
      <c r="C584" s="9" t="s">
        <v>7</v>
      </c>
      <c r="D584" s="10">
        <f t="shared" si="77"/>
        <v>3200</v>
      </c>
      <c r="E584" s="10">
        <v>3200</v>
      </c>
      <c r="F584" s="10">
        <v>0</v>
      </c>
      <c r="G584" s="10">
        <v>0</v>
      </c>
      <c r="H584" s="10">
        <v>0</v>
      </c>
      <c r="I584" s="10">
        <v>0</v>
      </c>
      <c r="J584" s="10">
        <v>0</v>
      </c>
      <c r="K584" s="10">
        <v>0</v>
      </c>
      <c r="L584" s="15">
        <v>0</v>
      </c>
      <c r="M584" s="10">
        <v>0</v>
      </c>
      <c r="N584" s="10">
        <v>0</v>
      </c>
      <c r="O584" s="10">
        <v>0</v>
      </c>
      <c r="P584" s="12" t="e">
        <f>L584-#REF!</f>
        <v>#REF!</v>
      </c>
      <c r="Q584" s="1" t="e">
        <f>P584-'ВЕРНАЯ на АВГУСТ'!P584</f>
        <v>#REF!</v>
      </c>
    </row>
    <row r="585" spans="1:17" ht="24" x14ac:dyDescent="0.25">
      <c r="A585" s="71"/>
      <c r="B585" s="71"/>
      <c r="C585" s="9" t="s">
        <v>8</v>
      </c>
      <c r="D585" s="10">
        <f t="shared" si="77"/>
        <v>18000</v>
      </c>
      <c r="E585" s="10">
        <v>18000</v>
      </c>
      <c r="F585" s="10">
        <v>0</v>
      </c>
      <c r="G585" s="10">
        <v>0</v>
      </c>
      <c r="H585" s="10">
        <v>0</v>
      </c>
      <c r="I585" s="10">
        <v>0</v>
      </c>
      <c r="J585" s="10">
        <v>0</v>
      </c>
      <c r="K585" s="10">
        <v>0</v>
      </c>
      <c r="L585" s="15">
        <v>0</v>
      </c>
      <c r="M585" s="10">
        <v>0</v>
      </c>
      <c r="N585" s="10">
        <v>0</v>
      </c>
      <c r="O585" s="10">
        <v>0</v>
      </c>
      <c r="P585" s="12" t="e">
        <f>L585-#REF!</f>
        <v>#REF!</v>
      </c>
      <c r="Q585" s="1" t="e">
        <f>P585-'ВЕРНАЯ на АВГУСТ'!P585</f>
        <v>#REF!</v>
      </c>
    </row>
    <row r="586" spans="1:17" ht="24" x14ac:dyDescent="0.25">
      <c r="A586" s="71"/>
      <c r="B586" s="71"/>
      <c r="C586" s="9" t="s">
        <v>9</v>
      </c>
      <c r="D586" s="10">
        <f t="shared" si="77"/>
        <v>0</v>
      </c>
      <c r="E586" s="10">
        <v>0</v>
      </c>
      <c r="F586" s="10">
        <v>0</v>
      </c>
      <c r="G586" s="10">
        <v>0</v>
      </c>
      <c r="H586" s="10">
        <v>0</v>
      </c>
      <c r="I586" s="10">
        <v>0</v>
      </c>
      <c r="J586" s="10">
        <v>0</v>
      </c>
      <c r="K586" s="10">
        <v>0</v>
      </c>
      <c r="L586" s="15">
        <v>0</v>
      </c>
      <c r="M586" s="10">
        <v>0</v>
      </c>
      <c r="N586" s="10">
        <v>0</v>
      </c>
      <c r="O586" s="10">
        <v>0</v>
      </c>
      <c r="P586" s="12" t="e">
        <f>L586-#REF!</f>
        <v>#REF!</v>
      </c>
      <c r="Q586" s="1" t="e">
        <f>P586-'ВЕРНАЯ на АВГУСТ'!P586</f>
        <v>#REF!</v>
      </c>
    </row>
    <row r="587" spans="1:17" ht="36" x14ac:dyDescent="0.25">
      <c r="A587" s="71"/>
      <c r="B587" s="71"/>
      <c r="C587" s="9" t="s">
        <v>10</v>
      </c>
      <c r="D587" s="10">
        <f t="shared" si="77"/>
        <v>0</v>
      </c>
      <c r="E587" s="10">
        <v>0</v>
      </c>
      <c r="F587" s="10">
        <v>0</v>
      </c>
      <c r="G587" s="10">
        <v>0</v>
      </c>
      <c r="H587" s="10">
        <v>0</v>
      </c>
      <c r="I587" s="10">
        <v>0</v>
      </c>
      <c r="J587" s="10">
        <v>0</v>
      </c>
      <c r="K587" s="10">
        <v>0</v>
      </c>
      <c r="L587" s="15">
        <v>0</v>
      </c>
      <c r="M587" s="10">
        <v>0</v>
      </c>
      <c r="N587" s="10">
        <v>0</v>
      </c>
      <c r="O587" s="10">
        <v>0</v>
      </c>
      <c r="P587" s="12" t="e">
        <f>L587-#REF!</f>
        <v>#REF!</v>
      </c>
      <c r="Q587" s="1" t="e">
        <f>P587-'ВЕРНАЯ на АВГУСТ'!P587</f>
        <v>#REF!</v>
      </c>
    </row>
    <row r="588" spans="1:17" x14ac:dyDescent="0.25">
      <c r="A588" s="9"/>
      <c r="B588" s="9"/>
      <c r="C588" s="9"/>
      <c r="D588" s="10">
        <f t="shared" si="77"/>
        <v>0</v>
      </c>
      <c r="E588" s="10"/>
      <c r="F588" s="10"/>
      <c r="G588" s="10"/>
      <c r="H588" s="10"/>
      <c r="I588" s="10"/>
      <c r="J588" s="10"/>
      <c r="K588" s="10"/>
      <c r="L588" s="15"/>
      <c r="M588" s="10"/>
      <c r="N588" s="10"/>
      <c r="O588" s="10"/>
      <c r="P588" s="12" t="e">
        <f>L588-#REF!</f>
        <v>#REF!</v>
      </c>
      <c r="Q588" s="1" t="e">
        <f>P588-'ВЕРНАЯ на АВГУСТ'!P588</f>
        <v>#REF!</v>
      </c>
    </row>
    <row r="589" spans="1:17" x14ac:dyDescent="0.25">
      <c r="A589" s="71" t="s">
        <v>90</v>
      </c>
      <c r="B589" s="71" t="s">
        <v>21</v>
      </c>
      <c r="C589" s="4" t="s">
        <v>6</v>
      </c>
      <c r="D589" s="10">
        <f t="shared" si="77"/>
        <v>305811</v>
      </c>
      <c r="E589" s="10">
        <f>E590+E591+E592+E593+E594</f>
        <v>0</v>
      </c>
      <c r="F589" s="10">
        <f t="shared" ref="F589:O589" si="82">F590+F591+F592+F593+F594</f>
        <v>0</v>
      </c>
      <c r="G589" s="10">
        <f t="shared" si="82"/>
        <v>0</v>
      </c>
      <c r="H589" s="10">
        <f t="shared" si="82"/>
        <v>49042</v>
      </c>
      <c r="I589" s="10">
        <f t="shared" si="82"/>
        <v>47678.799999999996</v>
      </c>
      <c r="J589" s="10">
        <f t="shared" si="82"/>
        <v>47678.799999999996</v>
      </c>
      <c r="K589" s="10">
        <f t="shared" si="82"/>
        <v>46921.9</v>
      </c>
      <c r="L589" s="15">
        <f t="shared" si="82"/>
        <v>40836.1</v>
      </c>
      <c r="M589" s="10">
        <f t="shared" si="82"/>
        <v>36826.699999999997</v>
      </c>
      <c r="N589" s="10">
        <f t="shared" si="82"/>
        <v>36826.699999999997</v>
      </c>
      <c r="O589" s="10">
        <f t="shared" si="82"/>
        <v>0</v>
      </c>
      <c r="P589" s="12" t="e">
        <f>L589-#REF!</f>
        <v>#REF!</v>
      </c>
      <c r="Q589" s="1" t="e">
        <f>P589-'ВЕРНАЯ на АВГУСТ'!P589</f>
        <v>#REF!</v>
      </c>
    </row>
    <row r="590" spans="1:17" x14ac:dyDescent="0.25">
      <c r="A590" s="71"/>
      <c r="B590" s="71"/>
      <c r="C590" s="4" t="s">
        <v>7</v>
      </c>
      <c r="D590" s="10">
        <f t="shared" si="77"/>
        <v>36091.9</v>
      </c>
      <c r="E590" s="10">
        <v>0</v>
      </c>
      <c r="F590" s="10">
        <v>0</v>
      </c>
      <c r="G590" s="10">
        <v>0</v>
      </c>
      <c r="H590" s="10">
        <v>7847.1</v>
      </c>
      <c r="I590" s="10">
        <v>5244.7</v>
      </c>
      <c r="J590" s="10">
        <v>5244.7</v>
      </c>
      <c r="K590" s="10">
        <v>5161.3999999999996</v>
      </c>
      <c r="L590" s="15">
        <v>4492</v>
      </c>
      <c r="M590" s="10">
        <f>4057-6</f>
        <v>4051</v>
      </c>
      <c r="N590" s="10">
        <f>4057-6</f>
        <v>4051</v>
      </c>
      <c r="O590" s="10">
        <v>0</v>
      </c>
      <c r="P590" s="12" t="e">
        <f>L590-#REF!</f>
        <v>#REF!</v>
      </c>
      <c r="Q590" s="1" t="e">
        <f>P590-'ВЕРНАЯ на АВГУСТ'!P590</f>
        <v>#REF!</v>
      </c>
    </row>
    <row r="591" spans="1:17" ht="24" x14ac:dyDescent="0.25">
      <c r="A591" s="71"/>
      <c r="B591" s="71"/>
      <c r="C591" s="4" t="s">
        <v>8</v>
      </c>
      <c r="D591" s="10">
        <f t="shared" si="77"/>
        <v>269719.10000000003</v>
      </c>
      <c r="E591" s="10">
        <v>0</v>
      </c>
      <c r="F591" s="10">
        <v>0</v>
      </c>
      <c r="G591" s="10">
        <v>0</v>
      </c>
      <c r="H591" s="10">
        <v>41194.9</v>
      </c>
      <c r="I591" s="10">
        <v>42434.1</v>
      </c>
      <c r="J591" s="10">
        <v>42434.1</v>
      </c>
      <c r="K591" s="10">
        <v>41760.5</v>
      </c>
      <c r="L591" s="15">
        <v>36344.1</v>
      </c>
      <c r="M591" s="10">
        <v>32775.699999999997</v>
      </c>
      <c r="N591" s="10">
        <v>32775.699999999997</v>
      </c>
      <c r="O591" s="10">
        <v>0</v>
      </c>
      <c r="P591" s="12" t="e">
        <f>L591-#REF!</f>
        <v>#REF!</v>
      </c>
      <c r="Q591" s="1" t="e">
        <f>P591-'ВЕРНАЯ на АВГУСТ'!P591</f>
        <v>#REF!</v>
      </c>
    </row>
    <row r="592" spans="1:17" ht="24" x14ac:dyDescent="0.25">
      <c r="A592" s="71"/>
      <c r="B592" s="71"/>
      <c r="C592" s="4" t="s">
        <v>9</v>
      </c>
      <c r="D592" s="10">
        <f t="shared" si="77"/>
        <v>0</v>
      </c>
      <c r="E592" s="10">
        <v>0</v>
      </c>
      <c r="F592" s="10">
        <v>0</v>
      </c>
      <c r="G592" s="10">
        <v>0</v>
      </c>
      <c r="H592" s="10">
        <v>0</v>
      </c>
      <c r="I592" s="10">
        <v>0</v>
      </c>
      <c r="J592" s="10">
        <v>0</v>
      </c>
      <c r="K592" s="10">
        <v>0</v>
      </c>
      <c r="L592" s="15">
        <v>0</v>
      </c>
      <c r="M592" s="10">
        <v>0</v>
      </c>
      <c r="N592" s="10">
        <v>0</v>
      </c>
      <c r="O592" s="10">
        <v>0</v>
      </c>
      <c r="P592" s="12" t="e">
        <f>L592-#REF!</f>
        <v>#REF!</v>
      </c>
      <c r="Q592" s="1" t="e">
        <f>P592-'ВЕРНАЯ на АВГУСТ'!P592</f>
        <v>#REF!</v>
      </c>
    </row>
    <row r="593" spans="1:17" ht="36" x14ac:dyDescent="0.25">
      <c r="A593" s="71"/>
      <c r="B593" s="71"/>
      <c r="C593" s="4" t="s">
        <v>10</v>
      </c>
      <c r="D593" s="10">
        <f t="shared" si="77"/>
        <v>0</v>
      </c>
      <c r="E593" s="10">
        <v>0</v>
      </c>
      <c r="F593" s="10">
        <v>0</v>
      </c>
      <c r="G593" s="10">
        <v>0</v>
      </c>
      <c r="H593" s="10">
        <v>0</v>
      </c>
      <c r="I593" s="10">
        <v>0</v>
      </c>
      <c r="J593" s="10">
        <v>0</v>
      </c>
      <c r="K593" s="10">
        <v>0</v>
      </c>
      <c r="L593" s="15">
        <v>0</v>
      </c>
      <c r="M593" s="10">
        <v>0</v>
      </c>
      <c r="N593" s="10">
        <v>0</v>
      </c>
      <c r="O593" s="10">
        <v>0</v>
      </c>
      <c r="P593" s="12" t="e">
        <f>L593-#REF!</f>
        <v>#REF!</v>
      </c>
      <c r="Q593" s="1" t="e">
        <f>P593-'ВЕРНАЯ на АВГУСТ'!P593</f>
        <v>#REF!</v>
      </c>
    </row>
    <row r="594" spans="1:17" x14ac:dyDescent="0.25">
      <c r="A594" s="9"/>
      <c r="B594" s="9"/>
      <c r="C594" s="4"/>
      <c r="D594" s="10">
        <f t="shared" si="77"/>
        <v>0</v>
      </c>
      <c r="E594" s="10"/>
      <c r="F594" s="10"/>
      <c r="G594" s="10"/>
      <c r="H594" s="10"/>
      <c r="I594" s="10"/>
      <c r="J594" s="10"/>
      <c r="K594" s="10"/>
      <c r="L594" s="15"/>
      <c r="M594" s="10"/>
      <c r="N594" s="10"/>
      <c r="O594" s="10"/>
      <c r="P594" s="12" t="e">
        <f>L594-#REF!</f>
        <v>#REF!</v>
      </c>
      <c r="Q594" s="1" t="e">
        <f>P594-'ВЕРНАЯ на АВГУСТ'!P594</f>
        <v>#REF!</v>
      </c>
    </row>
    <row r="595" spans="1:17" x14ac:dyDescent="0.25">
      <c r="A595" s="71" t="s">
        <v>91</v>
      </c>
      <c r="B595" s="71" t="s">
        <v>92</v>
      </c>
      <c r="C595" s="9" t="s">
        <v>6</v>
      </c>
      <c r="D595" s="10">
        <f t="shared" si="77"/>
        <v>618380.30000000005</v>
      </c>
      <c r="E595" s="10">
        <f>E596+E597+E598+E599+E600</f>
        <v>0</v>
      </c>
      <c r="F595" s="10">
        <f t="shared" ref="F595:O595" si="83">F596+F597+F598+F599+F600</f>
        <v>0</v>
      </c>
      <c r="G595" s="10">
        <f t="shared" si="83"/>
        <v>0</v>
      </c>
      <c r="H595" s="10">
        <f t="shared" si="83"/>
        <v>400000</v>
      </c>
      <c r="I595" s="10">
        <f t="shared" si="83"/>
        <v>218380.3</v>
      </c>
      <c r="J595" s="10">
        <f t="shared" si="83"/>
        <v>0</v>
      </c>
      <c r="K595" s="10">
        <f t="shared" si="83"/>
        <v>0</v>
      </c>
      <c r="L595" s="15">
        <f t="shared" si="83"/>
        <v>0</v>
      </c>
      <c r="M595" s="10">
        <f t="shared" si="83"/>
        <v>0</v>
      </c>
      <c r="N595" s="10">
        <f t="shared" si="83"/>
        <v>0</v>
      </c>
      <c r="O595" s="10">
        <f t="shared" si="83"/>
        <v>0</v>
      </c>
      <c r="P595" s="12" t="e">
        <f>L595-#REF!</f>
        <v>#REF!</v>
      </c>
      <c r="Q595" s="1" t="e">
        <f>P595-'ВЕРНАЯ на АВГУСТ'!P595</f>
        <v>#REF!</v>
      </c>
    </row>
    <row r="596" spans="1:17" x14ac:dyDescent="0.25">
      <c r="A596" s="71"/>
      <c r="B596" s="71"/>
      <c r="C596" s="9" t="s">
        <v>7</v>
      </c>
      <c r="D596" s="10">
        <f t="shared" si="77"/>
        <v>300000</v>
      </c>
      <c r="E596" s="10">
        <v>0</v>
      </c>
      <c r="F596" s="10">
        <v>0</v>
      </c>
      <c r="G596" s="10">
        <v>0</v>
      </c>
      <c r="H596" s="10">
        <v>200000</v>
      </c>
      <c r="I596" s="10">
        <v>100000</v>
      </c>
      <c r="J596" s="10">
        <v>0</v>
      </c>
      <c r="K596" s="10">
        <v>0</v>
      </c>
      <c r="L596" s="15">
        <v>0</v>
      </c>
      <c r="M596" s="10">
        <v>0</v>
      </c>
      <c r="N596" s="10">
        <v>0</v>
      </c>
      <c r="O596" s="10">
        <v>0</v>
      </c>
      <c r="P596" s="12" t="e">
        <f>L596-#REF!</f>
        <v>#REF!</v>
      </c>
      <c r="Q596" s="1" t="e">
        <f>P596-'ВЕРНАЯ на АВГУСТ'!P596</f>
        <v>#REF!</v>
      </c>
    </row>
    <row r="597" spans="1:17" ht="24" x14ac:dyDescent="0.25">
      <c r="A597" s="71"/>
      <c r="B597" s="71"/>
      <c r="C597" s="9" t="s">
        <v>8</v>
      </c>
      <c r="D597" s="10">
        <f t="shared" si="77"/>
        <v>0</v>
      </c>
      <c r="E597" s="10">
        <v>0</v>
      </c>
      <c r="F597" s="10">
        <v>0</v>
      </c>
      <c r="G597" s="10">
        <v>0</v>
      </c>
      <c r="H597" s="10">
        <v>0</v>
      </c>
      <c r="I597" s="10">
        <v>0</v>
      </c>
      <c r="J597" s="10">
        <v>0</v>
      </c>
      <c r="K597" s="10">
        <v>0</v>
      </c>
      <c r="L597" s="15">
        <v>0</v>
      </c>
      <c r="M597" s="10">
        <v>0</v>
      </c>
      <c r="N597" s="10">
        <v>0</v>
      </c>
      <c r="O597" s="10">
        <v>0</v>
      </c>
      <c r="P597" s="12" t="e">
        <f>L597-#REF!</f>
        <v>#REF!</v>
      </c>
      <c r="Q597" s="1" t="e">
        <f>P597-'ВЕРНАЯ на АВГУСТ'!P597</f>
        <v>#REF!</v>
      </c>
    </row>
    <row r="598" spans="1:17" ht="24" x14ac:dyDescent="0.25">
      <c r="A598" s="71"/>
      <c r="B598" s="71"/>
      <c r="C598" s="9" t="s">
        <v>9</v>
      </c>
      <c r="D598" s="10">
        <f t="shared" si="77"/>
        <v>0</v>
      </c>
      <c r="E598" s="10">
        <v>0</v>
      </c>
      <c r="F598" s="10">
        <v>0</v>
      </c>
      <c r="G598" s="10">
        <v>0</v>
      </c>
      <c r="H598" s="10">
        <v>0</v>
      </c>
      <c r="I598" s="10">
        <v>0</v>
      </c>
      <c r="J598" s="10">
        <v>0</v>
      </c>
      <c r="K598" s="10">
        <v>0</v>
      </c>
      <c r="L598" s="15">
        <v>0</v>
      </c>
      <c r="M598" s="10">
        <v>0</v>
      </c>
      <c r="N598" s="10">
        <v>0</v>
      </c>
      <c r="O598" s="10">
        <v>0</v>
      </c>
      <c r="P598" s="12" t="e">
        <f>L598-#REF!</f>
        <v>#REF!</v>
      </c>
      <c r="Q598" s="1" t="e">
        <f>P598-'ВЕРНАЯ на АВГУСТ'!P598</f>
        <v>#REF!</v>
      </c>
    </row>
    <row r="599" spans="1:17" ht="36" x14ac:dyDescent="0.25">
      <c r="A599" s="71"/>
      <c r="B599" s="71"/>
      <c r="C599" s="9" t="s">
        <v>10</v>
      </c>
      <c r="D599" s="10">
        <f t="shared" si="77"/>
        <v>118380.3</v>
      </c>
      <c r="E599" s="10">
        <v>0</v>
      </c>
      <c r="F599" s="10">
        <v>0</v>
      </c>
      <c r="G599" s="10">
        <v>0</v>
      </c>
      <c r="H599" s="10">
        <v>0</v>
      </c>
      <c r="I599" s="10">
        <v>118380.3</v>
      </c>
      <c r="J599" s="10">
        <v>0</v>
      </c>
      <c r="K599" s="10">
        <v>0</v>
      </c>
      <c r="L599" s="15">
        <v>0</v>
      </c>
      <c r="M599" s="10">
        <v>0</v>
      </c>
      <c r="N599" s="10">
        <v>0</v>
      </c>
      <c r="O599" s="10">
        <v>0</v>
      </c>
      <c r="P599" s="12" t="e">
        <f>L599-#REF!</f>
        <v>#REF!</v>
      </c>
      <c r="Q599" s="1" t="e">
        <f>P599-'ВЕРНАЯ на АВГУСТ'!P599</f>
        <v>#REF!</v>
      </c>
    </row>
    <row r="600" spans="1:17" ht="72" x14ac:dyDescent="0.25">
      <c r="A600" s="71"/>
      <c r="B600" s="71"/>
      <c r="C600" s="9" t="s">
        <v>11</v>
      </c>
      <c r="D600" s="10">
        <f t="shared" si="77"/>
        <v>200000</v>
      </c>
      <c r="E600" s="10">
        <v>0</v>
      </c>
      <c r="F600" s="10">
        <v>0</v>
      </c>
      <c r="G600" s="10">
        <v>0</v>
      </c>
      <c r="H600" s="10">
        <v>200000</v>
      </c>
      <c r="I600" s="10">
        <v>0</v>
      </c>
      <c r="J600" s="10">
        <v>0</v>
      </c>
      <c r="K600" s="10">
        <v>0</v>
      </c>
      <c r="L600" s="15">
        <v>0</v>
      </c>
      <c r="M600" s="10">
        <v>0</v>
      </c>
      <c r="N600" s="10">
        <v>0</v>
      </c>
      <c r="O600" s="10">
        <v>0</v>
      </c>
      <c r="P600" s="12" t="e">
        <f>L600-#REF!</f>
        <v>#REF!</v>
      </c>
      <c r="Q600" s="1" t="e">
        <f>P600-'ВЕРНАЯ на АВГУСТ'!P600</f>
        <v>#REF!</v>
      </c>
    </row>
    <row r="601" spans="1:17" x14ac:dyDescent="0.25">
      <c r="A601" s="71" t="s">
        <v>93</v>
      </c>
      <c r="B601" s="71" t="s">
        <v>94</v>
      </c>
      <c r="C601" s="9" t="s">
        <v>6</v>
      </c>
      <c r="D601" s="10">
        <f t="shared" si="77"/>
        <v>26329.200000000001</v>
      </c>
      <c r="E601" s="10">
        <f>E602+E603+E604+E605+E606</f>
        <v>0</v>
      </c>
      <c r="F601" s="10">
        <f t="shared" ref="F601:O601" si="84">F602+F603+F604+F605+F606</f>
        <v>0</v>
      </c>
      <c r="G601" s="10">
        <f t="shared" si="84"/>
        <v>0</v>
      </c>
      <c r="H601" s="10">
        <f t="shared" si="84"/>
        <v>26329.200000000001</v>
      </c>
      <c r="I601" s="10">
        <f t="shared" si="84"/>
        <v>0</v>
      </c>
      <c r="J601" s="10">
        <f t="shared" si="84"/>
        <v>0</v>
      </c>
      <c r="K601" s="10">
        <f t="shared" si="84"/>
        <v>0</v>
      </c>
      <c r="L601" s="15">
        <f t="shared" si="84"/>
        <v>0</v>
      </c>
      <c r="M601" s="10">
        <f t="shared" si="84"/>
        <v>0</v>
      </c>
      <c r="N601" s="10">
        <f t="shared" si="84"/>
        <v>0</v>
      </c>
      <c r="O601" s="10">
        <f t="shared" si="84"/>
        <v>0</v>
      </c>
      <c r="P601" s="12" t="e">
        <f>L601-#REF!</f>
        <v>#REF!</v>
      </c>
      <c r="Q601" s="1" t="e">
        <f>P601-'ВЕРНАЯ на АВГУСТ'!P601</f>
        <v>#REF!</v>
      </c>
    </row>
    <row r="602" spans="1:17" x14ac:dyDescent="0.25">
      <c r="A602" s="71"/>
      <c r="B602" s="71"/>
      <c r="C602" s="9" t="s">
        <v>7</v>
      </c>
      <c r="D602" s="10">
        <f t="shared" si="77"/>
        <v>26329.200000000001</v>
      </c>
      <c r="E602" s="10">
        <v>0</v>
      </c>
      <c r="F602" s="10">
        <v>0</v>
      </c>
      <c r="G602" s="10">
        <v>0</v>
      </c>
      <c r="H602" s="10">
        <v>26329.200000000001</v>
      </c>
      <c r="I602" s="10">
        <v>0</v>
      </c>
      <c r="J602" s="10">
        <v>0</v>
      </c>
      <c r="K602" s="10">
        <v>0</v>
      </c>
      <c r="L602" s="15">
        <v>0</v>
      </c>
      <c r="M602" s="10">
        <v>0</v>
      </c>
      <c r="N602" s="10">
        <v>0</v>
      </c>
      <c r="O602" s="10">
        <v>0</v>
      </c>
      <c r="P602" s="12" t="e">
        <f>L602-#REF!</f>
        <v>#REF!</v>
      </c>
      <c r="Q602" s="1" t="e">
        <f>P602-'ВЕРНАЯ на АВГУСТ'!P602</f>
        <v>#REF!</v>
      </c>
    </row>
    <row r="603" spans="1:17" ht="24" x14ac:dyDescent="0.25">
      <c r="A603" s="71"/>
      <c r="B603" s="71"/>
      <c r="C603" s="9" t="s">
        <v>8</v>
      </c>
      <c r="D603" s="10">
        <f t="shared" si="77"/>
        <v>0</v>
      </c>
      <c r="E603" s="10">
        <v>0</v>
      </c>
      <c r="F603" s="10">
        <v>0</v>
      </c>
      <c r="G603" s="10">
        <v>0</v>
      </c>
      <c r="H603" s="9"/>
      <c r="I603" s="10">
        <v>0</v>
      </c>
      <c r="J603" s="10">
        <v>0</v>
      </c>
      <c r="K603" s="10">
        <v>0</v>
      </c>
      <c r="L603" s="15">
        <v>0</v>
      </c>
      <c r="M603" s="10">
        <v>0</v>
      </c>
      <c r="N603" s="10">
        <v>0</v>
      </c>
      <c r="O603" s="10">
        <v>0</v>
      </c>
      <c r="P603" s="12" t="e">
        <f>L603-#REF!</f>
        <v>#REF!</v>
      </c>
      <c r="Q603" s="1" t="e">
        <f>P603-'ВЕРНАЯ на АВГУСТ'!P603</f>
        <v>#REF!</v>
      </c>
    </row>
    <row r="604" spans="1:17" ht="24" x14ac:dyDescent="0.25">
      <c r="A604" s="71"/>
      <c r="B604" s="71"/>
      <c r="C604" s="9" t="s">
        <v>9</v>
      </c>
      <c r="D604" s="10">
        <f t="shared" si="77"/>
        <v>0</v>
      </c>
      <c r="E604" s="10">
        <v>0</v>
      </c>
      <c r="F604" s="10">
        <v>0</v>
      </c>
      <c r="G604" s="10">
        <v>0</v>
      </c>
      <c r="H604" s="10">
        <v>0</v>
      </c>
      <c r="I604" s="10">
        <v>0</v>
      </c>
      <c r="J604" s="10">
        <v>0</v>
      </c>
      <c r="K604" s="10">
        <v>0</v>
      </c>
      <c r="L604" s="15">
        <v>0</v>
      </c>
      <c r="M604" s="10">
        <v>0</v>
      </c>
      <c r="N604" s="10">
        <v>0</v>
      </c>
      <c r="O604" s="10">
        <v>0</v>
      </c>
      <c r="P604" s="12" t="e">
        <f>L604-#REF!</f>
        <v>#REF!</v>
      </c>
      <c r="Q604" s="1" t="e">
        <f>P604-'ВЕРНАЯ на АВГУСТ'!P604</f>
        <v>#REF!</v>
      </c>
    </row>
    <row r="605" spans="1:17" ht="36" x14ac:dyDescent="0.25">
      <c r="A605" s="71"/>
      <c r="B605" s="71"/>
      <c r="C605" s="9" t="s">
        <v>10</v>
      </c>
      <c r="D605" s="10">
        <f t="shared" si="77"/>
        <v>0</v>
      </c>
      <c r="E605" s="10">
        <v>0</v>
      </c>
      <c r="F605" s="10">
        <v>0</v>
      </c>
      <c r="G605" s="10">
        <v>0</v>
      </c>
      <c r="H605" s="10">
        <v>0</v>
      </c>
      <c r="I605" s="10">
        <v>0</v>
      </c>
      <c r="J605" s="10">
        <v>0</v>
      </c>
      <c r="K605" s="10">
        <v>0</v>
      </c>
      <c r="L605" s="15">
        <v>0</v>
      </c>
      <c r="M605" s="10">
        <v>0</v>
      </c>
      <c r="N605" s="10">
        <v>0</v>
      </c>
      <c r="O605" s="10">
        <v>0</v>
      </c>
      <c r="P605" s="12" t="e">
        <f>L605-#REF!</f>
        <v>#REF!</v>
      </c>
      <c r="Q605" s="1" t="e">
        <f>P605-'ВЕРНАЯ на АВГУСТ'!P605</f>
        <v>#REF!</v>
      </c>
    </row>
    <row r="606" spans="1:17" x14ac:dyDescent="0.25">
      <c r="A606" s="9"/>
      <c r="B606" s="9"/>
      <c r="C606" s="9"/>
      <c r="D606" s="10">
        <f t="shared" si="77"/>
        <v>0</v>
      </c>
      <c r="E606" s="10"/>
      <c r="F606" s="10"/>
      <c r="G606" s="10"/>
      <c r="H606" s="10"/>
      <c r="I606" s="10"/>
      <c r="J606" s="10"/>
      <c r="K606" s="10"/>
      <c r="L606" s="15"/>
      <c r="M606" s="10"/>
      <c r="N606" s="10"/>
      <c r="O606" s="10"/>
      <c r="P606" s="12" t="e">
        <f>L606-#REF!</f>
        <v>#REF!</v>
      </c>
      <c r="Q606" s="1" t="e">
        <f>P606-'ВЕРНАЯ на АВГУСТ'!P606</f>
        <v>#REF!</v>
      </c>
    </row>
    <row r="607" spans="1:17" x14ac:dyDescent="0.25">
      <c r="A607" s="71" t="s">
        <v>95</v>
      </c>
      <c r="B607" s="71" t="s">
        <v>15</v>
      </c>
      <c r="C607" s="9" t="s">
        <v>6</v>
      </c>
      <c r="D607" s="10">
        <f t="shared" si="77"/>
        <v>146594.79999999999</v>
      </c>
      <c r="E607" s="10">
        <f>E608+E609+E610+E611+E612</f>
        <v>0</v>
      </c>
      <c r="F607" s="10">
        <f t="shared" ref="F607:O607" si="85">F608+F609+F610+F611+F612</f>
        <v>0</v>
      </c>
      <c r="G607" s="10">
        <f t="shared" si="85"/>
        <v>0</v>
      </c>
      <c r="H607" s="10">
        <f t="shared" si="85"/>
        <v>524.79999999999995</v>
      </c>
      <c r="I607" s="10">
        <f t="shared" si="85"/>
        <v>146070</v>
      </c>
      <c r="J607" s="10">
        <f t="shared" si="85"/>
        <v>0</v>
      </c>
      <c r="K607" s="10">
        <f t="shared" si="85"/>
        <v>0</v>
      </c>
      <c r="L607" s="15">
        <f t="shared" si="85"/>
        <v>0</v>
      </c>
      <c r="M607" s="10">
        <f t="shared" si="85"/>
        <v>0</v>
      </c>
      <c r="N607" s="10">
        <f t="shared" si="85"/>
        <v>0</v>
      </c>
      <c r="O607" s="10">
        <f t="shared" si="85"/>
        <v>0</v>
      </c>
      <c r="P607" s="12" t="e">
        <f>L607-#REF!</f>
        <v>#REF!</v>
      </c>
      <c r="Q607" s="1" t="e">
        <f>P607-'ВЕРНАЯ на АВГУСТ'!P607</f>
        <v>#REF!</v>
      </c>
    </row>
    <row r="608" spans="1:17" x14ac:dyDescent="0.25">
      <c r="A608" s="71"/>
      <c r="B608" s="71"/>
      <c r="C608" s="9" t="s">
        <v>7</v>
      </c>
      <c r="D608" s="10">
        <f t="shared" si="77"/>
        <v>16594.8</v>
      </c>
      <c r="E608" s="10">
        <v>0</v>
      </c>
      <c r="F608" s="10">
        <v>0</v>
      </c>
      <c r="G608" s="10">
        <v>0</v>
      </c>
      <c r="H608" s="10">
        <v>524.79999999999995</v>
      </c>
      <c r="I608" s="10">
        <v>16070</v>
      </c>
      <c r="J608" s="10">
        <v>0</v>
      </c>
      <c r="K608" s="10">
        <v>0</v>
      </c>
      <c r="L608" s="15">
        <v>0</v>
      </c>
      <c r="M608" s="10">
        <v>0</v>
      </c>
      <c r="N608" s="10">
        <v>0</v>
      </c>
      <c r="O608" s="10">
        <v>0</v>
      </c>
      <c r="P608" s="12" t="e">
        <f>L608-#REF!</f>
        <v>#REF!</v>
      </c>
      <c r="Q608" s="1" t="e">
        <f>P608-'ВЕРНАЯ на АВГУСТ'!P608</f>
        <v>#REF!</v>
      </c>
    </row>
    <row r="609" spans="1:17" ht="24" x14ac:dyDescent="0.25">
      <c r="A609" s="71"/>
      <c r="B609" s="71"/>
      <c r="C609" s="9" t="s">
        <v>8</v>
      </c>
      <c r="D609" s="10">
        <f t="shared" si="77"/>
        <v>130000</v>
      </c>
      <c r="E609" s="10">
        <v>0</v>
      </c>
      <c r="F609" s="10">
        <v>0</v>
      </c>
      <c r="G609" s="10">
        <v>0</v>
      </c>
      <c r="H609" s="10">
        <v>0</v>
      </c>
      <c r="I609" s="10">
        <v>130000</v>
      </c>
      <c r="J609" s="10">
        <v>0</v>
      </c>
      <c r="K609" s="10">
        <v>0</v>
      </c>
      <c r="L609" s="15">
        <v>0</v>
      </c>
      <c r="M609" s="10">
        <v>0</v>
      </c>
      <c r="N609" s="10">
        <v>0</v>
      </c>
      <c r="O609" s="10">
        <v>0</v>
      </c>
      <c r="P609" s="12" t="e">
        <f>L609-#REF!</f>
        <v>#REF!</v>
      </c>
      <c r="Q609" s="1" t="e">
        <f>P609-'ВЕРНАЯ на АВГУСТ'!P609</f>
        <v>#REF!</v>
      </c>
    </row>
    <row r="610" spans="1:17" ht="24" x14ac:dyDescent="0.25">
      <c r="A610" s="71"/>
      <c r="B610" s="71"/>
      <c r="C610" s="9" t="s">
        <v>9</v>
      </c>
      <c r="D610" s="10">
        <f t="shared" si="77"/>
        <v>0</v>
      </c>
      <c r="E610" s="10">
        <v>0</v>
      </c>
      <c r="F610" s="10">
        <v>0</v>
      </c>
      <c r="G610" s="10">
        <v>0</v>
      </c>
      <c r="H610" s="10">
        <v>0</v>
      </c>
      <c r="I610" s="10">
        <v>0</v>
      </c>
      <c r="J610" s="10">
        <v>0</v>
      </c>
      <c r="K610" s="10">
        <v>0</v>
      </c>
      <c r="L610" s="15">
        <v>0</v>
      </c>
      <c r="M610" s="10">
        <v>0</v>
      </c>
      <c r="N610" s="10">
        <v>0</v>
      </c>
      <c r="O610" s="10">
        <v>0</v>
      </c>
      <c r="P610" s="12" t="e">
        <f>L610-#REF!</f>
        <v>#REF!</v>
      </c>
      <c r="Q610" s="1" t="e">
        <f>P610-'ВЕРНАЯ на АВГУСТ'!P610</f>
        <v>#REF!</v>
      </c>
    </row>
    <row r="611" spans="1:17" ht="36" x14ac:dyDescent="0.25">
      <c r="A611" s="71"/>
      <c r="B611" s="71"/>
      <c r="C611" s="9" t="s">
        <v>10</v>
      </c>
      <c r="D611" s="10">
        <f t="shared" si="77"/>
        <v>0</v>
      </c>
      <c r="E611" s="10">
        <v>0</v>
      </c>
      <c r="F611" s="10">
        <v>0</v>
      </c>
      <c r="G611" s="10">
        <v>0</v>
      </c>
      <c r="H611" s="10">
        <v>0</v>
      </c>
      <c r="I611" s="10">
        <v>0</v>
      </c>
      <c r="J611" s="10">
        <v>0</v>
      </c>
      <c r="K611" s="10">
        <v>0</v>
      </c>
      <c r="L611" s="15">
        <v>0</v>
      </c>
      <c r="M611" s="10">
        <v>0</v>
      </c>
      <c r="N611" s="10">
        <v>0</v>
      </c>
      <c r="O611" s="10">
        <v>0</v>
      </c>
      <c r="P611" s="12" t="e">
        <f>L611-#REF!</f>
        <v>#REF!</v>
      </c>
      <c r="Q611" s="1" t="e">
        <f>P611-'ВЕРНАЯ на АВГУСТ'!P611</f>
        <v>#REF!</v>
      </c>
    </row>
    <row r="612" spans="1:17" x14ac:dyDescent="0.25">
      <c r="A612" s="9"/>
      <c r="B612" s="9"/>
      <c r="C612" s="9"/>
      <c r="D612" s="10">
        <f t="shared" si="77"/>
        <v>0</v>
      </c>
      <c r="E612" s="10"/>
      <c r="F612" s="10"/>
      <c r="G612" s="10"/>
      <c r="H612" s="10"/>
      <c r="I612" s="10"/>
      <c r="J612" s="10"/>
      <c r="K612" s="10"/>
      <c r="L612" s="15"/>
      <c r="M612" s="10"/>
      <c r="N612" s="10"/>
      <c r="O612" s="10"/>
      <c r="P612" s="12" t="e">
        <f>L612-#REF!</f>
        <v>#REF!</v>
      </c>
      <c r="Q612" s="1" t="e">
        <f>P612-'ВЕРНАЯ на АВГУСТ'!P612</f>
        <v>#REF!</v>
      </c>
    </row>
    <row r="613" spans="1:17" x14ac:dyDescent="0.25">
      <c r="A613" s="71" t="s">
        <v>96</v>
      </c>
      <c r="B613" s="71" t="s">
        <v>21</v>
      </c>
      <c r="C613" s="9" t="s">
        <v>6</v>
      </c>
      <c r="D613" s="10">
        <f t="shared" si="77"/>
        <v>352</v>
      </c>
      <c r="E613" s="10">
        <f>E614+E615+E616+E617+E618</f>
        <v>0</v>
      </c>
      <c r="F613" s="10">
        <f t="shared" ref="F613:O613" si="86">F614+F615+F616+F617+F618</f>
        <v>0</v>
      </c>
      <c r="G613" s="10">
        <f t="shared" si="86"/>
        <v>0</v>
      </c>
      <c r="H613" s="10">
        <f t="shared" si="86"/>
        <v>0</v>
      </c>
      <c r="I613" s="10">
        <f t="shared" si="86"/>
        <v>352</v>
      </c>
      <c r="J613" s="10">
        <f t="shared" si="86"/>
        <v>0</v>
      </c>
      <c r="K613" s="10">
        <f t="shared" si="86"/>
        <v>0</v>
      </c>
      <c r="L613" s="15">
        <f t="shared" si="86"/>
        <v>0</v>
      </c>
      <c r="M613" s="10">
        <f t="shared" si="86"/>
        <v>0</v>
      </c>
      <c r="N613" s="10">
        <f t="shared" si="86"/>
        <v>0</v>
      </c>
      <c r="O613" s="10">
        <f t="shared" si="86"/>
        <v>0</v>
      </c>
      <c r="P613" s="12" t="e">
        <f>L613-#REF!</f>
        <v>#REF!</v>
      </c>
      <c r="Q613" s="1" t="e">
        <f>P613-'ВЕРНАЯ на АВГУСТ'!P613</f>
        <v>#REF!</v>
      </c>
    </row>
    <row r="614" spans="1:17" x14ac:dyDescent="0.25">
      <c r="A614" s="71"/>
      <c r="B614" s="71"/>
      <c r="C614" s="9" t="s">
        <v>7</v>
      </c>
      <c r="D614" s="10">
        <f t="shared" si="77"/>
        <v>38.700000000000003</v>
      </c>
      <c r="E614" s="10">
        <v>0</v>
      </c>
      <c r="F614" s="10">
        <v>0</v>
      </c>
      <c r="G614" s="10">
        <v>0</v>
      </c>
      <c r="H614" s="10">
        <v>0</v>
      </c>
      <c r="I614" s="10">
        <v>38.700000000000003</v>
      </c>
      <c r="J614" s="10">
        <v>0</v>
      </c>
      <c r="K614" s="10">
        <v>0</v>
      </c>
      <c r="L614" s="15">
        <v>0</v>
      </c>
      <c r="M614" s="10">
        <v>0</v>
      </c>
      <c r="N614" s="10">
        <v>0</v>
      </c>
      <c r="O614" s="10">
        <v>0</v>
      </c>
      <c r="P614" s="12" t="e">
        <f>L614-#REF!</f>
        <v>#REF!</v>
      </c>
      <c r="Q614" s="1" t="e">
        <f>P614-'ВЕРНАЯ на АВГУСТ'!P614</f>
        <v>#REF!</v>
      </c>
    </row>
    <row r="615" spans="1:17" ht="24" x14ac:dyDescent="0.25">
      <c r="A615" s="71"/>
      <c r="B615" s="71"/>
      <c r="C615" s="9" t="s">
        <v>8</v>
      </c>
      <c r="D615" s="10">
        <f t="shared" si="77"/>
        <v>313.3</v>
      </c>
      <c r="E615" s="10">
        <v>0</v>
      </c>
      <c r="F615" s="10">
        <v>0</v>
      </c>
      <c r="G615" s="10">
        <v>0</v>
      </c>
      <c r="H615" s="10">
        <v>0</v>
      </c>
      <c r="I615" s="10">
        <v>313.3</v>
      </c>
      <c r="J615" s="10">
        <v>0</v>
      </c>
      <c r="K615" s="10">
        <v>0</v>
      </c>
      <c r="L615" s="15">
        <v>0</v>
      </c>
      <c r="M615" s="10">
        <v>0</v>
      </c>
      <c r="N615" s="10">
        <v>0</v>
      </c>
      <c r="O615" s="10">
        <v>0</v>
      </c>
      <c r="P615" s="12" t="e">
        <f>L615-#REF!</f>
        <v>#REF!</v>
      </c>
      <c r="Q615" s="1" t="e">
        <f>P615-'ВЕРНАЯ на АВГУСТ'!P615</f>
        <v>#REF!</v>
      </c>
    </row>
    <row r="616" spans="1:17" ht="24" x14ac:dyDescent="0.25">
      <c r="A616" s="71"/>
      <c r="B616" s="71"/>
      <c r="C616" s="9" t="s">
        <v>9</v>
      </c>
      <c r="D616" s="10">
        <f t="shared" si="77"/>
        <v>0</v>
      </c>
      <c r="E616" s="10">
        <v>0</v>
      </c>
      <c r="F616" s="10">
        <v>0</v>
      </c>
      <c r="G616" s="10">
        <v>0</v>
      </c>
      <c r="H616" s="10">
        <v>0</v>
      </c>
      <c r="I616" s="10">
        <v>0</v>
      </c>
      <c r="J616" s="10">
        <v>0</v>
      </c>
      <c r="K616" s="10">
        <v>0</v>
      </c>
      <c r="L616" s="15">
        <v>0</v>
      </c>
      <c r="M616" s="10">
        <v>0</v>
      </c>
      <c r="N616" s="10">
        <v>0</v>
      </c>
      <c r="O616" s="10">
        <v>0</v>
      </c>
      <c r="P616" s="12" t="e">
        <f>L616-#REF!</f>
        <v>#REF!</v>
      </c>
      <c r="Q616" s="1" t="e">
        <f>P616-'ВЕРНАЯ на АВГУСТ'!P616</f>
        <v>#REF!</v>
      </c>
    </row>
    <row r="617" spans="1:17" ht="36" x14ac:dyDescent="0.25">
      <c r="A617" s="71"/>
      <c r="B617" s="71"/>
      <c r="C617" s="9" t="s">
        <v>10</v>
      </c>
      <c r="D617" s="10">
        <f t="shared" si="77"/>
        <v>0</v>
      </c>
      <c r="E617" s="10">
        <v>0</v>
      </c>
      <c r="F617" s="10">
        <v>0</v>
      </c>
      <c r="G617" s="10">
        <v>0</v>
      </c>
      <c r="H617" s="10">
        <v>0</v>
      </c>
      <c r="I617" s="10">
        <v>0</v>
      </c>
      <c r="J617" s="10">
        <v>0</v>
      </c>
      <c r="K617" s="10">
        <v>0</v>
      </c>
      <c r="L617" s="15">
        <v>0</v>
      </c>
      <c r="M617" s="10">
        <v>0</v>
      </c>
      <c r="N617" s="10">
        <v>0</v>
      </c>
      <c r="O617" s="10">
        <v>0</v>
      </c>
      <c r="P617" s="12" t="e">
        <f>L617-#REF!</f>
        <v>#REF!</v>
      </c>
      <c r="Q617" s="1" t="e">
        <f>P617-'ВЕРНАЯ на АВГУСТ'!P617</f>
        <v>#REF!</v>
      </c>
    </row>
    <row r="618" spans="1:17" x14ac:dyDescent="0.25">
      <c r="A618" s="9"/>
      <c r="B618" s="9"/>
      <c r="C618" s="9"/>
      <c r="D618" s="10">
        <f t="shared" si="77"/>
        <v>0</v>
      </c>
      <c r="E618" s="10"/>
      <c r="F618" s="10"/>
      <c r="G618" s="10"/>
      <c r="H618" s="10"/>
      <c r="I618" s="10"/>
      <c r="J618" s="10"/>
      <c r="K618" s="10"/>
      <c r="L618" s="15"/>
      <c r="M618" s="10"/>
      <c r="N618" s="10"/>
      <c r="O618" s="10"/>
      <c r="P618" s="12" t="e">
        <f>L618-#REF!</f>
        <v>#REF!</v>
      </c>
      <c r="Q618" s="1" t="e">
        <f>P618-'ВЕРНАЯ на АВГУСТ'!P618</f>
        <v>#REF!</v>
      </c>
    </row>
    <row r="619" spans="1:17" x14ac:dyDescent="0.25">
      <c r="A619" s="71" t="s">
        <v>97</v>
      </c>
      <c r="B619" s="71" t="s">
        <v>21</v>
      </c>
      <c r="C619" s="9" t="s">
        <v>6</v>
      </c>
      <c r="D619" s="10">
        <f t="shared" si="77"/>
        <v>2664.4</v>
      </c>
      <c r="E619" s="10">
        <f>E620+E621+E622+E623+E624</f>
        <v>0</v>
      </c>
      <c r="F619" s="10">
        <f t="shared" ref="F619:O619" si="87">F620+F621+F622+F623+F624</f>
        <v>0</v>
      </c>
      <c r="G619" s="10">
        <f t="shared" si="87"/>
        <v>0</v>
      </c>
      <c r="H619" s="10">
        <f t="shared" si="87"/>
        <v>0</v>
      </c>
      <c r="I619" s="10">
        <f t="shared" si="87"/>
        <v>2664.4</v>
      </c>
      <c r="J619" s="10">
        <f t="shared" si="87"/>
        <v>0</v>
      </c>
      <c r="K619" s="10">
        <f t="shared" si="87"/>
        <v>0</v>
      </c>
      <c r="L619" s="15">
        <f t="shared" si="87"/>
        <v>0</v>
      </c>
      <c r="M619" s="10">
        <f t="shared" si="87"/>
        <v>0</v>
      </c>
      <c r="N619" s="10">
        <f t="shared" si="87"/>
        <v>0</v>
      </c>
      <c r="O619" s="10">
        <f t="shared" si="87"/>
        <v>0</v>
      </c>
      <c r="P619" s="12" t="e">
        <f>L619-#REF!</f>
        <v>#REF!</v>
      </c>
      <c r="Q619" s="1" t="e">
        <f>P619-'ВЕРНАЯ на АВГУСТ'!P619</f>
        <v>#REF!</v>
      </c>
    </row>
    <row r="620" spans="1:17" x14ac:dyDescent="0.25">
      <c r="A620" s="71"/>
      <c r="B620" s="71"/>
      <c r="C620" s="9" t="s">
        <v>7</v>
      </c>
      <c r="D620" s="10">
        <f t="shared" si="77"/>
        <v>293.10000000000002</v>
      </c>
      <c r="E620" s="10">
        <v>0</v>
      </c>
      <c r="F620" s="10">
        <v>0</v>
      </c>
      <c r="G620" s="10">
        <v>0</v>
      </c>
      <c r="H620" s="10">
        <v>0</v>
      </c>
      <c r="I620" s="10">
        <v>293.10000000000002</v>
      </c>
      <c r="J620" s="10">
        <v>0</v>
      </c>
      <c r="K620" s="10">
        <v>0</v>
      </c>
      <c r="L620" s="15">
        <v>0</v>
      </c>
      <c r="M620" s="10">
        <v>0</v>
      </c>
      <c r="N620" s="10">
        <v>0</v>
      </c>
      <c r="O620" s="10">
        <v>0</v>
      </c>
      <c r="P620" s="12" t="e">
        <f>L620-#REF!</f>
        <v>#REF!</v>
      </c>
      <c r="Q620" s="1" t="e">
        <f>P620-'ВЕРНАЯ на АВГУСТ'!P620</f>
        <v>#REF!</v>
      </c>
    </row>
    <row r="621" spans="1:17" ht="24" x14ac:dyDescent="0.25">
      <c r="A621" s="71"/>
      <c r="B621" s="71"/>
      <c r="C621" s="9" t="s">
        <v>8</v>
      </c>
      <c r="D621" s="10">
        <f t="shared" si="77"/>
        <v>2371.3000000000002</v>
      </c>
      <c r="E621" s="10">
        <v>0</v>
      </c>
      <c r="F621" s="10">
        <v>0</v>
      </c>
      <c r="G621" s="10">
        <v>0</v>
      </c>
      <c r="H621" s="10">
        <v>0</v>
      </c>
      <c r="I621" s="10">
        <v>2371.3000000000002</v>
      </c>
      <c r="J621" s="10">
        <v>0</v>
      </c>
      <c r="K621" s="10">
        <v>0</v>
      </c>
      <c r="L621" s="15">
        <v>0</v>
      </c>
      <c r="M621" s="10">
        <v>0</v>
      </c>
      <c r="N621" s="10">
        <v>0</v>
      </c>
      <c r="O621" s="10">
        <v>0</v>
      </c>
      <c r="P621" s="12" t="e">
        <f>L621-#REF!</f>
        <v>#REF!</v>
      </c>
      <c r="Q621" s="1" t="e">
        <f>P621-'ВЕРНАЯ на АВГУСТ'!P621</f>
        <v>#REF!</v>
      </c>
    </row>
    <row r="622" spans="1:17" ht="24" x14ac:dyDescent="0.25">
      <c r="A622" s="71"/>
      <c r="B622" s="71"/>
      <c r="C622" s="9" t="s">
        <v>9</v>
      </c>
      <c r="D622" s="10">
        <f t="shared" si="77"/>
        <v>0</v>
      </c>
      <c r="E622" s="10">
        <v>0</v>
      </c>
      <c r="F622" s="10">
        <v>0</v>
      </c>
      <c r="G622" s="10">
        <v>0</v>
      </c>
      <c r="H622" s="10">
        <v>0</v>
      </c>
      <c r="I622" s="10">
        <v>0</v>
      </c>
      <c r="J622" s="10">
        <v>0</v>
      </c>
      <c r="K622" s="10">
        <v>0</v>
      </c>
      <c r="L622" s="15">
        <v>0</v>
      </c>
      <c r="M622" s="10">
        <v>0</v>
      </c>
      <c r="N622" s="10">
        <v>0</v>
      </c>
      <c r="O622" s="10">
        <v>0</v>
      </c>
      <c r="P622" s="12" t="e">
        <f>L622-#REF!</f>
        <v>#REF!</v>
      </c>
      <c r="Q622" s="1" t="e">
        <f>P622-'ВЕРНАЯ на АВГУСТ'!P622</f>
        <v>#REF!</v>
      </c>
    </row>
    <row r="623" spans="1:17" ht="36" x14ac:dyDescent="0.25">
      <c r="A623" s="71"/>
      <c r="B623" s="71"/>
      <c r="C623" s="9" t="s">
        <v>10</v>
      </c>
      <c r="D623" s="10">
        <f t="shared" si="77"/>
        <v>0</v>
      </c>
      <c r="E623" s="10">
        <v>0</v>
      </c>
      <c r="F623" s="10">
        <v>0</v>
      </c>
      <c r="G623" s="10">
        <v>0</v>
      </c>
      <c r="H623" s="10">
        <v>0</v>
      </c>
      <c r="I623" s="10">
        <v>0</v>
      </c>
      <c r="J623" s="10">
        <v>0</v>
      </c>
      <c r="K623" s="10">
        <v>0</v>
      </c>
      <c r="L623" s="15">
        <v>0</v>
      </c>
      <c r="M623" s="10">
        <v>0</v>
      </c>
      <c r="N623" s="10">
        <v>0</v>
      </c>
      <c r="O623" s="10">
        <v>0</v>
      </c>
      <c r="P623" s="12" t="e">
        <f>L623-#REF!</f>
        <v>#REF!</v>
      </c>
      <c r="Q623" s="1" t="e">
        <f>P623-'ВЕРНАЯ на АВГУСТ'!P623</f>
        <v>#REF!</v>
      </c>
    </row>
    <row r="624" spans="1:17" x14ac:dyDescent="0.25">
      <c r="A624" s="9"/>
      <c r="B624" s="9"/>
      <c r="C624" s="9"/>
      <c r="D624" s="10">
        <f t="shared" si="77"/>
        <v>0</v>
      </c>
      <c r="E624" s="10"/>
      <c r="F624" s="10"/>
      <c r="G624" s="10"/>
      <c r="H624" s="10"/>
      <c r="I624" s="10"/>
      <c r="J624" s="10"/>
      <c r="K624" s="10"/>
      <c r="L624" s="15"/>
      <c r="M624" s="10"/>
      <c r="N624" s="10"/>
      <c r="O624" s="10"/>
      <c r="P624" s="12" t="e">
        <f>L624-#REF!</f>
        <v>#REF!</v>
      </c>
      <c r="Q624" s="1" t="e">
        <f>P624-'ВЕРНАЯ на АВГУСТ'!P624</f>
        <v>#REF!</v>
      </c>
    </row>
    <row r="625" spans="1:17" ht="15" customHeight="1" x14ac:dyDescent="0.25">
      <c r="A625" s="77" t="s">
        <v>98</v>
      </c>
      <c r="B625" s="71"/>
      <c r="C625" s="9" t="s">
        <v>6</v>
      </c>
      <c r="D625" s="20">
        <f t="shared" si="77"/>
        <v>307752.89999999997</v>
      </c>
      <c r="E625" s="10">
        <f t="shared" ref="E625:O629" si="88">E632+E638</f>
        <v>0</v>
      </c>
      <c r="F625" s="10">
        <f t="shared" si="88"/>
        <v>0</v>
      </c>
      <c r="G625" s="10">
        <f t="shared" si="88"/>
        <v>0</v>
      </c>
      <c r="H625" s="10">
        <f t="shared" si="88"/>
        <v>322.89999999999998</v>
      </c>
      <c r="I625" s="10">
        <f t="shared" si="88"/>
        <v>5500</v>
      </c>
      <c r="J625" s="10">
        <f t="shared" si="88"/>
        <v>4436.2</v>
      </c>
      <c r="K625" s="10">
        <f t="shared" si="88"/>
        <v>27000</v>
      </c>
      <c r="L625" s="20">
        <f>L632+L638+L643</f>
        <v>270493.8</v>
      </c>
      <c r="M625" s="10">
        <f t="shared" si="88"/>
        <v>0</v>
      </c>
      <c r="N625" s="10">
        <f t="shared" si="88"/>
        <v>0</v>
      </c>
      <c r="O625" s="10">
        <f t="shared" si="88"/>
        <v>0</v>
      </c>
      <c r="P625" s="12" t="e">
        <f>L625-#REF!</f>
        <v>#REF!</v>
      </c>
      <c r="Q625" s="1" t="e">
        <f>P625-'ВЕРНАЯ на АВГУСТ'!P625</f>
        <v>#REF!</v>
      </c>
    </row>
    <row r="626" spans="1:17" x14ac:dyDescent="0.25">
      <c r="A626" s="78"/>
      <c r="B626" s="71"/>
      <c r="C626" s="9" t="s">
        <v>7</v>
      </c>
      <c r="D626" s="20">
        <f t="shared" ref="D626:D665" si="89">SUM(E626:O626)</f>
        <v>307752.89999999997</v>
      </c>
      <c r="E626" s="10">
        <f t="shared" si="88"/>
        <v>0</v>
      </c>
      <c r="F626" s="10">
        <f t="shared" si="88"/>
        <v>0</v>
      </c>
      <c r="G626" s="10">
        <f t="shared" si="88"/>
        <v>0</v>
      </c>
      <c r="H626" s="10">
        <f t="shared" si="88"/>
        <v>322.89999999999998</v>
      </c>
      <c r="I626" s="10">
        <f t="shared" si="88"/>
        <v>5500</v>
      </c>
      <c r="J626" s="10">
        <f t="shared" si="88"/>
        <v>4436.2</v>
      </c>
      <c r="K626" s="10">
        <f t="shared" si="88"/>
        <v>27000</v>
      </c>
      <c r="L626" s="20">
        <f t="shared" ref="L626:L629" si="90">L633+L639+L644</f>
        <v>270493.8</v>
      </c>
      <c r="M626" s="10">
        <f t="shared" si="88"/>
        <v>0</v>
      </c>
      <c r="N626" s="10">
        <f t="shared" si="88"/>
        <v>0</v>
      </c>
      <c r="O626" s="10">
        <f t="shared" si="88"/>
        <v>0</v>
      </c>
      <c r="P626" s="12" t="e">
        <f>L626-#REF!</f>
        <v>#REF!</v>
      </c>
      <c r="Q626" s="1" t="e">
        <f>P626-'ВЕРНАЯ на АВГУСТ'!P626</f>
        <v>#REF!</v>
      </c>
    </row>
    <row r="627" spans="1:17" ht="24" x14ac:dyDescent="0.25">
      <c r="A627" s="78"/>
      <c r="B627" s="71"/>
      <c r="C627" s="9" t="s">
        <v>8</v>
      </c>
      <c r="D627" s="10">
        <f t="shared" si="89"/>
        <v>0</v>
      </c>
      <c r="E627" s="10">
        <f t="shared" si="88"/>
        <v>0</v>
      </c>
      <c r="F627" s="10">
        <f t="shared" si="88"/>
        <v>0</v>
      </c>
      <c r="G627" s="10">
        <f t="shared" si="88"/>
        <v>0</v>
      </c>
      <c r="H627" s="10">
        <f t="shared" si="88"/>
        <v>0</v>
      </c>
      <c r="I627" s="10">
        <f t="shared" si="88"/>
        <v>0</v>
      </c>
      <c r="J627" s="10">
        <f t="shared" si="88"/>
        <v>0</v>
      </c>
      <c r="K627" s="10">
        <f t="shared" si="88"/>
        <v>0</v>
      </c>
      <c r="L627" s="15">
        <f t="shared" si="90"/>
        <v>0</v>
      </c>
      <c r="M627" s="10">
        <f t="shared" si="88"/>
        <v>0</v>
      </c>
      <c r="N627" s="10">
        <f t="shared" si="88"/>
        <v>0</v>
      </c>
      <c r="O627" s="10">
        <f t="shared" si="88"/>
        <v>0</v>
      </c>
      <c r="P627" s="12" t="e">
        <f>L627-#REF!</f>
        <v>#REF!</v>
      </c>
      <c r="Q627" s="1" t="e">
        <f>P627-'ВЕРНАЯ на АВГУСТ'!P627</f>
        <v>#REF!</v>
      </c>
    </row>
    <row r="628" spans="1:17" ht="24" x14ac:dyDescent="0.25">
      <c r="A628" s="78"/>
      <c r="B628" s="71"/>
      <c r="C628" s="9" t="s">
        <v>9</v>
      </c>
      <c r="D628" s="10">
        <f t="shared" si="89"/>
        <v>0</v>
      </c>
      <c r="E628" s="10">
        <f t="shared" si="88"/>
        <v>0</v>
      </c>
      <c r="F628" s="10">
        <f t="shared" si="88"/>
        <v>0</v>
      </c>
      <c r="G628" s="10">
        <f t="shared" si="88"/>
        <v>0</v>
      </c>
      <c r="H628" s="10">
        <f t="shared" si="88"/>
        <v>0</v>
      </c>
      <c r="I628" s="10">
        <f t="shared" si="88"/>
        <v>0</v>
      </c>
      <c r="J628" s="10">
        <f t="shared" si="88"/>
        <v>0</v>
      </c>
      <c r="K628" s="10">
        <f t="shared" si="88"/>
        <v>0</v>
      </c>
      <c r="L628" s="15">
        <f t="shared" si="90"/>
        <v>0</v>
      </c>
      <c r="M628" s="10">
        <f t="shared" si="88"/>
        <v>0</v>
      </c>
      <c r="N628" s="10">
        <f t="shared" si="88"/>
        <v>0</v>
      </c>
      <c r="O628" s="10">
        <f t="shared" si="88"/>
        <v>0</v>
      </c>
      <c r="P628" s="12" t="e">
        <f>L628-#REF!</f>
        <v>#REF!</v>
      </c>
      <c r="Q628" s="1" t="e">
        <f>P628-'ВЕРНАЯ на АВГУСТ'!P628</f>
        <v>#REF!</v>
      </c>
    </row>
    <row r="629" spans="1:17" ht="36" x14ac:dyDescent="0.25">
      <c r="A629" s="78"/>
      <c r="B629" s="71"/>
      <c r="C629" s="9" t="s">
        <v>10</v>
      </c>
      <c r="D629" s="10">
        <f t="shared" si="89"/>
        <v>0</v>
      </c>
      <c r="E629" s="10">
        <f t="shared" si="88"/>
        <v>0</v>
      </c>
      <c r="F629" s="10">
        <f t="shared" si="88"/>
        <v>0</v>
      </c>
      <c r="G629" s="10">
        <f t="shared" si="88"/>
        <v>0</v>
      </c>
      <c r="H629" s="10">
        <f t="shared" si="88"/>
        <v>0</v>
      </c>
      <c r="I629" s="10">
        <f t="shared" si="88"/>
        <v>0</v>
      </c>
      <c r="J629" s="10">
        <f t="shared" si="88"/>
        <v>0</v>
      </c>
      <c r="K629" s="10">
        <f t="shared" si="88"/>
        <v>0</v>
      </c>
      <c r="L629" s="15">
        <f t="shared" si="90"/>
        <v>0</v>
      </c>
      <c r="M629" s="10">
        <f t="shared" si="88"/>
        <v>0</v>
      </c>
      <c r="N629" s="10">
        <f t="shared" si="88"/>
        <v>0</v>
      </c>
      <c r="O629" s="10">
        <f t="shared" si="88"/>
        <v>0</v>
      </c>
      <c r="P629" s="12" t="e">
        <f>L629-#REF!</f>
        <v>#REF!</v>
      </c>
      <c r="Q629" s="1" t="e">
        <f>P629-'ВЕРНАЯ на АВГУСТ'!P629</f>
        <v>#REF!</v>
      </c>
    </row>
    <row r="630" spans="1:17" hidden="1" x14ac:dyDescent="0.25">
      <c r="A630" s="78"/>
      <c r="B630" s="9"/>
      <c r="C630" s="9"/>
      <c r="D630" s="10"/>
      <c r="E630" s="10"/>
      <c r="F630" s="10"/>
      <c r="G630" s="10"/>
      <c r="H630" s="10"/>
      <c r="I630" s="10"/>
      <c r="J630" s="10"/>
      <c r="K630" s="10"/>
      <c r="L630" s="15"/>
      <c r="M630" s="10"/>
      <c r="N630" s="10"/>
      <c r="O630" s="10"/>
      <c r="P630" s="12" t="e">
        <f>L630-#REF!</f>
        <v>#REF!</v>
      </c>
      <c r="Q630" s="1" t="e">
        <f>P630-'ВЕРНАЯ на АВГУСТ'!P630</f>
        <v>#REF!</v>
      </c>
    </row>
    <row r="631" spans="1:17" x14ac:dyDescent="0.25">
      <c r="A631" s="78"/>
      <c r="B631" s="9" t="s">
        <v>12</v>
      </c>
      <c r="C631" s="9"/>
      <c r="D631" s="10"/>
      <c r="E631" s="9"/>
      <c r="F631" s="9"/>
      <c r="G631" s="9"/>
      <c r="H631" s="9"/>
      <c r="I631" s="9"/>
      <c r="J631" s="9"/>
      <c r="K631" s="9"/>
      <c r="L631" s="17"/>
      <c r="M631" s="9"/>
      <c r="N631" s="9"/>
      <c r="O631" s="9"/>
      <c r="P631" s="12" t="e">
        <f>L631-#REF!</f>
        <v>#REF!</v>
      </c>
      <c r="Q631" s="1" t="e">
        <f>P631-'ВЕРНАЯ на АВГУСТ'!P631</f>
        <v>#REF!</v>
      </c>
    </row>
    <row r="632" spans="1:17" x14ac:dyDescent="0.25">
      <c r="A632" s="78"/>
      <c r="B632" s="71" t="s">
        <v>87</v>
      </c>
      <c r="C632" s="9" t="s">
        <v>6</v>
      </c>
      <c r="D632" s="10">
        <f t="shared" si="89"/>
        <v>5822.9</v>
      </c>
      <c r="E632" s="10">
        <v>0</v>
      </c>
      <c r="F632" s="10">
        <v>0</v>
      </c>
      <c r="G632" s="10">
        <v>0</v>
      </c>
      <c r="H632" s="10">
        <v>322.89999999999998</v>
      </c>
      <c r="I632" s="10">
        <v>5500</v>
      </c>
      <c r="J632" s="10">
        <v>0</v>
      </c>
      <c r="K632" s="10">
        <v>0</v>
      </c>
      <c r="L632" s="15">
        <v>0</v>
      </c>
      <c r="M632" s="10">
        <v>0</v>
      </c>
      <c r="N632" s="10">
        <v>0</v>
      </c>
      <c r="O632" s="10">
        <v>0</v>
      </c>
      <c r="P632" s="12" t="e">
        <f>L632-#REF!</f>
        <v>#REF!</v>
      </c>
      <c r="Q632" s="1" t="e">
        <f>P632-'ВЕРНАЯ на АВГУСТ'!P632</f>
        <v>#REF!</v>
      </c>
    </row>
    <row r="633" spans="1:17" x14ac:dyDescent="0.25">
      <c r="A633" s="78"/>
      <c r="B633" s="71"/>
      <c r="C633" s="9" t="s">
        <v>7</v>
      </c>
      <c r="D633" s="10">
        <f t="shared" si="89"/>
        <v>5822.9</v>
      </c>
      <c r="E633" s="10">
        <v>0</v>
      </c>
      <c r="F633" s="10">
        <v>0</v>
      </c>
      <c r="G633" s="10">
        <v>0</v>
      </c>
      <c r="H633" s="10">
        <v>322.89999999999998</v>
      </c>
      <c r="I633" s="10">
        <v>5500</v>
      </c>
      <c r="J633" s="10">
        <v>0</v>
      </c>
      <c r="K633" s="10">
        <v>0</v>
      </c>
      <c r="L633" s="15">
        <v>0</v>
      </c>
      <c r="M633" s="10">
        <v>0</v>
      </c>
      <c r="N633" s="10">
        <v>0</v>
      </c>
      <c r="O633" s="10">
        <v>0</v>
      </c>
      <c r="P633" s="12" t="e">
        <f>L633-#REF!</f>
        <v>#REF!</v>
      </c>
      <c r="Q633" s="1" t="e">
        <f>P633-'ВЕРНАЯ на АВГУСТ'!P633</f>
        <v>#REF!</v>
      </c>
    </row>
    <row r="634" spans="1:17" ht="24" x14ac:dyDescent="0.25">
      <c r="A634" s="78"/>
      <c r="B634" s="71"/>
      <c r="C634" s="9" t="s">
        <v>8</v>
      </c>
      <c r="D634" s="10">
        <f t="shared" si="89"/>
        <v>0</v>
      </c>
      <c r="E634" s="10">
        <v>0</v>
      </c>
      <c r="F634" s="10">
        <v>0</v>
      </c>
      <c r="G634" s="10">
        <v>0</v>
      </c>
      <c r="H634" s="10">
        <v>0</v>
      </c>
      <c r="I634" s="10">
        <v>0</v>
      </c>
      <c r="J634" s="10">
        <v>0</v>
      </c>
      <c r="K634" s="10">
        <v>0</v>
      </c>
      <c r="L634" s="15">
        <v>0</v>
      </c>
      <c r="M634" s="10">
        <v>0</v>
      </c>
      <c r="N634" s="10">
        <v>0</v>
      </c>
      <c r="O634" s="10">
        <v>0</v>
      </c>
      <c r="P634" s="12" t="e">
        <f>L634-#REF!</f>
        <v>#REF!</v>
      </c>
      <c r="Q634" s="1" t="e">
        <f>P634-'ВЕРНАЯ на АВГУСТ'!P634</f>
        <v>#REF!</v>
      </c>
    </row>
    <row r="635" spans="1:17" ht="24" x14ac:dyDescent="0.25">
      <c r="A635" s="78"/>
      <c r="B635" s="71"/>
      <c r="C635" s="9" t="s">
        <v>9</v>
      </c>
      <c r="D635" s="10">
        <f t="shared" si="89"/>
        <v>0</v>
      </c>
      <c r="E635" s="10">
        <v>0</v>
      </c>
      <c r="F635" s="10">
        <v>0</v>
      </c>
      <c r="G635" s="10">
        <v>0</v>
      </c>
      <c r="H635" s="10">
        <v>0</v>
      </c>
      <c r="I635" s="10">
        <v>0</v>
      </c>
      <c r="J635" s="10">
        <v>0</v>
      </c>
      <c r="K635" s="10">
        <v>0</v>
      </c>
      <c r="L635" s="15">
        <v>0</v>
      </c>
      <c r="M635" s="10">
        <v>0</v>
      </c>
      <c r="N635" s="10">
        <v>0</v>
      </c>
      <c r="O635" s="10">
        <v>0</v>
      </c>
      <c r="P635" s="12" t="e">
        <f>L635-#REF!</f>
        <v>#REF!</v>
      </c>
      <c r="Q635" s="1" t="e">
        <f>P635-'ВЕРНАЯ на АВГУСТ'!P635</f>
        <v>#REF!</v>
      </c>
    </row>
    <row r="636" spans="1:17" ht="36" x14ac:dyDescent="0.25">
      <c r="A636" s="78"/>
      <c r="B636" s="71"/>
      <c r="C636" s="9" t="s">
        <v>10</v>
      </c>
      <c r="D636" s="10">
        <f t="shared" si="89"/>
        <v>0</v>
      </c>
      <c r="E636" s="10">
        <v>0</v>
      </c>
      <c r="F636" s="10">
        <v>0</v>
      </c>
      <c r="G636" s="10">
        <v>0</v>
      </c>
      <c r="H636" s="10">
        <v>0</v>
      </c>
      <c r="I636" s="10">
        <v>0</v>
      </c>
      <c r="J636" s="10">
        <v>0</v>
      </c>
      <c r="K636" s="10">
        <v>0</v>
      </c>
      <c r="L636" s="15">
        <v>0</v>
      </c>
      <c r="M636" s="10">
        <v>0</v>
      </c>
      <c r="N636" s="10">
        <v>0</v>
      </c>
      <c r="O636" s="10">
        <v>0</v>
      </c>
      <c r="P636" s="12" t="e">
        <f>L636-#REF!</f>
        <v>#REF!</v>
      </c>
      <c r="Q636" s="1" t="e">
        <f>P636-'ВЕРНАЯ на АВГУСТ'!P636</f>
        <v>#REF!</v>
      </c>
    </row>
    <row r="637" spans="1:17" x14ac:dyDescent="0.25">
      <c r="A637" s="78"/>
      <c r="B637" s="9"/>
      <c r="C637" s="9"/>
      <c r="D637" s="10">
        <f t="shared" si="89"/>
        <v>0</v>
      </c>
      <c r="E637" s="10"/>
      <c r="F637" s="10"/>
      <c r="G637" s="10"/>
      <c r="H637" s="10"/>
      <c r="I637" s="10"/>
      <c r="J637" s="10"/>
      <c r="K637" s="10"/>
      <c r="L637" s="15"/>
      <c r="M637" s="10"/>
      <c r="N637" s="10"/>
      <c r="O637" s="10"/>
      <c r="P637" s="12" t="e">
        <f>L637-#REF!</f>
        <v>#REF!</v>
      </c>
      <c r="Q637" s="1" t="e">
        <f>P637-'ВЕРНАЯ на АВГУСТ'!P637</f>
        <v>#REF!</v>
      </c>
    </row>
    <row r="638" spans="1:17" x14ac:dyDescent="0.25">
      <c r="A638" s="78"/>
      <c r="B638" s="71" t="s">
        <v>17</v>
      </c>
      <c r="C638" s="9" t="s">
        <v>6</v>
      </c>
      <c r="D638" s="20">
        <f t="shared" si="89"/>
        <v>301930</v>
      </c>
      <c r="E638" s="10">
        <f>E639+E640+E641+E642</f>
        <v>0</v>
      </c>
      <c r="F638" s="10">
        <f t="shared" ref="F638:O638" si="91">F639+F640+F641+F642</f>
        <v>0</v>
      </c>
      <c r="G638" s="10">
        <f t="shared" si="91"/>
        <v>0</v>
      </c>
      <c r="H638" s="10">
        <f t="shared" si="91"/>
        <v>0</v>
      </c>
      <c r="I638" s="10">
        <f t="shared" si="91"/>
        <v>0</v>
      </c>
      <c r="J638" s="10">
        <f t="shared" si="91"/>
        <v>4436.2</v>
      </c>
      <c r="K638" s="10">
        <f t="shared" si="91"/>
        <v>27000</v>
      </c>
      <c r="L638" s="20">
        <f t="shared" si="91"/>
        <v>270493.8</v>
      </c>
      <c r="M638" s="10">
        <f t="shared" si="91"/>
        <v>0</v>
      </c>
      <c r="N638" s="10">
        <f t="shared" si="91"/>
        <v>0</v>
      </c>
      <c r="O638" s="10">
        <f t="shared" si="91"/>
        <v>0</v>
      </c>
      <c r="P638" s="24" t="e">
        <f>L638-#REF!</f>
        <v>#REF!</v>
      </c>
      <c r="Q638" s="1" t="e">
        <f>P638-'ВЕРНАЯ на АВГУСТ'!P638</f>
        <v>#REF!</v>
      </c>
    </row>
    <row r="639" spans="1:17" x14ac:dyDescent="0.25">
      <c r="A639" s="78"/>
      <c r="B639" s="71"/>
      <c r="C639" s="9" t="s">
        <v>7</v>
      </c>
      <c r="D639" s="20">
        <f t="shared" si="89"/>
        <v>301930</v>
      </c>
      <c r="E639" s="10">
        <v>0</v>
      </c>
      <c r="F639" s="10">
        <v>0</v>
      </c>
      <c r="G639" s="10">
        <v>0</v>
      </c>
      <c r="H639" s="10">
        <v>0</v>
      </c>
      <c r="I639" s="10">
        <v>0</v>
      </c>
      <c r="J639" s="10">
        <v>4436.2</v>
      </c>
      <c r="K639" s="10">
        <v>27000</v>
      </c>
      <c r="L639" s="20">
        <f>240493.8+30000</f>
        <v>270493.8</v>
      </c>
      <c r="M639" s="10">
        <v>0</v>
      </c>
      <c r="N639" s="10">
        <v>0</v>
      </c>
      <c r="O639" s="10">
        <v>0</v>
      </c>
      <c r="P639" s="24" t="e">
        <f>L639-#REF!</f>
        <v>#REF!</v>
      </c>
      <c r="Q639" s="1" t="e">
        <f>P639-'ВЕРНАЯ на АВГУСТ'!P639</f>
        <v>#REF!</v>
      </c>
    </row>
    <row r="640" spans="1:17" ht="24" x14ac:dyDescent="0.25">
      <c r="A640" s="78"/>
      <c r="B640" s="71"/>
      <c r="C640" s="9" t="s">
        <v>8</v>
      </c>
      <c r="D640" s="10">
        <f t="shared" si="89"/>
        <v>0</v>
      </c>
      <c r="E640" s="10">
        <v>0</v>
      </c>
      <c r="F640" s="10">
        <v>0</v>
      </c>
      <c r="G640" s="10">
        <v>0</v>
      </c>
      <c r="H640" s="10">
        <v>0</v>
      </c>
      <c r="I640" s="10">
        <v>0</v>
      </c>
      <c r="J640" s="10">
        <v>0</v>
      </c>
      <c r="K640" s="10">
        <v>0</v>
      </c>
      <c r="L640" s="15">
        <v>0</v>
      </c>
      <c r="M640" s="10">
        <v>0</v>
      </c>
      <c r="N640" s="10">
        <v>0</v>
      </c>
      <c r="O640" s="10">
        <v>0</v>
      </c>
      <c r="P640" s="12" t="e">
        <f>L640-#REF!</f>
        <v>#REF!</v>
      </c>
      <c r="Q640" s="1" t="e">
        <f>P640-'ВЕРНАЯ на АВГУСТ'!P640</f>
        <v>#REF!</v>
      </c>
    </row>
    <row r="641" spans="1:17" ht="24" x14ac:dyDescent="0.25">
      <c r="A641" s="78"/>
      <c r="B641" s="71"/>
      <c r="C641" s="9" t="s">
        <v>9</v>
      </c>
      <c r="D641" s="10">
        <f t="shared" si="89"/>
        <v>0</v>
      </c>
      <c r="E641" s="10">
        <v>0</v>
      </c>
      <c r="F641" s="10">
        <v>0</v>
      </c>
      <c r="G641" s="10">
        <v>0</v>
      </c>
      <c r="H641" s="10">
        <v>0</v>
      </c>
      <c r="I641" s="10">
        <v>0</v>
      </c>
      <c r="J641" s="10">
        <v>0</v>
      </c>
      <c r="K641" s="10">
        <v>0</v>
      </c>
      <c r="L641" s="15">
        <v>0</v>
      </c>
      <c r="M641" s="10">
        <v>0</v>
      </c>
      <c r="N641" s="10">
        <v>0</v>
      </c>
      <c r="O641" s="10">
        <v>0</v>
      </c>
      <c r="P641" s="12" t="e">
        <f>L641-#REF!</f>
        <v>#REF!</v>
      </c>
      <c r="Q641" s="1" t="e">
        <f>P641-'ВЕРНАЯ на АВГУСТ'!P641</f>
        <v>#REF!</v>
      </c>
    </row>
    <row r="642" spans="1:17" ht="36" x14ac:dyDescent="0.25">
      <c r="A642" s="78"/>
      <c r="B642" s="71"/>
      <c r="C642" s="9" t="s">
        <v>10</v>
      </c>
      <c r="D642" s="10">
        <f t="shared" si="89"/>
        <v>0</v>
      </c>
      <c r="E642" s="10">
        <v>0</v>
      </c>
      <c r="F642" s="10">
        <v>0</v>
      </c>
      <c r="G642" s="10">
        <v>0</v>
      </c>
      <c r="H642" s="10">
        <v>0</v>
      </c>
      <c r="I642" s="10">
        <v>0</v>
      </c>
      <c r="J642" s="10">
        <v>0</v>
      </c>
      <c r="K642" s="10">
        <v>0</v>
      </c>
      <c r="L642" s="15">
        <v>0</v>
      </c>
      <c r="M642" s="10">
        <v>0</v>
      </c>
      <c r="N642" s="10">
        <v>0</v>
      </c>
      <c r="O642" s="10">
        <v>0</v>
      </c>
      <c r="P642" s="12" t="e">
        <f>L642-#REF!</f>
        <v>#REF!</v>
      </c>
      <c r="Q642" s="1" t="e">
        <f>P642-'ВЕРНАЯ на АВГУСТ'!P642</f>
        <v>#REF!</v>
      </c>
    </row>
    <row r="643" spans="1:17" hidden="1" x14ac:dyDescent="0.25">
      <c r="A643" s="78"/>
      <c r="B643" s="71" t="s">
        <v>13</v>
      </c>
      <c r="C643" s="9" t="s">
        <v>6</v>
      </c>
      <c r="D643" s="20">
        <f t="shared" si="89"/>
        <v>0</v>
      </c>
      <c r="E643" s="10">
        <f>E644+E645+E646+E647</f>
        <v>0</v>
      </c>
      <c r="F643" s="10">
        <f t="shared" ref="F643:O643" si="92">F644+F645+F646+F647</f>
        <v>0</v>
      </c>
      <c r="G643" s="10">
        <f t="shared" si="92"/>
        <v>0</v>
      </c>
      <c r="H643" s="10">
        <f t="shared" si="92"/>
        <v>0</v>
      </c>
      <c r="I643" s="10">
        <f t="shared" si="92"/>
        <v>0</v>
      </c>
      <c r="J643" s="10">
        <f t="shared" si="92"/>
        <v>0</v>
      </c>
      <c r="K643" s="10">
        <f t="shared" si="92"/>
        <v>0</v>
      </c>
      <c r="L643" s="20">
        <f t="shared" si="92"/>
        <v>0</v>
      </c>
      <c r="M643" s="10">
        <f t="shared" si="92"/>
        <v>0</v>
      </c>
      <c r="N643" s="10">
        <f t="shared" si="92"/>
        <v>0</v>
      </c>
      <c r="O643" s="10">
        <f t="shared" si="92"/>
        <v>0</v>
      </c>
      <c r="P643" s="22" t="e">
        <f>L643-#REF!</f>
        <v>#REF!</v>
      </c>
      <c r="Q643" s="1" t="e">
        <f>P643-'ВЕРНАЯ на АВГУСТ'!P643</f>
        <v>#REF!</v>
      </c>
    </row>
    <row r="644" spans="1:17" hidden="1" x14ac:dyDescent="0.25">
      <c r="A644" s="78"/>
      <c r="B644" s="71"/>
      <c r="C644" s="9" t="s">
        <v>7</v>
      </c>
      <c r="D644" s="20">
        <f t="shared" si="89"/>
        <v>0</v>
      </c>
      <c r="E644" s="10">
        <v>0</v>
      </c>
      <c r="F644" s="10">
        <v>0</v>
      </c>
      <c r="G644" s="10">
        <v>0</v>
      </c>
      <c r="H644" s="10">
        <v>0</v>
      </c>
      <c r="I644" s="10">
        <v>0</v>
      </c>
      <c r="J644" s="10">
        <v>0</v>
      </c>
      <c r="K644" s="10">
        <v>0</v>
      </c>
      <c r="L644" s="20">
        <v>0</v>
      </c>
      <c r="M644" s="10">
        <v>0</v>
      </c>
      <c r="N644" s="10">
        <v>0</v>
      </c>
      <c r="O644" s="10">
        <v>0</v>
      </c>
      <c r="P644" s="22" t="e">
        <f>L644-#REF!</f>
        <v>#REF!</v>
      </c>
      <c r="Q644" s="1" t="e">
        <f>P644-'ВЕРНАЯ на АВГУСТ'!P644</f>
        <v>#REF!</v>
      </c>
    </row>
    <row r="645" spans="1:17" ht="24" hidden="1" x14ac:dyDescent="0.25">
      <c r="A645" s="78"/>
      <c r="B645" s="71"/>
      <c r="C645" s="9" t="s">
        <v>8</v>
      </c>
      <c r="D645" s="10">
        <f t="shared" si="89"/>
        <v>0</v>
      </c>
      <c r="E645" s="10">
        <v>0</v>
      </c>
      <c r="F645" s="10">
        <v>0</v>
      </c>
      <c r="G645" s="10">
        <v>0</v>
      </c>
      <c r="H645" s="10">
        <v>0</v>
      </c>
      <c r="I645" s="10">
        <v>0</v>
      </c>
      <c r="J645" s="10">
        <v>0</v>
      </c>
      <c r="K645" s="10">
        <v>0</v>
      </c>
      <c r="L645" s="10">
        <v>0</v>
      </c>
      <c r="M645" s="10">
        <v>0</v>
      </c>
      <c r="N645" s="10">
        <v>0</v>
      </c>
      <c r="O645" s="10">
        <v>0</v>
      </c>
      <c r="P645" s="12" t="e">
        <f>L645-#REF!</f>
        <v>#REF!</v>
      </c>
      <c r="Q645" s="1" t="e">
        <f>P645-'ВЕРНАЯ на АВГУСТ'!P645</f>
        <v>#REF!</v>
      </c>
    </row>
    <row r="646" spans="1:17" ht="24" hidden="1" x14ac:dyDescent="0.25">
      <c r="A646" s="78"/>
      <c r="B646" s="71"/>
      <c r="C646" s="9" t="s">
        <v>9</v>
      </c>
      <c r="D646" s="10">
        <f t="shared" si="89"/>
        <v>0</v>
      </c>
      <c r="E646" s="10">
        <v>0</v>
      </c>
      <c r="F646" s="10">
        <v>0</v>
      </c>
      <c r="G646" s="10">
        <v>0</v>
      </c>
      <c r="H646" s="10">
        <v>0</v>
      </c>
      <c r="I646" s="10">
        <v>0</v>
      </c>
      <c r="J646" s="10">
        <v>0</v>
      </c>
      <c r="K646" s="10">
        <v>0</v>
      </c>
      <c r="L646" s="10">
        <v>0</v>
      </c>
      <c r="M646" s="10">
        <v>0</v>
      </c>
      <c r="N646" s="10">
        <v>0</v>
      </c>
      <c r="O646" s="10">
        <v>0</v>
      </c>
      <c r="P646" s="12" t="e">
        <f>L646-#REF!</f>
        <v>#REF!</v>
      </c>
      <c r="Q646" s="1" t="e">
        <f>P646-'ВЕРНАЯ на АВГУСТ'!P646</f>
        <v>#REF!</v>
      </c>
    </row>
    <row r="647" spans="1:17" ht="36" hidden="1" x14ac:dyDescent="0.25">
      <c r="A647" s="79"/>
      <c r="B647" s="71"/>
      <c r="C647" s="9" t="s">
        <v>10</v>
      </c>
      <c r="D647" s="10">
        <f t="shared" si="89"/>
        <v>0</v>
      </c>
      <c r="E647" s="10">
        <v>0</v>
      </c>
      <c r="F647" s="10">
        <v>0</v>
      </c>
      <c r="G647" s="10">
        <v>0</v>
      </c>
      <c r="H647" s="10">
        <v>0</v>
      </c>
      <c r="I647" s="10">
        <v>0</v>
      </c>
      <c r="J647" s="10">
        <v>0</v>
      </c>
      <c r="K647" s="10">
        <v>0</v>
      </c>
      <c r="L647" s="10">
        <v>0</v>
      </c>
      <c r="M647" s="10">
        <v>0</v>
      </c>
      <c r="N647" s="10">
        <v>0</v>
      </c>
      <c r="O647" s="10">
        <v>0</v>
      </c>
      <c r="P647" s="12" t="e">
        <f>L647-#REF!</f>
        <v>#REF!</v>
      </c>
      <c r="Q647" s="1" t="e">
        <f>P647-'ВЕРНАЯ на АВГУСТ'!P647</f>
        <v>#REF!</v>
      </c>
    </row>
    <row r="648" spans="1:17" ht="21" customHeight="1" x14ac:dyDescent="0.25">
      <c r="A648" s="9"/>
      <c r="B648" s="9"/>
      <c r="C648" s="9"/>
      <c r="D648" s="10"/>
      <c r="E648" s="10"/>
      <c r="F648" s="10"/>
      <c r="G648" s="10"/>
      <c r="H648" s="10"/>
      <c r="I648" s="10"/>
      <c r="J648" s="10"/>
      <c r="K648" s="10"/>
      <c r="L648" s="15"/>
      <c r="M648" s="10"/>
      <c r="N648" s="10"/>
      <c r="O648" s="10"/>
      <c r="P648" s="12" t="e">
        <f>L648-#REF!</f>
        <v>#REF!</v>
      </c>
      <c r="Q648" s="1" t="e">
        <f>P648-'ВЕРНАЯ на АВГУСТ'!P648</f>
        <v>#REF!</v>
      </c>
    </row>
    <row r="649" spans="1:17" x14ac:dyDescent="0.25">
      <c r="A649" s="71" t="s">
        <v>99</v>
      </c>
      <c r="B649" s="71" t="s">
        <v>13</v>
      </c>
      <c r="C649" s="9" t="s">
        <v>6</v>
      </c>
      <c r="D649" s="10">
        <f t="shared" si="89"/>
        <v>547.5</v>
      </c>
      <c r="E649" s="10">
        <v>0</v>
      </c>
      <c r="F649" s="10">
        <v>0</v>
      </c>
      <c r="G649" s="10">
        <v>0</v>
      </c>
      <c r="H649" s="10">
        <v>0</v>
      </c>
      <c r="I649" s="10">
        <v>30</v>
      </c>
      <c r="J649" s="10">
        <v>81.900000000000006</v>
      </c>
      <c r="K649" s="10">
        <v>75.599999999999994</v>
      </c>
      <c r="L649" s="15">
        <v>90</v>
      </c>
      <c r="M649" s="10">
        <v>90</v>
      </c>
      <c r="N649" s="10">
        <v>90</v>
      </c>
      <c r="O649" s="10">
        <v>90</v>
      </c>
      <c r="P649" s="12" t="e">
        <f>L649-#REF!</f>
        <v>#REF!</v>
      </c>
      <c r="Q649" s="1" t="e">
        <f>P649-'ВЕРНАЯ на АВГУСТ'!P649</f>
        <v>#REF!</v>
      </c>
    </row>
    <row r="650" spans="1:17" x14ac:dyDescent="0.25">
      <c r="A650" s="71"/>
      <c r="B650" s="71"/>
      <c r="C650" s="9" t="s">
        <v>7</v>
      </c>
      <c r="D650" s="10">
        <f t="shared" si="89"/>
        <v>547.5</v>
      </c>
      <c r="E650" s="10">
        <v>0</v>
      </c>
      <c r="F650" s="10">
        <v>0</v>
      </c>
      <c r="G650" s="10">
        <v>0</v>
      </c>
      <c r="H650" s="10">
        <v>0</v>
      </c>
      <c r="I650" s="10">
        <v>30</v>
      </c>
      <c r="J650" s="10">
        <v>81.900000000000006</v>
      </c>
      <c r="K650" s="10">
        <v>75.599999999999994</v>
      </c>
      <c r="L650" s="15">
        <v>90</v>
      </c>
      <c r="M650" s="10">
        <v>90</v>
      </c>
      <c r="N650" s="10">
        <v>90</v>
      </c>
      <c r="O650" s="10">
        <v>90</v>
      </c>
      <c r="P650" s="12" t="e">
        <f>L650-#REF!</f>
        <v>#REF!</v>
      </c>
      <c r="Q650" s="1" t="e">
        <f>P650-'ВЕРНАЯ на АВГУСТ'!P650</f>
        <v>#REF!</v>
      </c>
    </row>
    <row r="651" spans="1:17" ht="24" x14ac:dyDescent="0.25">
      <c r="A651" s="71"/>
      <c r="B651" s="71"/>
      <c r="C651" s="9" t="s">
        <v>8</v>
      </c>
      <c r="D651" s="10">
        <f t="shared" si="89"/>
        <v>0</v>
      </c>
      <c r="E651" s="10">
        <v>0</v>
      </c>
      <c r="F651" s="10">
        <v>0</v>
      </c>
      <c r="G651" s="10">
        <v>0</v>
      </c>
      <c r="H651" s="10">
        <v>0</v>
      </c>
      <c r="I651" s="10">
        <v>0</v>
      </c>
      <c r="J651" s="10">
        <v>0</v>
      </c>
      <c r="K651" s="10">
        <v>0</v>
      </c>
      <c r="L651" s="15">
        <v>0</v>
      </c>
      <c r="M651" s="10">
        <v>0</v>
      </c>
      <c r="N651" s="10">
        <v>0</v>
      </c>
      <c r="O651" s="10">
        <v>0</v>
      </c>
      <c r="P651" s="12" t="e">
        <f>L651-#REF!</f>
        <v>#REF!</v>
      </c>
      <c r="Q651" s="1" t="e">
        <f>P651-'ВЕРНАЯ на АВГУСТ'!P651</f>
        <v>#REF!</v>
      </c>
    </row>
    <row r="652" spans="1:17" ht="24" x14ac:dyDescent="0.25">
      <c r="A652" s="71"/>
      <c r="B652" s="71"/>
      <c r="C652" s="9" t="s">
        <v>9</v>
      </c>
      <c r="D652" s="10">
        <f t="shared" si="89"/>
        <v>0</v>
      </c>
      <c r="E652" s="10">
        <v>0</v>
      </c>
      <c r="F652" s="10">
        <v>0</v>
      </c>
      <c r="G652" s="10">
        <v>0</v>
      </c>
      <c r="H652" s="10">
        <v>0</v>
      </c>
      <c r="I652" s="10">
        <v>0</v>
      </c>
      <c r="J652" s="10">
        <v>0</v>
      </c>
      <c r="K652" s="10">
        <v>0</v>
      </c>
      <c r="L652" s="15">
        <v>0</v>
      </c>
      <c r="M652" s="10">
        <v>0</v>
      </c>
      <c r="N652" s="10">
        <v>0</v>
      </c>
      <c r="O652" s="10">
        <v>0</v>
      </c>
      <c r="P652" s="12" t="e">
        <f>L652-#REF!</f>
        <v>#REF!</v>
      </c>
      <c r="Q652" s="1" t="e">
        <f>P652-'ВЕРНАЯ на АВГУСТ'!P652</f>
        <v>#REF!</v>
      </c>
    </row>
    <row r="653" spans="1:17" ht="36" x14ac:dyDescent="0.25">
      <c r="A653" s="71"/>
      <c r="B653" s="71"/>
      <c r="C653" s="9" t="s">
        <v>10</v>
      </c>
      <c r="D653" s="10">
        <f t="shared" si="89"/>
        <v>0</v>
      </c>
      <c r="E653" s="10">
        <v>0</v>
      </c>
      <c r="F653" s="10">
        <v>0</v>
      </c>
      <c r="G653" s="10">
        <v>0</v>
      </c>
      <c r="H653" s="10">
        <v>0</v>
      </c>
      <c r="I653" s="10">
        <v>0</v>
      </c>
      <c r="J653" s="10">
        <v>0</v>
      </c>
      <c r="K653" s="10">
        <v>0</v>
      </c>
      <c r="L653" s="15">
        <v>0</v>
      </c>
      <c r="M653" s="10">
        <v>0</v>
      </c>
      <c r="N653" s="10">
        <v>0</v>
      </c>
      <c r="O653" s="10">
        <v>0</v>
      </c>
      <c r="P653" s="12" t="e">
        <f>L653-#REF!</f>
        <v>#REF!</v>
      </c>
      <c r="Q653" s="1" t="e">
        <f>P653-'ВЕРНАЯ на АВГУСТ'!P653</f>
        <v>#REF!</v>
      </c>
    </row>
    <row r="654" spans="1:17" x14ac:dyDescent="0.25">
      <c r="A654" s="9"/>
      <c r="B654" s="9"/>
      <c r="C654" s="9"/>
      <c r="D654" s="10">
        <f t="shared" si="89"/>
        <v>0</v>
      </c>
      <c r="E654" s="10"/>
      <c r="F654" s="10"/>
      <c r="G654" s="10"/>
      <c r="H654" s="10"/>
      <c r="I654" s="10"/>
      <c r="J654" s="10"/>
      <c r="K654" s="10"/>
      <c r="L654" s="15"/>
      <c r="M654" s="10"/>
      <c r="N654" s="10"/>
      <c r="O654" s="10"/>
      <c r="P654" s="12" t="e">
        <f>L654-#REF!</f>
        <v>#REF!</v>
      </c>
      <c r="Q654" s="1" t="e">
        <f>P654-'ВЕРНАЯ на АВГУСТ'!P654</f>
        <v>#REF!</v>
      </c>
    </row>
    <row r="655" spans="1:17" x14ac:dyDescent="0.25">
      <c r="A655" s="71" t="s">
        <v>100</v>
      </c>
      <c r="B655" s="71" t="s">
        <v>13</v>
      </c>
      <c r="C655" s="9" t="s">
        <v>6</v>
      </c>
      <c r="D655" s="10">
        <f t="shared" si="89"/>
        <v>200000</v>
      </c>
      <c r="E655" s="10">
        <v>0</v>
      </c>
      <c r="F655" s="10">
        <v>0</v>
      </c>
      <c r="G655" s="10">
        <v>0</v>
      </c>
      <c r="H655" s="10">
        <v>0</v>
      </c>
      <c r="I655" s="10">
        <v>0</v>
      </c>
      <c r="J655" s="10">
        <v>200000</v>
      </c>
      <c r="K655" s="10">
        <v>0</v>
      </c>
      <c r="L655" s="15">
        <v>0</v>
      </c>
      <c r="M655" s="10">
        <v>0</v>
      </c>
      <c r="N655" s="10">
        <v>0</v>
      </c>
      <c r="O655" s="10">
        <v>0</v>
      </c>
      <c r="P655" s="12" t="e">
        <f>L655-#REF!</f>
        <v>#REF!</v>
      </c>
      <c r="Q655" s="1" t="e">
        <f>P655-'ВЕРНАЯ на АВГУСТ'!P655</f>
        <v>#REF!</v>
      </c>
    </row>
    <row r="656" spans="1:17" x14ac:dyDescent="0.25">
      <c r="A656" s="71"/>
      <c r="B656" s="71"/>
      <c r="C656" s="9" t="s">
        <v>7</v>
      </c>
      <c r="D656" s="10">
        <f t="shared" si="89"/>
        <v>200000</v>
      </c>
      <c r="E656" s="10">
        <v>0</v>
      </c>
      <c r="F656" s="10">
        <v>0</v>
      </c>
      <c r="G656" s="10">
        <v>0</v>
      </c>
      <c r="H656" s="10">
        <v>0</v>
      </c>
      <c r="I656" s="10">
        <v>0</v>
      </c>
      <c r="J656" s="10">
        <v>200000</v>
      </c>
      <c r="K656" s="10">
        <v>0</v>
      </c>
      <c r="L656" s="15">
        <v>0</v>
      </c>
      <c r="M656" s="10">
        <v>0</v>
      </c>
      <c r="N656" s="10">
        <v>0</v>
      </c>
      <c r="O656" s="10">
        <v>0</v>
      </c>
      <c r="P656" s="12" t="e">
        <f>L656-#REF!</f>
        <v>#REF!</v>
      </c>
      <c r="Q656" s="1" t="e">
        <f>P656-'ВЕРНАЯ на АВГУСТ'!P656</f>
        <v>#REF!</v>
      </c>
    </row>
    <row r="657" spans="1:17" ht="24" x14ac:dyDescent="0.25">
      <c r="A657" s="71"/>
      <c r="B657" s="71"/>
      <c r="C657" s="9" t="s">
        <v>8</v>
      </c>
      <c r="D657" s="10">
        <f t="shared" si="89"/>
        <v>0</v>
      </c>
      <c r="E657" s="10">
        <v>0</v>
      </c>
      <c r="F657" s="10">
        <v>0</v>
      </c>
      <c r="G657" s="10">
        <v>0</v>
      </c>
      <c r="H657" s="10">
        <v>0</v>
      </c>
      <c r="I657" s="10">
        <v>0</v>
      </c>
      <c r="J657" s="10">
        <v>0</v>
      </c>
      <c r="K657" s="10">
        <v>0</v>
      </c>
      <c r="L657" s="15">
        <v>0</v>
      </c>
      <c r="M657" s="10">
        <v>0</v>
      </c>
      <c r="N657" s="10">
        <v>0</v>
      </c>
      <c r="O657" s="10">
        <v>0</v>
      </c>
      <c r="P657" s="12" t="e">
        <f>L657-#REF!</f>
        <v>#REF!</v>
      </c>
      <c r="Q657" s="1" t="e">
        <f>P657-'ВЕРНАЯ на АВГУСТ'!P657</f>
        <v>#REF!</v>
      </c>
    </row>
    <row r="658" spans="1:17" ht="24" x14ac:dyDescent="0.25">
      <c r="A658" s="71"/>
      <c r="B658" s="71"/>
      <c r="C658" s="9" t="s">
        <v>9</v>
      </c>
      <c r="D658" s="10">
        <f t="shared" si="89"/>
        <v>0</v>
      </c>
      <c r="E658" s="10">
        <v>0</v>
      </c>
      <c r="F658" s="10">
        <v>0</v>
      </c>
      <c r="G658" s="10">
        <v>0</v>
      </c>
      <c r="H658" s="10">
        <v>0</v>
      </c>
      <c r="I658" s="10">
        <v>0</v>
      </c>
      <c r="J658" s="10">
        <v>0</v>
      </c>
      <c r="K658" s="10">
        <v>0</v>
      </c>
      <c r="L658" s="15">
        <v>0</v>
      </c>
      <c r="M658" s="10">
        <v>0</v>
      </c>
      <c r="N658" s="10">
        <v>0</v>
      </c>
      <c r="O658" s="10">
        <v>0</v>
      </c>
      <c r="P658" s="12" t="e">
        <f>L658-#REF!</f>
        <v>#REF!</v>
      </c>
      <c r="Q658" s="1" t="e">
        <f>P658-'ВЕРНАЯ на АВГУСТ'!P658</f>
        <v>#REF!</v>
      </c>
    </row>
    <row r="659" spans="1:17" ht="36" x14ac:dyDescent="0.25">
      <c r="A659" s="71"/>
      <c r="B659" s="71"/>
      <c r="C659" s="9" t="s">
        <v>10</v>
      </c>
      <c r="D659" s="10">
        <f t="shared" si="89"/>
        <v>0</v>
      </c>
      <c r="E659" s="10">
        <v>0</v>
      </c>
      <c r="F659" s="10">
        <v>0</v>
      </c>
      <c r="G659" s="10">
        <v>0</v>
      </c>
      <c r="H659" s="10">
        <v>0</v>
      </c>
      <c r="I659" s="10">
        <v>0</v>
      </c>
      <c r="J659" s="10">
        <v>0</v>
      </c>
      <c r="K659" s="10">
        <v>0</v>
      </c>
      <c r="L659" s="15">
        <v>0</v>
      </c>
      <c r="M659" s="10">
        <v>0</v>
      </c>
      <c r="N659" s="10">
        <v>0</v>
      </c>
      <c r="O659" s="10">
        <v>0</v>
      </c>
      <c r="P659" s="12" t="e">
        <f>L659-#REF!</f>
        <v>#REF!</v>
      </c>
      <c r="Q659" s="1" t="e">
        <f>P659-'ВЕРНАЯ на АВГУСТ'!P659</f>
        <v>#REF!</v>
      </c>
    </row>
    <row r="660" spans="1:17" x14ac:dyDescent="0.25">
      <c r="A660" s="9"/>
      <c r="B660" s="9"/>
      <c r="C660" s="9"/>
      <c r="D660" s="10">
        <f t="shared" si="89"/>
        <v>0</v>
      </c>
      <c r="E660" s="10"/>
      <c r="F660" s="10"/>
      <c r="G660" s="10"/>
      <c r="H660" s="10"/>
      <c r="I660" s="10"/>
      <c r="J660" s="10"/>
      <c r="K660" s="10"/>
      <c r="L660" s="15"/>
      <c r="M660" s="10"/>
      <c r="N660" s="10"/>
      <c r="O660" s="10"/>
      <c r="P660" s="12" t="e">
        <f>L660-#REF!</f>
        <v>#REF!</v>
      </c>
      <c r="Q660" s="1" t="e">
        <f>P660-'ВЕРНАЯ на АВГУСТ'!P660</f>
        <v>#REF!</v>
      </c>
    </row>
    <row r="661" spans="1:17" x14ac:dyDescent="0.25">
      <c r="A661" s="71" t="s">
        <v>101</v>
      </c>
      <c r="B661" s="71"/>
      <c r="C661" s="9" t="s">
        <v>6</v>
      </c>
      <c r="D661" s="10">
        <f t="shared" si="89"/>
        <v>98434.6</v>
      </c>
      <c r="E661" s="10">
        <f t="shared" ref="D661:O666" si="93">E668+E674</f>
        <v>0</v>
      </c>
      <c r="F661" s="10">
        <f t="shared" si="93"/>
        <v>0</v>
      </c>
      <c r="G661" s="10">
        <f t="shared" si="93"/>
        <v>0</v>
      </c>
      <c r="H661" s="10">
        <f t="shared" si="93"/>
        <v>0</v>
      </c>
      <c r="I661" s="10">
        <f t="shared" si="93"/>
        <v>0</v>
      </c>
      <c r="J661" s="10">
        <f t="shared" si="93"/>
        <v>28200</v>
      </c>
      <c r="K661" s="10">
        <f t="shared" si="93"/>
        <v>0</v>
      </c>
      <c r="L661" s="15">
        <f t="shared" si="93"/>
        <v>70234.600000000006</v>
      </c>
      <c r="M661" s="10">
        <f t="shared" si="93"/>
        <v>0</v>
      </c>
      <c r="N661" s="10">
        <f t="shared" si="93"/>
        <v>0</v>
      </c>
      <c r="O661" s="10">
        <f t="shared" si="93"/>
        <v>0</v>
      </c>
      <c r="P661" s="12" t="e">
        <f>L661-#REF!</f>
        <v>#REF!</v>
      </c>
      <c r="Q661" s="1" t="e">
        <f>P661-'ВЕРНАЯ на АВГУСТ'!P661</f>
        <v>#REF!</v>
      </c>
    </row>
    <row r="662" spans="1:17" x14ac:dyDescent="0.25">
      <c r="A662" s="71"/>
      <c r="B662" s="71"/>
      <c r="C662" s="9" t="s">
        <v>7</v>
      </c>
      <c r="D662" s="10">
        <f t="shared" si="89"/>
        <v>28200</v>
      </c>
      <c r="E662" s="10">
        <f t="shared" si="93"/>
        <v>0</v>
      </c>
      <c r="F662" s="10">
        <f t="shared" si="93"/>
        <v>0</v>
      </c>
      <c r="G662" s="10">
        <f t="shared" si="93"/>
        <v>0</v>
      </c>
      <c r="H662" s="10">
        <f t="shared" si="93"/>
        <v>0</v>
      </c>
      <c r="I662" s="10">
        <f t="shared" si="93"/>
        <v>0</v>
      </c>
      <c r="J662" s="10">
        <f t="shared" si="93"/>
        <v>28200</v>
      </c>
      <c r="K662" s="10">
        <f t="shared" si="93"/>
        <v>0</v>
      </c>
      <c r="L662" s="15">
        <f t="shared" si="93"/>
        <v>0</v>
      </c>
      <c r="M662" s="10">
        <f t="shared" si="93"/>
        <v>0</v>
      </c>
      <c r="N662" s="10">
        <f t="shared" si="93"/>
        <v>0</v>
      </c>
      <c r="O662" s="10">
        <f t="shared" si="93"/>
        <v>0</v>
      </c>
      <c r="P662" s="12" t="e">
        <f>L662-#REF!</f>
        <v>#REF!</v>
      </c>
      <c r="Q662" s="1" t="e">
        <f>P662-'ВЕРНАЯ на АВГУСТ'!P662</f>
        <v>#REF!</v>
      </c>
    </row>
    <row r="663" spans="1:17" ht="24" x14ac:dyDescent="0.25">
      <c r="A663" s="71"/>
      <c r="B663" s="71"/>
      <c r="C663" s="9" t="s">
        <v>8</v>
      </c>
      <c r="D663" s="10">
        <f t="shared" si="89"/>
        <v>70234.600000000006</v>
      </c>
      <c r="E663" s="10">
        <f t="shared" si="93"/>
        <v>0</v>
      </c>
      <c r="F663" s="10">
        <f t="shared" si="93"/>
        <v>0</v>
      </c>
      <c r="G663" s="10">
        <f t="shared" si="93"/>
        <v>0</v>
      </c>
      <c r="H663" s="10">
        <f t="shared" si="93"/>
        <v>0</v>
      </c>
      <c r="I663" s="10">
        <f t="shared" si="93"/>
        <v>0</v>
      </c>
      <c r="J663" s="10">
        <f t="shared" si="93"/>
        <v>0</v>
      </c>
      <c r="K663" s="10">
        <f t="shared" si="93"/>
        <v>0</v>
      </c>
      <c r="L663" s="15">
        <f t="shared" si="93"/>
        <v>70234.600000000006</v>
      </c>
      <c r="M663" s="10">
        <f t="shared" si="93"/>
        <v>0</v>
      </c>
      <c r="N663" s="10">
        <f t="shared" si="93"/>
        <v>0</v>
      </c>
      <c r="O663" s="10">
        <f t="shared" si="93"/>
        <v>0</v>
      </c>
      <c r="P663" s="12" t="e">
        <f>L663-#REF!</f>
        <v>#REF!</v>
      </c>
      <c r="Q663" s="1" t="e">
        <f>P663-'ВЕРНАЯ на АВГУСТ'!P663</f>
        <v>#REF!</v>
      </c>
    </row>
    <row r="664" spans="1:17" ht="24" x14ac:dyDescent="0.25">
      <c r="A664" s="71"/>
      <c r="B664" s="71"/>
      <c r="C664" s="9" t="s">
        <v>9</v>
      </c>
      <c r="D664" s="10">
        <f t="shared" si="89"/>
        <v>0</v>
      </c>
      <c r="E664" s="10">
        <f t="shared" si="93"/>
        <v>0</v>
      </c>
      <c r="F664" s="10">
        <f t="shared" si="93"/>
        <v>0</v>
      </c>
      <c r="G664" s="10">
        <f t="shared" si="93"/>
        <v>0</v>
      </c>
      <c r="H664" s="10">
        <f t="shared" si="93"/>
        <v>0</v>
      </c>
      <c r="I664" s="10">
        <f t="shared" si="93"/>
        <v>0</v>
      </c>
      <c r="J664" s="10">
        <f t="shared" si="93"/>
        <v>0</v>
      </c>
      <c r="K664" s="10">
        <f t="shared" si="93"/>
        <v>0</v>
      </c>
      <c r="L664" s="15">
        <f t="shared" si="93"/>
        <v>0</v>
      </c>
      <c r="M664" s="10">
        <f t="shared" si="93"/>
        <v>0</v>
      </c>
      <c r="N664" s="10">
        <f t="shared" si="93"/>
        <v>0</v>
      </c>
      <c r="O664" s="10">
        <f t="shared" si="93"/>
        <v>0</v>
      </c>
      <c r="P664" s="12" t="e">
        <f>L664-#REF!</f>
        <v>#REF!</v>
      </c>
      <c r="Q664" s="1" t="e">
        <f>P664-'ВЕРНАЯ на АВГУСТ'!P664</f>
        <v>#REF!</v>
      </c>
    </row>
    <row r="665" spans="1:17" ht="36" x14ac:dyDescent="0.25">
      <c r="A665" s="71"/>
      <c r="B665" s="71"/>
      <c r="C665" s="9" t="s">
        <v>10</v>
      </c>
      <c r="D665" s="10">
        <f t="shared" si="89"/>
        <v>0</v>
      </c>
      <c r="E665" s="10">
        <f t="shared" si="93"/>
        <v>0</v>
      </c>
      <c r="F665" s="10">
        <f t="shared" si="93"/>
        <v>0</v>
      </c>
      <c r="G665" s="10">
        <f t="shared" si="93"/>
        <v>0</v>
      </c>
      <c r="H665" s="10">
        <f t="shared" si="93"/>
        <v>0</v>
      </c>
      <c r="I665" s="10">
        <f t="shared" si="93"/>
        <v>0</v>
      </c>
      <c r="J665" s="10">
        <f t="shared" si="93"/>
        <v>0</v>
      </c>
      <c r="K665" s="10">
        <f t="shared" si="93"/>
        <v>0</v>
      </c>
      <c r="L665" s="15">
        <f t="shared" si="93"/>
        <v>0</v>
      </c>
      <c r="M665" s="10">
        <f t="shared" si="93"/>
        <v>0</v>
      </c>
      <c r="N665" s="10">
        <f t="shared" si="93"/>
        <v>0</v>
      </c>
      <c r="O665" s="10">
        <f t="shared" si="93"/>
        <v>0</v>
      </c>
      <c r="P665" s="12" t="e">
        <f>L665-#REF!</f>
        <v>#REF!</v>
      </c>
      <c r="Q665" s="1" t="e">
        <f>P665-'ВЕРНАЯ на АВГУСТ'!P665</f>
        <v>#REF!</v>
      </c>
    </row>
    <row r="666" spans="1:17" x14ac:dyDescent="0.25">
      <c r="A666" s="71"/>
      <c r="B666" s="9"/>
      <c r="C666" s="9"/>
      <c r="D666" s="10">
        <f t="shared" si="93"/>
        <v>0</v>
      </c>
      <c r="E666" s="10">
        <f t="shared" si="93"/>
        <v>0</v>
      </c>
      <c r="F666" s="10">
        <f t="shared" si="93"/>
        <v>0</v>
      </c>
      <c r="G666" s="10">
        <f t="shared" si="93"/>
        <v>0</v>
      </c>
      <c r="H666" s="10">
        <f t="shared" si="93"/>
        <v>0</v>
      </c>
      <c r="I666" s="10">
        <f t="shared" si="93"/>
        <v>0</v>
      </c>
      <c r="J666" s="10">
        <f t="shared" si="93"/>
        <v>0</v>
      </c>
      <c r="K666" s="10">
        <f t="shared" si="93"/>
        <v>0</v>
      </c>
      <c r="L666" s="15">
        <f t="shared" si="93"/>
        <v>0</v>
      </c>
      <c r="M666" s="10">
        <f t="shared" si="93"/>
        <v>0</v>
      </c>
      <c r="N666" s="10">
        <f t="shared" si="93"/>
        <v>0</v>
      </c>
      <c r="O666" s="10">
        <f t="shared" si="93"/>
        <v>0</v>
      </c>
      <c r="P666" s="12" t="e">
        <f>L666-#REF!</f>
        <v>#REF!</v>
      </c>
      <c r="Q666" s="1" t="e">
        <f>P666-'ВЕРНАЯ на АВГУСТ'!P666</f>
        <v>#REF!</v>
      </c>
    </row>
    <row r="667" spans="1:17" x14ac:dyDescent="0.25">
      <c r="A667" s="71"/>
      <c r="B667" s="71" t="s">
        <v>12</v>
      </c>
      <c r="C667" s="71"/>
      <c r="D667" s="71"/>
      <c r="E667" s="71"/>
      <c r="F667" s="71"/>
      <c r="G667" s="71"/>
      <c r="H667" s="71"/>
      <c r="I667" s="71"/>
      <c r="J667" s="71"/>
      <c r="K667" s="71"/>
      <c r="L667" s="71"/>
      <c r="M667" s="71"/>
      <c r="N667" s="71"/>
      <c r="O667" s="71"/>
      <c r="P667" s="12" t="e">
        <f>L667-#REF!</f>
        <v>#REF!</v>
      </c>
      <c r="Q667" s="1" t="e">
        <f>P667-'ВЕРНАЯ на АВГУСТ'!P667</f>
        <v>#REF!</v>
      </c>
    </row>
    <row r="668" spans="1:17" x14ac:dyDescent="0.25">
      <c r="A668" s="71"/>
      <c r="B668" s="71" t="s">
        <v>13</v>
      </c>
      <c r="C668" s="9" t="s">
        <v>6</v>
      </c>
      <c r="D668" s="10">
        <f t="shared" ref="D668:D714" si="94">SUM(E668:O668)</f>
        <v>98434.6</v>
      </c>
      <c r="E668" s="10">
        <v>0</v>
      </c>
      <c r="F668" s="10">
        <v>0</v>
      </c>
      <c r="G668" s="10">
        <v>0</v>
      </c>
      <c r="H668" s="10">
        <v>0</v>
      </c>
      <c r="I668" s="10">
        <v>0</v>
      </c>
      <c r="J668" s="10">
        <v>28200</v>
      </c>
      <c r="K668" s="10">
        <v>0</v>
      </c>
      <c r="L668" s="15">
        <v>70234.600000000006</v>
      </c>
      <c r="M668" s="10">
        <v>0</v>
      </c>
      <c r="N668" s="10">
        <v>0</v>
      </c>
      <c r="O668" s="10">
        <v>0</v>
      </c>
      <c r="P668" s="12" t="e">
        <f>L668-#REF!</f>
        <v>#REF!</v>
      </c>
      <c r="Q668" s="1" t="e">
        <f>P668-'ВЕРНАЯ на АВГУСТ'!P668</f>
        <v>#REF!</v>
      </c>
    </row>
    <row r="669" spans="1:17" x14ac:dyDescent="0.25">
      <c r="A669" s="71"/>
      <c r="B669" s="71"/>
      <c r="C669" s="9" t="s">
        <v>7</v>
      </c>
      <c r="D669" s="10">
        <f t="shared" si="94"/>
        <v>28200</v>
      </c>
      <c r="E669" s="10">
        <v>0</v>
      </c>
      <c r="F669" s="10">
        <v>0</v>
      </c>
      <c r="G669" s="10">
        <v>0</v>
      </c>
      <c r="H669" s="10">
        <v>0</v>
      </c>
      <c r="I669" s="10">
        <v>0</v>
      </c>
      <c r="J669" s="10">
        <v>28200</v>
      </c>
      <c r="K669" s="10">
        <v>0</v>
      </c>
      <c r="L669" s="15">
        <v>0</v>
      </c>
      <c r="M669" s="10">
        <v>0</v>
      </c>
      <c r="N669" s="10">
        <v>0</v>
      </c>
      <c r="O669" s="10">
        <v>0</v>
      </c>
      <c r="P669" s="12" t="e">
        <f>L669-#REF!</f>
        <v>#REF!</v>
      </c>
      <c r="Q669" s="1" t="e">
        <f>P669-'ВЕРНАЯ на АВГУСТ'!P669</f>
        <v>#REF!</v>
      </c>
    </row>
    <row r="670" spans="1:17" ht="24" x14ac:dyDescent="0.25">
      <c r="A670" s="71"/>
      <c r="B670" s="71"/>
      <c r="C670" s="9" t="s">
        <v>8</v>
      </c>
      <c r="D670" s="10">
        <f t="shared" si="94"/>
        <v>70234.600000000006</v>
      </c>
      <c r="E670" s="10">
        <v>0</v>
      </c>
      <c r="F670" s="10">
        <v>0</v>
      </c>
      <c r="G670" s="10">
        <v>0</v>
      </c>
      <c r="H670" s="10">
        <v>0</v>
      </c>
      <c r="I670" s="10">
        <v>0</v>
      </c>
      <c r="J670" s="10">
        <v>0</v>
      </c>
      <c r="K670" s="10">
        <v>0</v>
      </c>
      <c r="L670" s="15">
        <v>70234.600000000006</v>
      </c>
      <c r="M670" s="10">
        <v>0</v>
      </c>
      <c r="N670" s="10">
        <v>0</v>
      </c>
      <c r="O670" s="10">
        <v>0</v>
      </c>
      <c r="P670" s="12" t="e">
        <f>L670-#REF!</f>
        <v>#REF!</v>
      </c>
      <c r="Q670" s="1" t="e">
        <f>P670-'ВЕРНАЯ на АВГУСТ'!P670</f>
        <v>#REF!</v>
      </c>
    </row>
    <row r="671" spans="1:17" ht="24" x14ac:dyDescent="0.25">
      <c r="A671" s="71"/>
      <c r="B671" s="71"/>
      <c r="C671" s="9" t="s">
        <v>9</v>
      </c>
      <c r="D671" s="10">
        <f t="shared" si="94"/>
        <v>0</v>
      </c>
      <c r="E671" s="10">
        <v>0</v>
      </c>
      <c r="F671" s="10">
        <v>0</v>
      </c>
      <c r="G671" s="10">
        <v>0</v>
      </c>
      <c r="H671" s="10">
        <v>0</v>
      </c>
      <c r="I671" s="10">
        <v>0</v>
      </c>
      <c r="J671" s="10">
        <v>0</v>
      </c>
      <c r="K671" s="10">
        <v>0</v>
      </c>
      <c r="L671" s="15">
        <v>0</v>
      </c>
      <c r="M671" s="10">
        <v>0</v>
      </c>
      <c r="N671" s="10">
        <v>0</v>
      </c>
      <c r="O671" s="10">
        <v>0</v>
      </c>
      <c r="P671" s="12" t="e">
        <f>L671-#REF!</f>
        <v>#REF!</v>
      </c>
      <c r="Q671" s="1" t="e">
        <f>P671-'ВЕРНАЯ на АВГУСТ'!P671</f>
        <v>#REF!</v>
      </c>
    </row>
    <row r="672" spans="1:17" ht="36" x14ac:dyDescent="0.25">
      <c r="A672" s="71"/>
      <c r="B672" s="71"/>
      <c r="C672" s="9" t="s">
        <v>10</v>
      </c>
      <c r="D672" s="10">
        <f t="shared" si="94"/>
        <v>0</v>
      </c>
      <c r="E672" s="10">
        <v>0</v>
      </c>
      <c r="F672" s="10">
        <v>0</v>
      </c>
      <c r="G672" s="10">
        <v>0</v>
      </c>
      <c r="H672" s="10">
        <v>0</v>
      </c>
      <c r="I672" s="10">
        <v>0</v>
      </c>
      <c r="J672" s="10">
        <v>0</v>
      </c>
      <c r="K672" s="10">
        <v>0</v>
      </c>
      <c r="L672" s="15">
        <v>0</v>
      </c>
      <c r="M672" s="10">
        <v>0</v>
      </c>
      <c r="N672" s="10">
        <v>0</v>
      </c>
      <c r="O672" s="10">
        <v>0</v>
      </c>
      <c r="P672" s="12" t="e">
        <f>L672-#REF!</f>
        <v>#REF!</v>
      </c>
      <c r="Q672" s="1" t="e">
        <f>P672-'ВЕРНАЯ на АВГУСТ'!P672</f>
        <v>#REF!</v>
      </c>
    </row>
    <row r="673" spans="1:17" x14ac:dyDescent="0.25">
      <c r="A673" s="71"/>
      <c r="B673" s="9"/>
      <c r="C673" s="9"/>
      <c r="D673" s="10">
        <f t="shared" si="94"/>
        <v>0</v>
      </c>
      <c r="E673" s="10"/>
      <c r="F673" s="10"/>
      <c r="G673" s="10"/>
      <c r="H673" s="10"/>
      <c r="I673" s="10"/>
      <c r="J673" s="10"/>
      <c r="K673" s="10"/>
      <c r="L673" s="15"/>
      <c r="M673" s="10"/>
      <c r="N673" s="10"/>
      <c r="O673" s="10"/>
      <c r="P673" s="12" t="e">
        <f>L673-#REF!</f>
        <v>#REF!</v>
      </c>
      <c r="Q673" s="1" t="e">
        <f>P673-'ВЕРНАЯ на АВГУСТ'!P673</f>
        <v>#REF!</v>
      </c>
    </row>
    <row r="674" spans="1:17" x14ac:dyDescent="0.25">
      <c r="A674" s="71"/>
      <c r="B674" s="71" t="s">
        <v>17</v>
      </c>
      <c r="C674" s="9" t="s">
        <v>6</v>
      </c>
      <c r="D674" s="10">
        <f t="shared" si="94"/>
        <v>0</v>
      </c>
      <c r="E674" s="10">
        <f>SUM(E675:E678)</f>
        <v>0</v>
      </c>
      <c r="F674" s="10">
        <f t="shared" ref="F674:O674" si="95">SUM(F675:F678)</f>
        <v>0</v>
      </c>
      <c r="G674" s="10">
        <f t="shared" si="95"/>
        <v>0</v>
      </c>
      <c r="H674" s="10">
        <f t="shared" si="95"/>
        <v>0</v>
      </c>
      <c r="I674" s="10">
        <f t="shared" si="95"/>
        <v>0</v>
      </c>
      <c r="J674" s="10">
        <f t="shared" si="95"/>
        <v>0</v>
      </c>
      <c r="K674" s="10">
        <f t="shared" si="95"/>
        <v>0</v>
      </c>
      <c r="L674" s="15">
        <f t="shared" si="95"/>
        <v>0</v>
      </c>
      <c r="M674" s="10">
        <f t="shared" si="95"/>
        <v>0</v>
      </c>
      <c r="N674" s="10">
        <f t="shared" si="95"/>
        <v>0</v>
      </c>
      <c r="O674" s="10">
        <f t="shared" si="95"/>
        <v>0</v>
      </c>
      <c r="P674" s="12" t="e">
        <f>L674-#REF!</f>
        <v>#REF!</v>
      </c>
      <c r="Q674" s="1" t="e">
        <f>P674-'ВЕРНАЯ на АВГУСТ'!P674</f>
        <v>#REF!</v>
      </c>
    </row>
    <row r="675" spans="1:17" x14ac:dyDescent="0.25">
      <c r="A675" s="71"/>
      <c r="B675" s="71"/>
      <c r="C675" s="9" t="s">
        <v>7</v>
      </c>
      <c r="D675" s="10">
        <f t="shared" si="94"/>
        <v>0</v>
      </c>
      <c r="E675" s="9"/>
      <c r="F675" s="10">
        <v>0</v>
      </c>
      <c r="G675" s="10">
        <v>0</v>
      </c>
      <c r="H675" s="10">
        <v>0</v>
      </c>
      <c r="I675" s="10">
        <v>0</v>
      </c>
      <c r="J675" s="10">
        <v>0</v>
      </c>
      <c r="K675" s="10">
        <v>0</v>
      </c>
      <c r="L675" s="15">
        <v>0</v>
      </c>
      <c r="M675" s="10">
        <v>0</v>
      </c>
      <c r="N675" s="10">
        <v>0</v>
      </c>
      <c r="O675" s="10">
        <v>0</v>
      </c>
      <c r="P675" s="12" t="e">
        <f>L675-#REF!</f>
        <v>#REF!</v>
      </c>
      <c r="Q675" s="1" t="e">
        <f>P675-'ВЕРНАЯ на АВГУСТ'!P675</f>
        <v>#REF!</v>
      </c>
    </row>
    <row r="676" spans="1:17" ht="24" x14ac:dyDescent="0.25">
      <c r="A676" s="71"/>
      <c r="B676" s="71"/>
      <c r="C676" s="9" t="s">
        <v>8</v>
      </c>
      <c r="D676" s="10">
        <f t="shared" si="94"/>
        <v>0</v>
      </c>
      <c r="E676" s="10">
        <v>0</v>
      </c>
      <c r="F676" s="10">
        <v>0</v>
      </c>
      <c r="G676" s="10">
        <v>0</v>
      </c>
      <c r="H676" s="10">
        <v>0</v>
      </c>
      <c r="I676" s="10">
        <v>0</v>
      </c>
      <c r="J676" s="10">
        <v>0</v>
      </c>
      <c r="K676" s="10">
        <v>0</v>
      </c>
      <c r="L676" s="15">
        <v>0</v>
      </c>
      <c r="M676" s="10">
        <v>0</v>
      </c>
      <c r="N676" s="10">
        <v>0</v>
      </c>
      <c r="O676" s="10">
        <v>0</v>
      </c>
      <c r="P676" s="12" t="e">
        <f>L676-#REF!</f>
        <v>#REF!</v>
      </c>
      <c r="Q676" s="1" t="e">
        <f>P676-'ВЕРНАЯ на АВГУСТ'!P676</f>
        <v>#REF!</v>
      </c>
    </row>
    <row r="677" spans="1:17" ht="24" x14ac:dyDescent="0.25">
      <c r="A677" s="71"/>
      <c r="B677" s="71"/>
      <c r="C677" s="9" t="s">
        <v>9</v>
      </c>
      <c r="D677" s="10">
        <f t="shared" si="94"/>
        <v>0</v>
      </c>
      <c r="E677" s="10">
        <v>0</v>
      </c>
      <c r="F677" s="10">
        <v>0</v>
      </c>
      <c r="G677" s="10">
        <v>0</v>
      </c>
      <c r="H677" s="10">
        <v>0</v>
      </c>
      <c r="I677" s="10">
        <v>0</v>
      </c>
      <c r="J677" s="10">
        <v>0</v>
      </c>
      <c r="K677" s="10">
        <v>0</v>
      </c>
      <c r="L677" s="15">
        <v>0</v>
      </c>
      <c r="M677" s="10">
        <v>0</v>
      </c>
      <c r="N677" s="10">
        <v>0</v>
      </c>
      <c r="O677" s="10">
        <v>0</v>
      </c>
      <c r="P677" s="12" t="e">
        <f>L677-#REF!</f>
        <v>#REF!</v>
      </c>
      <c r="Q677" s="1" t="e">
        <f>P677-'ВЕРНАЯ на АВГУСТ'!P677</f>
        <v>#REF!</v>
      </c>
    </row>
    <row r="678" spans="1:17" ht="36" x14ac:dyDescent="0.25">
      <c r="A678" s="71"/>
      <c r="B678" s="71"/>
      <c r="C678" s="9" t="s">
        <v>10</v>
      </c>
      <c r="D678" s="10">
        <f t="shared" si="94"/>
        <v>0</v>
      </c>
      <c r="E678" s="10">
        <v>0</v>
      </c>
      <c r="F678" s="10">
        <v>0</v>
      </c>
      <c r="G678" s="10">
        <v>0</v>
      </c>
      <c r="H678" s="10">
        <v>0</v>
      </c>
      <c r="I678" s="10">
        <v>0</v>
      </c>
      <c r="J678" s="10">
        <v>0</v>
      </c>
      <c r="K678" s="10">
        <v>0</v>
      </c>
      <c r="L678" s="15">
        <v>0</v>
      </c>
      <c r="M678" s="10">
        <v>0</v>
      </c>
      <c r="N678" s="10">
        <v>0</v>
      </c>
      <c r="O678" s="10">
        <v>0</v>
      </c>
      <c r="P678" s="12" t="e">
        <f>L678-#REF!</f>
        <v>#REF!</v>
      </c>
      <c r="Q678" s="1" t="e">
        <f>P678-'ВЕРНАЯ на АВГУСТ'!P678</f>
        <v>#REF!</v>
      </c>
    </row>
    <row r="679" spans="1:17" x14ac:dyDescent="0.25">
      <c r="A679" s="9"/>
      <c r="B679" s="9"/>
      <c r="C679" s="9"/>
      <c r="D679" s="10">
        <f t="shared" si="94"/>
        <v>0</v>
      </c>
      <c r="E679" s="10"/>
      <c r="F679" s="10"/>
      <c r="G679" s="10"/>
      <c r="H679" s="10"/>
      <c r="I679" s="10"/>
      <c r="J679" s="10"/>
      <c r="K679" s="10"/>
      <c r="L679" s="15"/>
      <c r="M679" s="10"/>
      <c r="N679" s="10"/>
      <c r="O679" s="10"/>
      <c r="P679" s="12" t="e">
        <f>L679-#REF!</f>
        <v>#REF!</v>
      </c>
      <c r="Q679" s="1" t="e">
        <f>P679-'ВЕРНАЯ на АВГУСТ'!P679</f>
        <v>#REF!</v>
      </c>
    </row>
    <row r="680" spans="1:17" x14ac:dyDescent="0.25">
      <c r="A680" s="71" t="s">
        <v>102</v>
      </c>
      <c r="B680" s="71" t="s">
        <v>17</v>
      </c>
      <c r="C680" s="9" t="s">
        <v>6</v>
      </c>
      <c r="D680" s="10">
        <f t="shared" si="94"/>
        <v>34180</v>
      </c>
      <c r="E680" s="10">
        <f>SUM(E681:E685)</f>
        <v>0</v>
      </c>
      <c r="F680" s="10">
        <f t="shared" ref="F680:O680" si="96">SUM(F681:F685)</f>
        <v>0</v>
      </c>
      <c r="G680" s="10">
        <f t="shared" si="96"/>
        <v>0</v>
      </c>
      <c r="H680" s="10">
        <f t="shared" si="96"/>
        <v>0</v>
      </c>
      <c r="I680" s="10">
        <f t="shared" si="96"/>
        <v>0</v>
      </c>
      <c r="J680" s="10">
        <f t="shared" si="96"/>
        <v>34180</v>
      </c>
      <c r="K680" s="10">
        <f t="shared" si="96"/>
        <v>0</v>
      </c>
      <c r="L680" s="15">
        <f t="shared" si="96"/>
        <v>0</v>
      </c>
      <c r="M680" s="10">
        <f t="shared" si="96"/>
        <v>0</v>
      </c>
      <c r="N680" s="10">
        <f t="shared" si="96"/>
        <v>0</v>
      </c>
      <c r="O680" s="10">
        <f t="shared" si="96"/>
        <v>0</v>
      </c>
      <c r="P680" s="12" t="e">
        <f>L680-#REF!</f>
        <v>#REF!</v>
      </c>
      <c r="Q680" s="1" t="e">
        <f>P680-'ВЕРНАЯ на АВГУСТ'!P680</f>
        <v>#REF!</v>
      </c>
    </row>
    <row r="681" spans="1:17" x14ac:dyDescent="0.25">
      <c r="A681" s="71"/>
      <c r="B681" s="71"/>
      <c r="C681" s="9" t="s">
        <v>7</v>
      </c>
      <c r="D681" s="10">
        <f t="shared" si="94"/>
        <v>0</v>
      </c>
      <c r="E681" s="10">
        <v>0</v>
      </c>
      <c r="F681" s="10">
        <v>0</v>
      </c>
      <c r="G681" s="10">
        <v>0</v>
      </c>
      <c r="H681" s="10">
        <v>0</v>
      </c>
      <c r="I681" s="10">
        <v>0</v>
      </c>
      <c r="J681" s="10">
        <v>0</v>
      </c>
      <c r="K681" s="10">
        <v>0</v>
      </c>
      <c r="L681" s="15">
        <v>0</v>
      </c>
      <c r="M681" s="10">
        <v>0</v>
      </c>
      <c r="N681" s="10">
        <v>0</v>
      </c>
      <c r="O681" s="10">
        <v>0</v>
      </c>
      <c r="P681" s="12" t="e">
        <f>L681-#REF!</f>
        <v>#REF!</v>
      </c>
      <c r="Q681" s="1" t="e">
        <f>P681-'ВЕРНАЯ на АВГУСТ'!P681</f>
        <v>#REF!</v>
      </c>
    </row>
    <row r="682" spans="1:17" ht="24" x14ac:dyDescent="0.25">
      <c r="A682" s="71"/>
      <c r="B682" s="71"/>
      <c r="C682" s="9" t="s">
        <v>8</v>
      </c>
      <c r="D682" s="10">
        <f t="shared" si="94"/>
        <v>0</v>
      </c>
      <c r="E682" s="10">
        <v>0</v>
      </c>
      <c r="F682" s="10">
        <v>0</v>
      </c>
      <c r="G682" s="10">
        <v>0</v>
      </c>
      <c r="H682" s="10">
        <v>0</v>
      </c>
      <c r="I682" s="10">
        <v>0</v>
      </c>
      <c r="J682" s="10">
        <v>0</v>
      </c>
      <c r="K682" s="10">
        <v>0</v>
      </c>
      <c r="L682" s="15">
        <v>0</v>
      </c>
      <c r="M682" s="10">
        <v>0</v>
      </c>
      <c r="N682" s="10">
        <v>0</v>
      </c>
      <c r="O682" s="10">
        <v>0</v>
      </c>
      <c r="P682" s="12" t="e">
        <f>L682-#REF!</f>
        <v>#REF!</v>
      </c>
      <c r="Q682" s="1" t="e">
        <f>P682-'ВЕРНАЯ на АВГУСТ'!P682</f>
        <v>#REF!</v>
      </c>
    </row>
    <row r="683" spans="1:17" ht="24" x14ac:dyDescent="0.25">
      <c r="A683" s="71"/>
      <c r="B683" s="71"/>
      <c r="C683" s="9" t="s">
        <v>9</v>
      </c>
      <c r="D683" s="10">
        <f t="shared" si="94"/>
        <v>0</v>
      </c>
      <c r="E683" s="10">
        <v>0</v>
      </c>
      <c r="F683" s="10">
        <v>0</v>
      </c>
      <c r="G683" s="10">
        <v>0</v>
      </c>
      <c r="H683" s="10">
        <v>0</v>
      </c>
      <c r="I683" s="10">
        <v>0</v>
      </c>
      <c r="J683" s="10">
        <v>0</v>
      </c>
      <c r="K683" s="10">
        <v>0</v>
      </c>
      <c r="L683" s="15">
        <v>0</v>
      </c>
      <c r="M683" s="10">
        <v>0</v>
      </c>
      <c r="N683" s="10">
        <v>0</v>
      </c>
      <c r="O683" s="10">
        <v>0</v>
      </c>
      <c r="P683" s="12" t="e">
        <f>L683-#REF!</f>
        <v>#REF!</v>
      </c>
      <c r="Q683" s="1" t="e">
        <f>P683-'ВЕРНАЯ на АВГУСТ'!P683</f>
        <v>#REF!</v>
      </c>
    </row>
    <row r="684" spans="1:17" ht="36" x14ac:dyDescent="0.25">
      <c r="A684" s="71"/>
      <c r="B684" s="71"/>
      <c r="C684" s="9" t="s">
        <v>10</v>
      </c>
      <c r="D684" s="10">
        <f t="shared" si="94"/>
        <v>0</v>
      </c>
      <c r="E684" s="10">
        <v>0</v>
      </c>
      <c r="F684" s="10">
        <v>0</v>
      </c>
      <c r="G684" s="10">
        <v>0</v>
      </c>
      <c r="H684" s="10">
        <v>0</v>
      </c>
      <c r="I684" s="10">
        <v>0</v>
      </c>
      <c r="J684" s="10">
        <v>0</v>
      </c>
      <c r="K684" s="10">
        <v>0</v>
      </c>
      <c r="L684" s="15">
        <v>0</v>
      </c>
      <c r="M684" s="10">
        <v>0</v>
      </c>
      <c r="N684" s="10">
        <v>0</v>
      </c>
      <c r="O684" s="10">
        <v>0</v>
      </c>
      <c r="P684" s="12" t="e">
        <f>L684-#REF!</f>
        <v>#REF!</v>
      </c>
      <c r="Q684" s="1" t="e">
        <f>P684-'ВЕРНАЯ на АВГУСТ'!P684</f>
        <v>#REF!</v>
      </c>
    </row>
    <row r="685" spans="1:17" ht="72" x14ac:dyDescent="0.25">
      <c r="A685" s="71"/>
      <c r="B685" s="71"/>
      <c r="C685" s="9" t="s">
        <v>11</v>
      </c>
      <c r="D685" s="10">
        <f t="shared" si="94"/>
        <v>34180</v>
      </c>
      <c r="E685" s="10">
        <v>0</v>
      </c>
      <c r="F685" s="10">
        <v>0</v>
      </c>
      <c r="G685" s="10">
        <v>0</v>
      </c>
      <c r="H685" s="10">
        <v>0</v>
      </c>
      <c r="I685" s="10">
        <v>0</v>
      </c>
      <c r="J685" s="10">
        <v>34180</v>
      </c>
      <c r="K685" s="10">
        <v>0</v>
      </c>
      <c r="L685" s="15">
        <v>0</v>
      </c>
      <c r="M685" s="10">
        <v>0</v>
      </c>
      <c r="N685" s="10">
        <v>0</v>
      </c>
      <c r="O685" s="10">
        <v>0</v>
      </c>
      <c r="P685" s="12" t="e">
        <f>L685-#REF!</f>
        <v>#REF!</v>
      </c>
      <c r="Q685" s="1" t="e">
        <f>P685-'ВЕРНАЯ на АВГУСТ'!P685</f>
        <v>#REF!</v>
      </c>
    </row>
    <row r="686" spans="1:17" x14ac:dyDescent="0.25">
      <c r="A686" s="71" t="s">
        <v>103</v>
      </c>
      <c r="B686" s="71" t="s">
        <v>17</v>
      </c>
      <c r="C686" s="9" t="s">
        <v>6</v>
      </c>
      <c r="D686" s="10">
        <f t="shared" si="94"/>
        <v>9773</v>
      </c>
      <c r="E686" s="10">
        <v>0</v>
      </c>
      <c r="F686" s="10">
        <v>0</v>
      </c>
      <c r="G686" s="10">
        <v>0</v>
      </c>
      <c r="H686" s="10">
        <v>0</v>
      </c>
      <c r="I686" s="10">
        <v>0</v>
      </c>
      <c r="J686" s="10">
        <v>9773</v>
      </c>
      <c r="K686" s="10">
        <v>0</v>
      </c>
      <c r="L686" s="15">
        <v>0</v>
      </c>
      <c r="M686" s="10">
        <v>0</v>
      </c>
      <c r="N686" s="10">
        <v>0</v>
      </c>
      <c r="O686" s="10">
        <v>0</v>
      </c>
      <c r="P686" s="12" t="e">
        <f>L686-#REF!</f>
        <v>#REF!</v>
      </c>
      <c r="Q686" s="1" t="e">
        <f>P686-'ВЕРНАЯ на АВГУСТ'!P686</f>
        <v>#REF!</v>
      </c>
    </row>
    <row r="687" spans="1:17" x14ac:dyDescent="0.25">
      <c r="A687" s="71"/>
      <c r="B687" s="71"/>
      <c r="C687" s="9" t="s">
        <v>7</v>
      </c>
      <c r="D687" s="10">
        <f t="shared" si="94"/>
        <v>0</v>
      </c>
      <c r="E687" s="10">
        <v>0</v>
      </c>
      <c r="F687" s="10">
        <v>0</v>
      </c>
      <c r="G687" s="10">
        <v>0</v>
      </c>
      <c r="H687" s="10">
        <v>0</v>
      </c>
      <c r="I687" s="10">
        <v>0</v>
      </c>
      <c r="J687" s="10">
        <v>0</v>
      </c>
      <c r="K687" s="10">
        <v>0</v>
      </c>
      <c r="L687" s="15">
        <v>0</v>
      </c>
      <c r="M687" s="10">
        <v>0</v>
      </c>
      <c r="N687" s="10">
        <v>0</v>
      </c>
      <c r="O687" s="10">
        <v>0</v>
      </c>
      <c r="P687" s="12" t="e">
        <f>L687-#REF!</f>
        <v>#REF!</v>
      </c>
      <c r="Q687" s="1" t="e">
        <f>P687-'ВЕРНАЯ на АВГУСТ'!P687</f>
        <v>#REF!</v>
      </c>
    </row>
    <row r="688" spans="1:17" ht="24" x14ac:dyDescent="0.25">
      <c r="A688" s="71"/>
      <c r="B688" s="71"/>
      <c r="C688" s="9" t="s">
        <v>8</v>
      </c>
      <c r="D688" s="10">
        <f t="shared" si="94"/>
        <v>0</v>
      </c>
      <c r="E688" s="10">
        <v>0</v>
      </c>
      <c r="F688" s="10">
        <v>0</v>
      </c>
      <c r="G688" s="10">
        <v>0</v>
      </c>
      <c r="H688" s="10">
        <v>0</v>
      </c>
      <c r="I688" s="10">
        <v>0</v>
      </c>
      <c r="J688" s="10">
        <v>0</v>
      </c>
      <c r="K688" s="10">
        <v>0</v>
      </c>
      <c r="L688" s="15">
        <v>0</v>
      </c>
      <c r="M688" s="10">
        <v>0</v>
      </c>
      <c r="N688" s="10">
        <v>0</v>
      </c>
      <c r="O688" s="10">
        <v>0</v>
      </c>
      <c r="P688" s="12" t="e">
        <f>L688-#REF!</f>
        <v>#REF!</v>
      </c>
      <c r="Q688" s="1" t="e">
        <f>P688-'ВЕРНАЯ на АВГУСТ'!P688</f>
        <v>#REF!</v>
      </c>
    </row>
    <row r="689" spans="1:17" ht="24" x14ac:dyDescent="0.25">
      <c r="A689" s="71"/>
      <c r="B689" s="71"/>
      <c r="C689" s="9" t="s">
        <v>9</v>
      </c>
      <c r="D689" s="10">
        <f t="shared" si="94"/>
        <v>0</v>
      </c>
      <c r="E689" s="10">
        <v>0</v>
      </c>
      <c r="F689" s="10">
        <v>0</v>
      </c>
      <c r="G689" s="10">
        <v>0</v>
      </c>
      <c r="H689" s="10">
        <v>0</v>
      </c>
      <c r="I689" s="10">
        <v>0</v>
      </c>
      <c r="J689" s="10">
        <v>0</v>
      </c>
      <c r="K689" s="10">
        <v>0</v>
      </c>
      <c r="L689" s="15">
        <v>0</v>
      </c>
      <c r="M689" s="10">
        <v>0</v>
      </c>
      <c r="N689" s="10">
        <v>0</v>
      </c>
      <c r="O689" s="10">
        <v>0</v>
      </c>
      <c r="P689" s="12" t="e">
        <f>L689-#REF!</f>
        <v>#REF!</v>
      </c>
      <c r="Q689" s="1" t="e">
        <f>P689-'ВЕРНАЯ на АВГУСТ'!P689</f>
        <v>#REF!</v>
      </c>
    </row>
    <row r="690" spans="1:17" ht="36" x14ac:dyDescent="0.25">
      <c r="A690" s="71"/>
      <c r="B690" s="71"/>
      <c r="C690" s="9" t="s">
        <v>10</v>
      </c>
      <c r="D690" s="10">
        <f t="shared" si="94"/>
        <v>0</v>
      </c>
      <c r="E690" s="10">
        <v>0</v>
      </c>
      <c r="F690" s="10">
        <v>0</v>
      </c>
      <c r="G690" s="10">
        <v>0</v>
      </c>
      <c r="H690" s="10">
        <v>0</v>
      </c>
      <c r="I690" s="10">
        <v>0</v>
      </c>
      <c r="J690" s="10">
        <v>0</v>
      </c>
      <c r="K690" s="10">
        <v>0</v>
      </c>
      <c r="L690" s="15">
        <v>0</v>
      </c>
      <c r="M690" s="10">
        <v>0</v>
      </c>
      <c r="N690" s="10">
        <v>0</v>
      </c>
      <c r="O690" s="10">
        <v>0</v>
      </c>
      <c r="P690" s="12" t="e">
        <f>L690-#REF!</f>
        <v>#REF!</v>
      </c>
      <c r="Q690" s="1" t="e">
        <f>P690-'ВЕРНАЯ на АВГУСТ'!P690</f>
        <v>#REF!</v>
      </c>
    </row>
    <row r="691" spans="1:17" ht="72" x14ac:dyDescent="0.25">
      <c r="A691" s="71"/>
      <c r="B691" s="71"/>
      <c r="C691" s="9" t="s">
        <v>11</v>
      </c>
      <c r="D691" s="10">
        <f t="shared" si="94"/>
        <v>9773</v>
      </c>
      <c r="E691" s="10">
        <v>0</v>
      </c>
      <c r="F691" s="10">
        <v>0</v>
      </c>
      <c r="G691" s="10">
        <v>0</v>
      </c>
      <c r="H691" s="10">
        <v>0</v>
      </c>
      <c r="I691" s="10">
        <v>0</v>
      </c>
      <c r="J691" s="10">
        <v>9773</v>
      </c>
      <c r="K691" s="10">
        <v>0</v>
      </c>
      <c r="L691" s="15">
        <v>0</v>
      </c>
      <c r="M691" s="10">
        <v>0</v>
      </c>
      <c r="N691" s="10">
        <v>0</v>
      </c>
      <c r="O691" s="10">
        <v>0</v>
      </c>
      <c r="P691" s="12" t="e">
        <f>L691-#REF!</f>
        <v>#REF!</v>
      </c>
      <c r="Q691" s="1" t="e">
        <f>P691-'ВЕРНАЯ на АВГУСТ'!P691</f>
        <v>#REF!</v>
      </c>
    </row>
    <row r="692" spans="1:17" x14ac:dyDescent="0.25">
      <c r="A692" s="71" t="s">
        <v>104</v>
      </c>
      <c r="B692" s="71" t="s">
        <v>17</v>
      </c>
      <c r="C692" s="9" t="s">
        <v>6</v>
      </c>
      <c r="D692" s="10">
        <f t="shared" si="94"/>
        <v>1683336.2999999998</v>
      </c>
      <c r="E692" s="10">
        <v>0</v>
      </c>
      <c r="F692" s="10">
        <v>0</v>
      </c>
      <c r="G692" s="10">
        <v>0</v>
      </c>
      <c r="H692" s="10">
        <v>0</v>
      </c>
      <c r="I692" s="10">
        <v>0</v>
      </c>
      <c r="J692" s="10">
        <v>0</v>
      </c>
      <c r="K692" s="10">
        <v>212720.2</v>
      </c>
      <c r="L692" s="15">
        <v>600000</v>
      </c>
      <c r="M692" s="10">
        <v>870616.1</v>
      </c>
      <c r="N692" s="10">
        <v>0</v>
      </c>
      <c r="O692" s="10">
        <v>0</v>
      </c>
      <c r="P692" s="12" t="e">
        <f>L692-#REF!</f>
        <v>#REF!</v>
      </c>
      <c r="Q692" s="1" t="e">
        <f>P692-'ВЕРНАЯ на АВГУСТ'!P692</f>
        <v>#REF!</v>
      </c>
    </row>
    <row r="693" spans="1:17" x14ac:dyDescent="0.25">
      <c r="A693" s="71"/>
      <c r="B693" s="71"/>
      <c r="C693" s="9" t="s">
        <v>7</v>
      </c>
      <c r="D693" s="10">
        <f t="shared" si="94"/>
        <v>206203.3</v>
      </c>
      <c r="E693" s="10">
        <v>0</v>
      </c>
      <c r="F693" s="10">
        <v>0</v>
      </c>
      <c r="G693" s="10">
        <v>0</v>
      </c>
      <c r="H693" s="10">
        <v>0</v>
      </c>
      <c r="I693" s="10">
        <v>0</v>
      </c>
      <c r="J693" s="10">
        <v>0</v>
      </c>
      <c r="K693" s="10">
        <v>23399.200000000001</v>
      </c>
      <c r="L693" s="15">
        <v>66000</v>
      </c>
      <c r="M693" s="10">
        <v>116804.1</v>
      </c>
      <c r="N693" s="10">
        <v>0</v>
      </c>
      <c r="O693" s="10">
        <v>0</v>
      </c>
      <c r="P693" s="12" t="e">
        <f>L693-#REF!</f>
        <v>#REF!</v>
      </c>
      <c r="Q693" s="1" t="e">
        <f>P693-'ВЕРНАЯ на АВГУСТ'!P693</f>
        <v>#REF!</v>
      </c>
    </row>
    <row r="694" spans="1:17" ht="24" x14ac:dyDescent="0.25">
      <c r="A694" s="71"/>
      <c r="B694" s="71"/>
      <c r="C694" s="9" t="s">
        <v>8</v>
      </c>
      <c r="D694" s="10">
        <f t="shared" si="94"/>
        <v>1477133</v>
      </c>
      <c r="E694" s="10">
        <v>0</v>
      </c>
      <c r="F694" s="10">
        <v>0</v>
      </c>
      <c r="G694" s="10">
        <v>0</v>
      </c>
      <c r="H694" s="10">
        <v>0</v>
      </c>
      <c r="I694" s="10">
        <v>0</v>
      </c>
      <c r="J694" s="10">
        <v>0</v>
      </c>
      <c r="K694" s="10">
        <v>189321</v>
      </c>
      <c r="L694" s="15">
        <v>534000</v>
      </c>
      <c r="M694" s="10">
        <v>753812</v>
      </c>
      <c r="N694" s="10">
        <v>0</v>
      </c>
      <c r="O694" s="10">
        <v>0</v>
      </c>
      <c r="P694" s="12" t="e">
        <f>L694-#REF!</f>
        <v>#REF!</v>
      </c>
      <c r="Q694" s="1" t="e">
        <f>P694-'ВЕРНАЯ на АВГУСТ'!P694</f>
        <v>#REF!</v>
      </c>
    </row>
    <row r="695" spans="1:17" ht="24" x14ac:dyDescent="0.25">
      <c r="A695" s="71"/>
      <c r="B695" s="71"/>
      <c r="C695" s="9" t="s">
        <v>9</v>
      </c>
      <c r="D695" s="10">
        <f t="shared" si="94"/>
        <v>0</v>
      </c>
      <c r="E695" s="10">
        <v>0</v>
      </c>
      <c r="F695" s="10">
        <v>0</v>
      </c>
      <c r="G695" s="10">
        <v>0</v>
      </c>
      <c r="H695" s="10">
        <v>0</v>
      </c>
      <c r="I695" s="10">
        <v>0</v>
      </c>
      <c r="J695" s="10">
        <v>0</v>
      </c>
      <c r="K695" s="10">
        <v>0</v>
      </c>
      <c r="L695" s="15">
        <v>0</v>
      </c>
      <c r="M695" s="10">
        <v>0</v>
      </c>
      <c r="N695" s="10">
        <v>0</v>
      </c>
      <c r="O695" s="10">
        <v>0</v>
      </c>
      <c r="P695" s="12" t="e">
        <f>L695-#REF!</f>
        <v>#REF!</v>
      </c>
      <c r="Q695" s="1" t="e">
        <f>P695-'ВЕРНАЯ на АВГУСТ'!P695</f>
        <v>#REF!</v>
      </c>
    </row>
    <row r="696" spans="1:17" ht="36" x14ac:dyDescent="0.25">
      <c r="A696" s="71"/>
      <c r="B696" s="71"/>
      <c r="C696" s="9" t="s">
        <v>10</v>
      </c>
      <c r="D696" s="10">
        <f t="shared" si="94"/>
        <v>0</v>
      </c>
      <c r="E696" s="10">
        <v>0</v>
      </c>
      <c r="F696" s="10">
        <v>0</v>
      </c>
      <c r="G696" s="10">
        <v>0</v>
      </c>
      <c r="H696" s="10">
        <v>0</v>
      </c>
      <c r="I696" s="10">
        <v>0</v>
      </c>
      <c r="J696" s="10">
        <v>0</v>
      </c>
      <c r="K696" s="10">
        <v>0</v>
      </c>
      <c r="L696" s="15">
        <v>0</v>
      </c>
      <c r="M696" s="10">
        <v>0</v>
      </c>
      <c r="N696" s="10">
        <v>0</v>
      </c>
      <c r="O696" s="10">
        <v>0</v>
      </c>
      <c r="P696" s="12" t="e">
        <f>L696-#REF!</f>
        <v>#REF!</v>
      </c>
      <c r="Q696" s="1" t="e">
        <f>P696-'ВЕРНАЯ на АВГУСТ'!P696</f>
        <v>#REF!</v>
      </c>
    </row>
    <row r="697" spans="1:17" x14ac:dyDescent="0.25">
      <c r="A697" s="9"/>
      <c r="B697" s="9"/>
      <c r="C697" s="9"/>
      <c r="D697" s="10">
        <f t="shared" si="94"/>
        <v>0</v>
      </c>
      <c r="E697" s="10"/>
      <c r="F697" s="10"/>
      <c r="G697" s="10"/>
      <c r="H697" s="10"/>
      <c r="I697" s="10"/>
      <c r="J697" s="10"/>
      <c r="K697" s="10"/>
      <c r="L697" s="15"/>
      <c r="M697" s="10"/>
      <c r="N697" s="10"/>
      <c r="O697" s="10"/>
      <c r="P697" s="12" t="e">
        <f>L697-#REF!</f>
        <v>#REF!</v>
      </c>
      <c r="Q697" s="1" t="e">
        <f>P697-'ВЕРНАЯ на АВГУСТ'!P697</f>
        <v>#REF!</v>
      </c>
    </row>
    <row r="698" spans="1:17" x14ac:dyDescent="0.25">
      <c r="A698" s="71" t="s">
        <v>105</v>
      </c>
      <c r="B698" s="71" t="s">
        <v>17</v>
      </c>
      <c r="C698" s="9" t="s">
        <v>6</v>
      </c>
      <c r="D698" s="10">
        <f t="shared" si="94"/>
        <v>4700</v>
      </c>
      <c r="E698" s="10">
        <v>0</v>
      </c>
      <c r="F698" s="10">
        <v>0</v>
      </c>
      <c r="G698" s="10">
        <v>0</v>
      </c>
      <c r="H698" s="10">
        <v>0</v>
      </c>
      <c r="I698" s="10">
        <v>0</v>
      </c>
      <c r="J698" s="10">
        <v>0</v>
      </c>
      <c r="K698" s="10">
        <v>4700</v>
      </c>
      <c r="L698" s="15">
        <v>0</v>
      </c>
      <c r="M698" s="10">
        <v>0</v>
      </c>
      <c r="N698" s="10">
        <v>0</v>
      </c>
      <c r="O698" s="10">
        <v>0</v>
      </c>
      <c r="P698" s="12" t="e">
        <f>L698-#REF!</f>
        <v>#REF!</v>
      </c>
      <c r="Q698" s="1" t="e">
        <f>P698-'ВЕРНАЯ на АВГУСТ'!P698</f>
        <v>#REF!</v>
      </c>
    </row>
    <row r="699" spans="1:17" x14ac:dyDescent="0.25">
      <c r="A699" s="71"/>
      <c r="B699" s="71"/>
      <c r="C699" s="9" t="s">
        <v>7</v>
      </c>
      <c r="D699" s="10">
        <f t="shared" si="94"/>
        <v>4700</v>
      </c>
      <c r="E699" s="10">
        <v>0</v>
      </c>
      <c r="F699" s="10">
        <v>0</v>
      </c>
      <c r="G699" s="10">
        <v>0</v>
      </c>
      <c r="H699" s="10">
        <v>0</v>
      </c>
      <c r="I699" s="10">
        <v>0</v>
      </c>
      <c r="J699" s="10">
        <v>0</v>
      </c>
      <c r="K699" s="10">
        <v>4700</v>
      </c>
      <c r="L699" s="15">
        <v>0</v>
      </c>
      <c r="M699" s="10">
        <v>0</v>
      </c>
      <c r="N699" s="10">
        <v>0</v>
      </c>
      <c r="O699" s="10">
        <v>0</v>
      </c>
      <c r="P699" s="12" t="e">
        <f>L699-#REF!</f>
        <v>#REF!</v>
      </c>
      <c r="Q699" s="1" t="e">
        <f>P699-'ВЕРНАЯ на АВГУСТ'!P699</f>
        <v>#REF!</v>
      </c>
    </row>
    <row r="700" spans="1:17" ht="24" x14ac:dyDescent="0.25">
      <c r="A700" s="71"/>
      <c r="B700" s="71"/>
      <c r="C700" s="9" t="s">
        <v>8</v>
      </c>
      <c r="D700" s="10">
        <f t="shared" si="94"/>
        <v>0</v>
      </c>
      <c r="E700" s="10">
        <v>0</v>
      </c>
      <c r="F700" s="10">
        <v>0</v>
      </c>
      <c r="G700" s="10">
        <v>0</v>
      </c>
      <c r="H700" s="10">
        <v>0</v>
      </c>
      <c r="I700" s="10">
        <v>0</v>
      </c>
      <c r="J700" s="10">
        <v>0</v>
      </c>
      <c r="K700" s="10">
        <v>0</v>
      </c>
      <c r="L700" s="15">
        <v>0</v>
      </c>
      <c r="M700" s="10">
        <v>0</v>
      </c>
      <c r="N700" s="10">
        <v>0</v>
      </c>
      <c r="O700" s="10">
        <v>0</v>
      </c>
      <c r="P700" s="12" t="e">
        <f>L700-#REF!</f>
        <v>#REF!</v>
      </c>
      <c r="Q700" s="1" t="e">
        <f>P700-'ВЕРНАЯ на АВГУСТ'!P700</f>
        <v>#REF!</v>
      </c>
    </row>
    <row r="701" spans="1:17" ht="24" x14ac:dyDescent="0.25">
      <c r="A701" s="71"/>
      <c r="B701" s="71"/>
      <c r="C701" s="9" t="s">
        <v>9</v>
      </c>
      <c r="D701" s="10">
        <f t="shared" si="94"/>
        <v>0</v>
      </c>
      <c r="E701" s="10">
        <v>0</v>
      </c>
      <c r="F701" s="10">
        <v>0</v>
      </c>
      <c r="G701" s="10">
        <v>0</v>
      </c>
      <c r="H701" s="10">
        <v>0</v>
      </c>
      <c r="I701" s="10">
        <v>0</v>
      </c>
      <c r="J701" s="10">
        <v>0</v>
      </c>
      <c r="K701" s="10">
        <v>0</v>
      </c>
      <c r="L701" s="15">
        <v>0</v>
      </c>
      <c r="M701" s="10">
        <v>0</v>
      </c>
      <c r="N701" s="10">
        <v>0</v>
      </c>
      <c r="O701" s="10">
        <v>0</v>
      </c>
      <c r="P701" s="12" t="e">
        <f>L701-#REF!</f>
        <v>#REF!</v>
      </c>
      <c r="Q701" s="1" t="e">
        <f>P701-'ВЕРНАЯ на АВГУСТ'!P701</f>
        <v>#REF!</v>
      </c>
    </row>
    <row r="702" spans="1:17" ht="36" x14ac:dyDescent="0.25">
      <c r="A702" s="71"/>
      <c r="B702" s="71"/>
      <c r="C702" s="9" t="s">
        <v>10</v>
      </c>
      <c r="D702" s="10">
        <f t="shared" si="94"/>
        <v>0</v>
      </c>
      <c r="E702" s="10">
        <v>0</v>
      </c>
      <c r="F702" s="10">
        <v>0</v>
      </c>
      <c r="G702" s="10">
        <v>0</v>
      </c>
      <c r="H702" s="10">
        <v>0</v>
      </c>
      <c r="I702" s="10">
        <v>0</v>
      </c>
      <c r="J702" s="10">
        <v>0</v>
      </c>
      <c r="K702" s="10">
        <v>0</v>
      </c>
      <c r="L702" s="15">
        <v>0</v>
      </c>
      <c r="M702" s="10">
        <v>0</v>
      </c>
      <c r="N702" s="10">
        <v>0</v>
      </c>
      <c r="O702" s="10">
        <v>0</v>
      </c>
      <c r="P702" s="12" t="e">
        <f>L702-#REF!</f>
        <v>#REF!</v>
      </c>
      <c r="Q702" s="1" t="e">
        <f>P702-'ВЕРНАЯ на АВГУСТ'!P702</f>
        <v>#REF!</v>
      </c>
    </row>
    <row r="703" spans="1:17" x14ac:dyDescent="0.25">
      <c r="A703" s="9"/>
      <c r="B703" s="9"/>
      <c r="C703" s="9"/>
      <c r="D703" s="10">
        <f t="shared" si="94"/>
        <v>0</v>
      </c>
      <c r="E703" s="10"/>
      <c r="F703" s="10"/>
      <c r="G703" s="10"/>
      <c r="H703" s="10"/>
      <c r="I703" s="10"/>
      <c r="J703" s="10"/>
      <c r="K703" s="10"/>
      <c r="L703" s="15"/>
      <c r="M703" s="10"/>
      <c r="N703" s="10"/>
      <c r="O703" s="10"/>
      <c r="P703" s="12" t="e">
        <f>L703-#REF!</f>
        <v>#REF!</v>
      </c>
      <c r="Q703" s="1" t="e">
        <f>P703-'ВЕРНАЯ на АВГУСТ'!P703</f>
        <v>#REF!</v>
      </c>
    </row>
    <row r="704" spans="1:17" x14ac:dyDescent="0.25">
      <c r="A704" s="71" t="s">
        <v>106</v>
      </c>
      <c r="B704" s="71" t="s">
        <v>17</v>
      </c>
      <c r="C704" s="9" t="s">
        <v>6</v>
      </c>
      <c r="D704" s="10">
        <f t="shared" si="94"/>
        <v>0</v>
      </c>
      <c r="E704" s="10">
        <f>SUM(E705:E709)</f>
        <v>0</v>
      </c>
      <c r="F704" s="10">
        <f t="shared" ref="F704:O704" si="97">SUM(F705:F709)</f>
        <v>0</v>
      </c>
      <c r="G704" s="10">
        <f t="shared" si="97"/>
        <v>0</v>
      </c>
      <c r="H704" s="10">
        <f t="shared" si="97"/>
        <v>0</v>
      </c>
      <c r="I704" s="10">
        <f t="shared" si="97"/>
        <v>0</v>
      </c>
      <c r="J704" s="10">
        <f t="shared" si="97"/>
        <v>0</v>
      </c>
      <c r="K704" s="10">
        <f t="shared" si="97"/>
        <v>0</v>
      </c>
      <c r="L704" s="15">
        <f t="shared" si="97"/>
        <v>0</v>
      </c>
      <c r="M704" s="10">
        <f t="shared" si="97"/>
        <v>0</v>
      </c>
      <c r="N704" s="10">
        <f t="shared" si="97"/>
        <v>0</v>
      </c>
      <c r="O704" s="10">
        <f t="shared" si="97"/>
        <v>0</v>
      </c>
      <c r="P704" s="12" t="e">
        <f>L704-#REF!</f>
        <v>#REF!</v>
      </c>
      <c r="Q704" s="1" t="e">
        <f>P704-'ВЕРНАЯ на АВГУСТ'!P704</f>
        <v>#REF!</v>
      </c>
    </row>
    <row r="705" spans="1:17" x14ac:dyDescent="0.25">
      <c r="A705" s="71"/>
      <c r="B705" s="71"/>
      <c r="C705" s="9" t="s">
        <v>7</v>
      </c>
      <c r="D705" s="10">
        <f t="shared" si="94"/>
        <v>0</v>
      </c>
      <c r="E705" s="10">
        <v>0</v>
      </c>
      <c r="F705" s="10">
        <v>0</v>
      </c>
      <c r="G705" s="10">
        <v>0</v>
      </c>
      <c r="H705" s="10">
        <v>0</v>
      </c>
      <c r="I705" s="10">
        <v>0</v>
      </c>
      <c r="J705" s="10">
        <v>0</v>
      </c>
      <c r="K705" s="10">
        <v>0</v>
      </c>
      <c r="L705" s="15">
        <v>0</v>
      </c>
      <c r="M705" s="10">
        <v>0</v>
      </c>
      <c r="N705" s="10">
        <v>0</v>
      </c>
      <c r="O705" s="10">
        <v>0</v>
      </c>
      <c r="P705" s="12" t="e">
        <f>L705-#REF!</f>
        <v>#REF!</v>
      </c>
      <c r="Q705" s="1" t="e">
        <f>P705-'ВЕРНАЯ на АВГУСТ'!P705</f>
        <v>#REF!</v>
      </c>
    </row>
    <row r="706" spans="1:17" ht="24" x14ac:dyDescent="0.25">
      <c r="A706" s="71"/>
      <c r="B706" s="71"/>
      <c r="C706" s="9" t="s">
        <v>8</v>
      </c>
      <c r="D706" s="10">
        <f t="shared" si="94"/>
        <v>0</v>
      </c>
      <c r="E706" s="10">
        <v>0</v>
      </c>
      <c r="F706" s="10">
        <v>0</v>
      </c>
      <c r="G706" s="10">
        <v>0</v>
      </c>
      <c r="H706" s="10">
        <v>0</v>
      </c>
      <c r="I706" s="10">
        <v>0</v>
      </c>
      <c r="J706" s="10">
        <v>0</v>
      </c>
      <c r="K706" s="10">
        <v>0</v>
      </c>
      <c r="L706" s="15">
        <v>0</v>
      </c>
      <c r="M706" s="10">
        <v>0</v>
      </c>
      <c r="N706" s="10">
        <v>0</v>
      </c>
      <c r="O706" s="10">
        <v>0</v>
      </c>
      <c r="P706" s="12" t="e">
        <f>L706-#REF!</f>
        <v>#REF!</v>
      </c>
      <c r="Q706" s="1" t="e">
        <f>P706-'ВЕРНАЯ на АВГУСТ'!P706</f>
        <v>#REF!</v>
      </c>
    </row>
    <row r="707" spans="1:17" ht="24" x14ac:dyDescent="0.25">
      <c r="A707" s="71"/>
      <c r="B707" s="71"/>
      <c r="C707" s="9" t="s">
        <v>9</v>
      </c>
      <c r="D707" s="10">
        <f t="shared" si="94"/>
        <v>0</v>
      </c>
      <c r="E707" s="10">
        <v>0</v>
      </c>
      <c r="F707" s="10">
        <v>0</v>
      </c>
      <c r="G707" s="10">
        <v>0</v>
      </c>
      <c r="H707" s="10">
        <v>0</v>
      </c>
      <c r="I707" s="10">
        <v>0</v>
      </c>
      <c r="J707" s="10">
        <v>0</v>
      </c>
      <c r="K707" s="10">
        <v>0</v>
      </c>
      <c r="L707" s="15">
        <v>0</v>
      </c>
      <c r="M707" s="10">
        <v>0</v>
      </c>
      <c r="N707" s="10">
        <v>0</v>
      </c>
      <c r="O707" s="10">
        <v>0</v>
      </c>
      <c r="P707" s="12" t="e">
        <f>L707-#REF!</f>
        <v>#REF!</v>
      </c>
      <c r="Q707" s="1" t="e">
        <f>P707-'ВЕРНАЯ на АВГУСТ'!P707</f>
        <v>#REF!</v>
      </c>
    </row>
    <row r="708" spans="1:17" ht="36" x14ac:dyDescent="0.25">
      <c r="A708" s="71"/>
      <c r="B708" s="71"/>
      <c r="C708" s="9" t="s">
        <v>10</v>
      </c>
      <c r="D708" s="10">
        <f t="shared" si="94"/>
        <v>0</v>
      </c>
      <c r="E708" s="10">
        <v>0</v>
      </c>
      <c r="F708" s="10">
        <v>0</v>
      </c>
      <c r="G708" s="10">
        <v>0</v>
      </c>
      <c r="H708" s="10">
        <v>0</v>
      </c>
      <c r="I708" s="10">
        <v>0</v>
      </c>
      <c r="J708" s="10">
        <v>0</v>
      </c>
      <c r="K708" s="10">
        <v>0</v>
      </c>
      <c r="L708" s="15">
        <v>0</v>
      </c>
      <c r="M708" s="10">
        <v>0</v>
      </c>
      <c r="N708" s="10">
        <v>0</v>
      </c>
      <c r="O708" s="10">
        <v>0</v>
      </c>
      <c r="P708" s="12" t="e">
        <f>L708-#REF!</f>
        <v>#REF!</v>
      </c>
      <c r="Q708" s="1" t="e">
        <f>P708-'ВЕРНАЯ на АВГУСТ'!P708</f>
        <v>#REF!</v>
      </c>
    </row>
    <row r="709" spans="1:17" x14ac:dyDescent="0.25">
      <c r="A709" s="9"/>
      <c r="B709" s="9"/>
      <c r="C709" s="9"/>
      <c r="D709" s="10">
        <f t="shared" si="94"/>
        <v>0</v>
      </c>
      <c r="E709" s="10"/>
      <c r="F709" s="10"/>
      <c r="G709" s="10"/>
      <c r="H709" s="10"/>
      <c r="I709" s="10"/>
      <c r="J709" s="10"/>
      <c r="K709" s="10"/>
      <c r="L709" s="15"/>
      <c r="M709" s="10"/>
      <c r="N709" s="10"/>
      <c r="O709" s="10"/>
      <c r="P709" s="12" t="e">
        <f>L709-#REF!</f>
        <v>#REF!</v>
      </c>
      <c r="Q709" s="1" t="e">
        <f>P709-'ВЕРНАЯ на АВГУСТ'!P709</f>
        <v>#REF!</v>
      </c>
    </row>
    <row r="710" spans="1:17" x14ac:dyDescent="0.25">
      <c r="A710" s="9" t="s">
        <v>107</v>
      </c>
      <c r="B710" s="71"/>
      <c r="C710" s="9" t="s">
        <v>6</v>
      </c>
      <c r="D710" s="10">
        <f t="shared" si="94"/>
        <v>964918.29999999993</v>
      </c>
      <c r="E710" s="10">
        <f t="shared" ref="D710:O715" si="98">E717+E724</f>
        <v>0</v>
      </c>
      <c r="F710" s="10">
        <f t="shared" si="98"/>
        <v>0</v>
      </c>
      <c r="G710" s="10">
        <f t="shared" si="98"/>
        <v>0</v>
      </c>
      <c r="H710" s="10">
        <f t="shared" si="98"/>
        <v>0</v>
      </c>
      <c r="I710" s="10">
        <f t="shared" si="98"/>
        <v>0</v>
      </c>
      <c r="J710" s="10">
        <f t="shared" si="98"/>
        <v>222961</v>
      </c>
      <c r="K710" s="10">
        <f t="shared" si="98"/>
        <v>302946.09999999998</v>
      </c>
      <c r="L710" s="15">
        <f t="shared" si="98"/>
        <v>77192.899999999994</v>
      </c>
      <c r="M710" s="10">
        <f t="shared" si="98"/>
        <v>172748.19999999998</v>
      </c>
      <c r="N710" s="10">
        <f t="shared" si="98"/>
        <v>189070.1</v>
      </c>
      <c r="O710" s="10">
        <f t="shared" si="98"/>
        <v>0</v>
      </c>
      <c r="P710" s="12" t="e">
        <f>L710-#REF!</f>
        <v>#REF!</v>
      </c>
      <c r="Q710" s="1" t="e">
        <f>P710-'ВЕРНАЯ на АВГУСТ'!P710</f>
        <v>#REF!</v>
      </c>
    </row>
    <row r="711" spans="1:17" ht="36" customHeight="1" x14ac:dyDescent="0.25">
      <c r="A711" s="77" t="s">
        <v>108</v>
      </c>
      <c r="B711" s="71"/>
      <c r="C711" s="9" t="s">
        <v>7</v>
      </c>
      <c r="D711" s="10">
        <f t="shared" si="94"/>
        <v>112905.29999999999</v>
      </c>
      <c r="E711" s="10">
        <f t="shared" si="98"/>
        <v>0</v>
      </c>
      <c r="F711" s="10">
        <f t="shared" si="98"/>
        <v>0</v>
      </c>
      <c r="G711" s="10">
        <f t="shared" si="98"/>
        <v>0</v>
      </c>
      <c r="H711" s="10">
        <f t="shared" si="98"/>
        <v>0</v>
      </c>
      <c r="I711" s="10">
        <f t="shared" si="98"/>
        <v>0</v>
      </c>
      <c r="J711" s="10">
        <f t="shared" si="98"/>
        <v>39639.199999999997</v>
      </c>
      <c r="K711" s="10">
        <f t="shared" si="98"/>
        <v>25617.699999999997</v>
      </c>
      <c r="L711" s="15">
        <f t="shared" si="98"/>
        <v>7848.4</v>
      </c>
      <c r="M711" s="10">
        <f t="shared" si="98"/>
        <v>19002.3</v>
      </c>
      <c r="N711" s="10">
        <f t="shared" si="98"/>
        <v>20797.699999999997</v>
      </c>
      <c r="O711" s="10">
        <f t="shared" si="98"/>
        <v>0</v>
      </c>
      <c r="P711" s="12" t="e">
        <f>L711-#REF!</f>
        <v>#REF!</v>
      </c>
      <c r="Q711" s="1" t="e">
        <f>P711-'ВЕРНАЯ на АВГУСТ'!P711</f>
        <v>#REF!</v>
      </c>
    </row>
    <row r="712" spans="1:17" ht="24" x14ac:dyDescent="0.25">
      <c r="A712" s="78"/>
      <c r="B712" s="71"/>
      <c r="C712" s="9" t="s">
        <v>8</v>
      </c>
      <c r="D712" s="10">
        <f t="shared" si="94"/>
        <v>852013</v>
      </c>
      <c r="E712" s="10">
        <f t="shared" si="98"/>
        <v>0</v>
      </c>
      <c r="F712" s="10">
        <f t="shared" si="98"/>
        <v>0</v>
      </c>
      <c r="G712" s="10">
        <f t="shared" si="98"/>
        <v>0</v>
      </c>
      <c r="H712" s="10">
        <f t="shared" si="98"/>
        <v>0</v>
      </c>
      <c r="I712" s="10">
        <f t="shared" si="98"/>
        <v>0</v>
      </c>
      <c r="J712" s="10">
        <f t="shared" si="98"/>
        <v>183321.8</v>
      </c>
      <c r="K712" s="10">
        <f t="shared" si="98"/>
        <v>277328.40000000002</v>
      </c>
      <c r="L712" s="15">
        <f t="shared" si="98"/>
        <v>69344.5</v>
      </c>
      <c r="M712" s="10">
        <f t="shared" si="98"/>
        <v>153745.9</v>
      </c>
      <c r="N712" s="10">
        <f t="shared" si="98"/>
        <v>168272.4</v>
      </c>
      <c r="O712" s="10">
        <f t="shared" si="98"/>
        <v>0</v>
      </c>
      <c r="P712" s="12" t="e">
        <f>L712-#REF!</f>
        <v>#REF!</v>
      </c>
      <c r="Q712" s="1" t="e">
        <f>P712-'ВЕРНАЯ на АВГУСТ'!P712</f>
        <v>#REF!</v>
      </c>
    </row>
    <row r="713" spans="1:17" ht="24" x14ac:dyDescent="0.25">
      <c r="A713" s="78"/>
      <c r="B713" s="71"/>
      <c r="C713" s="9" t="s">
        <v>9</v>
      </c>
      <c r="D713" s="10">
        <f t="shared" si="94"/>
        <v>0</v>
      </c>
      <c r="E713" s="10">
        <f t="shared" si="98"/>
        <v>0</v>
      </c>
      <c r="F713" s="10">
        <f t="shared" si="98"/>
        <v>0</v>
      </c>
      <c r="G713" s="10">
        <f t="shared" si="98"/>
        <v>0</v>
      </c>
      <c r="H713" s="10">
        <f t="shared" si="98"/>
        <v>0</v>
      </c>
      <c r="I713" s="10">
        <f t="shared" si="98"/>
        <v>0</v>
      </c>
      <c r="J713" s="10">
        <f t="shared" si="98"/>
        <v>0</v>
      </c>
      <c r="K713" s="10">
        <f t="shared" si="98"/>
        <v>0</v>
      </c>
      <c r="L713" s="15">
        <f t="shared" si="98"/>
        <v>0</v>
      </c>
      <c r="M713" s="10">
        <f t="shared" si="98"/>
        <v>0</v>
      </c>
      <c r="N713" s="10">
        <f t="shared" si="98"/>
        <v>0</v>
      </c>
      <c r="O713" s="10">
        <f t="shared" si="98"/>
        <v>0</v>
      </c>
      <c r="P713" s="12" t="e">
        <f>L713-#REF!</f>
        <v>#REF!</v>
      </c>
      <c r="Q713" s="1" t="e">
        <f>P713-'ВЕРНАЯ на АВГУСТ'!P713</f>
        <v>#REF!</v>
      </c>
    </row>
    <row r="714" spans="1:17" ht="36" x14ac:dyDescent="0.25">
      <c r="A714" s="78"/>
      <c r="B714" s="71"/>
      <c r="C714" s="9" t="s">
        <v>10</v>
      </c>
      <c r="D714" s="10">
        <f t="shared" si="94"/>
        <v>0</v>
      </c>
      <c r="E714" s="10">
        <f t="shared" si="98"/>
        <v>0</v>
      </c>
      <c r="F714" s="10">
        <f t="shared" si="98"/>
        <v>0</v>
      </c>
      <c r="G714" s="10">
        <f t="shared" si="98"/>
        <v>0</v>
      </c>
      <c r="H714" s="10">
        <f t="shared" si="98"/>
        <v>0</v>
      </c>
      <c r="I714" s="10">
        <f t="shared" si="98"/>
        <v>0</v>
      </c>
      <c r="J714" s="10">
        <f t="shared" si="98"/>
        <v>0</v>
      </c>
      <c r="K714" s="10">
        <f t="shared" si="98"/>
        <v>0</v>
      </c>
      <c r="L714" s="15">
        <f t="shared" si="98"/>
        <v>0</v>
      </c>
      <c r="M714" s="10">
        <f t="shared" si="98"/>
        <v>0</v>
      </c>
      <c r="N714" s="10">
        <f t="shared" si="98"/>
        <v>0</v>
      </c>
      <c r="O714" s="10">
        <f t="shared" si="98"/>
        <v>0</v>
      </c>
      <c r="P714" s="12" t="e">
        <f>L714-#REF!</f>
        <v>#REF!</v>
      </c>
      <c r="Q714" s="1" t="e">
        <f>P714-'ВЕРНАЯ на АВГУСТ'!P714</f>
        <v>#REF!</v>
      </c>
    </row>
    <row r="715" spans="1:17" x14ac:dyDescent="0.25">
      <c r="A715" s="78"/>
      <c r="B715" s="9"/>
      <c r="C715" s="9"/>
      <c r="D715" s="10">
        <f t="shared" si="98"/>
        <v>0</v>
      </c>
      <c r="E715" s="10">
        <f t="shared" si="98"/>
        <v>0</v>
      </c>
      <c r="F715" s="10">
        <f t="shared" si="98"/>
        <v>0</v>
      </c>
      <c r="G715" s="10">
        <f t="shared" si="98"/>
        <v>0</v>
      </c>
      <c r="H715" s="10">
        <f t="shared" si="98"/>
        <v>0</v>
      </c>
      <c r="I715" s="10">
        <f t="shared" si="98"/>
        <v>0</v>
      </c>
      <c r="J715" s="10">
        <f t="shared" si="98"/>
        <v>0</v>
      </c>
      <c r="K715" s="10">
        <f t="shared" si="98"/>
        <v>0</v>
      </c>
      <c r="L715" s="15">
        <f t="shared" si="98"/>
        <v>0</v>
      </c>
      <c r="M715" s="10">
        <f t="shared" si="98"/>
        <v>0</v>
      </c>
      <c r="N715" s="10">
        <f t="shared" si="98"/>
        <v>0</v>
      </c>
      <c r="O715" s="10">
        <f t="shared" si="98"/>
        <v>0</v>
      </c>
      <c r="P715" s="12" t="e">
        <f>L715-#REF!</f>
        <v>#REF!</v>
      </c>
      <c r="Q715" s="1" t="e">
        <f>P715-'ВЕРНАЯ на АВГУСТ'!P715</f>
        <v>#REF!</v>
      </c>
    </row>
    <row r="716" spans="1:17" x14ac:dyDescent="0.25">
      <c r="A716" s="78"/>
      <c r="B716" s="71" t="s">
        <v>12</v>
      </c>
      <c r="C716" s="71"/>
      <c r="D716" s="71"/>
      <c r="E716" s="71"/>
      <c r="F716" s="71"/>
      <c r="G716" s="71"/>
      <c r="H716" s="71"/>
      <c r="I716" s="71"/>
      <c r="J716" s="71"/>
      <c r="K716" s="71"/>
      <c r="L716" s="71"/>
      <c r="M716" s="71"/>
      <c r="N716" s="71"/>
      <c r="O716" s="71"/>
      <c r="P716" s="12" t="e">
        <f>L716-#REF!</f>
        <v>#REF!</v>
      </c>
      <c r="Q716" s="1" t="e">
        <f>P716-'ВЕРНАЯ на АВГУСТ'!P716</f>
        <v>#REF!</v>
      </c>
    </row>
    <row r="717" spans="1:17" x14ac:dyDescent="0.25">
      <c r="A717" s="78"/>
      <c r="B717" s="71" t="s">
        <v>13</v>
      </c>
      <c r="C717" s="9" t="s">
        <v>6</v>
      </c>
      <c r="D717" s="10">
        <f t="shared" ref="D717:D758" si="99">SUM(E717:O717)</f>
        <v>948497.89999999991</v>
      </c>
      <c r="E717" s="10">
        <f t="shared" ref="E717:O722" si="100">E730+E736+E742+E748+E762+E774+E780+E786+E792</f>
        <v>0</v>
      </c>
      <c r="F717" s="10">
        <f t="shared" si="100"/>
        <v>0</v>
      </c>
      <c r="G717" s="10">
        <f t="shared" si="100"/>
        <v>0</v>
      </c>
      <c r="H717" s="10">
        <f t="shared" si="100"/>
        <v>0</v>
      </c>
      <c r="I717" s="10">
        <f t="shared" si="100"/>
        <v>0</v>
      </c>
      <c r="J717" s="10">
        <f t="shared" si="100"/>
        <v>214391.7</v>
      </c>
      <c r="K717" s="10">
        <f t="shared" si="100"/>
        <v>295095</v>
      </c>
      <c r="L717" s="15">
        <f t="shared" si="100"/>
        <v>77192.899999999994</v>
      </c>
      <c r="M717" s="10">
        <f t="shared" si="100"/>
        <v>172748.19999999998</v>
      </c>
      <c r="N717" s="10">
        <f t="shared" si="100"/>
        <v>189070.1</v>
      </c>
      <c r="O717" s="10">
        <f t="shared" si="100"/>
        <v>0</v>
      </c>
      <c r="P717" s="12" t="e">
        <f>L717-#REF!</f>
        <v>#REF!</v>
      </c>
      <c r="Q717" s="1" t="e">
        <f>P717-'ВЕРНАЯ на АВГУСТ'!P717</f>
        <v>#REF!</v>
      </c>
    </row>
    <row r="718" spans="1:17" x14ac:dyDescent="0.25">
      <c r="A718" s="78"/>
      <c r="B718" s="71"/>
      <c r="C718" s="9" t="s">
        <v>7</v>
      </c>
      <c r="D718" s="10">
        <f t="shared" si="99"/>
        <v>96484.9</v>
      </c>
      <c r="E718" s="10">
        <f t="shared" si="100"/>
        <v>0</v>
      </c>
      <c r="F718" s="10">
        <f t="shared" si="100"/>
        <v>0</v>
      </c>
      <c r="G718" s="10">
        <f t="shared" si="100"/>
        <v>0</v>
      </c>
      <c r="H718" s="10">
        <f t="shared" si="100"/>
        <v>0</v>
      </c>
      <c r="I718" s="10">
        <f t="shared" si="100"/>
        <v>0</v>
      </c>
      <c r="J718" s="10">
        <f t="shared" si="100"/>
        <v>31069.9</v>
      </c>
      <c r="K718" s="10">
        <f t="shared" si="100"/>
        <v>17766.599999999999</v>
      </c>
      <c r="L718" s="15">
        <f t="shared" si="100"/>
        <v>7848.4</v>
      </c>
      <c r="M718" s="10">
        <f t="shared" si="100"/>
        <v>19002.3</v>
      </c>
      <c r="N718" s="10">
        <f t="shared" si="100"/>
        <v>20797.699999999997</v>
      </c>
      <c r="O718" s="10">
        <f t="shared" si="100"/>
        <v>0</v>
      </c>
      <c r="P718" s="12" t="e">
        <f>L718-#REF!</f>
        <v>#REF!</v>
      </c>
      <c r="Q718" s="1" t="e">
        <f>P718-'ВЕРНАЯ на АВГУСТ'!P718</f>
        <v>#REF!</v>
      </c>
    </row>
    <row r="719" spans="1:17" ht="24" x14ac:dyDescent="0.25">
      <c r="A719" s="78"/>
      <c r="B719" s="71"/>
      <c r="C719" s="9" t="s">
        <v>8</v>
      </c>
      <c r="D719" s="10">
        <f t="shared" si="99"/>
        <v>852013</v>
      </c>
      <c r="E719" s="10">
        <f t="shared" si="100"/>
        <v>0</v>
      </c>
      <c r="F719" s="10">
        <f t="shared" si="100"/>
        <v>0</v>
      </c>
      <c r="G719" s="10">
        <f t="shared" si="100"/>
        <v>0</v>
      </c>
      <c r="H719" s="10">
        <f t="shared" si="100"/>
        <v>0</v>
      </c>
      <c r="I719" s="10">
        <f t="shared" si="100"/>
        <v>0</v>
      </c>
      <c r="J719" s="10">
        <f t="shared" si="100"/>
        <v>183321.8</v>
      </c>
      <c r="K719" s="10">
        <f t="shared" si="100"/>
        <v>277328.40000000002</v>
      </c>
      <c r="L719" s="15">
        <f t="shared" si="100"/>
        <v>69344.5</v>
      </c>
      <c r="M719" s="10">
        <f t="shared" si="100"/>
        <v>153745.9</v>
      </c>
      <c r="N719" s="10">
        <f t="shared" si="100"/>
        <v>168272.4</v>
      </c>
      <c r="O719" s="10">
        <f t="shared" si="100"/>
        <v>0</v>
      </c>
      <c r="P719" s="12" t="e">
        <f>L719-#REF!</f>
        <v>#REF!</v>
      </c>
      <c r="Q719" s="1" t="e">
        <f>P719-'ВЕРНАЯ на АВГУСТ'!P719</f>
        <v>#REF!</v>
      </c>
    </row>
    <row r="720" spans="1:17" ht="24" x14ac:dyDescent="0.25">
      <c r="A720" s="78"/>
      <c r="B720" s="71"/>
      <c r="C720" s="9" t="s">
        <v>9</v>
      </c>
      <c r="D720" s="10">
        <f t="shared" si="99"/>
        <v>0</v>
      </c>
      <c r="E720" s="10">
        <f t="shared" si="100"/>
        <v>0</v>
      </c>
      <c r="F720" s="10">
        <f t="shared" si="100"/>
        <v>0</v>
      </c>
      <c r="G720" s="10">
        <f t="shared" si="100"/>
        <v>0</v>
      </c>
      <c r="H720" s="10">
        <f t="shared" si="100"/>
        <v>0</v>
      </c>
      <c r="I720" s="10">
        <f t="shared" si="100"/>
        <v>0</v>
      </c>
      <c r="J720" s="10">
        <f t="shared" si="100"/>
        <v>0</v>
      </c>
      <c r="K720" s="10">
        <f t="shared" si="100"/>
        <v>0</v>
      </c>
      <c r="L720" s="15">
        <f t="shared" si="100"/>
        <v>0</v>
      </c>
      <c r="M720" s="10">
        <f t="shared" si="100"/>
        <v>0</v>
      </c>
      <c r="N720" s="10">
        <f t="shared" si="100"/>
        <v>0</v>
      </c>
      <c r="O720" s="10">
        <f t="shared" si="100"/>
        <v>0</v>
      </c>
      <c r="P720" s="12" t="e">
        <f>L720-#REF!</f>
        <v>#REF!</v>
      </c>
      <c r="Q720" s="1" t="e">
        <f>P720-'ВЕРНАЯ на АВГУСТ'!P720</f>
        <v>#REF!</v>
      </c>
    </row>
    <row r="721" spans="1:17" ht="36" x14ac:dyDescent="0.25">
      <c r="A721" s="78"/>
      <c r="B721" s="71"/>
      <c r="C721" s="9" t="s">
        <v>10</v>
      </c>
      <c r="D721" s="10">
        <f t="shared" si="99"/>
        <v>0</v>
      </c>
      <c r="E721" s="10">
        <f t="shared" si="100"/>
        <v>0</v>
      </c>
      <c r="F721" s="10">
        <f t="shared" si="100"/>
        <v>0</v>
      </c>
      <c r="G721" s="10">
        <f t="shared" si="100"/>
        <v>0</v>
      </c>
      <c r="H721" s="10">
        <f t="shared" si="100"/>
        <v>0</v>
      </c>
      <c r="I721" s="10">
        <f t="shared" si="100"/>
        <v>0</v>
      </c>
      <c r="J721" s="10">
        <f t="shared" si="100"/>
        <v>0</v>
      </c>
      <c r="K721" s="10">
        <f t="shared" si="100"/>
        <v>0</v>
      </c>
      <c r="L721" s="15">
        <f t="shared" si="100"/>
        <v>0</v>
      </c>
      <c r="M721" s="10">
        <f t="shared" si="100"/>
        <v>0</v>
      </c>
      <c r="N721" s="10">
        <f t="shared" si="100"/>
        <v>0</v>
      </c>
      <c r="O721" s="10">
        <f t="shared" si="100"/>
        <v>0</v>
      </c>
      <c r="P721" s="12" t="e">
        <f>L721-#REF!</f>
        <v>#REF!</v>
      </c>
      <c r="Q721" s="1" t="e">
        <f>P721-'ВЕРНАЯ на АВГУСТ'!P721</f>
        <v>#REF!</v>
      </c>
    </row>
    <row r="722" spans="1:17" x14ac:dyDescent="0.25">
      <c r="A722" s="78"/>
      <c r="B722" s="9"/>
      <c r="C722" s="9"/>
      <c r="D722" s="10">
        <f t="shared" si="99"/>
        <v>0</v>
      </c>
      <c r="E722" s="10">
        <f t="shared" si="100"/>
        <v>0</v>
      </c>
      <c r="F722" s="10">
        <f t="shared" si="100"/>
        <v>0</v>
      </c>
      <c r="G722" s="10">
        <f t="shared" si="100"/>
        <v>0</v>
      </c>
      <c r="H722" s="10">
        <f t="shared" si="100"/>
        <v>0</v>
      </c>
      <c r="I722" s="10">
        <f t="shared" si="100"/>
        <v>0</v>
      </c>
      <c r="J722" s="10">
        <f t="shared" si="100"/>
        <v>0</v>
      </c>
      <c r="K722" s="10">
        <f t="shared" si="100"/>
        <v>0</v>
      </c>
      <c r="L722" s="15">
        <f t="shared" si="100"/>
        <v>0</v>
      </c>
      <c r="M722" s="10">
        <f t="shared" si="100"/>
        <v>0</v>
      </c>
      <c r="N722" s="10">
        <f t="shared" si="100"/>
        <v>0</v>
      </c>
      <c r="O722" s="10">
        <f t="shared" si="100"/>
        <v>0</v>
      </c>
      <c r="P722" s="12" t="e">
        <f>L722-#REF!</f>
        <v>#REF!</v>
      </c>
      <c r="Q722" s="1" t="e">
        <f>P722-'ВЕРНАЯ на АВГУСТ'!P722</f>
        <v>#REF!</v>
      </c>
    </row>
    <row r="723" spans="1:17" x14ac:dyDescent="0.25">
      <c r="A723" s="78"/>
      <c r="B723" s="9"/>
      <c r="C723" s="9"/>
      <c r="D723" s="10">
        <f t="shared" si="99"/>
        <v>0</v>
      </c>
      <c r="E723" s="10"/>
      <c r="F723" s="10"/>
      <c r="G723" s="10"/>
      <c r="H723" s="10"/>
      <c r="I723" s="10"/>
      <c r="J723" s="10"/>
      <c r="K723" s="10"/>
      <c r="L723" s="15"/>
      <c r="M723" s="10"/>
      <c r="N723" s="10"/>
      <c r="O723" s="10"/>
      <c r="P723" s="12" t="e">
        <f>L723-#REF!</f>
        <v>#REF!</v>
      </c>
      <c r="Q723" s="1" t="e">
        <f>P723-'ВЕРНАЯ на АВГУСТ'!P723</f>
        <v>#REF!</v>
      </c>
    </row>
    <row r="724" spans="1:17" x14ac:dyDescent="0.25">
      <c r="A724" s="78"/>
      <c r="B724" s="71" t="s">
        <v>17</v>
      </c>
      <c r="C724" s="9" t="s">
        <v>6</v>
      </c>
      <c r="D724" s="10">
        <f t="shared" si="99"/>
        <v>16420.400000000001</v>
      </c>
      <c r="E724" s="10">
        <f t="shared" ref="E724:O729" si="101">E768</f>
        <v>0</v>
      </c>
      <c r="F724" s="10">
        <f t="shared" si="101"/>
        <v>0</v>
      </c>
      <c r="G724" s="10">
        <f t="shared" si="101"/>
        <v>0</v>
      </c>
      <c r="H724" s="10">
        <f t="shared" si="101"/>
        <v>0</v>
      </c>
      <c r="I724" s="10">
        <f t="shared" si="101"/>
        <v>0</v>
      </c>
      <c r="J724" s="10">
        <f t="shared" si="101"/>
        <v>8569.2999999999993</v>
      </c>
      <c r="K724" s="10">
        <f t="shared" si="101"/>
        <v>7851.1</v>
      </c>
      <c r="L724" s="15">
        <f t="shared" si="101"/>
        <v>0</v>
      </c>
      <c r="M724" s="10">
        <f t="shared" si="101"/>
        <v>0</v>
      </c>
      <c r="N724" s="10">
        <f t="shared" si="101"/>
        <v>0</v>
      </c>
      <c r="O724" s="10">
        <f t="shared" si="101"/>
        <v>0</v>
      </c>
      <c r="P724" s="12" t="e">
        <f>L724-#REF!</f>
        <v>#REF!</v>
      </c>
      <c r="Q724" s="1" t="e">
        <f>P724-'ВЕРНАЯ на АВГУСТ'!P724</f>
        <v>#REF!</v>
      </c>
    </row>
    <row r="725" spans="1:17" x14ac:dyDescent="0.25">
      <c r="A725" s="78"/>
      <c r="B725" s="71"/>
      <c r="C725" s="9" t="s">
        <v>7</v>
      </c>
      <c r="D725" s="10">
        <f t="shared" si="99"/>
        <v>16420.400000000001</v>
      </c>
      <c r="E725" s="10">
        <f t="shared" si="101"/>
        <v>0</v>
      </c>
      <c r="F725" s="10">
        <f t="shared" si="101"/>
        <v>0</v>
      </c>
      <c r="G725" s="10">
        <f t="shared" si="101"/>
        <v>0</v>
      </c>
      <c r="H725" s="10">
        <f t="shared" si="101"/>
        <v>0</v>
      </c>
      <c r="I725" s="10">
        <f t="shared" si="101"/>
        <v>0</v>
      </c>
      <c r="J725" s="10">
        <f t="shared" si="101"/>
        <v>8569.2999999999993</v>
      </c>
      <c r="K725" s="10">
        <f t="shared" si="101"/>
        <v>7851.1</v>
      </c>
      <c r="L725" s="15">
        <f t="shared" si="101"/>
        <v>0</v>
      </c>
      <c r="M725" s="10">
        <f t="shared" si="101"/>
        <v>0</v>
      </c>
      <c r="N725" s="10">
        <f t="shared" si="101"/>
        <v>0</v>
      </c>
      <c r="O725" s="10">
        <f t="shared" si="101"/>
        <v>0</v>
      </c>
      <c r="P725" s="12" t="e">
        <f>L725-#REF!</f>
        <v>#REF!</v>
      </c>
      <c r="Q725" s="1" t="e">
        <f>P725-'ВЕРНАЯ на АВГУСТ'!P725</f>
        <v>#REF!</v>
      </c>
    </row>
    <row r="726" spans="1:17" ht="24" x14ac:dyDescent="0.25">
      <c r="A726" s="78"/>
      <c r="B726" s="71"/>
      <c r="C726" s="9" t="s">
        <v>8</v>
      </c>
      <c r="D726" s="10">
        <f t="shared" si="99"/>
        <v>0</v>
      </c>
      <c r="E726" s="10">
        <f t="shared" si="101"/>
        <v>0</v>
      </c>
      <c r="F726" s="10">
        <f t="shared" si="101"/>
        <v>0</v>
      </c>
      <c r="G726" s="10">
        <f t="shared" si="101"/>
        <v>0</v>
      </c>
      <c r="H726" s="10">
        <f t="shared" si="101"/>
        <v>0</v>
      </c>
      <c r="I726" s="10">
        <f t="shared" si="101"/>
        <v>0</v>
      </c>
      <c r="J726" s="10">
        <f t="shared" si="101"/>
        <v>0</v>
      </c>
      <c r="K726" s="10">
        <f t="shared" si="101"/>
        <v>0</v>
      </c>
      <c r="L726" s="15">
        <f t="shared" si="101"/>
        <v>0</v>
      </c>
      <c r="M726" s="10">
        <f t="shared" si="101"/>
        <v>0</v>
      </c>
      <c r="N726" s="10">
        <f t="shared" si="101"/>
        <v>0</v>
      </c>
      <c r="O726" s="10">
        <f t="shared" si="101"/>
        <v>0</v>
      </c>
      <c r="P726" s="12" t="e">
        <f>L726-#REF!</f>
        <v>#REF!</v>
      </c>
      <c r="Q726" s="1" t="e">
        <f>P726-'ВЕРНАЯ на АВГУСТ'!P726</f>
        <v>#REF!</v>
      </c>
    </row>
    <row r="727" spans="1:17" ht="24" x14ac:dyDescent="0.25">
      <c r="A727" s="78"/>
      <c r="B727" s="71"/>
      <c r="C727" s="9" t="s">
        <v>9</v>
      </c>
      <c r="D727" s="10">
        <f t="shared" si="99"/>
        <v>0</v>
      </c>
      <c r="E727" s="10">
        <f t="shared" si="101"/>
        <v>0</v>
      </c>
      <c r="F727" s="10">
        <f t="shared" si="101"/>
        <v>0</v>
      </c>
      <c r="G727" s="10">
        <f t="shared" si="101"/>
        <v>0</v>
      </c>
      <c r="H727" s="10">
        <f t="shared" si="101"/>
        <v>0</v>
      </c>
      <c r="I727" s="10">
        <f t="shared" si="101"/>
        <v>0</v>
      </c>
      <c r="J727" s="10">
        <f t="shared" si="101"/>
        <v>0</v>
      </c>
      <c r="K727" s="10">
        <f t="shared" si="101"/>
        <v>0</v>
      </c>
      <c r="L727" s="15">
        <f t="shared" si="101"/>
        <v>0</v>
      </c>
      <c r="M727" s="10">
        <f t="shared" si="101"/>
        <v>0</v>
      </c>
      <c r="N727" s="10">
        <f t="shared" si="101"/>
        <v>0</v>
      </c>
      <c r="O727" s="10">
        <f t="shared" si="101"/>
        <v>0</v>
      </c>
      <c r="P727" s="12" t="e">
        <f>L727-#REF!</f>
        <v>#REF!</v>
      </c>
      <c r="Q727" s="1" t="e">
        <f>P727-'ВЕРНАЯ на АВГУСТ'!P727</f>
        <v>#REF!</v>
      </c>
    </row>
    <row r="728" spans="1:17" ht="36" x14ac:dyDescent="0.25">
      <c r="A728" s="78"/>
      <c r="B728" s="71"/>
      <c r="C728" s="9" t="s">
        <v>10</v>
      </c>
      <c r="D728" s="10">
        <f t="shared" si="99"/>
        <v>0</v>
      </c>
      <c r="E728" s="10">
        <f t="shared" si="101"/>
        <v>0</v>
      </c>
      <c r="F728" s="10">
        <f t="shared" si="101"/>
        <v>0</v>
      </c>
      <c r="G728" s="10">
        <f t="shared" si="101"/>
        <v>0</v>
      </c>
      <c r="H728" s="10">
        <f t="shared" si="101"/>
        <v>0</v>
      </c>
      <c r="I728" s="10">
        <f t="shared" si="101"/>
        <v>0</v>
      </c>
      <c r="J728" s="10">
        <f t="shared" si="101"/>
        <v>0</v>
      </c>
      <c r="K728" s="10">
        <f t="shared" si="101"/>
        <v>0</v>
      </c>
      <c r="L728" s="15">
        <f t="shared" si="101"/>
        <v>0</v>
      </c>
      <c r="M728" s="10">
        <f t="shared" si="101"/>
        <v>0</v>
      </c>
      <c r="N728" s="10">
        <f t="shared" si="101"/>
        <v>0</v>
      </c>
      <c r="O728" s="10">
        <f t="shared" si="101"/>
        <v>0</v>
      </c>
      <c r="P728" s="12" t="e">
        <f>L728-#REF!</f>
        <v>#REF!</v>
      </c>
      <c r="Q728" s="1" t="e">
        <f>P728-'ВЕРНАЯ на АВГУСТ'!P728</f>
        <v>#REF!</v>
      </c>
    </row>
    <row r="729" spans="1:17" hidden="1" x14ac:dyDescent="0.25">
      <c r="A729" s="79"/>
      <c r="B729" s="9"/>
      <c r="C729" s="9"/>
      <c r="D729" s="10">
        <f t="shared" si="99"/>
        <v>0</v>
      </c>
      <c r="E729" s="10">
        <f t="shared" si="101"/>
        <v>0</v>
      </c>
      <c r="F729" s="10">
        <f t="shared" si="101"/>
        <v>0</v>
      </c>
      <c r="G729" s="10">
        <f t="shared" si="101"/>
        <v>0</v>
      </c>
      <c r="H729" s="10">
        <f t="shared" si="101"/>
        <v>0</v>
      </c>
      <c r="I729" s="10">
        <f t="shared" si="101"/>
        <v>0</v>
      </c>
      <c r="J729" s="10">
        <f t="shared" si="101"/>
        <v>0</v>
      </c>
      <c r="K729" s="10">
        <f t="shared" si="101"/>
        <v>0</v>
      </c>
      <c r="L729" s="15">
        <f t="shared" si="101"/>
        <v>0</v>
      </c>
      <c r="M729" s="10">
        <f t="shared" si="101"/>
        <v>0</v>
      </c>
      <c r="N729" s="10">
        <f t="shared" si="101"/>
        <v>0</v>
      </c>
      <c r="O729" s="10">
        <f t="shared" si="101"/>
        <v>0</v>
      </c>
      <c r="P729" s="12" t="e">
        <f>L729-#REF!</f>
        <v>#REF!</v>
      </c>
      <c r="Q729" s="1" t="e">
        <f>P729-'ВЕРНАЯ на АВГУСТ'!P729</f>
        <v>#REF!</v>
      </c>
    </row>
    <row r="730" spans="1:17" x14ac:dyDescent="0.25">
      <c r="A730" s="71" t="s">
        <v>109</v>
      </c>
      <c r="B730" s="71" t="s">
        <v>13</v>
      </c>
      <c r="C730" s="9" t="s">
        <v>6</v>
      </c>
      <c r="D730" s="10">
        <f t="shared" si="99"/>
        <v>231632.69999999998</v>
      </c>
      <c r="E730" s="10">
        <v>0</v>
      </c>
      <c r="F730" s="10">
        <v>0</v>
      </c>
      <c r="G730" s="10">
        <v>0</v>
      </c>
      <c r="H730" s="10">
        <v>0</v>
      </c>
      <c r="I730" s="10">
        <v>0</v>
      </c>
      <c r="J730" s="10">
        <v>61224.5</v>
      </c>
      <c r="K730" s="10">
        <v>163265.29999999999</v>
      </c>
      <c r="L730" s="15">
        <v>7142.9</v>
      </c>
      <c r="M730" s="10">
        <v>0</v>
      </c>
      <c r="N730" s="10">
        <v>0</v>
      </c>
      <c r="O730" s="10">
        <v>0</v>
      </c>
      <c r="P730" s="12" t="e">
        <f>L730-#REF!</f>
        <v>#REF!</v>
      </c>
      <c r="Q730" s="1" t="e">
        <f>P730-'ВЕРНАЯ на АВГУСТ'!P730</f>
        <v>#REF!</v>
      </c>
    </row>
    <row r="731" spans="1:17" x14ac:dyDescent="0.25">
      <c r="A731" s="71"/>
      <c r="B731" s="71"/>
      <c r="C731" s="9" t="s">
        <v>7</v>
      </c>
      <c r="D731" s="10">
        <f t="shared" si="99"/>
        <v>4632.7</v>
      </c>
      <c r="E731" s="10">
        <v>0</v>
      </c>
      <c r="F731" s="10">
        <v>0</v>
      </c>
      <c r="G731" s="10">
        <v>0</v>
      </c>
      <c r="H731" s="10">
        <v>0</v>
      </c>
      <c r="I731" s="10">
        <v>0</v>
      </c>
      <c r="J731" s="10">
        <v>1224.5</v>
      </c>
      <c r="K731" s="10">
        <v>3265.3</v>
      </c>
      <c r="L731" s="15">
        <v>142.9</v>
      </c>
      <c r="M731" s="10">
        <v>0</v>
      </c>
      <c r="N731" s="10">
        <v>0</v>
      </c>
      <c r="O731" s="10">
        <v>0</v>
      </c>
      <c r="P731" s="12" t="e">
        <f>L731-#REF!</f>
        <v>#REF!</v>
      </c>
      <c r="Q731" s="1" t="e">
        <f>P731-'ВЕРНАЯ на АВГУСТ'!P731</f>
        <v>#REF!</v>
      </c>
    </row>
    <row r="732" spans="1:17" ht="24" x14ac:dyDescent="0.25">
      <c r="A732" s="71"/>
      <c r="B732" s="71"/>
      <c r="C732" s="9" t="s">
        <v>8</v>
      </c>
      <c r="D732" s="10">
        <f t="shared" si="99"/>
        <v>227000</v>
      </c>
      <c r="E732" s="10">
        <v>0</v>
      </c>
      <c r="F732" s="10">
        <v>0</v>
      </c>
      <c r="G732" s="10">
        <v>0</v>
      </c>
      <c r="H732" s="10">
        <v>0</v>
      </c>
      <c r="I732" s="10">
        <v>0</v>
      </c>
      <c r="J732" s="10">
        <v>60000</v>
      </c>
      <c r="K732" s="10">
        <v>160000</v>
      </c>
      <c r="L732" s="15">
        <v>7000</v>
      </c>
      <c r="M732" s="10">
        <v>0</v>
      </c>
      <c r="N732" s="10">
        <v>0</v>
      </c>
      <c r="O732" s="10">
        <v>0</v>
      </c>
      <c r="P732" s="12" t="e">
        <f>L732-#REF!</f>
        <v>#REF!</v>
      </c>
      <c r="Q732" s="1" t="e">
        <f>P732-'ВЕРНАЯ на АВГУСТ'!P732</f>
        <v>#REF!</v>
      </c>
    </row>
    <row r="733" spans="1:17" ht="24" x14ac:dyDescent="0.25">
      <c r="A733" s="71"/>
      <c r="B733" s="71"/>
      <c r="C733" s="9" t="s">
        <v>9</v>
      </c>
      <c r="D733" s="10">
        <f t="shared" si="99"/>
        <v>0</v>
      </c>
      <c r="E733" s="10">
        <v>0</v>
      </c>
      <c r="F733" s="10">
        <v>0</v>
      </c>
      <c r="G733" s="10">
        <v>0</v>
      </c>
      <c r="H733" s="10">
        <v>0</v>
      </c>
      <c r="I733" s="10">
        <v>0</v>
      </c>
      <c r="J733" s="10">
        <v>0</v>
      </c>
      <c r="K733" s="10">
        <v>0</v>
      </c>
      <c r="L733" s="15">
        <v>0</v>
      </c>
      <c r="M733" s="10">
        <v>0</v>
      </c>
      <c r="N733" s="10">
        <v>0</v>
      </c>
      <c r="O733" s="10">
        <v>0</v>
      </c>
      <c r="P733" s="12" t="e">
        <f>L733-#REF!</f>
        <v>#REF!</v>
      </c>
      <c r="Q733" s="1" t="e">
        <f>P733-'ВЕРНАЯ на АВГУСТ'!P733</f>
        <v>#REF!</v>
      </c>
    </row>
    <row r="734" spans="1:17" ht="36" x14ac:dyDescent="0.25">
      <c r="A734" s="71"/>
      <c r="B734" s="71"/>
      <c r="C734" s="9" t="s">
        <v>10</v>
      </c>
      <c r="D734" s="10">
        <f t="shared" si="99"/>
        <v>0</v>
      </c>
      <c r="E734" s="10">
        <v>0</v>
      </c>
      <c r="F734" s="10">
        <v>0</v>
      </c>
      <c r="G734" s="10">
        <v>0</v>
      </c>
      <c r="H734" s="10">
        <v>0</v>
      </c>
      <c r="I734" s="10">
        <v>0</v>
      </c>
      <c r="J734" s="10">
        <v>0</v>
      </c>
      <c r="K734" s="10">
        <v>0</v>
      </c>
      <c r="L734" s="15">
        <v>0</v>
      </c>
      <c r="M734" s="10">
        <v>0</v>
      </c>
      <c r="N734" s="10">
        <v>0</v>
      </c>
      <c r="O734" s="10">
        <v>0</v>
      </c>
      <c r="P734" s="12" t="e">
        <f>L734-#REF!</f>
        <v>#REF!</v>
      </c>
      <c r="Q734" s="1" t="e">
        <f>P734-'ВЕРНАЯ на АВГУСТ'!P734</f>
        <v>#REF!</v>
      </c>
    </row>
    <row r="735" spans="1:17" hidden="1" x14ac:dyDescent="0.25">
      <c r="A735" s="9"/>
      <c r="B735" s="9"/>
      <c r="C735" s="9"/>
      <c r="D735" s="10">
        <f t="shared" si="99"/>
        <v>0</v>
      </c>
      <c r="E735" s="10"/>
      <c r="F735" s="10"/>
      <c r="G735" s="10"/>
      <c r="H735" s="10"/>
      <c r="I735" s="10"/>
      <c r="J735" s="10"/>
      <c r="K735" s="10"/>
      <c r="L735" s="15"/>
      <c r="M735" s="10"/>
      <c r="N735" s="10"/>
      <c r="O735" s="10"/>
      <c r="P735" s="12" t="e">
        <f>L735-#REF!</f>
        <v>#REF!</v>
      </c>
      <c r="Q735" s="1" t="e">
        <f>P735-'ВЕРНАЯ на АВГУСТ'!P735</f>
        <v>#REF!</v>
      </c>
    </row>
    <row r="736" spans="1:17" x14ac:dyDescent="0.25">
      <c r="A736" s="71" t="s">
        <v>110</v>
      </c>
      <c r="B736" s="71" t="s">
        <v>21</v>
      </c>
      <c r="C736" s="9" t="s">
        <v>6</v>
      </c>
      <c r="D736" s="10">
        <f t="shared" si="99"/>
        <v>273392.80000000005</v>
      </c>
      <c r="E736" s="10">
        <v>0</v>
      </c>
      <c r="F736" s="10">
        <v>0</v>
      </c>
      <c r="G736" s="10">
        <v>0</v>
      </c>
      <c r="H736" s="10">
        <v>0</v>
      </c>
      <c r="I736" s="10">
        <v>0</v>
      </c>
      <c r="J736" s="10">
        <v>55805.3</v>
      </c>
      <c r="K736" s="10">
        <v>75998.2</v>
      </c>
      <c r="L736" s="15">
        <v>30468</v>
      </c>
      <c r="M736" s="10">
        <v>44130.2</v>
      </c>
      <c r="N736" s="10">
        <v>66991.100000000006</v>
      </c>
      <c r="O736" s="10">
        <v>0</v>
      </c>
      <c r="P736" s="12" t="e">
        <f>L736-#REF!</f>
        <v>#REF!</v>
      </c>
      <c r="Q736" s="1" t="e">
        <f>P736-'ВЕРНАЯ на АВГУСТ'!P736</f>
        <v>#REF!</v>
      </c>
    </row>
    <row r="737" spans="1:17" x14ac:dyDescent="0.25">
      <c r="A737" s="71"/>
      <c r="B737" s="71"/>
      <c r="C737" s="9" t="s">
        <v>7</v>
      </c>
      <c r="D737" s="10">
        <f t="shared" si="99"/>
        <v>30073.200000000001</v>
      </c>
      <c r="E737" s="10">
        <v>0</v>
      </c>
      <c r="F737" s="10">
        <v>0</v>
      </c>
      <c r="G737" s="10">
        <v>0</v>
      </c>
      <c r="H737" s="10">
        <v>0</v>
      </c>
      <c r="I737" s="10">
        <v>0</v>
      </c>
      <c r="J737" s="10">
        <v>6138.6</v>
      </c>
      <c r="K737" s="10">
        <v>8359.7999999999993</v>
      </c>
      <c r="L737" s="15">
        <v>3351.5</v>
      </c>
      <c r="M737" s="10">
        <v>4854.3</v>
      </c>
      <c r="N737" s="10">
        <v>7369</v>
      </c>
      <c r="O737" s="10">
        <v>0</v>
      </c>
      <c r="P737" s="12" t="e">
        <f>L737-#REF!</f>
        <v>#REF!</v>
      </c>
      <c r="Q737" s="1" t="e">
        <f>P737-'ВЕРНАЯ на АВГУСТ'!P737</f>
        <v>#REF!</v>
      </c>
    </row>
    <row r="738" spans="1:17" ht="24" x14ac:dyDescent="0.25">
      <c r="A738" s="71"/>
      <c r="B738" s="71"/>
      <c r="C738" s="9" t="s">
        <v>8</v>
      </c>
      <c r="D738" s="10">
        <f t="shared" si="99"/>
        <v>243319.59999999998</v>
      </c>
      <c r="E738" s="10">
        <v>0</v>
      </c>
      <c r="F738" s="10">
        <v>0</v>
      </c>
      <c r="G738" s="10">
        <v>0</v>
      </c>
      <c r="H738" s="10">
        <v>0</v>
      </c>
      <c r="I738" s="10">
        <v>0</v>
      </c>
      <c r="J738" s="10">
        <v>49666.7</v>
      </c>
      <c r="K738" s="10">
        <v>67638.399999999994</v>
      </c>
      <c r="L738" s="15">
        <v>27116.5</v>
      </c>
      <c r="M738" s="10">
        <v>39275.9</v>
      </c>
      <c r="N738" s="10">
        <v>59622.1</v>
      </c>
      <c r="O738" s="10">
        <v>0</v>
      </c>
      <c r="P738" s="12" t="e">
        <f>L738-#REF!</f>
        <v>#REF!</v>
      </c>
      <c r="Q738" s="1" t="e">
        <f>P738-'ВЕРНАЯ на АВГУСТ'!P738</f>
        <v>#REF!</v>
      </c>
    </row>
    <row r="739" spans="1:17" ht="24" x14ac:dyDescent="0.25">
      <c r="A739" s="71"/>
      <c r="B739" s="71"/>
      <c r="C739" s="9" t="s">
        <v>9</v>
      </c>
      <c r="D739" s="10">
        <f t="shared" si="99"/>
        <v>0</v>
      </c>
      <c r="E739" s="10">
        <v>0</v>
      </c>
      <c r="F739" s="10">
        <v>0</v>
      </c>
      <c r="G739" s="10">
        <v>0</v>
      </c>
      <c r="H739" s="10">
        <v>0</v>
      </c>
      <c r="I739" s="10">
        <v>0</v>
      </c>
      <c r="J739" s="10">
        <v>0</v>
      </c>
      <c r="K739" s="10">
        <v>0</v>
      </c>
      <c r="L739" s="15">
        <v>0</v>
      </c>
      <c r="M739" s="10">
        <v>0</v>
      </c>
      <c r="N739" s="10">
        <v>0</v>
      </c>
      <c r="O739" s="10">
        <v>0</v>
      </c>
      <c r="P739" s="12" t="e">
        <f>L739-#REF!</f>
        <v>#REF!</v>
      </c>
      <c r="Q739" s="1" t="e">
        <f>P739-'ВЕРНАЯ на АВГУСТ'!P739</f>
        <v>#REF!</v>
      </c>
    </row>
    <row r="740" spans="1:17" ht="36" x14ac:dyDescent="0.25">
      <c r="A740" s="71"/>
      <c r="B740" s="71"/>
      <c r="C740" s="9" t="s">
        <v>10</v>
      </c>
      <c r="D740" s="10">
        <f t="shared" si="99"/>
        <v>0</v>
      </c>
      <c r="E740" s="10">
        <v>0</v>
      </c>
      <c r="F740" s="10">
        <v>0</v>
      </c>
      <c r="G740" s="10">
        <v>0</v>
      </c>
      <c r="H740" s="10">
        <v>0</v>
      </c>
      <c r="I740" s="10">
        <v>0</v>
      </c>
      <c r="J740" s="10">
        <v>0</v>
      </c>
      <c r="K740" s="10">
        <v>0</v>
      </c>
      <c r="L740" s="15">
        <v>0</v>
      </c>
      <c r="M740" s="10">
        <v>0</v>
      </c>
      <c r="N740" s="10">
        <v>0</v>
      </c>
      <c r="O740" s="10">
        <v>0</v>
      </c>
      <c r="P740" s="12" t="e">
        <f>L740-#REF!</f>
        <v>#REF!</v>
      </c>
      <c r="Q740" s="1" t="e">
        <f>P740-'ВЕРНАЯ на АВГУСТ'!P740</f>
        <v>#REF!</v>
      </c>
    </row>
    <row r="741" spans="1:17" hidden="1" x14ac:dyDescent="0.25">
      <c r="A741" s="9"/>
      <c r="B741" s="9"/>
      <c r="C741" s="9"/>
      <c r="D741" s="10">
        <f t="shared" si="99"/>
        <v>0</v>
      </c>
      <c r="E741" s="10"/>
      <c r="F741" s="10"/>
      <c r="G741" s="10"/>
      <c r="H741" s="10"/>
      <c r="I741" s="10"/>
      <c r="J741" s="10"/>
      <c r="K741" s="10"/>
      <c r="L741" s="15"/>
      <c r="M741" s="10"/>
      <c r="N741" s="10"/>
      <c r="O741" s="10"/>
      <c r="P741" s="12" t="e">
        <f>L741-#REF!</f>
        <v>#REF!</v>
      </c>
      <c r="Q741" s="1" t="e">
        <f>P741-'ВЕРНАЯ на АВГУСТ'!P741</f>
        <v>#REF!</v>
      </c>
    </row>
    <row r="742" spans="1:17" x14ac:dyDescent="0.25">
      <c r="A742" s="71" t="s">
        <v>111</v>
      </c>
      <c r="B742" s="71" t="s">
        <v>21</v>
      </c>
      <c r="C742" s="9" t="s">
        <v>6</v>
      </c>
      <c r="D742" s="10">
        <f t="shared" si="99"/>
        <v>19035.8</v>
      </c>
      <c r="E742" s="10">
        <v>0</v>
      </c>
      <c r="F742" s="10">
        <v>0</v>
      </c>
      <c r="G742" s="10">
        <v>0</v>
      </c>
      <c r="H742" s="10">
        <v>0</v>
      </c>
      <c r="I742" s="10">
        <v>0</v>
      </c>
      <c r="J742" s="10">
        <v>19035.8</v>
      </c>
      <c r="K742" s="10">
        <v>0</v>
      </c>
      <c r="L742" s="15">
        <v>0</v>
      </c>
      <c r="M742" s="10">
        <v>0</v>
      </c>
      <c r="N742" s="10">
        <v>0</v>
      </c>
      <c r="O742" s="10">
        <v>0</v>
      </c>
      <c r="P742" s="12" t="e">
        <f>L742-#REF!</f>
        <v>#REF!</v>
      </c>
      <c r="Q742" s="1" t="e">
        <f>P742-'ВЕРНАЯ на АВГУСТ'!P742</f>
        <v>#REF!</v>
      </c>
    </row>
    <row r="743" spans="1:17" x14ac:dyDescent="0.25">
      <c r="A743" s="71"/>
      <c r="B743" s="71"/>
      <c r="C743" s="9" t="s">
        <v>7</v>
      </c>
      <c r="D743" s="10">
        <f t="shared" si="99"/>
        <v>380.7</v>
      </c>
      <c r="E743" s="10">
        <v>0</v>
      </c>
      <c r="F743" s="10">
        <v>0</v>
      </c>
      <c r="G743" s="10">
        <v>0</v>
      </c>
      <c r="H743" s="10">
        <v>0</v>
      </c>
      <c r="I743" s="10">
        <v>0</v>
      </c>
      <c r="J743" s="10">
        <v>380.7</v>
      </c>
      <c r="K743" s="10">
        <v>0</v>
      </c>
      <c r="L743" s="15">
        <v>0</v>
      </c>
      <c r="M743" s="10">
        <v>0</v>
      </c>
      <c r="N743" s="10">
        <v>0</v>
      </c>
      <c r="O743" s="10">
        <v>0</v>
      </c>
      <c r="P743" s="12" t="e">
        <f>L743-#REF!</f>
        <v>#REF!</v>
      </c>
      <c r="Q743" s="1" t="e">
        <f>P743-'ВЕРНАЯ на АВГУСТ'!P743</f>
        <v>#REF!</v>
      </c>
    </row>
    <row r="744" spans="1:17" ht="24" x14ac:dyDescent="0.25">
      <c r="A744" s="71"/>
      <c r="B744" s="71"/>
      <c r="C744" s="9" t="s">
        <v>8</v>
      </c>
      <c r="D744" s="10">
        <f t="shared" si="99"/>
        <v>18655.099999999999</v>
      </c>
      <c r="E744" s="10">
        <v>0</v>
      </c>
      <c r="F744" s="10">
        <v>0</v>
      </c>
      <c r="G744" s="10">
        <v>0</v>
      </c>
      <c r="H744" s="10">
        <v>0</v>
      </c>
      <c r="I744" s="10">
        <v>0</v>
      </c>
      <c r="J744" s="10">
        <v>18655.099999999999</v>
      </c>
      <c r="K744" s="10">
        <v>0</v>
      </c>
      <c r="L744" s="15">
        <v>0</v>
      </c>
      <c r="M744" s="10">
        <v>0</v>
      </c>
      <c r="N744" s="10">
        <v>0</v>
      </c>
      <c r="O744" s="10">
        <v>0</v>
      </c>
      <c r="P744" s="12" t="e">
        <f>L744-#REF!</f>
        <v>#REF!</v>
      </c>
      <c r="Q744" s="1" t="e">
        <f>P744-'ВЕРНАЯ на АВГУСТ'!P744</f>
        <v>#REF!</v>
      </c>
    </row>
    <row r="745" spans="1:17" ht="24" x14ac:dyDescent="0.25">
      <c r="A745" s="71"/>
      <c r="B745" s="71"/>
      <c r="C745" s="9" t="s">
        <v>9</v>
      </c>
      <c r="D745" s="10">
        <f t="shared" si="99"/>
        <v>0</v>
      </c>
      <c r="E745" s="10">
        <v>0</v>
      </c>
      <c r="F745" s="10">
        <v>0</v>
      </c>
      <c r="G745" s="10">
        <v>0</v>
      </c>
      <c r="H745" s="10">
        <v>0</v>
      </c>
      <c r="I745" s="10">
        <v>0</v>
      </c>
      <c r="J745" s="10">
        <v>0</v>
      </c>
      <c r="K745" s="10">
        <v>0</v>
      </c>
      <c r="L745" s="15">
        <v>0</v>
      </c>
      <c r="M745" s="10">
        <v>0</v>
      </c>
      <c r="N745" s="10">
        <v>0</v>
      </c>
      <c r="O745" s="10">
        <v>0</v>
      </c>
      <c r="P745" s="12" t="e">
        <f>L745-#REF!</f>
        <v>#REF!</v>
      </c>
      <c r="Q745" s="1" t="e">
        <f>P745-'ВЕРНАЯ на АВГУСТ'!P745</f>
        <v>#REF!</v>
      </c>
    </row>
    <row r="746" spans="1:17" ht="36" x14ac:dyDescent="0.25">
      <c r="A746" s="71"/>
      <c r="B746" s="71"/>
      <c r="C746" s="9" t="s">
        <v>10</v>
      </c>
      <c r="D746" s="10">
        <f t="shared" si="99"/>
        <v>0</v>
      </c>
      <c r="E746" s="10">
        <v>0</v>
      </c>
      <c r="F746" s="10">
        <v>0</v>
      </c>
      <c r="G746" s="10">
        <v>0</v>
      </c>
      <c r="H746" s="10">
        <v>0</v>
      </c>
      <c r="I746" s="10">
        <v>0</v>
      </c>
      <c r="J746" s="10">
        <v>0</v>
      </c>
      <c r="K746" s="10">
        <v>0</v>
      </c>
      <c r="L746" s="15">
        <v>0</v>
      </c>
      <c r="M746" s="10">
        <v>0</v>
      </c>
      <c r="N746" s="10">
        <v>0</v>
      </c>
      <c r="O746" s="10">
        <v>0</v>
      </c>
      <c r="P746" s="12" t="e">
        <f>L746-#REF!</f>
        <v>#REF!</v>
      </c>
      <c r="Q746" s="1" t="e">
        <f>P746-'ВЕРНАЯ на АВГУСТ'!P746</f>
        <v>#REF!</v>
      </c>
    </row>
    <row r="747" spans="1:17" hidden="1" x14ac:dyDescent="0.25">
      <c r="A747" s="9"/>
      <c r="B747" s="9"/>
      <c r="C747" s="9"/>
      <c r="D747" s="10">
        <f t="shared" si="99"/>
        <v>0</v>
      </c>
      <c r="E747" s="10"/>
      <c r="F747" s="10"/>
      <c r="G747" s="10"/>
      <c r="H747" s="10"/>
      <c r="I747" s="10"/>
      <c r="J747" s="10"/>
      <c r="K747" s="10"/>
      <c r="L747" s="15"/>
      <c r="M747" s="10"/>
      <c r="N747" s="10"/>
      <c r="O747" s="10"/>
      <c r="P747" s="12" t="e">
        <f>L747-#REF!</f>
        <v>#REF!</v>
      </c>
      <c r="Q747" s="1" t="e">
        <f>P747-'ВЕРНАЯ на АВГУСТ'!P747</f>
        <v>#REF!</v>
      </c>
    </row>
    <row r="748" spans="1:17" x14ac:dyDescent="0.25">
      <c r="A748" s="71" t="s">
        <v>112</v>
      </c>
      <c r="B748" s="71" t="s">
        <v>13</v>
      </c>
      <c r="C748" s="9" t="s">
        <v>6</v>
      </c>
      <c r="D748" s="10">
        <f t="shared" si="99"/>
        <v>55000</v>
      </c>
      <c r="E748" s="10">
        <v>0</v>
      </c>
      <c r="F748" s="10">
        <v>0</v>
      </c>
      <c r="G748" s="10">
        <v>0</v>
      </c>
      <c r="H748" s="10">
        <v>0</v>
      </c>
      <c r="I748" s="10">
        <v>0</v>
      </c>
      <c r="J748" s="10">
        <v>55000</v>
      </c>
      <c r="K748" s="10">
        <v>0</v>
      </c>
      <c r="L748" s="15">
        <v>0</v>
      </c>
      <c r="M748" s="10">
        <v>0</v>
      </c>
      <c r="N748" s="10">
        <v>0</v>
      </c>
      <c r="O748" s="10">
        <v>0</v>
      </c>
      <c r="P748" s="12" t="e">
        <f>L748-#REF!</f>
        <v>#REF!</v>
      </c>
      <c r="Q748" s="1" t="e">
        <f>P748-'ВЕРНАЯ на АВГУСТ'!P748</f>
        <v>#REF!</v>
      </c>
    </row>
    <row r="749" spans="1:17" x14ac:dyDescent="0.25">
      <c r="A749" s="71"/>
      <c r="B749" s="71"/>
      <c r="C749" s="9" t="s">
        <v>7</v>
      </c>
      <c r="D749" s="10">
        <f t="shared" si="99"/>
        <v>0</v>
      </c>
      <c r="E749" s="10">
        <v>0</v>
      </c>
      <c r="F749" s="10">
        <v>0</v>
      </c>
      <c r="G749" s="10">
        <v>0</v>
      </c>
      <c r="H749" s="10">
        <v>0</v>
      </c>
      <c r="I749" s="10">
        <v>0</v>
      </c>
      <c r="J749" s="9"/>
      <c r="K749" s="10">
        <v>0</v>
      </c>
      <c r="L749" s="15">
        <v>0</v>
      </c>
      <c r="M749" s="10">
        <v>0</v>
      </c>
      <c r="N749" s="10">
        <v>0</v>
      </c>
      <c r="O749" s="10">
        <v>0</v>
      </c>
      <c r="P749" s="12" t="e">
        <f>L749-#REF!</f>
        <v>#REF!</v>
      </c>
      <c r="Q749" s="1" t="e">
        <f>P749-'ВЕРНАЯ на АВГУСТ'!P749</f>
        <v>#REF!</v>
      </c>
    </row>
    <row r="750" spans="1:17" ht="24" x14ac:dyDescent="0.25">
      <c r="A750" s="71"/>
      <c r="B750" s="71"/>
      <c r="C750" s="9" t="s">
        <v>8</v>
      </c>
      <c r="D750" s="10">
        <f t="shared" si="99"/>
        <v>55000</v>
      </c>
      <c r="E750" s="10">
        <v>0</v>
      </c>
      <c r="F750" s="10">
        <v>0</v>
      </c>
      <c r="G750" s="10">
        <v>0</v>
      </c>
      <c r="H750" s="10">
        <v>0</v>
      </c>
      <c r="I750" s="10">
        <v>0</v>
      </c>
      <c r="J750" s="10">
        <v>55000</v>
      </c>
      <c r="K750" s="10">
        <v>0</v>
      </c>
      <c r="L750" s="15">
        <v>0</v>
      </c>
      <c r="M750" s="10">
        <v>0</v>
      </c>
      <c r="N750" s="10">
        <v>0</v>
      </c>
      <c r="O750" s="10">
        <v>0</v>
      </c>
      <c r="P750" s="12" t="e">
        <f>L750-#REF!</f>
        <v>#REF!</v>
      </c>
      <c r="Q750" s="1" t="e">
        <f>P750-'ВЕРНАЯ на АВГУСТ'!P750</f>
        <v>#REF!</v>
      </c>
    </row>
    <row r="751" spans="1:17" ht="24" x14ac:dyDescent="0.25">
      <c r="A751" s="71"/>
      <c r="B751" s="71"/>
      <c r="C751" s="9" t="s">
        <v>9</v>
      </c>
      <c r="D751" s="10">
        <f t="shared" si="99"/>
        <v>0</v>
      </c>
      <c r="E751" s="10">
        <v>0</v>
      </c>
      <c r="F751" s="10">
        <v>0</v>
      </c>
      <c r="G751" s="10">
        <v>0</v>
      </c>
      <c r="H751" s="10">
        <v>0</v>
      </c>
      <c r="I751" s="10">
        <v>0</v>
      </c>
      <c r="J751" s="10">
        <v>0</v>
      </c>
      <c r="K751" s="10">
        <v>0</v>
      </c>
      <c r="L751" s="15">
        <v>0</v>
      </c>
      <c r="M751" s="10">
        <v>0</v>
      </c>
      <c r="N751" s="10">
        <v>0</v>
      </c>
      <c r="O751" s="10">
        <v>0</v>
      </c>
      <c r="P751" s="12" t="e">
        <f>L751-#REF!</f>
        <v>#REF!</v>
      </c>
      <c r="Q751" s="1" t="e">
        <f>P751-'ВЕРНАЯ на АВГУСТ'!P751</f>
        <v>#REF!</v>
      </c>
    </row>
    <row r="752" spans="1:17" ht="36" x14ac:dyDescent="0.25">
      <c r="A752" s="71"/>
      <c r="B752" s="71"/>
      <c r="C752" s="9" t="s">
        <v>10</v>
      </c>
      <c r="D752" s="10">
        <f t="shared" si="99"/>
        <v>0</v>
      </c>
      <c r="E752" s="10">
        <v>0</v>
      </c>
      <c r="F752" s="10">
        <v>0</v>
      </c>
      <c r="G752" s="10">
        <v>0</v>
      </c>
      <c r="H752" s="10">
        <v>0</v>
      </c>
      <c r="I752" s="10">
        <v>0</v>
      </c>
      <c r="J752" s="10">
        <v>0</v>
      </c>
      <c r="K752" s="10">
        <v>0</v>
      </c>
      <c r="L752" s="15">
        <v>0</v>
      </c>
      <c r="M752" s="10">
        <v>0</v>
      </c>
      <c r="N752" s="10">
        <v>0</v>
      </c>
      <c r="O752" s="10">
        <v>0</v>
      </c>
      <c r="P752" s="12" t="e">
        <f>L752-#REF!</f>
        <v>#REF!</v>
      </c>
      <c r="Q752" s="1" t="e">
        <f>P752-'ВЕРНАЯ на АВГУСТ'!P752</f>
        <v>#REF!</v>
      </c>
    </row>
    <row r="753" spans="1:17" hidden="1" x14ac:dyDescent="0.25">
      <c r="A753" s="9"/>
      <c r="B753" s="9"/>
      <c r="C753" s="9"/>
      <c r="D753" s="10">
        <f t="shared" si="99"/>
        <v>0</v>
      </c>
      <c r="E753" s="10"/>
      <c r="F753" s="10"/>
      <c r="G753" s="10"/>
      <c r="H753" s="10"/>
      <c r="I753" s="10"/>
      <c r="J753" s="10"/>
      <c r="K753" s="10"/>
      <c r="L753" s="15"/>
      <c r="M753" s="10"/>
      <c r="N753" s="10"/>
      <c r="O753" s="10"/>
      <c r="P753" s="12" t="e">
        <f>L753-#REF!</f>
        <v>#REF!</v>
      </c>
      <c r="Q753" s="1" t="e">
        <f>P753-'ВЕРНАЯ на АВГУСТ'!P753</f>
        <v>#REF!</v>
      </c>
    </row>
    <row r="754" spans="1:17" x14ac:dyDescent="0.25">
      <c r="A754" s="71" t="s">
        <v>113</v>
      </c>
      <c r="B754" s="71"/>
      <c r="C754" s="9" t="s">
        <v>6</v>
      </c>
      <c r="D754" s="10">
        <f t="shared" si="99"/>
        <v>26399.599999999999</v>
      </c>
      <c r="E754" s="10">
        <f t="shared" ref="D754:O759" si="102">E762+E768</f>
        <v>0</v>
      </c>
      <c r="F754" s="10">
        <f t="shared" si="102"/>
        <v>0</v>
      </c>
      <c r="G754" s="10">
        <f t="shared" si="102"/>
        <v>0</v>
      </c>
      <c r="H754" s="10">
        <f t="shared" si="102"/>
        <v>0</v>
      </c>
      <c r="I754" s="10">
        <f t="shared" si="102"/>
        <v>0</v>
      </c>
      <c r="J754" s="10">
        <f t="shared" si="102"/>
        <v>18548.5</v>
      </c>
      <c r="K754" s="10">
        <f t="shared" si="102"/>
        <v>7851.1</v>
      </c>
      <c r="L754" s="15">
        <f t="shared" si="102"/>
        <v>0</v>
      </c>
      <c r="M754" s="10">
        <f t="shared" si="102"/>
        <v>0</v>
      </c>
      <c r="N754" s="10">
        <f t="shared" si="102"/>
        <v>0</v>
      </c>
      <c r="O754" s="10">
        <f t="shared" si="102"/>
        <v>0</v>
      </c>
      <c r="P754" s="12" t="e">
        <f>L754-#REF!</f>
        <v>#REF!</v>
      </c>
      <c r="Q754" s="1" t="e">
        <f>P754-'ВЕРНАЯ на АВГУСТ'!P754</f>
        <v>#REF!</v>
      </c>
    </row>
    <row r="755" spans="1:17" x14ac:dyDescent="0.25">
      <c r="A755" s="71"/>
      <c r="B755" s="71"/>
      <c r="C755" s="9" t="s">
        <v>7</v>
      </c>
      <c r="D755" s="10">
        <f t="shared" si="99"/>
        <v>26399.599999999999</v>
      </c>
      <c r="E755" s="10">
        <f t="shared" si="102"/>
        <v>0</v>
      </c>
      <c r="F755" s="10">
        <f t="shared" si="102"/>
        <v>0</v>
      </c>
      <c r="G755" s="10">
        <f t="shared" si="102"/>
        <v>0</v>
      </c>
      <c r="H755" s="10">
        <f t="shared" si="102"/>
        <v>0</v>
      </c>
      <c r="I755" s="10">
        <f t="shared" si="102"/>
        <v>0</v>
      </c>
      <c r="J755" s="10">
        <f t="shared" si="102"/>
        <v>18548.5</v>
      </c>
      <c r="K755" s="10">
        <f t="shared" si="102"/>
        <v>7851.1</v>
      </c>
      <c r="L755" s="15">
        <f t="shared" si="102"/>
        <v>0</v>
      </c>
      <c r="M755" s="10">
        <f t="shared" si="102"/>
        <v>0</v>
      </c>
      <c r="N755" s="10">
        <f t="shared" si="102"/>
        <v>0</v>
      </c>
      <c r="O755" s="10">
        <f t="shared" si="102"/>
        <v>0</v>
      </c>
      <c r="P755" s="12" t="e">
        <f>L755-#REF!</f>
        <v>#REF!</v>
      </c>
      <c r="Q755" s="1" t="e">
        <f>P755-'ВЕРНАЯ на АВГУСТ'!P755</f>
        <v>#REF!</v>
      </c>
    </row>
    <row r="756" spans="1:17" ht="24" x14ac:dyDescent="0.25">
      <c r="A756" s="71"/>
      <c r="B756" s="71"/>
      <c r="C756" s="9" t="s">
        <v>8</v>
      </c>
      <c r="D756" s="10">
        <f t="shared" si="99"/>
        <v>0</v>
      </c>
      <c r="E756" s="10">
        <f t="shared" si="102"/>
        <v>0</v>
      </c>
      <c r="F756" s="10">
        <f t="shared" si="102"/>
        <v>0</v>
      </c>
      <c r="G756" s="10">
        <f t="shared" si="102"/>
        <v>0</v>
      </c>
      <c r="H756" s="10">
        <f t="shared" si="102"/>
        <v>0</v>
      </c>
      <c r="I756" s="10">
        <f t="shared" si="102"/>
        <v>0</v>
      </c>
      <c r="J756" s="10">
        <f t="shared" si="102"/>
        <v>0</v>
      </c>
      <c r="K756" s="10">
        <f t="shared" si="102"/>
        <v>0</v>
      </c>
      <c r="L756" s="15">
        <f t="shared" si="102"/>
        <v>0</v>
      </c>
      <c r="M756" s="10">
        <f t="shared" si="102"/>
        <v>0</v>
      </c>
      <c r="N756" s="10">
        <f t="shared" si="102"/>
        <v>0</v>
      </c>
      <c r="O756" s="10">
        <f t="shared" si="102"/>
        <v>0</v>
      </c>
      <c r="P756" s="12" t="e">
        <f>L756-#REF!</f>
        <v>#REF!</v>
      </c>
      <c r="Q756" s="1" t="e">
        <f>P756-'ВЕРНАЯ на АВГУСТ'!P756</f>
        <v>#REF!</v>
      </c>
    </row>
    <row r="757" spans="1:17" ht="24" x14ac:dyDescent="0.25">
      <c r="A757" s="71"/>
      <c r="B757" s="71"/>
      <c r="C757" s="9" t="s">
        <v>9</v>
      </c>
      <c r="D757" s="10">
        <f t="shared" si="99"/>
        <v>0</v>
      </c>
      <c r="E757" s="10">
        <f t="shared" si="102"/>
        <v>0</v>
      </c>
      <c r="F757" s="10">
        <f t="shared" si="102"/>
        <v>0</v>
      </c>
      <c r="G757" s="10">
        <f t="shared" si="102"/>
        <v>0</v>
      </c>
      <c r="H757" s="10">
        <f t="shared" si="102"/>
        <v>0</v>
      </c>
      <c r="I757" s="10">
        <f t="shared" si="102"/>
        <v>0</v>
      </c>
      <c r="J757" s="10">
        <f t="shared" si="102"/>
        <v>0</v>
      </c>
      <c r="K757" s="10">
        <f t="shared" si="102"/>
        <v>0</v>
      </c>
      <c r="L757" s="15">
        <f t="shared" si="102"/>
        <v>0</v>
      </c>
      <c r="M757" s="10">
        <f t="shared" si="102"/>
        <v>0</v>
      </c>
      <c r="N757" s="10">
        <f t="shared" si="102"/>
        <v>0</v>
      </c>
      <c r="O757" s="10">
        <f t="shared" si="102"/>
        <v>0</v>
      </c>
      <c r="P757" s="12" t="e">
        <f>L757-#REF!</f>
        <v>#REF!</v>
      </c>
      <c r="Q757" s="1" t="e">
        <f>P757-'ВЕРНАЯ на АВГУСТ'!P757</f>
        <v>#REF!</v>
      </c>
    </row>
    <row r="758" spans="1:17" ht="36" x14ac:dyDescent="0.25">
      <c r="A758" s="71"/>
      <c r="B758" s="71"/>
      <c r="C758" s="9" t="s">
        <v>10</v>
      </c>
      <c r="D758" s="10">
        <f t="shared" si="99"/>
        <v>0</v>
      </c>
      <c r="E758" s="10">
        <f t="shared" si="102"/>
        <v>0</v>
      </c>
      <c r="F758" s="10">
        <f t="shared" si="102"/>
        <v>0</v>
      </c>
      <c r="G758" s="10">
        <f t="shared" si="102"/>
        <v>0</v>
      </c>
      <c r="H758" s="10">
        <f t="shared" si="102"/>
        <v>0</v>
      </c>
      <c r="I758" s="10">
        <f t="shared" si="102"/>
        <v>0</v>
      </c>
      <c r="J758" s="10">
        <f t="shared" si="102"/>
        <v>0</v>
      </c>
      <c r="K758" s="10">
        <f t="shared" si="102"/>
        <v>0</v>
      </c>
      <c r="L758" s="15">
        <f t="shared" si="102"/>
        <v>0</v>
      </c>
      <c r="M758" s="10">
        <f t="shared" si="102"/>
        <v>0</v>
      </c>
      <c r="N758" s="10">
        <f t="shared" si="102"/>
        <v>0</v>
      </c>
      <c r="O758" s="10">
        <f t="shared" si="102"/>
        <v>0</v>
      </c>
      <c r="P758" s="12" t="e">
        <f>L758-#REF!</f>
        <v>#REF!</v>
      </c>
      <c r="Q758" s="1" t="e">
        <f>P758-'ВЕРНАЯ на АВГУСТ'!P758</f>
        <v>#REF!</v>
      </c>
    </row>
    <row r="759" spans="1:17" hidden="1" x14ac:dyDescent="0.25">
      <c r="A759" s="71"/>
      <c r="B759" s="9"/>
      <c r="C759" s="9"/>
      <c r="D759" s="10">
        <f t="shared" si="102"/>
        <v>0</v>
      </c>
      <c r="E759" s="10">
        <f t="shared" si="102"/>
        <v>0</v>
      </c>
      <c r="F759" s="10">
        <f t="shared" si="102"/>
        <v>0</v>
      </c>
      <c r="G759" s="10">
        <f t="shared" si="102"/>
        <v>0</v>
      </c>
      <c r="H759" s="10">
        <f t="shared" si="102"/>
        <v>0</v>
      </c>
      <c r="I759" s="10">
        <f t="shared" si="102"/>
        <v>0</v>
      </c>
      <c r="J759" s="10">
        <f t="shared" si="102"/>
        <v>0</v>
      </c>
      <c r="K759" s="10">
        <f t="shared" si="102"/>
        <v>0</v>
      </c>
      <c r="L759" s="15">
        <f t="shared" si="102"/>
        <v>0</v>
      </c>
      <c r="M759" s="10">
        <f t="shared" si="102"/>
        <v>0</v>
      </c>
      <c r="N759" s="10">
        <f t="shared" si="102"/>
        <v>0</v>
      </c>
      <c r="O759" s="10">
        <f t="shared" si="102"/>
        <v>0</v>
      </c>
      <c r="P759" s="12" t="e">
        <f>L759-#REF!</f>
        <v>#REF!</v>
      </c>
      <c r="Q759" s="1" t="e">
        <f>P759-'ВЕРНАЯ на АВГУСТ'!P759</f>
        <v>#REF!</v>
      </c>
    </row>
    <row r="760" spans="1:17" x14ac:dyDescent="0.25">
      <c r="A760" s="71"/>
      <c r="B760" s="71" t="s">
        <v>12</v>
      </c>
      <c r="C760" s="71"/>
      <c r="D760" s="71"/>
      <c r="E760" s="71"/>
      <c r="F760" s="71"/>
      <c r="G760" s="71"/>
      <c r="H760" s="71"/>
      <c r="I760" s="71"/>
      <c r="J760" s="71"/>
      <c r="K760" s="71"/>
      <c r="L760" s="71"/>
      <c r="M760" s="71"/>
      <c r="N760" s="71"/>
      <c r="O760" s="71"/>
      <c r="P760" s="12" t="e">
        <f>L760-#REF!</f>
        <v>#REF!</v>
      </c>
      <c r="Q760" s="1" t="e">
        <f>P760-'ВЕРНАЯ на АВГУСТ'!P760</f>
        <v>#REF!</v>
      </c>
    </row>
    <row r="761" spans="1:17" x14ac:dyDescent="0.25">
      <c r="A761" s="71"/>
      <c r="B761" s="9"/>
      <c r="C761" s="9"/>
      <c r="D761" s="9"/>
      <c r="E761" s="9"/>
      <c r="F761" s="9"/>
      <c r="G761" s="9"/>
      <c r="H761" s="9"/>
      <c r="I761" s="9"/>
      <c r="J761" s="9"/>
      <c r="K761" s="9"/>
      <c r="L761" s="17"/>
      <c r="M761" s="9"/>
      <c r="N761" s="9"/>
      <c r="O761" s="9"/>
      <c r="P761" s="12" t="e">
        <f>L761-#REF!</f>
        <v>#REF!</v>
      </c>
      <c r="Q761" s="1" t="e">
        <f>P761-'ВЕРНАЯ на АВГУСТ'!P761</f>
        <v>#REF!</v>
      </c>
    </row>
    <row r="762" spans="1:17" x14ac:dyDescent="0.25">
      <c r="A762" s="71"/>
      <c r="B762" s="71" t="s">
        <v>13</v>
      </c>
      <c r="C762" s="9" t="s">
        <v>6</v>
      </c>
      <c r="D762" s="10">
        <f t="shared" ref="D762:D802" si="103">SUM(E762:O762)</f>
        <v>9979.2000000000007</v>
      </c>
      <c r="E762" s="10">
        <v>0</v>
      </c>
      <c r="F762" s="10">
        <v>0</v>
      </c>
      <c r="G762" s="10">
        <v>0</v>
      </c>
      <c r="H762" s="10">
        <v>0</v>
      </c>
      <c r="I762" s="10">
        <v>0</v>
      </c>
      <c r="J762" s="10">
        <v>9979.2000000000007</v>
      </c>
      <c r="K762" s="10">
        <v>0</v>
      </c>
      <c r="L762" s="15">
        <v>0</v>
      </c>
      <c r="M762" s="10">
        <v>0</v>
      </c>
      <c r="N762" s="10">
        <v>0</v>
      </c>
      <c r="O762" s="10">
        <v>0</v>
      </c>
      <c r="P762" s="12" t="e">
        <f>L762-#REF!</f>
        <v>#REF!</v>
      </c>
      <c r="Q762" s="1" t="e">
        <f>P762-'ВЕРНАЯ на АВГУСТ'!P762</f>
        <v>#REF!</v>
      </c>
    </row>
    <row r="763" spans="1:17" x14ac:dyDescent="0.25">
      <c r="A763" s="71"/>
      <c r="B763" s="71"/>
      <c r="C763" s="9" t="s">
        <v>7</v>
      </c>
      <c r="D763" s="10">
        <f t="shared" si="103"/>
        <v>9979.2000000000007</v>
      </c>
      <c r="E763" s="10">
        <v>0</v>
      </c>
      <c r="F763" s="10">
        <v>0</v>
      </c>
      <c r="G763" s="10">
        <v>0</v>
      </c>
      <c r="H763" s="10">
        <v>0</v>
      </c>
      <c r="I763" s="10">
        <v>0</v>
      </c>
      <c r="J763" s="10">
        <v>9979.2000000000007</v>
      </c>
      <c r="K763" s="10">
        <v>0</v>
      </c>
      <c r="L763" s="15">
        <v>0</v>
      </c>
      <c r="M763" s="10">
        <v>0</v>
      </c>
      <c r="N763" s="10">
        <v>0</v>
      </c>
      <c r="O763" s="10">
        <v>0</v>
      </c>
      <c r="P763" s="12" t="e">
        <f>L763-#REF!</f>
        <v>#REF!</v>
      </c>
      <c r="Q763" s="1" t="e">
        <f>P763-'ВЕРНАЯ на АВГУСТ'!P763</f>
        <v>#REF!</v>
      </c>
    </row>
    <row r="764" spans="1:17" ht="24" x14ac:dyDescent="0.25">
      <c r="A764" s="71"/>
      <c r="B764" s="71"/>
      <c r="C764" s="9" t="s">
        <v>8</v>
      </c>
      <c r="D764" s="10">
        <f t="shared" si="103"/>
        <v>0</v>
      </c>
      <c r="E764" s="10">
        <v>0</v>
      </c>
      <c r="F764" s="10">
        <v>0</v>
      </c>
      <c r="G764" s="10">
        <v>0</v>
      </c>
      <c r="H764" s="10">
        <v>0</v>
      </c>
      <c r="I764" s="10">
        <v>0</v>
      </c>
      <c r="J764" s="10">
        <v>0</v>
      </c>
      <c r="K764" s="10">
        <v>0</v>
      </c>
      <c r="L764" s="15">
        <v>0</v>
      </c>
      <c r="M764" s="10">
        <v>0</v>
      </c>
      <c r="N764" s="10">
        <v>0</v>
      </c>
      <c r="O764" s="10">
        <v>0</v>
      </c>
      <c r="P764" s="12" t="e">
        <f>L764-#REF!</f>
        <v>#REF!</v>
      </c>
      <c r="Q764" s="1" t="e">
        <f>P764-'ВЕРНАЯ на АВГУСТ'!P764</f>
        <v>#REF!</v>
      </c>
    </row>
    <row r="765" spans="1:17" ht="24" x14ac:dyDescent="0.25">
      <c r="A765" s="71"/>
      <c r="B765" s="71"/>
      <c r="C765" s="9" t="s">
        <v>9</v>
      </c>
      <c r="D765" s="10">
        <f t="shared" si="103"/>
        <v>0</v>
      </c>
      <c r="E765" s="10">
        <v>0</v>
      </c>
      <c r="F765" s="10">
        <v>0</v>
      </c>
      <c r="G765" s="10">
        <v>0</v>
      </c>
      <c r="H765" s="10">
        <v>0</v>
      </c>
      <c r="I765" s="10">
        <v>0</v>
      </c>
      <c r="J765" s="10">
        <v>0</v>
      </c>
      <c r="K765" s="10">
        <v>0</v>
      </c>
      <c r="L765" s="15">
        <v>0</v>
      </c>
      <c r="M765" s="10">
        <v>0</v>
      </c>
      <c r="N765" s="10">
        <v>0</v>
      </c>
      <c r="O765" s="10">
        <v>0</v>
      </c>
      <c r="P765" s="12" t="e">
        <f>L765-#REF!</f>
        <v>#REF!</v>
      </c>
      <c r="Q765" s="1" t="e">
        <f>P765-'ВЕРНАЯ на АВГУСТ'!P765</f>
        <v>#REF!</v>
      </c>
    </row>
    <row r="766" spans="1:17" ht="36" x14ac:dyDescent="0.25">
      <c r="A766" s="71"/>
      <c r="B766" s="71"/>
      <c r="C766" s="9" t="s">
        <v>10</v>
      </c>
      <c r="D766" s="10">
        <f t="shared" si="103"/>
        <v>0</v>
      </c>
      <c r="E766" s="10">
        <v>0</v>
      </c>
      <c r="F766" s="10">
        <v>0</v>
      </c>
      <c r="G766" s="10">
        <v>0</v>
      </c>
      <c r="H766" s="10">
        <v>0</v>
      </c>
      <c r="I766" s="10">
        <v>0</v>
      </c>
      <c r="J766" s="10">
        <v>0</v>
      </c>
      <c r="K766" s="10">
        <v>0</v>
      </c>
      <c r="L766" s="15">
        <v>0</v>
      </c>
      <c r="M766" s="10">
        <v>0</v>
      </c>
      <c r="N766" s="10">
        <v>0</v>
      </c>
      <c r="O766" s="10">
        <v>0</v>
      </c>
      <c r="P766" s="12" t="e">
        <f>L766-#REF!</f>
        <v>#REF!</v>
      </c>
      <c r="Q766" s="1" t="e">
        <f>P766-'ВЕРНАЯ на АВГУСТ'!P766</f>
        <v>#REF!</v>
      </c>
    </row>
    <row r="767" spans="1:17" hidden="1" x14ac:dyDescent="0.25">
      <c r="A767" s="71"/>
      <c r="B767" s="9"/>
      <c r="C767" s="9"/>
      <c r="D767" s="10">
        <f t="shared" si="103"/>
        <v>0</v>
      </c>
      <c r="E767" s="10"/>
      <c r="F767" s="10"/>
      <c r="G767" s="10"/>
      <c r="H767" s="10"/>
      <c r="I767" s="10"/>
      <c r="J767" s="10"/>
      <c r="K767" s="10"/>
      <c r="L767" s="15"/>
      <c r="M767" s="10"/>
      <c r="N767" s="10"/>
      <c r="O767" s="10"/>
      <c r="P767" s="12" t="e">
        <f>L767-#REF!</f>
        <v>#REF!</v>
      </c>
      <c r="Q767" s="1" t="e">
        <f>P767-'ВЕРНАЯ на АВГУСТ'!P767</f>
        <v>#REF!</v>
      </c>
    </row>
    <row r="768" spans="1:17" x14ac:dyDescent="0.25">
      <c r="A768" s="71"/>
      <c r="B768" s="71" t="s">
        <v>17</v>
      </c>
      <c r="C768" s="9" t="s">
        <v>6</v>
      </c>
      <c r="D768" s="10">
        <f t="shared" si="103"/>
        <v>16420.400000000001</v>
      </c>
      <c r="E768" s="10">
        <v>0</v>
      </c>
      <c r="F768" s="10">
        <v>0</v>
      </c>
      <c r="G768" s="10">
        <v>0</v>
      </c>
      <c r="H768" s="10">
        <v>0</v>
      </c>
      <c r="I768" s="10">
        <v>0</v>
      </c>
      <c r="J768" s="10">
        <v>8569.2999999999993</v>
      </c>
      <c r="K768" s="10">
        <v>7851.1</v>
      </c>
      <c r="L768" s="15">
        <v>0</v>
      </c>
      <c r="M768" s="10">
        <v>0</v>
      </c>
      <c r="N768" s="10">
        <v>0</v>
      </c>
      <c r="O768" s="10">
        <v>0</v>
      </c>
      <c r="P768" s="12" t="e">
        <f>L768-#REF!</f>
        <v>#REF!</v>
      </c>
      <c r="Q768" s="1" t="e">
        <f>P768-'ВЕРНАЯ на АВГУСТ'!P768</f>
        <v>#REF!</v>
      </c>
    </row>
    <row r="769" spans="1:17" x14ac:dyDescent="0.25">
      <c r="A769" s="71"/>
      <c r="B769" s="71"/>
      <c r="C769" s="9" t="s">
        <v>7</v>
      </c>
      <c r="D769" s="10">
        <f t="shared" si="103"/>
        <v>16420.400000000001</v>
      </c>
      <c r="E769" s="10">
        <v>0</v>
      </c>
      <c r="F769" s="10">
        <v>0</v>
      </c>
      <c r="G769" s="10">
        <v>0</v>
      </c>
      <c r="H769" s="10">
        <v>0</v>
      </c>
      <c r="I769" s="10">
        <v>0</v>
      </c>
      <c r="J769" s="10">
        <v>8569.2999999999993</v>
      </c>
      <c r="K769" s="10">
        <v>7851.1</v>
      </c>
      <c r="L769" s="15">
        <v>0</v>
      </c>
      <c r="M769" s="10">
        <v>0</v>
      </c>
      <c r="N769" s="10">
        <v>0</v>
      </c>
      <c r="O769" s="10">
        <v>0</v>
      </c>
      <c r="P769" s="12" t="e">
        <f>L769-#REF!</f>
        <v>#REF!</v>
      </c>
      <c r="Q769" s="1" t="e">
        <f>P769-'ВЕРНАЯ на АВГУСТ'!P769</f>
        <v>#REF!</v>
      </c>
    </row>
    <row r="770" spans="1:17" ht="24" x14ac:dyDescent="0.25">
      <c r="A770" s="71"/>
      <c r="B770" s="71"/>
      <c r="C770" s="9" t="s">
        <v>8</v>
      </c>
      <c r="D770" s="10">
        <f t="shared" si="103"/>
        <v>0</v>
      </c>
      <c r="E770" s="10">
        <v>0</v>
      </c>
      <c r="F770" s="10">
        <v>0</v>
      </c>
      <c r="G770" s="10">
        <v>0</v>
      </c>
      <c r="H770" s="10">
        <v>0</v>
      </c>
      <c r="I770" s="10">
        <v>0</v>
      </c>
      <c r="J770" s="10">
        <v>0</v>
      </c>
      <c r="K770" s="10">
        <v>0</v>
      </c>
      <c r="L770" s="15">
        <v>0</v>
      </c>
      <c r="M770" s="10">
        <v>0</v>
      </c>
      <c r="N770" s="10">
        <v>0</v>
      </c>
      <c r="O770" s="10">
        <v>0</v>
      </c>
      <c r="P770" s="12" t="e">
        <f>L770-#REF!</f>
        <v>#REF!</v>
      </c>
      <c r="Q770" s="1" t="e">
        <f>P770-'ВЕРНАЯ на АВГУСТ'!P770</f>
        <v>#REF!</v>
      </c>
    </row>
    <row r="771" spans="1:17" ht="24" x14ac:dyDescent="0.25">
      <c r="A771" s="71"/>
      <c r="B771" s="71"/>
      <c r="C771" s="9" t="s">
        <v>9</v>
      </c>
      <c r="D771" s="10">
        <f t="shared" si="103"/>
        <v>0</v>
      </c>
      <c r="E771" s="10">
        <v>0</v>
      </c>
      <c r="F771" s="10">
        <v>0</v>
      </c>
      <c r="G771" s="10">
        <v>0</v>
      </c>
      <c r="H771" s="10">
        <v>0</v>
      </c>
      <c r="I771" s="10">
        <v>0</v>
      </c>
      <c r="J771" s="10">
        <v>0</v>
      </c>
      <c r="K771" s="10">
        <v>0</v>
      </c>
      <c r="L771" s="15">
        <v>0</v>
      </c>
      <c r="M771" s="10">
        <v>0</v>
      </c>
      <c r="N771" s="10">
        <v>0</v>
      </c>
      <c r="O771" s="10">
        <v>0</v>
      </c>
      <c r="P771" s="12" t="e">
        <f>L771-#REF!</f>
        <v>#REF!</v>
      </c>
      <c r="Q771" s="1" t="e">
        <f>P771-'ВЕРНАЯ на АВГУСТ'!P771</f>
        <v>#REF!</v>
      </c>
    </row>
    <row r="772" spans="1:17" ht="36" x14ac:dyDescent="0.25">
      <c r="A772" s="71"/>
      <c r="B772" s="71"/>
      <c r="C772" s="9" t="s">
        <v>10</v>
      </c>
      <c r="D772" s="10">
        <f t="shared" si="103"/>
        <v>0</v>
      </c>
      <c r="E772" s="10">
        <v>0</v>
      </c>
      <c r="F772" s="10">
        <v>0</v>
      </c>
      <c r="G772" s="10">
        <v>0</v>
      </c>
      <c r="H772" s="10">
        <v>0</v>
      </c>
      <c r="I772" s="10">
        <v>0</v>
      </c>
      <c r="J772" s="10">
        <v>0</v>
      </c>
      <c r="K772" s="10">
        <v>0</v>
      </c>
      <c r="L772" s="15">
        <v>0</v>
      </c>
      <c r="M772" s="10">
        <v>0</v>
      </c>
      <c r="N772" s="10">
        <v>0</v>
      </c>
      <c r="O772" s="10">
        <v>0</v>
      </c>
      <c r="P772" s="12" t="e">
        <f>L772-#REF!</f>
        <v>#REF!</v>
      </c>
      <c r="Q772" s="1" t="e">
        <f>P772-'ВЕРНАЯ на АВГУСТ'!P772</f>
        <v>#REF!</v>
      </c>
    </row>
    <row r="773" spans="1:17" hidden="1" x14ac:dyDescent="0.25">
      <c r="A773" s="9"/>
      <c r="B773" s="9"/>
      <c r="C773" s="9"/>
      <c r="D773" s="10">
        <f t="shared" si="103"/>
        <v>0</v>
      </c>
      <c r="E773" s="10"/>
      <c r="F773" s="10"/>
      <c r="G773" s="10"/>
      <c r="H773" s="10"/>
      <c r="I773" s="10"/>
      <c r="J773" s="10"/>
      <c r="K773" s="10"/>
      <c r="L773" s="15"/>
      <c r="M773" s="10"/>
      <c r="N773" s="10"/>
      <c r="O773" s="10"/>
      <c r="P773" s="12" t="e">
        <f>L773-#REF!</f>
        <v>#REF!</v>
      </c>
      <c r="Q773" s="1" t="e">
        <f>P773-'ВЕРНАЯ на АВГУСТ'!P773</f>
        <v>#REF!</v>
      </c>
    </row>
    <row r="774" spans="1:17" x14ac:dyDescent="0.25">
      <c r="A774" s="71" t="s">
        <v>114</v>
      </c>
      <c r="B774" s="71" t="s">
        <v>13</v>
      </c>
      <c r="C774" s="9" t="s">
        <v>6</v>
      </c>
      <c r="D774" s="10">
        <f t="shared" si="103"/>
        <v>13346.9</v>
      </c>
      <c r="E774" s="10">
        <v>0</v>
      </c>
      <c r="F774" s="10">
        <v>0</v>
      </c>
      <c r="G774" s="10">
        <v>0</v>
      </c>
      <c r="H774" s="10">
        <v>0</v>
      </c>
      <c r="I774" s="10">
        <v>0</v>
      </c>
      <c r="J774" s="10">
        <v>13346.9</v>
      </c>
      <c r="K774" s="10">
        <v>0</v>
      </c>
      <c r="L774" s="15">
        <v>0</v>
      </c>
      <c r="M774" s="10">
        <v>0</v>
      </c>
      <c r="N774" s="10">
        <v>0</v>
      </c>
      <c r="O774" s="10">
        <v>0</v>
      </c>
      <c r="P774" s="12" t="e">
        <f>L774-#REF!</f>
        <v>#REF!</v>
      </c>
      <c r="Q774" s="1" t="e">
        <f>P774-'ВЕРНАЯ на АВГУСТ'!P774</f>
        <v>#REF!</v>
      </c>
    </row>
    <row r="775" spans="1:17" x14ac:dyDescent="0.25">
      <c r="A775" s="71"/>
      <c r="B775" s="71"/>
      <c r="C775" s="9" t="s">
        <v>7</v>
      </c>
      <c r="D775" s="10">
        <f t="shared" si="103"/>
        <v>13346.9</v>
      </c>
      <c r="E775" s="10">
        <v>0</v>
      </c>
      <c r="F775" s="10">
        <v>0</v>
      </c>
      <c r="G775" s="10">
        <v>0</v>
      </c>
      <c r="H775" s="10">
        <v>0</v>
      </c>
      <c r="I775" s="10">
        <v>0</v>
      </c>
      <c r="J775" s="10">
        <v>13346.9</v>
      </c>
      <c r="K775" s="10">
        <v>0</v>
      </c>
      <c r="L775" s="15">
        <v>0</v>
      </c>
      <c r="M775" s="10">
        <v>0</v>
      </c>
      <c r="N775" s="10">
        <v>0</v>
      </c>
      <c r="O775" s="10">
        <v>0</v>
      </c>
      <c r="P775" s="12" t="e">
        <f>L775-#REF!</f>
        <v>#REF!</v>
      </c>
      <c r="Q775" s="1" t="e">
        <f>P775-'ВЕРНАЯ на АВГУСТ'!P775</f>
        <v>#REF!</v>
      </c>
    </row>
    <row r="776" spans="1:17" ht="24" x14ac:dyDescent="0.25">
      <c r="A776" s="71"/>
      <c r="B776" s="71"/>
      <c r="C776" s="9" t="s">
        <v>8</v>
      </c>
      <c r="D776" s="10">
        <f t="shared" si="103"/>
        <v>0</v>
      </c>
      <c r="E776" s="10">
        <v>0</v>
      </c>
      <c r="F776" s="10">
        <v>0</v>
      </c>
      <c r="G776" s="10">
        <v>0</v>
      </c>
      <c r="H776" s="10">
        <v>0</v>
      </c>
      <c r="I776" s="10">
        <v>0</v>
      </c>
      <c r="J776" s="10">
        <v>0</v>
      </c>
      <c r="K776" s="10">
        <v>0</v>
      </c>
      <c r="L776" s="15">
        <v>0</v>
      </c>
      <c r="M776" s="10">
        <v>0</v>
      </c>
      <c r="N776" s="10">
        <v>0</v>
      </c>
      <c r="O776" s="10">
        <v>0</v>
      </c>
      <c r="P776" s="12" t="e">
        <f>L776-#REF!</f>
        <v>#REF!</v>
      </c>
      <c r="Q776" s="1" t="e">
        <f>P776-'ВЕРНАЯ на АВГУСТ'!P776</f>
        <v>#REF!</v>
      </c>
    </row>
    <row r="777" spans="1:17" ht="24" x14ac:dyDescent="0.25">
      <c r="A777" s="71"/>
      <c r="B777" s="71"/>
      <c r="C777" s="9" t="s">
        <v>9</v>
      </c>
      <c r="D777" s="10">
        <f t="shared" si="103"/>
        <v>0</v>
      </c>
      <c r="E777" s="10">
        <v>0</v>
      </c>
      <c r="F777" s="10">
        <v>0</v>
      </c>
      <c r="G777" s="10">
        <v>0</v>
      </c>
      <c r="H777" s="10">
        <v>0</v>
      </c>
      <c r="I777" s="10">
        <v>0</v>
      </c>
      <c r="J777" s="10">
        <v>0</v>
      </c>
      <c r="K777" s="10">
        <v>0</v>
      </c>
      <c r="L777" s="15">
        <v>0</v>
      </c>
      <c r="M777" s="10">
        <v>0</v>
      </c>
      <c r="N777" s="10">
        <v>0</v>
      </c>
      <c r="O777" s="10">
        <v>0</v>
      </c>
      <c r="P777" s="12" t="e">
        <f>L777-#REF!</f>
        <v>#REF!</v>
      </c>
      <c r="Q777" s="1" t="e">
        <f>P777-'ВЕРНАЯ на АВГУСТ'!P777</f>
        <v>#REF!</v>
      </c>
    </row>
    <row r="778" spans="1:17" ht="36" x14ac:dyDescent="0.25">
      <c r="A778" s="71"/>
      <c r="B778" s="71"/>
      <c r="C778" s="9" t="s">
        <v>10</v>
      </c>
      <c r="D778" s="10">
        <f t="shared" si="103"/>
        <v>0</v>
      </c>
      <c r="E778" s="10">
        <v>0</v>
      </c>
      <c r="F778" s="10">
        <v>0</v>
      </c>
      <c r="G778" s="10">
        <v>0</v>
      </c>
      <c r="H778" s="10">
        <v>0</v>
      </c>
      <c r="I778" s="10">
        <v>0</v>
      </c>
      <c r="J778" s="10">
        <v>0</v>
      </c>
      <c r="K778" s="10">
        <v>0</v>
      </c>
      <c r="L778" s="15">
        <v>0</v>
      </c>
      <c r="M778" s="10">
        <v>0</v>
      </c>
      <c r="N778" s="10">
        <v>0</v>
      </c>
      <c r="O778" s="10">
        <v>0</v>
      </c>
      <c r="P778" s="12" t="e">
        <f>L778-#REF!</f>
        <v>#REF!</v>
      </c>
      <c r="Q778" s="1" t="e">
        <f>P778-'ВЕРНАЯ на АВГУСТ'!P778</f>
        <v>#REF!</v>
      </c>
    </row>
    <row r="779" spans="1:17" hidden="1" x14ac:dyDescent="0.25">
      <c r="A779" s="9"/>
      <c r="B779" s="9"/>
      <c r="C779" s="9"/>
      <c r="D779" s="10">
        <f t="shared" si="103"/>
        <v>0</v>
      </c>
      <c r="E779" s="10"/>
      <c r="F779" s="10"/>
      <c r="G779" s="10"/>
      <c r="H779" s="10"/>
      <c r="I779" s="10"/>
      <c r="J779" s="10"/>
      <c r="K779" s="10"/>
      <c r="L779" s="15"/>
      <c r="M779" s="10"/>
      <c r="N779" s="10"/>
      <c r="O779" s="10"/>
      <c r="P779" s="12" t="e">
        <f>L779-#REF!</f>
        <v>#REF!</v>
      </c>
      <c r="Q779" s="1" t="e">
        <f>P779-'ВЕРНАЯ на АВГУСТ'!P779</f>
        <v>#REF!</v>
      </c>
    </row>
    <row r="780" spans="1:17" x14ac:dyDescent="0.25">
      <c r="A780" s="71" t="s">
        <v>115</v>
      </c>
      <c r="B780" s="71" t="s">
        <v>13</v>
      </c>
      <c r="C780" s="9" t="s">
        <v>6</v>
      </c>
      <c r="D780" s="10">
        <f t="shared" si="103"/>
        <v>150370.79999999999</v>
      </c>
      <c r="E780" s="10">
        <v>0</v>
      </c>
      <c r="F780" s="10">
        <v>0</v>
      </c>
      <c r="G780" s="10">
        <v>0</v>
      </c>
      <c r="H780" s="10">
        <v>0</v>
      </c>
      <c r="I780" s="10">
        <v>0</v>
      </c>
      <c r="J780" s="10">
        <v>0</v>
      </c>
      <c r="K780" s="10">
        <v>0</v>
      </c>
      <c r="L780" s="15">
        <v>0</v>
      </c>
      <c r="M780" s="10">
        <v>48011.199999999997</v>
      </c>
      <c r="N780" s="10">
        <v>102359.6</v>
      </c>
      <c r="O780" s="10">
        <v>0</v>
      </c>
      <c r="P780" s="12" t="e">
        <f>L780-#REF!</f>
        <v>#REF!</v>
      </c>
      <c r="Q780" s="1" t="e">
        <f>P780-'ВЕРНАЯ на АВГУСТ'!P780</f>
        <v>#REF!</v>
      </c>
    </row>
    <row r="781" spans="1:17" x14ac:dyDescent="0.25">
      <c r="A781" s="71"/>
      <c r="B781" s="71"/>
      <c r="C781" s="9" t="s">
        <v>7</v>
      </c>
      <c r="D781" s="10">
        <f t="shared" si="103"/>
        <v>16540.8</v>
      </c>
      <c r="E781" s="10">
        <v>0</v>
      </c>
      <c r="F781" s="10">
        <v>0</v>
      </c>
      <c r="G781" s="10">
        <v>0</v>
      </c>
      <c r="H781" s="10">
        <v>0</v>
      </c>
      <c r="I781" s="10">
        <v>0</v>
      </c>
      <c r="J781" s="10">
        <v>0</v>
      </c>
      <c r="K781" s="10">
        <v>0</v>
      </c>
      <c r="L781" s="15">
        <v>0</v>
      </c>
      <c r="M781" s="10">
        <v>5281.2</v>
      </c>
      <c r="N781" s="10">
        <v>11259.6</v>
      </c>
      <c r="O781" s="10">
        <v>0</v>
      </c>
      <c r="P781" s="12" t="e">
        <f>L781-#REF!</f>
        <v>#REF!</v>
      </c>
      <c r="Q781" s="1" t="e">
        <f>P781-'ВЕРНАЯ на АВГУСТ'!P781</f>
        <v>#REF!</v>
      </c>
    </row>
    <row r="782" spans="1:17" ht="24" x14ac:dyDescent="0.25">
      <c r="A782" s="71"/>
      <c r="B782" s="71"/>
      <c r="C782" s="9" t="s">
        <v>8</v>
      </c>
      <c r="D782" s="10">
        <f t="shared" si="103"/>
        <v>133830</v>
      </c>
      <c r="E782" s="10">
        <v>0</v>
      </c>
      <c r="F782" s="10">
        <v>0</v>
      </c>
      <c r="G782" s="10">
        <v>0</v>
      </c>
      <c r="H782" s="10">
        <v>0</v>
      </c>
      <c r="I782" s="10">
        <v>0</v>
      </c>
      <c r="J782" s="10">
        <v>0</v>
      </c>
      <c r="K782" s="10">
        <v>0</v>
      </c>
      <c r="L782" s="15">
        <v>0</v>
      </c>
      <c r="M782" s="10">
        <v>42730</v>
      </c>
      <c r="N782" s="10">
        <v>91100</v>
      </c>
      <c r="O782" s="10">
        <v>0</v>
      </c>
      <c r="P782" s="12" t="e">
        <f>L782-#REF!</f>
        <v>#REF!</v>
      </c>
      <c r="Q782" s="1" t="e">
        <f>P782-'ВЕРНАЯ на АВГУСТ'!P782</f>
        <v>#REF!</v>
      </c>
    </row>
    <row r="783" spans="1:17" ht="24" x14ac:dyDescent="0.25">
      <c r="A783" s="71"/>
      <c r="B783" s="71"/>
      <c r="C783" s="9" t="s">
        <v>9</v>
      </c>
      <c r="D783" s="10">
        <f t="shared" si="103"/>
        <v>0</v>
      </c>
      <c r="E783" s="10">
        <v>0</v>
      </c>
      <c r="F783" s="10">
        <v>0</v>
      </c>
      <c r="G783" s="10">
        <v>0</v>
      </c>
      <c r="H783" s="10">
        <v>0</v>
      </c>
      <c r="I783" s="10">
        <v>0</v>
      </c>
      <c r="J783" s="10">
        <v>0</v>
      </c>
      <c r="K783" s="10">
        <v>0</v>
      </c>
      <c r="L783" s="15">
        <v>0</v>
      </c>
      <c r="M783" s="10">
        <v>0</v>
      </c>
      <c r="N783" s="10">
        <v>0</v>
      </c>
      <c r="O783" s="10">
        <v>0</v>
      </c>
      <c r="P783" s="12" t="e">
        <f>L783-#REF!</f>
        <v>#REF!</v>
      </c>
      <c r="Q783" s="1" t="e">
        <f>P783-'ВЕРНАЯ на АВГУСТ'!P783</f>
        <v>#REF!</v>
      </c>
    </row>
    <row r="784" spans="1:17" ht="36" x14ac:dyDescent="0.25">
      <c r="A784" s="71"/>
      <c r="B784" s="71"/>
      <c r="C784" s="9" t="s">
        <v>10</v>
      </c>
      <c r="D784" s="10">
        <f t="shared" si="103"/>
        <v>0</v>
      </c>
      <c r="E784" s="10">
        <v>0</v>
      </c>
      <c r="F784" s="10">
        <v>0</v>
      </c>
      <c r="G784" s="10">
        <v>0</v>
      </c>
      <c r="H784" s="10">
        <v>0</v>
      </c>
      <c r="I784" s="10">
        <v>0</v>
      </c>
      <c r="J784" s="10">
        <v>0</v>
      </c>
      <c r="K784" s="10">
        <v>0</v>
      </c>
      <c r="L784" s="15">
        <v>0</v>
      </c>
      <c r="M784" s="10">
        <v>0</v>
      </c>
      <c r="N784" s="10">
        <v>0</v>
      </c>
      <c r="O784" s="10">
        <v>0</v>
      </c>
      <c r="P784" s="12" t="e">
        <f>L784-#REF!</f>
        <v>#REF!</v>
      </c>
      <c r="Q784" s="1" t="e">
        <f>P784-'ВЕРНАЯ на АВГУСТ'!P784</f>
        <v>#REF!</v>
      </c>
    </row>
    <row r="785" spans="1:17" hidden="1" x14ac:dyDescent="0.25">
      <c r="A785" s="9"/>
      <c r="B785" s="9"/>
      <c r="C785" s="9"/>
      <c r="D785" s="10">
        <f t="shared" si="103"/>
        <v>0</v>
      </c>
      <c r="E785" s="10"/>
      <c r="F785" s="10"/>
      <c r="G785" s="10"/>
      <c r="H785" s="10"/>
      <c r="I785" s="10"/>
      <c r="J785" s="10"/>
      <c r="K785" s="10"/>
      <c r="L785" s="15"/>
      <c r="M785" s="10"/>
      <c r="N785" s="10"/>
      <c r="O785" s="10"/>
      <c r="P785" s="12" t="e">
        <f>L785-#REF!</f>
        <v>#REF!</v>
      </c>
      <c r="Q785" s="1" t="e">
        <f>P785-'ВЕРНАЯ на АВГУСТ'!P785</f>
        <v>#REF!</v>
      </c>
    </row>
    <row r="786" spans="1:17" x14ac:dyDescent="0.25">
      <c r="A786" s="71" t="s">
        <v>116</v>
      </c>
      <c r="B786" s="71" t="s">
        <v>13</v>
      </c>
      <c r="C786" s="9" t="s">
        <v>6</v>
      </c>
      <c r="D786" s="10">
        <f t="shared" si="103"/>
        <v>111663</v>
      </c>
      <c r="E786" s="10">
        <v>0</v>
      </c>
      <c r="F786" s="10">
        <v>0</v>
      </c>
      <c r="G786" s="10">
        <v>0</v>
      </c>
      <c r="H786" s="10">
        <v>0</v>
      </c>
      <c r="I786" s="10">
        <v>0</v>
      </c>
      <c r="J786" s="10">
        <v>0</v>
      </c>
      <c r="K786" s="10">
        <v>55831.5</v>
      </c>
      <c r="L786" s="15">
        <v>0</v>
      </c>
      <c r="M786" s="10">
        <v>55831.5</v>
      </c>
      <c r="N786" s="10">
        <v>0</v>
      </c>
      <c r="O786" s="10">
        <v>0</v>
      </c>
      <c r="P786" s="12" t="e">
        <f>L786-#REF!</f>
        <v>#REF!</v>
      </c>
      <c r="Q786" s="1" t="e">
        <f>P786-'ВЕРНАЯ на АВГУСТ'!P786</f>
        <v>#REF!</v>
      </c>
    </row>
    <row r="787" spans="1:17" x14ac:dyDescent="0.25">
      <c r="A787" s="71"/>
      <c r="B787" s="71"/>
      <c r="C787" s="9" t="s">
        <v>7</v>
      </c>
      <c r="D787" s="10">
        <f t="shared" si="103"/>
        <v>12283</v>
      </c>
      <c r="E787" s="10">
        <v>0</v>
      </c>
      <c r="F787" s="10">
        <v>0</v>
      </c>
      <c r="G787" s="10">
        <v>0</v>
      </c>
      <c r="H787" s="10">
        <v>0</v>
      </c>
      <c r="I787" s="10">
        <v>0</v>
      </c>
      <c r="J787" s="10">
        <v>0</v>
      </c>
      <c r="K787" s="10">
        <v>6141.5</v>
      </c>
      <c r="L787" s="15">
        <v>0</v>
      </c>
      <c r="M787" s="10">
        <v>6141.5</v>
      </c>
      <c r="N787" s="10">
        <v>0</v>
      </c>
      <c r="O787" s="10">
        <v>0</v>
      </c>
      <c r="P787" s="12" t="e">
        <f>L787-#REF!</f>
        <v>#REF!</v>
      </c>
      <c r="Q787" s="1" t="e">
        <f>P787-'ВЕРНАЯ на АВГУСТ'!P787</f>
        <v>#REF!</v>
      </c>
    </row>
    <row r="788" spans="1:17" ht="24" x14ac:dyDescent="0.25">
      <c r="A788" s="71"/>
      <c r="B788" s="71"/>
      <c r="C788" s="9" t="s">
        <v>8</v>
      </c>
      <c r="D788" s="10">
        <f t="shared" si="103"/>
        <v>99380</v>
      </c>
      <c r="E788" s="10">
        <v>0</v>
      </c>
      <c r="F788" s="10">
        <v>0</v>
      </c>
      <c r="G788" s="10">
        <v>0</v>
      </c>
      <c r="H788" s="10">
        <v>0</v>
      </c>
      <c r="I788" s="10">
        <v>0</v>
      </c>
      <c r="J788" s="10">
        <v>0</v>
      </c>
      <c r="K788" s="10">
        <v>49690</v>
      </c>
      <c r="L788" s="15">
        <v>0</v>
      </c>
      <c r="M788" s="10">
        <v>49690</v>
      </c>
      <c r="N788" s="10">
        <v>0</v>
      </c>
      <c r="O788" s="10">
        <v>0</v>
      </c>
      <c r="P788" s="12" t="e">
        <f>L788-#REF!</f>
        <v>#REF!</v>
      </c>
      <c r="Q788" s="1" t="e">
        <f>P788-'ВЕРНАЯ на АВГУСТ'!P788</f>
        <v>#REF!</v>
      </c>
    </row>
    <row r="789" spans="1:17" ht="24" x14ac:dyDescent="0.25">
      <c r="A789" s="71"/>
      <c r="B789" s="71"/>
      <c r="C789" s="9" t="s">
        <v>9</v>
      </c>
      <c r="D789" s="10">
        <f t="shared" si="103"/>
        <v>0</v>
      </c>
      <c r="E789" s="10">
        <v>0</v>
      </c>
      <c r="F789" s="10">
        <v>0</v>
      </c>
      <c r="G789" s="10">
        <v>0</v>
      </c>
      <c r="H789" s="10">
        <v>0</v>
      </c>
      <c r="I789" s="10">
        <v>0</v>
      </c>
      <c r="J789" s="10">
        <v>0</v>
      </c>
      <c r="K789" s="10">
        <v>0</v>
      </c>
      <c r="L789" s="15">
        <v>0</v>
      </c>
      <c r="M789" s="10">
        <v>0</v>
      </c>
      <c r="N789" s="10">
        <v>0</v>
      </c>
      <c r="O789" s="10">
        <v>0</v>
      </c>
      <c r="P789" s="12" t="e">
        <f>L789-#REF!</f>
        <v>#REF!</v>
      </c>
      <c r="Q789" s="1" t="e">
        <f>P789-'ВЕРНАЯ на АВГУСТ'!P789</f>
        <v>#REF!</v>
      </c>
    </row>
    <row r="790" spans="1:17" ht="36" x14ac:dyDescent="0.25">
      <c r="A790" s="71"/>
      <c r="B790" s="71"/>
      <c r="C790" s="9" t="s">
        <v>10</v>
      </c>
      <c r="D790" s="10">
        <f t="shared" si="103"/>
        <v>0</v>
      </c>
      <c r="E790" s="10">
        <v>0</v>
      </c>
      <c r="F790" s="10">
        <v>0</v>
      </c>
      <c r="G790" s="10">
        <v>0</v>
      </c>
      <c r="H790" s="10">
        <v>0</v>
      </c>
      <c r="I790" s="10">
        <v>0</v>
      </c>
      <c r="J790" s="10">
        <v>0</v>
      </c>
      <c r="K790" s="10">
        <v>0</v>
      </c>
      <c r="L790" s="15">
        <v>0</v>
      </c>
      <c r="M790" s="10">
        <v>0</v>
      </c>
      <c r="N790" s="10">
        <v>0</v>
      </c>
      <c r="O790" s="10">
        <v>0</v>
      </c>
      <c r="P790" s="12" t="e">
        <f>L790-#REF!</f>
        <v>#REF!</v>
      </c>
      <c r="Q790" s="1" t="e">
        <f>P790-'ВЕРНАЯ на АВГУСТ'!P790</f>
        <v>#REF!</v>
      </c>
    </row>
    <row r="791" spans="1:17" ht="15.75" customHeight="1" x14ac:dyDescent="0.25">
      <c r="A791" s="9"/>
      <c r="B791" s="9"/>
      <c r="C791" s="9"/>
      <c r="D791" s="10">
        <f t="shared" si="103"/>
        <v>0</v>
      </c>
      <c r="E791" s="10"/>
      <c r="F791" s="10"/>
      <c r="G791" s="10"/>
      <c r="H791" s="10"/>
      <c r="I791" s="10"/>
      <c r="J791" s="10"/>
      <c r="K791" s="10"/>
      <c r="L791" s="15"/>
      <c r="M791" s="10"/>
      <c r="N791" s="10"/>
      <c r="O791" s="10"/>
      <c r="P791" s="12" t="e">
        <f>L791-#REF!</f>
        <v>#REF!</v>
      </c>
      <c r="Q791" s="1" t="e">
        <f>P791-'ВЕРНАЯ на АВГУСТ'!P791</f>
        <v>#REF!</v>
      </c>
    </row>
    <row r="792" spans="1:17" x14ac:dyDescent="0.25">
      <c r="A792" s="71" t="s">
        <v>117</v>
      </c>
      <c r="B792" s="71" t="s">
        <v>21</v>
      </c>
      <c r="C792" s="9" t="s">
        <v>6</v>
      </c>
      <c r="D792" s="10">
        <f t="shared" si="103"/>
        <v>84076.700000000012</v>
      </c>
      <c r="E792" s="10">
        <v>0</v>
      </c>
      <c r="F792" s="10">
        <v>0</v>
      </c>
      <c r="G792" s="10">
        <v>0</v>
      </c>
      <c r="H792" s="10">
        <v>0</v>
      </c>
      <c r="I792" s="10">
        <v>0</v>
      </c>
      <c r="J792" s="10">
        <v>0</v>
      </c>
      <c r="K792" s="10">
        <v>0</v>
      </c>
      <c r="L792" s="15">
        <v>39582</v>
      </c>
      <c r="M792" s="10">
        <v>24775.3</v>
      </c>
      <c r="N792" s="10">
        <v>19719.400000000001</v>
      </c>
      <c r="O792" s="10">
        <v>0</v>
      </c>
      <c r="P792" s="12" t="e">
        <f>L792-#REF!</f>
        <v>#REF!</v>
      </c>
      <c r="Q792" s="1" t="e">
        <f>P792-'ВЕРНАЯ на АВГУСТ'!P792</f>
        <v>#REF!</v>
      </c>
    </row>
    <row r="793" spans="1:17" x14ac:dyDescent="0.25">
      <c r="A793" s="71"/>
      <c r="B793" s="71"/>
      <c r="C793" s="9" t="s">
        <v>7</v>
      </c>
      <c r="D793" s="10">
        <f t="shared" si="103"/>
        <v>9248.4</v>
      </c>
      <c r="E793" s="10">
        <v>0</v>
      </c>
      <c r="F793" s="10">
        <v>0</v>
      </c>
      <c r="G793" s="10">
        <v>0</v>
      </c>
      <c r="H793" s="10">
        <v>0</v>
      </c>
      <c r="I793" s="10">
        <v>0</v>
      </c>
      <c r="J793" s="10">
        <v>0</v>
      </c>
      <c r="K793" s="10">
        <v>0</v>
      </c>
      <c r="L793" s="15">
        <v>4354</v>
      </c>
      <c r="M793" s="10">
        <v>2725.3</v>
      </c>
      <c r="N793" s="10">
        <v>2169.1</v>
      </c>
      <c r="O793" s="10">
        <v>0</v>
      </c>
      <c r="P793" s="12" t="e">
        <f>L793-#REF!</f>
        <v>#REF!</v>
      </c>
      <c r="Q793" s="1" t="e">
        <f>P793-'ВЕРНАЯ на АВГУСТ'!P793</f>
        <v>#REF!</v>
      </c>
    </row>
    <row r="794" spans="1:17" ht="24" x14ac:dyDescent="0.25">
      <c r="A794" s="71"/>
      <c r="B794" s="71"/>
      <c r="C794" s="9" t="s">
        <v>8</v>
      </c>
      <c r="D794" s="10">
        <f t="shared" si="103"/>
        <v>74828.3</v>
      </c>
      <c r="E794" s="10">
        <v>0</v>
      </c>
      <c r="F794" s="10">
        <v>0</v>
      </c>
      <c r="G794" s="10">
        <v>0</v>
      </c>
      <c r="H794" s="10">
        <v>0</v>
      </c>
      <c r="I794" s="10">
        <v>0</v>
      </c>
      <c r="J794" s="10">
        <v>0</v>
      </c>
      <c r="K794" s="10">
        <v>0</v>
      </c>
      <c r="L794" s="15">
        <v>35228</v>
      </c>
      <c r="M794" s="10">
        <v>22050</v>
      </c>
      <c r="N794" s="10">
        <v>17550.3</v>
      </c>
      <c r="O794" s="10">
        <v>0</v>
      </c>
      <c r="P794" s="12" t="e">
        <f>L794-#REF!</f>
        <v>#REF!</v>
      </c>
      <c r="Q794" s="1" t="e">
        <f>P794-'ВЕРНАЯ на АВГУСТ'!P794</f>
        <v>#REF!</v>
      </c>
    </row>
    <row r="795" spans="1:17" ht="24" x14ac:dyDescent="0.25">
      <c r="A795" s="71"/>
      <c r="B795" s="71"/>
      <c r="C795" s="9" t="s">
        <v>9</v>
      </c>
      <c r="D795" s="10">
        <f t="shared" si="103"/>
        <v>0</v>
      </c>
      <c r="E795" s="10">
        <v>0</v>
      </c>
      <c r="F795" s="10">
        <v>0</v>
      </c>
      <c r="G795" s="10">
        <v>0</v>
      </c>
      <c r="H795" s="10">
        <v>0</v>
      </c>
      <c r="I795" s="10">
        <v>0</v>
      </c>
      <c r="J795" s="10">
        <v>0</v>
      </c>
      <c r="K795" s="10">
        <v>0</v>
      </c>
      <c r="L795" s="15">
        <v>0</v>
      </c>
      <c r="M795" s="10">
        <v>0</v>
      </c>
      <c r="N795" s="10">
        <v>0</v>
      </c>
      <c r="O795" s="10">
        <v>0</v>
      </c>
      <c r="P795" s="12" t="e">
        <f>L795-#REF!</f>
        <v>#REF!</v>
      </c>
      <c r="Q795" s="1" t="e">
        <f>P795-'ВЕРНАЯ на АВГУСТ'!P795</f>
        <v>#REF!</v>
      </c>
    </row>
    <row r="796" spans="1:17" ht="36" x14ac:dyDescent="0.25">
      <c r="A796" s="71"/>
      <c r="B796" s="71"/>
      <c r="C796" s="9" t="s">
        <v>10</v>
      </c>
      <c r="D796" s="10">
        <f t="shared" si="103"/>
        <v>0</v>
      </c>
      <c r="E796" s="10">
        <v>0</v>
      </c>
      <c r="F796" s="10">
        <v>0</v>
      </c>
      <c r="G796" s="10">
        <v>0</v>
      </c>
      <c r="H796" s="10">
        <v>0</v>
      </c>
      <c r="I796" s="10">
        <v>0</v>
      </c>
      <c r="J796" s="10">
        <v>0</v>
      </c>
      <c r="K796" s="10">
        <v>0</v>
      </c>
      <c r="L796" s="15">
        <v>0</v>
      </c>
      <c r="M796" s="10">
        <v>0</v>
      </c>
      <c r="N796" s="10">
        <v>0</v>
      </c>
      <c r="O796" s="10">
        <v>0</v>
      </c>
      <c r="P796" s="12" t="e">
        <f>L796-#REF!</f>
        <v>#REF!</v>
      </c>
      <c r="Q796" s="1" t="e">
        <f>P796-'ВЕРНАЯ на АВГУСТ'!P796</f>
        <v>#REF!</v>
      </c>
    </row>
    <row r="797" spans="1:17" hidden="1" x14ac:dyDescent="0.25">
      <c r="A797" s="9"/>
      <c r="B797" s="9"/>
      <c r="C797" s="9"/>
      <c r="D797" s="10">
        <f t="shared" si="103"/>
        <v>0</v>
      </c>
      <c r="E797" s="10"/>
      <c r="F797" s="10"/>
      <c r="G797" s="10"/>
      <c r="H797" s="10"/>
      <c r="I797" s="10"/>
      <c r="J797" s="10"/>
      <c r="K797" s="10"/>
      <c r="L797" s="15"/>
      <c r="M797" s="10"/>
      <c r="N797" s="10"/>
      <c r="O797" s="10"/>
      <c r="P797" s="12" t="e">
        <f>L797-#REF!</f>
        <v>#REF!</v>
      </c>
      <c r="Q797" s="1" t="e">
        <f>P797-'ВЕРНАЯ на АВГУСТ'!P797</f>
        <v>#REF!</v>
      </c>
    </row>
    <row r="798" spans="1:17" ht="15.75" customHeight="1" x14ac:dyDescent="0.25">
      <c r="A798" s="72" t="s">
        <v>118</v>
      </c>
      <c r="B798" s="72" t="s">
        <v>13</v>
      </c>
      <c r="C798" s="9" t="s">
        <v>6</v>
      </c>
      <c r="D798" s="10">
        <f t="shared" si="103"/>
        <v>35705.5</v>
      </c>
      <c r="E798" s="10">
        <f t="shared" ref="D798:O803" si="104">E805+E811+E817+E823</f>
        <v>0</v>
      </c>
      <c r="F798" s="10">
        <f t="shared" si="104"/>
        <v>0</v>
      </c>
      <c r="G798" s="10">
        <f t="shared" si="104"/>
        <v>0</v>
      </c>
      <c r="H798" s="10">
        <f t="shared" si="104"/>
        <v>0</v>
      </c>
      <c r="I798" s="10">
        <f t="shared" si="104"/>
        <v>0</v>
      </c>
      <c r="J798" s="10">
        <f t="shared" si="104"/>
        <v>24505.5</v>
      </c>
      <c r="K798" s="10">
        <f t="shared" si="104"/>
        <v>7700</v>
      </c>
      <c r="L798" s="15">
        <f t="shared" si="104"/>
        <v>2500</v>
      </c>
      <c r="M798" s="10">
        <f t="shared" si="104"/>
        <v>1000</v>
      </c>
      <c r="N798" s="10">
        <f t="shared" si="104"/>
        <v>0</v>
      </c>
      <c r="O798" s="10">
        <f t="shared" si="104"/>
        <v>0</v>
      </c>
      <c r="P798" s="12" t="e">
        <f>L798-#REF!</f>
        <v>#REF!</v>
      </c>
      <c r="Q798" s="1" t="e">
        <f>P798-'ВЕРНАЯ на АВГУСТ'!P798</f>
        <v>#REF!</v>
      </c>
    </row>
    <row r="799" spans="1:17" x14ac:dyDescent="0.25">
      <c r="A799" s="72"/>
      <c r="B799" s="72"/>
      <c r="C799" s="9" t="s">
        <v>7</v>
      </c>
      <c r="D799" s="10">
        <f t="shared" si="103"/>
        <v>145.5</v>
      </c>
      <c r="E799" s="10">
        <f t="shared" si="104"/>
        <v>0</v>
      </c>
      <c r="F799" s="10">
        <f t="shared" si="104"/>
        <v>0</v>
      </c>
      <c r="G799" s="10">
        <f t="shared" si="104"/>
        <v>0</v>
      </c>
      <c r="H799" s="10">
        <f t="shared" si="104"/>
        <v>0</v>
      </c>
      <c r="I799" s="10">
        <f t="shared" si="104"/>
        <v>0</v>
      </c>
      <c r="J799" s="10">
        <f t="shared" si="104"/>
        <v>145.5</v>
      </c>
      <c r="K799" s="10">
        <f t="shared" si="104"/>
        <v>0</v>
      </c>
      <c r="L799" s="15">
        <f t="shared" si="104"/>
        <v>0</v>
      </c>
      <c r="M799" s="10">
        <f t="shared" si="104"/>
        <v>0</v>
      </c>
      <c r="N799" s="10">
        <f t="shared" si="104"/>
        <v>0</v>
      </c>
      <c r="O799" s="10">
        <f t="shared" si="104"/>
        <v>0</v>
      </c>
      <c r="P799" s="12" t="e">
        <f>L799-#REF!</f>
        <v>#REF!</v>
      </c>
      <c r="Q799" s="1" t="e">
        <f>P799-'ВЕРНАЯ на АВГУСТ'!P799</f>
        <v>#REF!</v>
      </c>
    </row>
    <row r="800" spans="1:17" ht="24" x14ac:dyDescent="0.25">
      <c r="A800" s="72"/>
      <c r="B800" s="72"/>
      <c r="C800" s="9" t="s">
        <v>8</v>
      </c>
      <c r="D800" s="10">
        <f t="shared" si="103"/>
        <v>35560</v>
      </c>
      <c r="E800" s="10">
        <f t="shared" si="104"/>
        <v>0</v>
      </c>
      <c r="F800" s="10">
        <f t="shared" si="104"/>
        <v>0</v>
      </c>
      <c r="G800" s="10">
        <f t="shared" si="104"/>
        <v>0</v>
      </c>
      <c r="H800" s="10">
        <f t="shared" si="104"/>
        <v>0</v>
      </c>
      <c r="I800" s="10">
        <f t="shared" si="104"/>
        <v>0</v>
      </c>
      <c r="J800" s="10">
        <f t="shared" si="104"/>
        <v>24360</v>
      </c>
      <c r="K800" s="10">
        <f t="shared" si="104"/>
        <v>7700</v>
      </c>
      <c r="L800" s="15">
        <f t="shared" si="104"/>
        <v>2500</v>
      </c>
      <c r="M800" s="10">
        <f t="shared" si="104"/>
        <v>1000</v>
      </c>
      <c r="N800" s="10">
        <f t="shared" si="104"/>
        <v>0</v>
      </c>
      <c r="O800" s="10">
        <f t="shared" si="104"/>
        <v>0</v>
      </c>
      <c r="P800" s="12" t="e">
        <f>L800-#REF!</f>
        <v>#REF!</v>
      </c>
      <c r="Q800" s="1" t="e">
        <f>P800-'ВЕРНАЯ на АВГУСТ'!P800</f>
        <v>#REF!</v>
      </c>
    </row>
    <row r="801" spans="1:17" ht="24" x14ac:dyDescent="0.25">
      <c r="A801" s="72"/>
      <c r="B801" s="72"/>
      <c r="C801" s="9" t="s">
        <v>9</v>
      </c>
      <c r="D801" s="10">
        <f t="shared" si="103"/>
        <v>0</v>
      </c>
      <c r="E801" s="10">
        <f t="shared" si="104"/>
        <v>0</v>
      </c>
      <c r="F801" s="10">
        <f t="shared" si="104"/>
        <v>0</v>
      </c>
      <c r="G801" s="10">
        <f t="shared" si="104"/>
        <v>0</v>
      </c>
      <c r="H801" s="10">
        <f t="shared" si="104"/>
        <v>0</v>
      </c>
      <c r="I801" s="10">
        <f t="shared" si="104"/>
        <v>0</v>
      </c>
      <c r="J801" s="10">
        <f t="shared" si="104"/>
        <v>0</v>
      </c>
      <c r="K801" s="10">
        <f t="shared" si="104"/>
        <v>0</v>
      </c>
      <c r="L801" s="15">
        <f t="shared" si="104"/>
        <v>0</v>
      </c>
      <c r="M801" s="10">
        <f t="shared" si="104"/>
        <v>0</v>
      </c>
      <c r="N801" s="10">
        <f t="shared" si="104"/>
        <v>0</v>
      </c>
      <c r="O801" s="10">
        <f t="shared" si="104"/>
        <v>0</v>
      </c>
      <c r="P801" s="12" t="e">
        <f>L801-#REF!</f>
        <v>#REF!</v>
      </c>
      <c r="Q801" s="1" t="e">
        <f>P801-'ВЕРНАЯ на АВГУСТ'!P801</f>
        <v>#REF!</v>
      </c>
    </row>
    <row r="802" spans="1:17" ht="36" x14ac:dyDescent="0.25">
      <c r="A802" s="72"/>
      <c r="B802" s="72"/>
      <c r="C802" s="9" t="s">
        <v>10</v>
      </c>
      <c r="D802" s="10">
        <f t="shared" si="103"/>
        <v>0</v>
      </c>
      <c r="E802" s="10">
        <f t="shared" si="104"/>
        <v>0</v>
      </c>
      <c r="F802" s="10">
        <f t="shared" si="104"/>
        <v>0</v>
      </c>
      <c r="G802" s="10">
        <f t="shared" si="104"/>
        <v>0</v>
      </c>
      <c r="H802" s="10">
        <f t="shared" si="104"/>
        <v>0</v>
      </c>
      <c r="I802" s="10">
        <f t="shared" si="104"/>
        <v>0</v>
      </c>
      <c r="J802" s="10">
        <f t="shared" si="104"/>
        <v>0</v>
      </c>
      <c r="K802" s="10">
        <f t="shared" si="104"/>
        <v>0</v>
      </c>
      <c r="L802" s="15">
        <f t="shared" si="104"/>
        <v>0</v>
      </c>
      <c r="M802" s="10">
        <f t="shared" si="104"/>
        <v>0</v>
      </c>
      <c r="N802" s="10">
        <f t="shared" si="104"/>
        <v>0</v>
      </c>
      <c r="O802" s="10">
        <f t="shared" si="104"/>
        <v>0</v>
      </c>
      <c r="P802" s="12" t="e">
        <f>L802-#REF!</f>
        <v>#REF!</v>
      </c>
      <c r="Q802" s="1" t="e">
        <f>P802-'ВЕРНАЯ на АВГУСТ'!P802</f>
        <v>#REF!</v>
      </c>
    </row>
    <row r="803" spans="1:17" hidden="1" x14ac:dyDescent="0.25">
      <c r="A803" s="72"/>
      <c r="B803" s="72"/>
      <c r="C803" s="9"/>
      <c r="D803" s="10">
        <f t="shared" si="104"/>
        <v>0</v>
      </c>
      <c r="E803" s="10">
        <f t="shared" si="104"/>
        <v>0</v>
      </c>
      <c r="F803" s="10">
        <f t="shared" si="104"/>
        <v>0</v>
      </c>
      <c r="G803" s="10">
        <f t="shared" si="104"/>
        <v>0</v>
      </c>
      <c r="H803" s="10">
        <f t="shared" si="104"/>
        <v>0</v>
      </c>
      <c r="I803" s="10">
        <f t="shared" si="104"/>
        <v>0</v>
      </c>
      <c r="J803" s="10">
        <f t="shared" si="104"/>
        <v>0</v>
      </c>
      <c r="K803" s="10">
        <f t="shared" si="104"/>
        <v>0</v>
      </c>
      <c r="L803" s="15">
        <f t="shared" si="104"/>
        <v>0</v>
      </c>
      <c r="M803" s="10">
        <f t="shared" si="104"/>
        <v>0</v>
      </c>
      <c r="N803" s="10">
        <f t="shared" si="104"/>
        <v>0</v>
      </c>
      <c r="O803" s="10">
        <f t="shared" si="104"/>
        <v>0</v>
      </c>
      <c r="P803" s="12" t="e">
        <f>L803-#REF!</f>
        <v>#REF!</v>
      </c>
      <c r="Q803" s="1" t="e">
        <f>P803-'ВЕРНАЯ на АВГУСТ'!P803</f>
        <v>#REF!</v>
      </c>
    </row>
    <row r="804" spans="1:17" x14ac:dyDescent="0.25">
      <c r="A804" s="71" t="s">
        <v>119</v>
      </c>
      <c r="B804" s="71"/>
      <c r="C804" s="71"/>
      <c r="D804" s="71"/>
      <c r="E804" s="71"/>
      <c r="F804" s="71"/>
      <c r="G804" s="71"/>
      <c r="H804" s="71"/>
      <c r="I804" s="71"/>
      <c r="J804" s="71"/>
      <c r="K804" s="71"/>
      <c r="L804" s="71"/>
      <c r="M804" s="71"/>
      <c r="N804" s="71"/>
      <c r="O804" s="71"/>
      <c r="P804" s="12" t="e">
        <f>L804-#REF!</f>
        <v>#REF!</v>
      </c>
      <c r="Q804" s="1" t="e">
        <f>P804-'ВЕРНАЯ на АВГУСТ'!P804</f>
        <v>#REF!</v>
      </c>
    </row>
    <row r="805" spans="1:17" x14ac:dyDescent="0.25">
      <c r="A805" s="71" t="s">
        <v>120</v>
      </c>
      <c r="B805" s="71" t="s">
        <v>13</v>
      </c>
      <c r="C805" s="9" t="s">
        <v>6</v>
      </c>
      <c r="D805" s="10">
        <f t="shared" ref="D805:D833" si="105">SUM(E805:O805)</f>
        <v>35560</v>
      </c>
      <c r="E805" s="10">
        <v>0</v>
      </c>
      <c r="F805" s="10">
        <v>0</v>
      </c>
      <c r="G805" s="10">
        <v>0</v>
      </c>
      <c r="H805" s="10">
        <v>0</v>
      </c>
      <c r="I805" s="10">
        <v>0</v>
      </c>
      <c r="J805" s="10">
        <v>24360</v>
      </c>
      <c r="K805" s="10">
        <v>7700</v>
      </c>
      <c r="L805" s="15">
        <v>2500</v>
      </c>
      <c r="M805" s="10">
        <v>1000</v>
      </c>
      <c r="N805" s="10">
        <v>0</v>
      </c>
      <c r="O805" s="10">
        <v>0</v>
      </c>
      <c r="P805" s="12" t="e">
        <f>L805-#REF!</f>
        <v>#REF!</v>
      </c>
      <c r="Q805" s="1" t="e">
        <f>P805-'ВЕРНАЯ на АВГУСТ'!P805</f>
        <v>#REF!</v>
      </c>
    </row>
    <row r="806" spans="1:17" x14ac:dyDescent="0.25">
      <c r="A806" s="71"/>
      <c r="B806" s="71"/>
      <c r="C806" s="9" t="s">
        <v>7</v>
      </c>
      <c r="D806" s="10">
        <f t="shared" si="105"/>
        <v>0</v>
      </c>
      <c r="E806" s="10">
        <v>0</v>
      </c>
      <c r="F806" s="10">
        <v>0</v>
      </c>
      <c r="G806" s="10">
        <v>0</v>
      </c>
      <c r="H806" s="10">
        <v>0</v>
      </c>
      <c r="I806" s="10">
        <v>0</v>
      </c>
      <c r="J806" s="10">
        <v>0</v>
      </c>
      <c r="K806" s="10">
        <v>0</v>
      </c>
      <c r="L806" s="15">
        <v>0</v>
      </c>
      <c r="M806" s="10">
        <v>0</v>
      </c>
      <c r="N806" s="10">
        <v>0</v>
      </c>
      <c r="O806" s="10">
        <v>0</v>
      </c>
      <c r="P806" s="12" t="e">
        <f>L806-#REF!</f>
        <v>#REF!</v>
      </c>
      <c r="Q806" s="1" t="e">
        <f>P806-'ВЕРНАЯ на АВГУСТ'!P806</f>
        <v>#REF!</v>
      </c>
    </row>
    <row r="807" spans="1:17" ht="24" x14ac:dyDescent="0.25">
      <c r="A807" s="71"/>
      <c r="B807" s="71"/>
      <c r="C807" s="9" t="s">
        <v>8</v>
      </c>
      <c r="D807" s="10">
        <f t="shared" si="105"/>
        <v>35560</v>
      </c>
      <c r="E807" s="10">
        <v>0</v>
      </c>
      <c r="F807" s="10">
        <v>0</v>
      </c>
      <c r="G807" s="10">
        <v>0</v>
      </c>
      <c r="H807" s="10">
        <v>0</v>
      </c>
      <c r="I807" s="10">
        <v>0</v>
      </c>
      <c r="J807" s="10">
        <v>24360</v>
      </c>
      <c r="K807" s="10">
        <v>7700</v>
      </c>
      <c r="L807" s="15">
        <v>2500</v>
      </c>
      <c r="M807" s="10">
        <v>1000</v>
      </c>
      <c r="N807" s="10">
        <v>0</v>
      </c>
      <c r="O807" s="10">
        <v>0</v>
      </c>
      <c r="P807" s="12" t="e">
        <f>L807-#REF!</f>
        <v>#REF!</v>
      </c>
      <c r="Q807" s="1" t="e">
        <f>P807-'ВЕРНАЯ на АВГУСТ'!P807</f>
        <v>#REF!</v>
      </c>
    </row>
    <row r="808" spans="1:17" ht="24" x14ac:dyDescent="0.25">
      <c r="A808" s="71"/>
      <c r="B808" s="71"/>
      <c r="C808" s="9" t="s">
        <v>9</v>
      </c>
      <c r="D808" s="10">
        <f t="shared" si="105"/>
        <v>0</v>
      </c>
      <c r="E808" s="10">
        <v>0</v>
      </c>
      <c r="F808" s="10">
        <v>0</v>
      </c>
      <c r="G808" s="10">
        <v>0</v>
      </c>
      <c r="H808" s="10">
        <v>0</v>
      </c>
      <c r="I808" s="10">
        <v>0</v>
      </c>
      <c r="J808" s="10">
        <v>0</v>
      </c>
      <c r="K808" s="10">
        <v>0</v>
      </c>
      <c r="L808" s="15">
        <v>0</v>
      </c>
      <c r="M808" s="10">
        <v>0</v>
      </c>
      <c r="N808" s="10">
        <v>0</v>
      </c>
      <c r="O808" s="10">
        <v>0</v>
      </c>
      <c r="P808" s="12" t="e">
        <f>L808-#REF!</f>
        <v>#REF!</v>
      </c>
      <c r="Q808" s="1" t="e">
        <f>P808-'ВЕРНАЯ на АВГУСТ'!P808</f>
        <v>#REF!</v>
      </c>
    </row>
    <row r="809" spans="1:17" ht="36" x14ac:dyDescent="0.25">
      <c r="A809" s="71"/>
      <c r="B809" s="71"/>
      <c r="C809" s="9" t="s">
        <v>10</v>
      </c>
      <c r="D809" s="10">
        <f t="shared" si="105"/>
        <v>0</v>
      </c>
      <c r="E809" s="10">
        <v>0</v>
      </c>
      <c r="F809" s="10">
        <v>0</v>
      </c>
      <c r="G809" s="10">
        <v>0</v>
      </c>
      <c r="H809" s="10">
        <v>0</v>
      </c>
      <c r="I809" s="10">
        <v>0</v>
      </c>
      <c r="J809" s="10">
        <v>0</v>
      </c>
      <c r="K809" s="10">
        <v>0</v>
      </c>
      <c r="L809" s="15">
        <v>0</v>
      </c>
      <c r="M809" s="10">
        <v>0</v>
      </c>
      <c r="N809" s="10">
        <v>0</v>
      </c>
      <c r="O809" s="10">
        <v>0</v>
      </c>
      <c r="P809" s="12" t="e">
        <f>L809-#REF!</f>
        <v>#REF!</v>
      </c>
      <c r="Q809" s="1" t="e">
        <f>P809-'ВЕРНАЯ на АВГУСТ'!P809</f>
        <v>#REF!</v>
      </c>
    </row>
    <row r="810" spans="1:17" hidden="1" x14ac:dyDescent="0.25">
      <c r="A810" s="9"/>
      <c r="B810" s="9"/>
      <c r="C810" s="9"/>
      <c r="D810" s="10">
        <f t="shared" si="105"/>
        <v>0</v>
      </c>
      <c r="E810" s="10"/>
      <c r="F810" s="10"/>
      <c r="G810" s="10"/>
      <c r="H810" s="10"/>
      <c r="I810" s="10"/>
      <c r="J810" s="10"/>
      <c r="K810" s="10"/>
      <c r="L810" s="15"/>
      <c r="M810" s="10"/>
      <c r="N810" s="10"/>
      <c r="O810" s="10"/>
      <c r="P810" s="12" t="e">
        <f>L810-#REF!</f>
        <v>#REF!</v>
      </c>
      <c r="Q810" s="1" t="e">
        <f>P810-'ВЕРНАЯ на АВГУСТ'!P810</f>
        <v>#REF!</v>
      </c>
    </row>
    <row r="811" spans="1:17" x14ac:dyDescent="0.25">
      <c r="A811" s="71" t="s">
        <v>121</v>
      </c>
      <c r="B811" s="71" t="s">
        <v>21</v>
      </c>
      <c r="C811" s="9" t="s">
        <v>6</v>
      </c>
      <c r="D811" s="10">
        <f t="shared" si="105"/>
        <v>0</v>
      </c>
      <c r="E811" s="10">
        <v>0</v>
      </c>
      <c r="F811" s="10">
        <v>0</v>
      </c>
      <c r="G811" s="10">
        <v>0</v>
      </c>
      <c r="H811" s="10">
        <v>0</v>
      </c>
      <c r="I811" s="10">
        <v>0</v>
      </c>
      <c r="J811" s="10">
        <v>0</v>
      </c>
      <c r="K811" s="10">
        <v>0</v>
      </c>
      <c r="L811" s="15">
        <v>0</v>
      </c>
      <c r="M811" s="10">
        <v>0</v>
      </c>
      <c r="N811" s="10">
        <v>0</v>
      </c>
      <c r="O811" s="10">
        <v>0</v>
      </c>
      <c r="P811" s="12" t="e">
        <f>L811-#REF!</f>
        <v>#REF!</v>
      </c>
      <c r="Q811" s="1" t="e">
        <f>P811-'ВЕРНАЯ на АВГУСТ'!P811</f>
        <v>#REF!</v>
      </c>
    </row>
    <row r="812" spans="1:17" x14ac:dyDescent="0.25">
      <c r="A812" s="71"/>
      <c r="B812" s="71"/>
      <c r="C812" s="9" t="s">
        <v>7</v>
      </c>
      <c r="D812" s="10">
        <f t="shared" si="105"/>
        <v>0</v>
      </c>
      <c r="E812" s="10">
        <v>0</v>
      </c>
      <c r="F812" s="10">
        <v>0</v>
      </c>
      <c r="G812" s="10">
        <v>0</v>
      </c>
      <c r="H812" s="10">
        <v>0</v>
      </c>
      <c r="I812" s="10">
        <v>0</v>
      </c>
      <c r="J812" s="10">
        <v>0</v>
      </c>
      <c r="K812" s="10">
        <v>0</v>
      </c>
      <c r="L812" s="15">
        <v>0</v>
      </c>
      <c r="M812" s="10">
        <v>0</v>
      </c>
      <c r="N812" s="10">
        <v>0</v>
      </c>
      <c r="O812" s="10">
        <v>0</v>
      </c>
      <c r="P812" s="12" t="e">
        <f>L812-#REF!</f>
        <v>#REF!</v>
      </c>
      <c r="Q812" s="1" t="e">
        <f>P812-'ВЕРНАЯ на АВГУСТ'!P812</f>
        <v>#REF!</v>
      </c>
    </row>
    <row r="813" spans="1:17" ht="24" x14ac:dyDescent="0.25">
      <c r="A813" s="71"/>
      <c r="B813" s="71"/>
      <c r="C813" s="9" t="s">
        <v>8</v>
      </c>
      <c r="D813" s="10">
        <f t="shared" si="105"/>
        <v>0</v>
      </c>
      <c r="E813" s="10">
        <v>0</v>
      </c>
      <c r="F813" s="10">
        <v>0</v>
      </c>
      <c r="G813" s="10">
        <v>0</v>
      </c>
      <c r="H813" s="10">
        <v>0</v>
      </c>
      <c r="I813" s="10">
        <v>0</v>
      </c>
      <c r="J813" s="10">
        <v>0</v>
      </c>
      <c r="K813" s="10">
        <v>0</v>
      </c>
      <c r="L813" s="15">
        <v>0</v>
      </c>
      <c r="M813" s="10">
        <v>0</v>
      </c>
      <c r="N813" s="10">
        <v>0</v>
      </c>
      <c r="O813" s="10">
        <v>0</v>
      </c>
      <c r="P813" s="12" t="e">
        <f>L813-#REF!</f>
        <v>#REF!</v>
      </c>
      <c r="Q813" s="1" t="e">
        <f>P813-'ВЕРНАЯ на АВГУСТ'!P813</f>
        <v>#REF!</v>
      </c>
    </row>
    <row r="814" spans="1:17" ht="24" x14ac:dyDescent="0.25">
      <c r="A814" s="71"/>
      <c r="B814" s="71"/>
      <c r="C814" s="9" t="s">
        <v>9</v>
      </c>
      <c r="D814" s="10">
        <f t="shared" si="105"/>
        <v>0</v>
      </c>
      <c r="E814" s="10">
        <v>0</v>
      </c>
      <c r="F814" s="10">
        <v>0</v>
      </c>
      <c r="G814" s="10">
        <v>0</v>
      </c>
      <c r="H814" s="10">
        <v>0</v>
      </c>
      <c r="I814" s="10">
        <v>0</v>
      </c>
      <c r="J814" s="10">
        <v>0</v>
      </c>
      <c r="K814" s="10">
        <v>0</v>
      </c>
      <c r="L814" s="15">
        <v>0</v>
      </c>
      <c r="M814" s="10">
        <v>0</v>
      </c>
      <c r="N814" s="10">
        <v>0</v>
      </c>
      <c r="O814" s="10">
        <v>0</v>
      </c>
      <c r="P814" s="12" t="e">
        <f>L814-#REF!</f>
        <v>#REF!</v>
      </c>
      <c r="Q814" s="1" t="e">
        <f>P814-'ВЕРНАЯ на АВГУСТ'!P814</f>
        <v>#REF!</v>
      </c>
    </row>
    <row r="815" spans="1:17" ht="36" x14ac:dyDescent="0.25">
      <c r="A815" s="71"/>
      <c r="B815" s="71"/>
      <c r="C815" s="9" t="s">
        <v>10</v>
      </c>
      <c r="D815" s="10">
        <f t="shared" si="105"/>
        <v>0</v>
      </c>
      <c r="E815" s="10">
        <v>0</v>
      </c>
      <c r="F815" s="10">
        <v>0</v>
      </c>
      <c r="G815" s="10">
        <v>0</v>
      </c>
      <c r="H815" s="10">
        <v>0</v>
      </c>
      <c r="I815" s="10">
        <v>0</v>
      </c>
      <c r="J815" s="10">
        <v>0</v>
      </c>
      <c r="K815" s="10">
        <v>0</v>
      </c>
      <c r="L815" s="15">
        <v>0</v>
      </c>
      <c r="M815" s="10">
        <v>0</v>
      </c>
      <c r="N815" s="10">
        <v>0</v>
      </c>
      <c r="O815" s="10">
        <v>0</v>
      </c>
      <c r="P815" s="12" t="e">
        <f>L815-#REF!</f>
        <v>#REF!</v>
      </c>
      <c r="Q815" s="1" t="e">
        <f>P815-'ВЕРНАЯ на АВГУСТ'!P815</f>
        <v>#REF!</v>
      </c>
    </row>
    <row r="816" spans="1:17" hidden="1" x14ac:dyDescent="0.25">
      <c r="A816" s="9"/>
      <c r="B816" s="9"/>
      <c r="C816" s="9"/>
      <c r="D816" s="10">
        <f t="shared" si="105"/>
        <v>0</v>
      </c>
      <c r="E816" s="10"/>
      <c r="F816" s="10"/>
      <c r="G816" s="10"/>
      <c r="H816" s="10"/>
      <c r="I816" s="10"/>
      <c r="J816" s="10"/>
      <c r="K816" s="10"/>
      <c r="L816" s="15"/>
      <c r="M816" s="10"/>
      <c r="N816" s="10"/>
      <c r="O816" s="10"/>
      <c r="P816" s="12" t="e">
        <f>L816-#REF!</f>
        <v>#REF!</v>
      </c>
      <c r="Q816" s="1" t="e">
        <f>P816-'ВЕРНАЯ на АВГУСТ'!P816</f>
        <v>#REF!</v>
      </c>
    </row>
    <row r="817" spans="1:17" x14ac:dyDescent="0.25">
      <c r="A817" s="71" t="s">
        <v>122</v>
      </c>
      <c r="B817" s="71" t="s">
        <v>21</v>
      </c>
      <c r="C817" s="9" t="s">
        <v>6</v>
      </c>
      <c r="D817" s="10">
        <f t="shared" si="105"/>
        <v>0</v>
      </c>
      <c r="E817" s="10">
        <v>0</v>
      </c>
      <c r="F817" s="10">
        <v>0</v>
      </c>
      <c r="G817" s="10">
        <v>0</v>
      </c>
      <c r="H817" s="10">
        <v>0</v>
      </c>
      <c r="I817" s="10">
        <v>0</v>
      </c>
      <c r="J817" s="10">
        <v>0</v>
      </c>
      <c r="K817" s="10">
        <v>0</v>
      </c>
      <c r="L817" s="15">
        <v>0</v>
      </c>
      <c r="M817" s="10">
        <v>0</v>
      </c>
      <c r="N817" s="10">
        <v>0</v>
      </c>
      <c r="O817" s="10">
        <v>0</v>
      </c>
      <c r="P817" s="12" t="e">
        <f>L817-#REF!</f>
        <v>#REF!</v>
      </c>
      <c r="Q817" s="1" t="e">
        <f>P817-'ВЕРНАЯ на АВГУСТ'!P817</f>
        <v>#REF!</v>
      </c>
    </row>
    <row r="818" spans="1:17" x14ac:dyDescent="0.25">
      <c r="A818" s="71"/>
      <c r="B818" s="71"/>
      <c r="C818" s="9" t="s">
        <v>7</v>
      </c>
      <c r="D818" s="10">
        <f t="shared" si="105"/>
        <v>0</v>
      </c>
      <c r="E818" s="10">
        <v>0</v>
      </c>
      <c r="F818" s="10">
        <v>0</v>
      </c>
      <c r="G818" s="10">
        <v>0</v>
      </c>
      <c r="H818" s="10">
        <v>0</v>
      </c>
      <c r="I818" s="10">
        <v>0</v>
      </c>
      <c r="J818" s="10">
        <v>0</v>
      </c>
      <c r="K818" s="10">
        <v>0</v>
      </c>
      <c r="L818" s="15">
        <v>0</v>
      </c>
      <c r="M818" s="10">
        <v>0</v>
      </c>
      <c r="N818" s="10">
        <v>0</v>
      </c>
      <c r="O818" s="10">
        <v>0</v>
      </c>
      <c r="P818" s="12" t="e">
        <f>L818-#REF!</f>
        <v>#REF!</v>
      </c>
      <c r="Q818" s="1" t="e">
        <f>P818-'ВЕРНАЯ на АВГУСТ'!P818</f>
        <v>#REF!</v>
      </c>
    </row>
    <row r="819" spans="1:17" ht="24" x14ac:dyDescent="0.25">
      <c r="A819" s="71"/>
      <c r="B819" s="71"/>
      <c r="C819" s="9" t="s">
        <v>8</v>
      </c>
      <c r="D819" s="10">
        <f t="shared" si="105"/>
        <v>0</v>
      </c>
      <c r="E819" s="10">
        <v>0</v>
      </c>
      <c r="F819" s="10">
        <v>0</v>
      </c>
      <c r="G819" s="10">
        <v>0</v>
      </c>
      <c r="H819" s="10">
        <v>0</v>
      </c>
      <c r="I819" s="10">
        <v>0</v>
      </c>
      <c r="J819" s="10">
        <v>0</v>
      </c>
      <c r="K819" s="10">
        <v>0</v>
      </c>
      <c r="L819" s="15">
        <v>0</v>
      </c>
      <c r="M819" s="10">
        <v>0</v>
      </c>
      <c r="N819" s="10">
        <v>0</v>
      </c>
      <c r="O819" s="10">
        <v>0</v>
      </c>
      <c r="P819" s="12" t="e">
        <f>L819-#REF!</f>
        <v>#REF!</v>
      </c>
      <c r="Q819" s="1" t="e">
        <f>P819-'ВЕРНАЯ на АВГУСТ'!P819</f>
        <v>#REF!</v>
      </c>
    </row>
    <row r="820" spans="1:17" ht="24" x14ac:dyDescent="0.25">
      <c r="A820" s="71"/>
      <c r="B820" s="71"/>
      <c r="C820" s="9" t="s">
        <v>9</v>
      </c>
      <c r="D820" s="10">
        <f t="shared" si="105"/>
        <v>0</v>
      </c>
      <c r="E820" s="10">
        <v>0</v>
      </c>
      <c r="F820" s="10">
        <v>0</v>
      </c>
      <c r="G820" s="10">
        <v>0</v>
      </c>
      <c r="H820" s="10">
        <v>0</v>
      </c>
      <c r="I820" s="10">
        <v>0</v>
      </c>
      <c r="J820" s="10">
        <v>0</v>
      </c>
      <c r="K820" s="10">
        <v>0</v>
      </c>
      <c r="L820" s="15">
        <v>0</v>
      </c>
      <c r="M820" s="10">
        <v>0</v>
      </c>
      <c r="N820" s="10">
        <v>0</v>
      </c>
      <c r="O820" s="10">
        <v>0</v>
      </c>
      <c r="P820" s="12" t="e">
        <f>L820-#REF!</f>
        <v>#REF!</v>
      </c>
      <c r="Q820" s="1" t="e">
        <f>P820-'ВЕРНАЯ на АВГУСТ'!P820</f>
        <v>#REF!</v>
      </c>
    </row>
    <row r="821" spans="1:17" ht="36" x14ac:dyDescent="0.25">
      <c r="A821" s="71"/>
      <c r="B821" s="71"/>
      <c r="C821" s="9" t="s">
        <v>10</v>
      </c>
      <c r="D821" s="10">
        <f t="shared" si="105"/>
        <v>0</v>
      </c>
      <c r="E821" s="10">
        <v>0</v>
      </c>
      <c r="F821" s="10">
        <v>0</v>
      </c>
      <c r="G821" s="10">
        <v>0</v>
      </c>
      <c r="H821" s="10">
        <v>0</v>
      </c>
      <c r="I821" s="10">
        <v>0</v>
      </c>
      <c r="J821" s="10">
        <v>0</v>
      </c>
      <c r="K821" s="10">
        <v>0</v>
      </c>
      <c r="L821" s="15">
        <v>0</v>
      </c>
      <c r="M821" s="10">
        <v>0</v>
      </c>
      <c r="N821" s="10">
        <v>0</v>
      </c>
      <c r="O821" s="10">
        <v>0</v>
      </c>
      <c r="P821" s="12" t="e">
        <f>L821-#REF!</f>
        <v>#REF!</v>
      </c>
      <c r="Q821" s="1" t="e">
        <f>P821-'ВЕРНАЯ на АВГУСТ'!P821</f>
        <v>#REF!</v>
      </c>
    </row>
    <row r="822" spans="1:17" hidden="1" x14ac:dyDescent="0.25">
      <c r="A822" s="9"/>
      <c r="B822" s="9"/>
      <c r="C822" s="9"/>
      <c r="D822" s="10">
        <f t="shared" si="105"/>
        <v>0</v>
      </c>
      <c r="E822" s="10"/>
      <c r="F822" s="10"/>
      <c r="G822" s="10"/>
      <c r="H822" s="10"/>
      <c r="I822" s="10"/>
      <c r="J822" s="10"/>
      <c r="K822" s="10"/>
      <c r="L822" s="15"/>
      <c r="M822" s="10"/>
      <c r="N822" s="10"/>
      <c r="O822" s="10"/>
      <c r="P822" s="12" t="e">
        <f>L822-#REF!</f>
        <v>#REF!</v>
      </c>
      <c r="Q822" s="1" t="e">
        <f>P822-'ВЕРНАЯ на АВГУСТ'!P822</f>
        <v>#REF!</v>
      </c>
    </row>
    <row r="823" spans="1:17" x14ac:dyDescent="0.25">
      <c r="A823" s="71" t="s">
        <v>123</v>
      </c>
      <c r="B823" s="71" t="s">
        <v>13</v>
      </c>
      <c r="C823" s="9" t="s">
        <v>6</v>
      </c>
      <c r="D823" s="10">
        <f t="shared" si="105"/>
        <v>145.5</v>
      </c>
      <c r="E823" s="10">
        <v>0</v>
      </c>
      <c r="F823" s="10">
        <v>0</v>
      </c>
      <c r="G823" s="10">
        <v>0</v>
      </c>
      <c r="H823" s="10">
        <v>0</v>
      </c>
      <c r="I823" s="10">
        <v>0</v>
      </c>
      <c r="J823" s="10">
        <v>145.5</v>
      </c>
      <c r="K823" s="10">
        <v>0</v>
      </c>
      <c r="L823" s="15">
        <v>0</v>
      </c>
      <c r="M823" s="10">
        <v>0</v>
      </c>
      <c r="N823" s="10">
        <v>0</v>
      </c>
      <c r="O823" s="10">
        <v>0</v>
      </c>
      <c r="P823" s="12" t="e">
        <f>L823-#REF!</f>
        <v>#REF!</v>
      </c>
      <c r="Q823" s="1" t="e">
        <f>P823-'ВЕРНАЯ на АВГУСТ'!P823</f>
        <v>#REF!</v>
      </c>
    </row>
    <row r="824" spans="1:17" x14ac:dyDescent="0.25">
      <c r="A824" s="71"/>
      <c r="B824" s="71"/>
      <c r="C824" s="9" t="s">
        <v>7</v>
      </c>
      <c r="D824" s="10">
        <f t="shared" si="105"/>
        <v>145.5</v>
      </c>
      <c r="E824" s="10">
        <v>0</v>
      </c>
      <c r="F824" s="10">
        <v>0</v>
      </c>
      <c r="G824" s="10">
        <v>0</v>
      </c>
      <c r="H824" s="10">
        <v>0</v>
      </c>
      <c r="I824" s="10">
        <v>0</v>
      </c>
      <c r="J824" s="10">
        <v>145.5</v>
      </c>
      <c r="K824" s="10">
        <v>0</v>
      </c>
      <c r="L824" s="15">
        <v>0</v>
      </c>
      <c r="M824" s="10">
        <v>0</v>
      </c>
      <c r="N824" s="10">
        <v>0</v>
      </c>
      <c r="O824" s="10">
        <v>0</v>
      </c>
      <c r="P824" s="12" t="e">
        <f>L824-#REF!</f>
        <v>#REF!</v>
      </c>
      <c r="Q824" s="1" t="e">
        <f>P824-'ВЕРНАЯ на АВГУСТ'!P824</f>
        <v>#REF!</v>
      </c>
    </row>
    <row r="825" spans="1:17" ht="24" x14ac:dyDescent="0.25">
      <c r="A825" s="71"/>
      <c r="B825" s="71"/>
      <c r="C825" s="9" t="s">
        <v>8</v>
      </c>
      <c r="D825" s="10">
        <f t="shared" si="105"/>
        <v>0</v>
      </c>
      <c r="E825" s="10">
        <v>0</v>
      </c>
      <c r="F825" s="10">
        <v>0</v>
      </c>
      <c r="G825" s="10">
        <v>0</v>
      </c>
      <c r="H825" s="10">
        <v>0</v>
      </c>
      <c r="I825" s="10">
        <v>0</v>
      </c>
      <c r="J825" s="10">
        <v>0</v>
      </c>
      <c r="K825" s="10">
        <v>0</v>
      </c>
      <c r="L825" s="15">
        <v>0</v>
      </c>
      <c r="M825" s="10">
        <v>0</v>
      </c>
      <c r="N825" s="10">
        <v>0</v>
      </c>
      <c r="O825" s="10">
        <v>0</v>
      </c>
      <c r="P825" s="12" t="e">
        <f>L825-#REF!</f>
        <v>#REF!</v>
      </c>
      <c r="Q825" s="1" t="e">
        <f>P825-'ВЕРНАЯ на АВГУСТ'!P825</f>
        <v>#REF!</v>
      </c>
    </row>
    <row r="826" spans="1:17" ht="24" x14ac:dyDescent="0.25">
      <c r="A826" s="71"/>
      <c r="B826" s="71"/>
      <c r="C826" s="9" t="s">
        <v>9</v>
      </c>
      <c r="D826" s="10">
        <f t="shared" si="105"/>
        <v>0</v>
      </c>
      <c r="E826" s="10">
        <v>0</v>
      </c>
      <c r="F826" s="10">
        <v>0</v>
      </c>
      <c r="G826" s="10">
        <v>0</v>
      </c>
      <c r="H826" s="10">
        <v>0</v>
      </c>
      <c r="I826" s="10">
        <v>0</v>
      </c>
      <c r="J826" s="10">
        <v>0</v>
      </c>
      <c r="K826" s="10">
        <v>0</v>
      </c>
      <c r="L826" s="15">
        <v>0</v>
      </c>
      <c r="M826" s="10">
        <v>0</v>
      </c>
      <c r="N826" s="10">
        <v>0</v>
      </c>
      <c r="O826" s="10">
        <v>0</v>
      </c>
      <c r="P826" s="12" t="e">
        <f>L826-#REF!</f>
        <v>#REF!</v>
      </c>
      <c r="Q826" s="1" t="e">
        <f>P826-'ВЕРНАЯ на АВГУСТ'!P826</f>
        <v>#REF!</v>
      </c>
    </row>
    <row r="827" spans="1:17" ht="36" x14ac:dyDescent="0.25">
      <c r="A827" s="71"/>
      <c r="B827" s="71"/>
      <c r="C827" s="9" t="s">
        <v>10</v>
      </c>
      <c r="D827" s="10">
        <f t="shared" si="105"/>
        <v>0</v>
      </c>
      <c r="E827" s="10">
        <v>0</v>
      </c>
      <c r="F827" s="10">
        <v>0</v>
      </c>
      <c r="G827" s="10">
        <v>0</v>
      </c>
      <c r="H827" s="10">
        <v>0</v>
      </c>
      <c r="I827" s="10">
        <v>0</v>
      </c>
      <c r="J827" s="10">
        <v>0</v>
      </c>
      <c r="K827" s="10">
        <v>0</v>
      </c>
      <c r="L827" s="15">
        <v>0</v>
      </c>
      <c r="M827" s="10">
        <v>0</v>
      </c>
      <c r="N827" s="10">
        <v>0</v>
      </c>
      <c r="O827" s="10">
        <v>0</v>
      </c>
      <c r="P827" s="12" t="e">
        <f>L827-#REF!</f>
        <v>#REF!</v>
      </c>
      <c r="Q827" s="1" t="e">
        <f>P827-'ВЕРНАЯ на АВГУСТ'!P827</f>
        <v>#REF!</v>
      </c>
    </row>
    <row r="828" spans="1:17" hidden="1" x14ac:dyDescent="0.25">
      <c r="A828" s="9"/>
      <c r="B828" s="9"/>
      <c r="C828" s="9"/>
      <c r="D828" s="10">
        <f t="shared" si="105"/>
        <v>0</v>
      </c>
      <c r="E828" s="10"/>
      <c r="F828" s="10"/>
      <c r="G828" s="10"/>
      <c r="H828" s="10"/>
      <c r="I828" s="10"/>
      <c r="J828" s="10"/>
      <c r="K828" s="10"/>
      <c r="L828" s="15"/>
      <c r="M828" s="10"/>
      <c r="N828" s="10"/>
      <c r="O828" s="10"/>
      <c r="P828" s="12" t="e">
        <f>L828-#REF!</f>
        <v>#REF!</v>
      </c>
      <c r="Q828" s="1" t="e">
        <f>P828-'ВЕРНАЯ на АВГУСТ'!P828</f>
        <v>#REF!</v>
      </c>
    </row>
    <row r="829" spans="1:17" x14ac:dyDescent="0.25">
      <c r="A829" s="73" t="s">
        <v>124</v>
      </c>
      <c r="B829" s="71"/>
      <c r="C829" s="9" t="s">
        <v>6</v>
      </c>
      <c r="D829" s="10">
        <f t="shared" si="105"/>
        <v>80382.000000000015</v>
      </c>
      <c r="E829" s="10">
        <f t="shared" ref="D829:O834" si="106">E836+E842</f>
        <v>8705.6</v>
      </c>
      <c r="F829" s="10">
        <f t="shared" si="106"/>
        <v>7279.8</v>
      </c>
      <c r="G829" s="10">
        <f t="shared" si="106"/>
        <v>6869.9</v>
      </c>
      <c r="H829" s="10">
        <f t="shared" si="106"/>
        <v>6555.3</v>
      </c>
      <c r="I829" s="10">
        <f t="shared" si="106"/>
        <v>7020</v>
      </c>
      <c r="J829" s="10">
        <f t="shared" si="106"/>
        <v>7015.3</v>
      </c>
      <c r="K829" s="10">
        <f t="shared" si="106"/>
        <v>7788.8</v>
      </c>
      <c r="L829" s="15">
        <f t="shared" si="106"/>
        <v>7749.3</v>
      </c>
      <c r="M829" s="10">
        <f t="shared" si="106"/>
        <v>8234.2999999999993</v>
      </c>
      <c r="N829" s="10">
        <f t="shared" si="106"/>
        <v>8383.7000000000007</v>
      </c>
      <c r="O829" s="10">
        <f t="shared" si="106"/>
        <v>4780</v>
      </c>
      <c r="P829" s="12" t="e">
        <f>L829-#REF!</f>
        <v>#REF!</v>
      </c>
      <c r="Q829" s="1" t="e">
        <f>P829-'ВЕРНАЯ на АВГУСТ'!P829</f>
        <v>#REF!</v>
      </c>
    </row>
    <row r="830" spans="1:17" x14ac:dyDescent="0.25">
      <c r="A830" s="73"/>
      <c r="B830" s="71"/>
      <c r="C830" s="9" t="s">
        <v>7</v>
      </c>
      <c r="D830" s="10">
        <f t="shared" si="105"/>
        <v>45782</v>
      </c>
      <c r="E830" s="10">
        <f t="shared" si="106"/>
        <v>5055.6000000000004</v>
      </c>
      <c r="F830" s="10">
        <f t="shared" si="106"/>
        <v>3629.8</v>
      </c>
      <c r="G830" s="10">
        <f t="shared" si="106"/>
        <v>3269.8999999999996</v>
      </c>
      <c r="H830" s="10">
        <f t="shared" si="106"/>
        <v>2955.3</v>
      </c>
      <c r="I830" s="10">
        <f t="shared" si="106"/>
        <v>3570</v>
      </c>
      <c r="J830" s="10">
        <f t="shared" si="106"/>
        <v>3415.3</v>
      </c>
      <c r="K830" s="10">
        <f t="shared" si="106"/>
        <v>4188.8</v>
      </c>
      <c r="L830" s="15">
        <f t="shared" si="106"/>
        <v>4599.3</v>
      </c>
      <c r="M830" s="10">
        <f t="shared" si="106"/>
        <v>5084.3</v>
      </c>
      <c r="N830" s="10">
        <f t="shared" si="106"/>
        <v>5233.7</v>
      </c>
      <c r="O830" s="10">
        <f t="shared" si="106"/>
        <v>4780</v>
      </c>
      <c r="P830" s="12" t="e">
        <f>L830-#REF!</f>
        <v>#REF!</v>
      </c>
      <c r="Q830" s="1" t="e">
        <f>P830-'ВЕРНАЯ на АВГУСТ'!P830</f>
        <v>#REF!</v>
      </c>
    </row>
    <row r="831" spans="1:17" ht="24" x14ac:dyDescent="0.25">
      <c r="A831" s="73"/>
      <c r="B831" s="71"/>
      <c r="C831" s="9" t="s">
        <v>8</v>
      </c>
      <c r="D831" s="10">
        <f t="shared" si="105"/>
        <v>34600</v>
      </c>
      <c r="E831" s="10">
        <f t="shared" si="106"/>
        <v>3650</v>
      </c>
      <c r="F831" s="10">
        <f t="shared" si="106"/>
        <v>3650</v>
      </c>
      <c r="G831" s="10">
        <f t="shared" si="106"/>
        <v>3600</v>
      </c>
      <c r="H831" s="10">
        <f t="shared" si="106"/>
        <v>3600</v>
      </c>
      <c r="I831" s="10">
        <f t="shared" si="106"/>
        <v>3450</v>
      </c>
      <c r="J831" s="10">
        <f t="shared" si="106"/>
        <v>3600</v>
      </c>
      <c r="K831" s="10">
        <f t="shared" si="106"/>
        <v>3600</v>
      </c>
      <c r="L831" s="15">
        <f t="shared" si="106"/>
        <v>3150</v>
      </c>
      <c r="M831" s="10">
        <f t="shared" si="106"/>
        <v>3150</v>
      </c>
      <c r="N831" s="10">
        <f t="shared" si="106"/>
        <v>3150</v>
      </c>
      <c r="O831" s="10">
        <f t="shared" si="106"/>
        <v>0</v>
      </c>
      <c r="P831" s="12" t="e">
        <f>L831-#REF!</f>
        <v>#REF!</v>
      </c>
      <c r="Q831" s="1" t="e">
        <f>P831-'ВЕРНАЯ на АВГУСТ'!P831</f>
        <v>#REF!</v>
      </c>
    </row>
    <row r="832" spans="1:17" ht="24" x14ac:dyDescent="0.25">
      <c r="A832" s="73"/>
      <c r="B832" s="71"/>
      <c r="C832" s="9" t="s">
        <v>9</v>
      </c>
      <c r="D832" s="10">
        <f t="shared" si="105"/>
        <v>0</v>
      </c>
      <c r="E832" s="10">
        <f t="shared" si="106"/>
        <v>0</v>
      </c>
      <c r="F832" s="10">
        <f t="shared" si="106"/>
        <v>0</v>
      </c>
      <c r="G832" s="10">
        <f t="shared" si="106"/>
        <v>0</v>
      </c>
      <c r="H832" s="10">
        <f t="shared" si="106"/>
        <v>0</v>
      </c>
      <c r="I832" s="10">
        <f t="shared" si="106"/>
        <v>0</v>
      </c>
      <c r="J832" s="10">
        <f t="shared" si="106"/>
        <v>0</v>
      </c>
      <c r="K832" s="10">
        <f t="shared" si="106"/>
        <v>0</v>
      </c>
      <c r="L832" s="15">
        <f t="shared" si="106"/>
        <v>0</v>
      </c>
      <c r="M832" s="10">
        <f t="shared" si="106"/>
        <v>0</v>
      </c>
      <c r="N832" s="10">
        <f t="shared" si="106"/>
        <v>0</v>
      </c>
      <c r="O832" s="10">
        <f t="shared" si="106"/>
        <v>0</v>
      </c>
      <c r="P832" s="12" t="e">
        <f>L832-#REF!</f>
        <v>#REF!</v>
      </c>
      <c r="Q832" s="1" t="e">
        <f>P832-'ВЕРНАЯ на АВГУСТ'!P832</f>
        <v>#REF!</v>
      </c>
    </row>
    <row r="833" spans="1:17" ht="36" x14ac:dyDescent="0.25">
      <c r="A833" s="73"/>
      <c r="B833" s="71"/>
      <c r="C833" s="9" t="s">
        <v>10</v>
      </c>
      <c r="D833" s="10">
        <f t="shared" si="105"/>
        <v>0</v>
      </c>
      <c r="E833" s="10">
        <f t="shared" si="106"/>
        <v>0</v>
      </c>
      <c r="F833" s="10">
        <f t="shared" si="106"/>
        <v>0</v>
      </c>
      <c r="G833" s="10">
        <f t="shared" si="106"/>
        <v>0</v>
      </c>
      <c r="H833" s="10">
        <f t="shared" si="106"/>
        <v>0</v>
      </c>
      <c r="I833" s="10">
        <f t="shared" si="106"/>
        <v>0</v>
      </c>
      <c r="J833" s="10">
        <f t="shared" si="106"/>
        <v>0</v>
      </c>
      <c r="K833" s="10">
        <f t="shared" si="106"/>
        <v>0</v>
      </c>
      <c r="L833" s="15">
        <f t="shared" si="106"/>
        <v>0</v>
      </c>
      <c r="M833" s="10">
        <f t="shared" si="106"/>
        <v>0</v>
      </c>
      <c r="N833" s="10">
        <f t="shared" si="106"/>
        <v>0</v>
      </c>
      <c r="O833" s="10">
        <f t="shared" si="106"/>
        <v>0</v>
      </c>
      <c r="P833" s="12" t="e">
        <f>L833-#REF!</f>
        <v>#REF!</v>
      </c>
      <c r="Q833" s="1" t="e">
        <f>P833-'ВЕРНАЯ на АВГУСТ'!P833</f>
        <v>#REF!</v>
      </c>
    </row>
    <row r="834" spans="1:17" hidden="1" x14ac:dyDescent="0.25">
      <c r="A834" s="73"/>
      <c r="B834" s="9"/>
      <c r="C834" s="9"/>
      <c r="D834" s="10">
        <f t="shared" si="106"/>
        <v>0</v>
      </c>
      <c r="E834" s="10">
        <f t="shared" si="106"/>
        <v>0</v>
      </c>
      <c r="F834" s="10">
        <f t="shared" si="106"/>
        <v>0</v>
      </c>
      <c r="G834" s="10">
        <f t="shared" si="106"/>
        <v>0</v>
      </c>
      <c r="H834" s="10">
        <f t="shared" si="106"/>
        <v>0</v>
      </c>
      <c r="I834" s="10">
        <f t="shared" si="106"/>
        <v>0</v>
      </c>
      <c r="J834" s="10">
        <f t="shared" si="106"/>
        <v>0</v>
      </c>
      <c r="K834" s="10">
        <f t="shared" si="106"/>
        <v>0</v>
      </c>
      <c r="L834" s="15">
        <f t="shared" si="106"/>
        <v>0</v>
      </c>
      <c r="M834" s="10">
        <f t="shared" si="106"/>
        <v>0</v>
      </c>
      <c r="N834" s="10">
        <f t="shared" si="106"/>
        <v>0</v>
      </c>
      <c r="O834" s="10">
        <f t="shared" si="106"/>
        <v>0</v>
      </c>
      <c r="P834" s="12" t="e">
        <f>L834-#REF!</f>
        <v>#REF!</v>
      </c>
      <c r="Q834" s="1" t="e">
        <f>P834-'ВЕРНАЯ на АВГУСТ'!P834</f>
        <v>#REF!</v>
      </c>
    </row>
    <row r="835" spans="1:17" x14ac:dyDescent="0.25">
      <c r="A835" s="73"/>
      <c r="B835" s="71" t="s">
        <v>12</v>
      </c>
      <c r="C835" s="71"/>
      <c r="D835" s="71"/>
      <c r="E835" s="71"/>
      <c r="F835" s="71"/>
      <c r="G835" s="71"/>
      <c r="H835" s="71"/>
      <c r="I835" s="71"/>
      <c r="J835" s="71"/>
      <c r="K835" s="71"/>
      <c r="L835" s="17"/>
      <c r="M835" s="9"/>
      <c r="N835" s="9"/>
      <c r="O835" s="9"/>
      <c r="P835" s="12" t="e">
        <f>L835-#REF!</f>
        <v>#REF!</v>
      </c>
      <c r="Q835" s="1" t="e">
        <f>P835-'ВЕРНАЯ на АВГУСТ'!P835</f>
        <v>#REF!</v>
      </c>
    </row>
    <row r="836" spans="1:17" x14ac:dyDescent="0.25">
      <c r="A836" s="73"/>
      <c r="B836" s="71" t="s">
        <v>13</v>
      </c>
      <c r="C836" s="9" t="s">
        <v>6</v>
      </c>
      <c r="D836" s="10">
        <f t="shared" ref="D836:D878" si="107">SUM(E836:O836)</f>
        <v>80382.000000000015</v>
      </c>
      <c r="E836" s="10">
        <f t="shared" ref="E836:O841" si="108">E849+E861+E867+E873</f>
        <v>8705.6</v>
      </c>
      <c r="F836" s="10">
        <f t="shared" si="108"/>
        <v>7279.8</v>
      </c>
      <c r="G836" s="10">
        <f t="shared" si="108"/>
        <v>6869.9</v>
      </c>
      <c r="H836" s="10">
        <f t="shared" si="108"/>
        <v>6555.3</v>
      </c>
      <c r="I836" s="10">
        <f t="shared" si="108"/>
        <v>7020</v>
      </c>
      <c r="J836" s="10">
        <f t="shared" si="108"/>
        <v>7015.3</v>
      </c>
      <c r="K836" s="10">
        <f t="shared" si="108"/>
        <v>7788.8</v>
      </c>
      <c r="L836" s="15">
        <f t="shared" si="108"/>
        <v>7749.3</v>
      </c>
      <c r="M836" s="10">
        <f t="shared" si="108"/>
        <v>8234.2999999999993</v>
      </c>
      <c r="N836" s="10">
        <f t="shared" si="108"/>
        <v>8383.7000000000007</v>
      </c>
      <c r="O836" s="10">
        <f t="shared" si="108"/>
        <v>4780</v>
      </c>
      <c r="P836" s="12" t="e">
        <f>L836-#REF!</f>
        <v>#REF!</v>
      </c>
      <c r="Q836" s="1" t="e">
        <f>P836-'ВЕРНАЯ на АВГУСТ'!P836</f>
        <v>#REF!</v>
      </c>
    </row>
    <row r="837" spans="1:17" x14ac:dyDescent="0.25">
      <c r="A837" s="73"/>
      <c r="B837" s="71"/>
      <c r="C837" s="9" t="s">
        <v>7</v>
      </c>
      <c r="D837" s="10">
        <f t="shared" si="107"/>
        <v>45782</v>
      </c>
      <c r="E837" s="10">
        <f t="shared" si="108"/>
        <v>5055.6000000000004</v>
      </c>
      <c r="F837" s="10">
        <f t="shared" si="108"/>
        <v>3629.8</v>
      </c>
      <c r="G837" s="10">
        <f t="shared" si="108"/>
        <v>3269.8999999999996</v>
      </c>
      <c r="H837" s="10">
        <f t="shared" si="108"/>
        <v>2955.3</v>
      </c>
      <c r="I837" s="10">
        <f t="shared" si="108"/>
        <v>3570</v>
      </c>
      <c r="J837" s="10">
        <f t="shared" si="108"/>
        <v>3415.3</v>
      </c>
      <c r="K837" s="10">
        <f t="shared" si="108"/>
        <v>4188.8</v>
      </c>
      <c r="L837" s="15">
        <f>L850+L862+L868+L874</f>
        <v>4599.3</v>
      </c>
      <c r="M837" s="10">
        <f t="shared" si="108"/>
        <v>5084.3</v>
      </c>
      <c r="N837" s="10">
        <f t="shared" si="108"/>
        <v>5233.7</v>
      </c>
      <c r="O837" s="10">
        <f t="shared" si="108"/>
        <v>4780</v>
      </c>
      <c r="P837" s="12" t="e">
        <f>L837-#REF!</f>
        <v>#REF!</v>
      </c>
      <c r="Q837" s="1" t="e">
        <f>P837-'ВЕРНАЯ на АВГУСТ'!P837</f>
        <v>#REF!</v>
      </c>
    </row>
    <row r="838" spans="1:17" ht="24" x14ac:dyDescent="0.25">
      <c r="A838" s="73"/>
      <c r="B838" s="71"/>
      <c r="C838" s="9" t="s">
        <v>8</v>
      </c>
      <c r="D838" s="10">
        <f t="shared" si="107"/>
        <v>34600</v>
      </c>
      <c r="E838" s="10">
        <f t="shared" si="108"/>
        <v>3650</v>
      </c>
      <c r="F838" s="10">
        <f t="shared" si="108"/>
        <v>3650</v>
      </c>
      <c r="G838" s="10">
        <f t="shared" si="108"/>
        <v>3600</v>
      </c>
      <c r="H838" s="10">
        <f t="shared" si="108"/>
        <v>3600</v>
      </c>
      <c r="I838" s="10">
        <f t="shared" si="108"/>
        <v>3450</v>
      </c>
      <c r="J838" s="10">
        <f t="shared" si="108"/>
        <v>3600</v>
      </c>
      <c r="K838" s="10">
        <f t="shared" si="108"/>
        <v>3600</v>
      </c>
      <c r="L838" s="15">
        <f t="shared" si="108"/>
        <v>3150</v>
      </c>
      <c r="M838" s="10">
        <f t="shared" si="108"/>
        <v>3150</v>
      </c>
      <c r="N838" s="10">
        <f t="shared" si="108"/>
        <v>3150</v>
      </c>
      <c r="O838" s="10">
        <f t="shared" si="108"/>
        <v>0</v>
      </c>
      <c r="P838" s="12" t="e">
        <f>L838-#REF!</f>
        <v>#REF!</v>
      </c>
      <c r="Q838" s="1" t="e">
        <f>P838-'ВЕРНАЯ на АВГУСТ'!P838</f>
        <v>#REF!</v>
      </c>
    </row>
    <row r="839" spans="1:17" ht="24" x14ac:dyDescent="0.25">
      <c r="A839" s="73"/>
      <c r="B839" s="71"/>
      <c r="C839" s="9" t="s">
        <v>9</v>
      </c>
      <c r="D839" s="10">
        <f t="shared" si="107"/>
        <v>0</v>
      </c>
      <c r="E839" s="10">
        <f t="shared" si="108"/>
        <v>0</v>
      </c>
      <c r="F839" s="10">
        <f t="shared" si="108"/>
        <v>0</v>
      </c>
      <c r="G839" s="10">
        <f t="shared" si="108"/>
        <v>0</v>
      </c>
      <c r="H839" s="10">
        <f t="shared" si="108"/>
        <v>0</v>
      </c>
      <c r="I839" s="10">
        <f t="shared" si="108"/>
        <v>0</v>
      </c>
      <c r="J839" s="10">
        <f t="shared" si="108"/>
        <v>0</v>
      </c>
      <c r="K839" s="10">
        <f t="shared" si="108"/>
        <v>0</v>
      </c>
      <c r="L839" s="15">
        <f t="shared" si="108"/>
        <v>0</v>
      </c>
      <c r="M839" s="10">
        <f t="shared" si="108"/>
        <v>0</v>
      </c>
      <c r="N839" s="10">
        <f t="shared" si="108"/>
        <v>0</v>
      </c>
      <c r="O839" s="10">
        <f t="shared" si="108"/>
        <v>0</v>
      </c>
      <c r="P839" s="12" t="e">
        <f>L839-#REF!</f>
        <v>#REF!</v>
      </c>
      <c r="Q839" s="1" t="e">
        <f>P839-'ВЕРНАЯ на АВГУСТ'!P839</f>
        <v>#REF!</v>
      </c>
    </row>
    <row r="840" spans="1:17" ht="36" x14ac:dyDescent="0.25">
      <c r="A840" s="73"/>
      <c r="B840" s="71"/>
      <c r="C840" s="9" t="s">
        <v>10</v>
      </c>
      <c r="D840" s="10">
        <f t="shared" si="107"/>
        <v>0</v>
      </c>
      <c r="E840" s="10">
        <f t="shared" si="108"/>
        <v>0</v>
      </c>
      <c r="F840" s="10">
        <f t="shared" si="108"/>
        <v>0</v>
      </c>
      <c r="G840" s="10">
        <f t="shared" si="108"/>
        <v>0</v>
      </c>
      <c r="H840" s="10">
        <f t="shared" si="108"/>
        <v>0</v>
      </c>
      <c r="I840" s="10">
        <f t="shared" si="108"/>
        <v>0</v>
      </c>
      <c r="J840" s="10">
        <f t="shared" si="108"/>
        <v>0</v>
      </c>
      <c r="K840" s="10">
        <f t="shared" si="108"/>
        <v>0</v>
      </c>
      <c r="L840" s="15">
        <f t="shared" si="108"/>
        <v>0</v>
      </c>
      <c r="M840" s="10">
        <f t="shared" si="108"/>
        <v>0</v>
      </c>
      <c r="N840" s="10">
        <f t="shared" si="108"/>
        <v>0</v>
      </c>
      <c r="O840" s="10">
        <f t="shared" si="108"/>
        <v>0</v>
      </c>
      <c r="P840" s="12" t="e">
        <f>L840-#REF!</f>
        <v>#REF!</v>
      </c>
      <c r="Q840" s="1" t="e">
        <f>P840-'ВЕРНАЯ на АВГУСТ'!P840</f>
        <v>#REF!</v>
      </c>
    </row>
    <row r="841" spans="1:17" hidden="1" x14ac:dyDescent="0.25">
      <c r="A841" s="73"/>
      <c r="B841" s="9"/>
      <c r="C841" s="9"/>
      <c r="D841" s="10">
        <f t="shared" si="107"/>
        <v>0</v>
      </c>
      <c r="E841" s="10">
        <f t="shared" si="108"/>
        <v>0</v>
      </c>
      <c r="F841" s="10">
        <f t="shared" si="108"/>
        <v>0</v>
      </c>
      <c r="G841" s="10">
        <f t="shared" si="108"/>
        <v>0</v>
      </c>
      <c r="H841" s="10">
        <f t="shared" si="108"/>
        <v>0</v>
      </c>
      <c r="I841" s="10">
        <f t="shared" si="108"/>
        <v>0</v>
      </c>
      <c r="J841" s="10">
        <f t="shared" si="108"/>
        <v>0</v>
      </c>
      <c r="K841" s="10">
        <f t="shared" si="108"/>
        <v>0</v>
      </c>
      <c r="L841" s="15">
        <f>L854+L866+L872+L878</f>
        <v>0</v>
      </c>
      <c r="M841" s="10">
        <f t="shared" si="108"/>
        <v>0</v>
      </c>
      <c r="N841" s="10">
        <f t="shared" si="108"/>
        <v>0</v>
      </c>
      <c r="O841" s="10">
        <f t="shared" si="108"/>
        <v>0</v>
      </c>
      <c r="P841" s="12" t="e">
        <f>L841-#REF!</f>
        <v>#REF!</v>
      </c>
      <c r="Q841" s="1" t="e">
        <f>P841-'ВЕРНАЯ на АВГУСТ'!P841</f>
        <v>#REF!</v>
      </c>
    </row>
    <row r="842" spans="1:17" x14ac:dyDescent="0.25">
      <c r="A842" s="73"/>
      <c r="B842" s="71" t="s">
        <v>14</v>
      </c>
      <c r="C842" s="9" t="s">
        <v>6</v>
      </c>
      <c r="D842" s="10">
        <f t="shared" si="107"/>
        <v>0</v>
      </c>
      <c r="E842" s="10">
        <v>0</v>
      </c>
      <c r="F842" s="10">
        <v>0</v>
      </c>
      <c r="G842" s="10">
        <v>0</v>
      </c>
      <c r="H842" s="10">
        <v>0</v>
      </c>
      <c r="I842" s="10">
        <v>0</v>
      </c>
      <c r="J842" s="10">
        <v>0</v>
      </c>
      <c r="K842" s="10">
        <v>0</v>
      </c>
      <c r="L842" s="15">
        <v>0</v>
      </c>
      <c r="M842" s="10">
        <v>0</v>
      </c>
      <c r="N842" s="10">
        <v>0</v>
      </c>
      <c r="O842" s="10">
        <v>0</v>
      </c>
      <c r="P842" s="12" t="e">
        <f>L842-#REF!</f>
        <v>#REF!</v>
      </c>
      <c r="Q842" s="1" t="e">
        <f>P842-'ВЕРНАЯ на АВГУСТ'!P842</f>
        <v>#REF!</v>
      </c>
    </row>
    <row r="843" spans="1:17" x14ac:dyDescent="0.25">
      <c r="A843" s="73"/>
      <c r="B843" s="71"/>
      <c r="C843" s="9" t="s">
        <v>7</v>
      </c>
      <c r="D843" s="10">
        <f t="shared" si="107"/>
        <v>0</v>
      </c>
      <c r="E843" s="10">
        <v>0</v>
      </c>
      <c r="F843" s="10">
        <v>0</v>
      </c>
      <c r="G843" s="10">
        <v>0</v>
      </c>
      <c r="H843" s="10">
        <v>0</v>
      </c>
      <c r="I843" s="10">
        <v>0</v>
      </c>
      <c r="J843" s="10">
        <v>0</v>
      </c>
      <c r="K843" s="10">
        <v>0</v>
      </c>
      <c r="L843" s="15">
        <v>0</v>
      </c>
      <c r="M843" s="10">
        <v>0</v>
      </c>
      <c r="N843" s="10">
        <v>0</v>
      </c>
      <c r="O843" s="10">
        <v>0</v>
      </c>
      <c r="P843" s="12" t="e">
        <f>L843-#REF!</f>
        <v>#REF!</v>
      </c>
      <c r="Q843" s="1" t="e">
        <f>P843-'ВЕРНАЯ на АВГУСТ'!P843</f>
        <v>#REF!</v>
      </c>
    </row>
    <row r="844" spans="1:17" ht="24" x14ac:dyDescent="0.25">
      <c r="A844" s="73"/>
      <c r="B844" s="71"/>
      <c r="C844" s="9" t="s">
        <v>8</v>
      </c>
      <c r="D844" s="10">
        <f t="shared" si="107"/>
        <v>0</v>
      </c>
      <c r="E844" s="10">
        <v>0</v>
      </c>
      <c r="F844" s="10">
        <v>0</v>
      </c>
      <c r="G844" s="10">
        <v>0</v>
      </c>
      <c r="H844" s="10">
        <v>0</v>
      </c>
      <c r="I844" s="10">
        <v>0</v>
      </c>
      <c r="J844" s="10">
        <v>0</v>
      </c>
      <c r="K844" s="10">
        <v>0</v>
      </c>
      <c r="L844" s="15">
        <v>0</v>
      </c>
      <c r="M844" s="10">
        <v>0</v>
      </c>
      <c r="N844" s="10">
        <v>0</v>
      </c>
      <c r="O844" s="10">
        <v>0</v>
      </c>
      <c r="P844" s="12" t="e">
        <f>L844-#REF!</f>
        <v>#REF!</v>
      </c>
      <c r="Q844" s="1" t="e">
        <f>P844-'ВЕРНАЯ на АВГУСТ'!P844</f>
        <v>#REF!</v>
      </c>
    </row>
    <row r="845" spans="1:17" ht="24" x14ac:dyDescent="0.25">
      <c r="A845" s="73"/>
      <c r="B845" s="71"/>
      <c r="C845" s="9" t="s">
        <v>9</v>
      </c>
      <c r="D845" s="10">
        <f t="shared" si="107"/>
        <v>0</v>
      </c>
      <c r="E845" s="10">
        <v>0</v>
      </c>
      <c r="F845" s="10">
        <v>0</v>
      </c>
      <c r="G845" s="10">
        <v>0</v>
      </c>
      <c r="H845" s="10">
        <v>0</v>
      </c>
      <c r="I845" s="10">
        <v>0</v>
      </c>
      <c r="J845" s="10">
        <v>0</v>
      </c>
      <c r="K845" s="10">
        <v>0</v>
      </c>
      <c r="L845" s="15">
        <v>0</v>
      </c>
      <c r="M845" s="10">
        <v>0</v>
      </c>
      <c r="N845" s="10">
        <v>0</v>
      </c>
      <c r="O845" s="10">
        <v>0</v>
      </c>
      <c r="P845" s="12" t="e">
        <f>L845-#REF!</f>
        <v>#REF!</v>
      </c>
      <c r="Q845" s="1" t="e">
        <f>P845-'ВЕРНАЯ на АВГУСТ'!P845</f>
        <v>#REF!</v>
      </c>
    </row>
    <row r="846" spans="1:17" x14ac:dyDescent="0.25">
      <c r="A846" s="73"/>
      <c r="B846" s="71"/>
      <c r="C846" s="9"/>
      <c r="D846" s="10">
        <f t="shared" si="107"/>
        <v>0</v>
      </c>
      <c r="E846" s="10"/>
      <c r="F846" s="10"/>
      <c r="G846" s="10"/>
      <c r="H846" s="10"/>
      <c r="I846" s="10"/>
      <c r="J846" s="10"/>
      <c r="K846" s="10"/>
      <c r="L846" s="15"/>
      <c r="M846" s="10"/>
      <c r="N846" s="10"/>
      <c r="O846" s="10"/>
      <c r="P846" s="12" t="e">
        <f>L846-#REF!</f>
        <v>#REF!</v>
      </c>
      <c r="Q846" s="1" t="e">
        <f>P846-'ВЕРНАЯ на АВГУСТ'!P846</f>
        <v>#REF!</v>
      </c>
    </row>
    <row r="847" spans="1:17" ht="36" x14ac:dyDescent="0.25">
      <c r="A847" s="73"/>
      <c r="B847" s="71"/>
      <c r="C847" s="9" t="s">
        <v>10</v>
      </c>
      <c r="D847" s="10">
        <f t="shared" si="107"/>
        <v>0</v>
      </c>
      <c r="E847" s="10">
        <v>0</v>
      </c>
      <c r="F847" s="10">
        <v>0</v>
      </c>
      <c r="G847" s="10">
        <v>0</v>
      </c>
      <c r="H847" s="10">
        <v>0</v>
      </c>
      <c r="I847" s="10">
        <v>0</v>
      </c>
      <c r="J847" s="10">
        <v>0</v>
      </c>
      <c r="K847" s="10">
        <v>0</v>
      </c>
      <c r="L847" s="15">
        <v>0</v>
      </c>
      <c r="M847" s="10">
        <v>0</v>
      </c>
      <c r="N847" s="10">
        <v>0</v>
      </c>
      <c r="O847" s="10">
        <v>0</v>
      </c>
      <c r="P847" s="12" t="e">
        <f>L847-#REF!</f>
        <v>#REF!</v>
      </c>
      <c r="Q847" s="1" t="e">
        <f>P847-'ВЕРНАЯ на АВГУСТ'!P847</f>
        <v>#REF!</v>
      </c>
    </row>
    <row r="848" spans="1:17" hidden="1" x14ac:dyDescent="0.25">
      <c r="A848" s="11"/>
      <c r="B848" s="9"/>
      <c r="C848" s="9"/>
      <c r="D848" s="10">
        <f t="shared" si="107"/>
        <v>0</v>
      </c>
      <c r="E848" s="10"/>
      <c r="F848" s="10"/>
      <c r="G848" s="10"/>
      <c r="H848" s="10"/>
      <c r="I848" s="10"/>
      <c r="J848" s="10"/>
      <c r="K848" s="10"/>
      <c r="L848" s="15"/>
      <c r="M848" s="10"/>
      <c r="N848" s="10"/>
      <c r="O848" s="10"/>
      <c r="P848" s="12" t="e">
        <f>L848-#REF!</f>
        <v>#REF!</v>
      </c>
      <c r="Q848" s="1" t="e">
        <f>P848-'ВЕРНАЯ на АВГУСТ'!P848</f>
        <v>#REF!</v>
      </c>
    </row>
    <row r="849" spans="1:17" x14ac:dyDescent="0.25">
      <c r="A849" s="71" t="s">
        <v>125</v>
      </c>
      <c r="B849" s="71" t="s">
        <v>13</v>
      </c>
      <c r="C849" s="9" t="s">
        <v>6</v>
      </c>
      <c r="D849" s="20">
        <f t="shared" si="107"/>
        <v>7009.9</v>
      </c>
      <c r="E849" s="10">
        <f>E850+E851+E852+E853</f>
        <v>1376.6</v>
      </c>
      <c r="F849" s="10">
        <f t="shared" ref="F849:O849" si="109">F850+F851+F852+F853</f>
        <v>570.5</v>
      </c>
      <c r="G849" s="10">
        <f t="shared" si="109"/>
        <v>385</v>
      </c>
      <c r="H849" s="10">
        <f t="shared" si="109"/>
        <v>400</v>
      </c>
      <c r="I849" s="10">
        <f t="shared" si="109"/>
        <v>560</v>
      </c>
      <c r="J849" s="10">
        <f t="shared" si="109"/>
        <v>605</v>
      </c>
      <c r="K849" s="10">
        <f t="shared" si="109"/>
        <v>382.8</v>
      </c>
      <c r="L849" s="20">
        <f t="shared" si="109"/>
        <v>630</v>
      </c>
      <c r="M849" s="10">
        <f t="shared" si="109"/>
        <v>700</v>
      </c>
      <c r="N849" s="10">
        <f t="shared" si="109"/>
        <v>700</v>
      </c>
      <c r="O849" s="10">
        <f t="shared" si="109"/>
        <v>700</v>
      </c>
      <c r="P849" s="24" t="e">
        <f>L849-#REF!</f>
        <v>#REF!</v>
      </c>
      <c r="Q849" s="1" t="e">
        <f>P849-'ВЕРНАЯ на АВГУСТ'!P849</f>
        <v>#REF!</v>
      </c>
    </row>
    <row r="850" spans="1:17" x14ac:dyDescent="0.25">
      <c r="A850" s="71"/>
      <c r="B850" s="71"/>
      <c r="C850" s="9" t="s">
        <v>7</v>
      </c>
      <c r="D850" s="20">
        <f t="shared" si="107"/>
        <v>7009.9</v>
      </c>
      <c r="E850" s="10">
        <v>1376.6</v>
      </c>
      <c r="F850" s="10">
        <v>570.5</v>
      </c>
      <c r="G850" s="10">
        <v>385</v>
      </c>
      <c r="H850" s="10">
        <v>400</v>
      </c>
      <c r="I850" s="10">
        <v>560</v>
      </c>
      <c r="J850" s="10">
        <v>605</v>
      </c>
      <c r="K850" s="10">
        <v>382.8</v>
      </c>
      <c r="L850" s="20">
        <f>700-70</f>
        <v>630</v>
      </c>
      <c r="M850" s="10">
        <v>700</v>
      </c>
      <c r="N850" s="10">
        <v>700</v>
      </c>
      <c r="O850" s="10">
        <v>700</v>
      </c>
      <c r="P850" s="24" t="e">
        <f>L850-#REF!</f>
        <v>#REF!</v>
      </c>
      <c r="Q850" s="1" t="e">
        <f>P850-'ВЕРНАЯ на АВГУСТ'!P850</f>
        <v>#REF!</v>
      </c>
    </row>
    <row r="851" spans="1:17" ht="24" x14ac:dyDescent="0.25">
      <c r="A851" s="71"/>
      <c r="B851" s="71"/>
      <c r="C851" s="9" t="s">
        <v>8</v>
      </c>
      <c r="D851" s="10">
        <f t="shared" si="107"/>
        <v>0</v>
      </c>
      <c r="E851" s="10">
        <v>0</v>
      </c>
      <c r="F851" s="10">
        <v>0</v>
      </c>
      <c r="G851" s="10">
        <v>0</v>
      </c>
      <c r="H851" s="10">
        <v>0</v>
      </c>
      <c r="I851" s="10">
        <v>0</v>
      </c>
      <c r="J851" s="10">
        <v>0</v>
      </c>
      <c r="K851" s="10">
        <v>0</v>
      </c>
      <c r="L851" s="15">
        <v>0</v>
      </c>
      <c r="M851" s="10">
        <v>0</v>
      </c>
      <c r="N851" s="10">
        <v>0</v>
      </c>
      <c r="O851" s="10">
        <v>0</v>
      </c>
      <c r="P851" s="12" t="e">
        <f>L851-#REF!</f>
        <v>#REF!</v>
      </c>
      <c r="Q851" s="1" t="e">
        <f>P851-'ВЕРНАЯ на АВГУСТ'!P851</f>
        <v>#REF!</v>
      </c>
    </row>
    <row r="852" spans="1:17" x14ac:dyDescent="0.25">
      <c r="A852" s="71"/>
      <c r="B852" s="71"/>
      <c r="C852" s="9"/>
      <c r="D852" s="10">
        <f t="shared" si="107"/>
        <v>0</v>
      </c>
      <c r="E852" s="10"/>
      <c r="F852" s="10"/>
      <c r="G852" s="10"/>
      <c r="H852" s="10"/>
      <c r="I852" s="10"/>
      <c r="J852" s="10"/>
      <c r="K852" s="10"/>
      <c r="L852" s="15"/>
      <c r="M852" s="10"/>
      <c r="N852" s="10"/>
      <c r="O852" s="10"/>
      <c r="P852" s="12" t="e">
        <f>L852-#REF!</f>
        <v>#REF!</v>
      </c>
      <c r="Q852" s="1" t="e">
        <f>P852-'ВЕРНАЯ на АВГУСТ'!P852</f>
        <v>#REF!</v>
      </c>
    </row>
    <row r="853" spans="1:17" ht="36" x14ac:dyDescent="0.25">
      <c r="A853" s="71"/>
      <c r="B853" s="71"/>
      <c r="C853" s="9" t="s">
        <v>10</v>
      </c>
      <c r="D853" s="10">
        <f t="shared" si="107"/>
        <v>0</v>
      </c>
      <c r="E853" s="10">
        <v>0</v>
      </c>
      <c r="F853" s="10">
        <v>0</v>
      </c>
      <c r="G853" s="10">
        <v>0</v>
      </c>
      <c r="H853" s="10">
        <v>0</v>
      </c>
      <c r="I853" s="10">
        <v>0</v>
      </c>
      <c r="J853" s="10">
        <v>0</v>
      </c>
      <c r="K853" s="10">
        <v>0</v>
      </c>
      <c r="L853" s="15">
        <v>0</v>
      </c>
      <c r="M853" s="10">
        <v>0</v>
      </c>
      <c r="N853" s="10">
        <v>0</v>
      </c>
      <c r="O853" s="10">
        <v>0</v>
      </c>
      <c r="P853" s="12" t="e">
        <f>L853-#REF!</f>
        <v>#REF!</v>
      </c>
      <c r="Q853" s="1" t="e">
        <f>P853-'ВЕРНАЯ на АВГУСТ'!P853</f>
        <v>#REF!</v>
      </c>
    </row>
    <row r="854" spans="1:17" hidden="1" x14ac:dyDescent="0.25">
      <c r="A854" s="9"/>
      <c r="B854" s="9"/>
      <c r="C854" s="9"/>
      <c r="D854" s="10">
        <f t="shared" si="107"/>
        <v>0</v>
      </c>
      <c r="E854" s="10"/>
      <c r="F854" s="10"/>
      <c r="G854" s="10"/>
      <c r="H854" s="10"/>
      <c r="I854" s="10"/>
      <c r="J854" s="10"/>
      <c r="K854" s="10"/>
      <c r="L854" s="15"/>
      <c r="M854" s="10"/>
      <c r="N854" s="10"/>
      <c r="O854" s="10"/>
      <c r="P854" s="12" t="e">
        <f>L854-#REF!</f>
        <v>#REF!</v>
      </c>
      <c r="Q854" s="1" t="e">
        <f>P854-'ВЕРНАЯ на АВГУСТ'!P854</f>
        <v>#REF!</v>
      </c>
    </row>
    <row r="855" spans="1:17" x14ac:dyDescent="0.25">
      <c r="A855" s="71" t="s">
        <v>126</v>
      </c>
      <c r="B855" s="71" t="s">
        <v>14</v>
      </c>
      <c r="C855" s="9" t="s">
        <v>6</v>
      </c>
      <c r="D855" s="10">
        <f t="shared" si="107"/>
        <v>0</v>
      </c>
      <c r="E855" s="10">
        <v>0</v>
      </c>
      <c r="F855" s="10">
        <v>0</v>
      </c>
      <c r="G855" s="10">
        <v>0</v>
      </c>
      <c r="H855" s="10">
        <v>0</v>
      </c>
      <c r="I855" s="10">
        <v>0</v>
      </c>
      <c r="J855" s="10">
        <v>0</v>
      </c>
      <c r="K855" s="10">
        <v>0</v>
      </c>
      <c r="L855" s="15">
        <v>0</v>
      </c>
      <c r="M855" s="10">
        <v>0</v>
      </c>
      <c r="N855" s="10">
        <v>0</v>
      </c>
      <c r="O855" s="10">
        <v>0</v>
      </c>
      <c r="P855" s="12" t="e">
        <f>L855-#REF!</f>
        <v>#REF!</v>
      </c>
      <c r="Q855" s="1" t="e">
        <f>P855-'ВЕРНАЯ на АВГУСТ'!P855</f>
        <v>#REF!</v>
      </c>
    </row>
    <row r="856" spans="1:17" x14ac:dyDescent="0.25">
      <c r="A856" s="71"/>
      <c r="B856" s="71"/>
      <c r="C856" s="9" t="s">
        <v>7</v>
      </c>
      <c r="D856" s="10">
        <f t="shared" si="107"/>
        <v>0</v>
      </c>
      <c r="E856" s="10">
        <v>0</v>
      </c>
      <c r="F856" s="10">
        <v>0</v>
      </c>
      <c r="G856" s="10">
        <v>0</v>
      </c>
      <c r="H856" s="10">
        <v>0</v>
      </c>
      <c r="I856" s="10">
        <v>0</v>
      </c>
      <c r="J856" s="10">
        <v>0</v>
      </c>
      <c r="K856" s="10">
        <v>0</v>
      </c>
      <c r="L856" s="15">
        <v>0</v>
      </c>
      <c r="M856" s="10">
        <v>0</v>
      </c>
      <c r="N856" s="10">
        <v>0</v>
      </c>
      <c r="O856" s="10">
        <v>0</v>
      </c>
      <c r="P856" s="12" t="e">
        <f>L856-#REF!</f>
        <v>#REF!</v>
      </c>
      <c r="Q856" s="1" t="e">
        <f>P856-'ВЕРНАЯ на АВГУСТ'!P856</f>
        <v>#REF!</v>
      </c>
    </row>
    <row r="857" spans="1:17" ht="24" x14ac:dyDescent="0.25">
      <c r="A857" s="71"/>
      <c r="B857" s="71"/>
      <c r="C857" s="9" t="s">
        <v>8</v>
      </c>
      <c r="D857" s="10">
        <f t="shared" si="107"/>
        <v>0</v>
      </c>
      <c r="E857" s="10">
        <v>0</v>
      </c>
      <c r="F857" s="10">
        <v>0</v>
      </c>
      <c r="G857" s="10">
        <v>0</v>
      </c>
      <c r="H857" s="10">
        <v>0</v>
      </c>
      <c r="I857" s="10">
        <v>0</v>
      </c>
      <c r="J857" s="10">
        <v>0</v>
      </c>
      <c r="K857" s="10">
        <v>0</v>
      </c>
      <c r="L857" s="15">
        <v>0</v>
      </c>
      <c r="M857" s="10">
        <v>0</v>
      </c>
      <c r="N857" s="10">
        <v>0</v>
      </c>
      <c r="O857" s="10">
        <v>0</v>
      </c>
      <c r="P857" s="12" t="e">
        <f>L857-#REF!</f>
        <v>#REF!</v>
      </c>
      <c r="Q857" s="1" t="e">
        <f>P857-'ВЕРНАЯ на АВГУСТ'!P857</f>
        <v>#REF!</v>
      </c>
    </row>
    <row r="858" spans="1:17" x14ac:dyDescent="0.25">
      <c r="A858" s="71"/>
      <c r="B858" s="71"/>
      <c r="C858" s="9"/>
      <c r="D858" s="10">
        <f t="shared" si="107"/>
        <v>0</v>
      </c>
      <c r="E858" s="10"/>
      <c r="F858" s="10"/>
      <c r="G858" s="10"/>
      <c r="H858" s="10"/>
      <c r="I858" s="10"/>
      <c r="J858" s="10"/>
      <c r="K858" s="10"/>
      <c r="L858" s="15"/>
      <c r="M858" s="10"/>
      <c r="N858" s="10"/>
      <c r="O858" s="10"/>
      <c r="P858" s="12" t="e">
        <f>L858-#REF!</f>
        <v>#REF!</v>
      </c>
      <c r="Q858" s="1" t="e">
        <f>P858-'ВЕРНАЯ на АВГУСТ'!P858</f>
        <v>#REF!</v>
      </c>
    </row>
    <row r="859" spans="1:17" ht="36" x14ac:dyDescent="0.25">
      <c r="A859" s="71"/>
      <c r="B859" s="71"/>
      <c r="C859" s="9" t="s">
        <v>10</v>
      </c>
      <c r="D859" s="10">
        <f t="shared" si="107"/>
        <v>0</v>
      </c>
      <c r="E859" s="10">
        <v>0</v>
      </c>
      <c r="F859" s="10">
        <v>0</v>
      </c>
      <c r="G859" s="10">
        <v>0</v>
      </c>
      <c r="H859" s="10">
        <v>0</v>
      </c>
      <c r="I859" s="10">
        <v>0</v>
      </c>
      <c r="J859" s="10">
        <v>0</v>
      </c>
      <c r="K859" s="10">
        <v>0</v>
      </c>
      <c r="L859" s="15">
        <v>0</v>
      </c>
      <c r="M859" s="10">
        <v>0</v>
      </c>
      <c r="N859" s="10">
        <v>0</v>
      </c>
      <c r="O859" s="10">
        <v>0</v>
      </c>
      <c r="P859" s="12" t="e">
        <f>L859-#REF!</f>
        <v>#REF!</v>
      </c>
      <c r="Q859" s="1" t="e">
        <f>P859-'ВЕРНАЯ на АВГУСТ'!P859</f>
        <v>#REF!</v>
      </c>
    </row>
    <row r="860" spans="1:17" hidden="1" x14ac:dyDescent="0.25">
      <c r="A860" s="9"/>
      <c r="B860" s="9"/>
      <c r="C860" s="9"/>
      <c r="D860" s="10">
        <f t="shared" si="107"/>
        <v>0</v>
      </c>
      <c r="E860" s="10"/>
      <c r="F860" s="10"/>
      <c r="G860" s="10"/>
      <c r="H860" s="10"/>
      <c r="I860" s="10"/>
      <c r="J860" s="10"/>
      <c r="K860" s="10"/>
      <c r="L860" s="15"/>
      <c r="M860" s="10"/>
      <c r="N860" s="10"/>
      <c r="O860" s="10"/>
      <c r="P860" s="12" t="e">
        <f>L860-#REF!</f>
        <v>#REF!</v>
      </c>
      <c r="Q860" s="1" t="e">
        <f>P860-'ВЕРНАЯ на АВГУСТ'!P860</f>
        <v>#REF!</v>
      </c>
    </row>
    <row r="861" spans="1:17" x14ac:dyDescent="0.25">
      <c r="A861" s="71" t="s">
        <v>127</v>
      </c>
      <c r="B861" s="71" t="s">
        <v>13</v>
      </c>
      <c r="C861" s="9" t="s">
        <v>6</v>
      </c>
      <c r="D861" s="20">
        <f t="shared" si="107"/>
        <v>2479.5</v>
      </c>
      <c r="E861" s="10">
        <f>E862+E863+E864+E865</f>
        <v>0</v>
      </c>
      <c r="F861" s="10">
        <f t="shared" ref="F861:O861" si="110">F862+F863+F864+F865</f>
        <v>286.3</v>
      </c>
      <c r="G861" s="10">
        <f t="shared" si="110"/>
        <v>77.2</v>
      </c>
      <c r="H861" s="10">
        <f t="shared" si="110"/>
        <v>200</v>
      </c>
      <c r="I861" s="10">
        <f t="shared" si="110"/>
        <v>280</v>
      </c>
      <c r="J861" s="10">
        <f t="shared" si="110"/>
        <v>175</v>
      </c>
      <c r="K861" s="10">
        <f t="shared" si="110"/>
        <v>96</v>
      </c>
      <c r="L861" s="20">
        <f t="shared" si="110"/>
        <v>315</v>
      </c>
      <c r="M861" s="10">
        <f t="shared" si="110"/>
        <v>350</v>
      </c>
      <c r="N861" s="10">
        <f t="shared" si="110"/>
        <v>350</v>
      </c>
      <c r="O861" s="10">
        <f t="shared" si="110"/>
        <v>350</v>
      </c>
      <c r="P861" s="24" t="e">
        <f>L861-#REF!</f>
        <v>#REF!</v>
      </c>
      <c r="Q861" s="1" t="e">
        <f>P861-'ВЕРНАЯ на АВГУСТ'!P861</f>
        <v>#REF!</v>
      </c>
    </row>
    <row r="862" spans="1:17" x14ac:dyDescent="0.25">
      <c r="A862" s="71"/>
      <c r="B862" s="71"/>
      <c r="C862" s="9" t="s">
        <v>7</v>
      </c>
      <c r="D862" s="20">
        <f t="shared" si="107"/>
        <v>2479.5</v>
      </c>
      <c r="E862" s="10">
        <v>0</v>
      </c>
      <c r="F862" s="10">
        <v>286.3</v>
      </c>
      <c r="G862" s="10">
        <v>77.2</v>
      </c>
      <c r="H862" s="10">
        <v>200</v>
      </c>
      <c r="I862" s="10">
        <v>280</v>
      </c>
      <c r="J862" s="10">
        <v>175</v>
      </c>
      <c r="K862" s="10">
        <v>96</v>
      </c>
      <c r="L862" s="20">
        <f>350-35</f>
        <v>315</v>
      </c>
      <c r="M862" s="10">
        <v>350</v>
      </c>
      <c r="N862" s="10">
        <v>350</v>
      </c>
      <c r="O862" s="10">
        <v>350</v>
      </c>
      <c r="P862" s="24" t="e">
        <f>L862-#REF!</f>
        <v>#REF!</v>
      </c>
      <c r="Q862" s="1" t="e">
        <f>P862-'ВЕРНАЯ на АВГУСТ'!P862</f>
        <v>#REF!</v>
      </c>
    </row>
    <row r="863" spans="1:17" ht="24" x14ac:dyDescent="0.25">
      <c r="A863" s="71"/>
      <c r="B863" s="71"/>
      <c r="C863" s="9" t="s">
        <v>8</v>
      </c>
      <c r="D863" s="10">
        <f t="shared" si="107"/>
        <v>0</v>
      </c>
      <c r="E863" s="10">
        <v>0</v>
      </c>
      <c r="F863" s="10">
        <v>0</v>
      </c>
      <c r="G863" s="10">
        <v>0</v>
      </c>
      <c r="H863" s="10">
        <v>0</v>
      </c>
      <c r="I863" s="10">
        <v>0</v>
      </c>
      <c r="J863" s="10">
        <v>0</v>
      </c>
      <c r="K863" s="10">
        <v>0</v>
      </c>
      <c r="L863" s="15">
        <v>0</v>
      </c>
      <c r="M863" s="10">
        <v>0</v>
      </c>
      <c r="N863" s="10">
        <v>0</v>
      </c>
      <c r="O863" s="10">
        <v>0</v>
      </c>
      <c r="P863" s="12" t="e">
        <f>L863-#REF!</f>
        <v>#REF!</v>
      </c>
      <c r="Q863" s="1" t="e">
        <f>P863-'ВЕРНАЯ на АВГУСТ'!P863</f>
        <v>#REF!</v>
      </c>
    </row>
    <row r="864" spans="1:17" x14ac:dyDescent="0.25">
      <c r="A864" s="71"/>
      <c r="B864" s="71"/>
      <c r="C864" s="9"/>
      <c r="D864" s="10">
        <f t="shared" si="107"/>
        <v>0</v>
      </c>
      <c r="E864" s="10"/>
      <c r="F864" s="10"/>
      <c r="G864" s="10"/>
      <c r="H864" s="10"/>
      <c r="I864" s="10"/>
      <c r="J864" s="10"/>
      <c r="K864" s="10"/>
      <c r="L864" s="15"/>
      <c r="M864" s="10"/>
      <c r="N864" s="10"/>
      <c r="O864" s="10"/>
      <c r="P864" s="12" t="e">
        <f>L864-#REF!</f>
        <v>#REF!</v>
      </c>
      <c r="Q864" s="1" t="e">
        <f>P864-'ВЕРНАЯ на АВГУСТ'!P864</f>
        <v>#REF!</v>
      </c>
    </row>
    <row r="865" spans="1:17" ht="36" x14ac:dyDescent="0.25">
      <c r="A865" s="71"/>
      <c r="B865" s="71"/>
      <c r="C865" s="9" t="s">
        <v>10</v>
      </c>
      <c r="D865" s="10">
        <f t="shared" si="107"/>
        <v>0</v>
      </c>
      <c r="E865" s="10">
        <v>0</v>
      </c>
      <c r="F865" s="10">
        <v>0</v>
      </c>
      <c r="G865" s="10">
        <v>0</v>
      </c>
      <c r="H865" s="10">
        <v>0</v>
      </c>
      <c r="I865" s="10">
        <v>0</v>
      </c>
      <c r="J865" s="10">
        <v>0</v>
      </c>
      <c r="K865" s="10">
        <v>0</v>
      </c>
      <c r="L865" s="15">
        <v>0</v>
      </c>
      <c r="M865" s="10">
        <v>0</v>
      </c>
      <c r="N865" s="10">
        <v>0</v>
      </c>
      <c r="O865" s="10">
        <v>0</v>
      </c>
      <c r="P865" s="12" t="e">
        <f>L865-#REF!</f>
        <v>#REF!</v>
      </c>
      <c r="Q865" s="1" t="e">
        <f>P865-'ВЕРНАЯ на АВГУСТ'!P865</f>
        <v>#REF!</v>
      </c>
    </row>
    <row r="866" spans="1:17" hidden="1" x14ac:dyDescent="0.25">
      <c r="A866" s="9"/>
      <c r="B866" s="9"/>
      <c r="C866" s="9"/>
      <c r="D866" s="10">
        <f t="shared" si="107"/>
        <v>0</v>
      </c>
      <c r="E866" s="10"/>
      <c r="F866" s="10"/>
      <c r="G866" s="10"/>
      <c r="H866" s="10"/>
      <c r="I866" s="10"/>
      <c r="J866" s="10"/>
      <c r="K866" s="10"/>
      <c r="L866" s="15"/>
      <c r="M866" s="10"/>
      <c r="N866" s="10"/>
      <c r="O866" s="10"/>
      <c r="P866" s="12" t="e">
        <f>L866-#REF!</f>
        <v>#REF!</v>
      </c>
      <c r="Q866" s="1" t="e">
        <f>P866-'ВЕРНАЯ на АВГУСТ'!P866</f>
        <v>#REF!</v>
      </c>
    </row>
    <row r="867" spans="1:17" x14ac:dyDescent="0.25">
      <c r="A867" s="71" t="s">
        <v>128</v>
      </c>
      <c r="B867" s="71" t="s">
        <v>13</v>
      </c>
      <c r="C867" s="9" t="s">
        <v>6</v>
      </c>
      <c r="D867" s="20">
        <f t="shared" si="107"/>
        <v>57049.700000000004</v>
      </c>
      <c r="E867" s="10">
        <f>SUM(E868:E871)</f>
        <v>7329</v>
      </c>
      <c r="F867" s="10">
        <f t="shared" ref="F867:O867" si="111">SUM(F868:F871)</f>
        <v>6423</v>
      </c>
      <c r="G867" s="10">
        <f t="shared" si="111"/>
        <v>6407.7</v>
      </c>
      <c r="H867" s="10">
        <f t="shared" si="111"/>
        <v>5955.3</v>
      </c>
      <c r="I867" s="10">
        <f t="shared" si="111"/>
        <v>6180</v>
      </c>
      <c r="J867" s="10">
        <f t="shared" si="111"/>
        <v>6035.3</v>
      </c>
      <c r="K867" s="10">
        <f t="shared" si="111"/>
        <v>6510</v>
      </c>
      <c r="L867" s="20">
        <f>SUM(L868:L871)</f>
        <v>2790</v>
      </c>
      <c r="M867" s="10">
        <f t="shared" si="111"/>
        <v>3170</v>
      </c>
      <c r="N867" s="10">
        <f t="shared" si="111"/>
        <v>3319.4</v>
      </c>
      <c r="O867" s="10">
        <f t="shared" si="111"/>
        <v>2930</v>
      </c>
      <c r="P867" s="24" t="e">
        <f>L867-#REF!</f>
        <v>#REF!</v>
      </c>
      <c r="Q867" s="1" t="e">
        <f>P867-'ВЕРНАЯ на АВГУСТ'!P867</f>
        <v>#REF!</v>
      </c>
    </row>
    <row r="868" spans="1:17" x14ac:dyDescent="0.25">
      <c r="A868" s="71"/>
      <c r="B868" s="71"/>
      <c r="C868" s="9" t="s">
        <v>7</v>
      </c>
      <c r="D868" s="20">
        <f t="shared" si="107"/>
        <v>31899.7</v>
      </c>
      <c r="E868" s="10">
        <v>3679</v>
      </c>
      <c r="F868" s="10">
        <v>2773</v>
      </c>
      <c r="G868" s="10">
        <v>2807.7</v>
      </c>
      <c r="H868" s="10">
        <v>2355.3000000000002</v>
      </c>
      <c r="I868" s="10">
        <v>2730</v>
      </c>
      <c r="J868" s="10">
        <v>2435.3000000000002</v>
      </c>
      <c r="K868" s="10">
        <v>2910</v>
      </c>
      <c r="L868" s="20">
        <f>2930-140</f>
        <v>2790</v>
      </c>
      <c r="M868" s="10">
        <v>3170</v>
      </c>
      <c r="N868" s="10">
        <v>3319.4</v>
      </c>
      <c r="O868" s="10">
        <v>2930</v>
      </c>
      <c r="P868" s="24" t="e">
        <f>L868-#REF!</f>
        <v>#REF!</v>
      </c>
      <c r="Q868" s="1" t="e">
        <f>P868-'ВЕРНАЯ на АВГУСТ'!P868</f>
        <v>#REF!</v>
      </c>
    </row>
    <row r="869" spans="1:17" ht="24" x14ac:dyDescent="0.25">
      <c r="A869" s="71"/>
      <c r="B869" s="71"/>
      <c r="C869" s="9" t="s">
        <v>8</v>
      </c>
      <c r="D869" s="10">
        <f t="shared" si="107"/>
        <v>25150</v>
      </c>
      <c r="E869" s="10">
        <v>3650</v>
      </c>
      <c r="F869" s="10">
        <v>3650</v>
      </c>
      <c r="G869" s="10">
        <v>3600</v>
      </c>
      <c r="H869" s="10">
        <v>3600</v>
      </c>
      <c r="I869" s="10">
        <v>3450</v>
      </c>
      <c r="J869" s="10">
        <v>3600</v>
      </c>
      <c r="K869" s="10">
        <v>3600</v>
      </c>
      <c r="L869" s="15"/>
      <c r="M869" s="10"/>
      <c r="N869" s="10"/>
      <c r="O869" s="10">
        <v>0</v>
      </c>
      <c r="P869" s="12" t="e">
        <f>L869-#REF!</f>
        <v>#REF!</v>
      </c>
      <c r="Q869" s="1" t="e">
        <f>P869-'ВЕРНАЯ на АВГУСТ'!P869</f>
        <v>#REF!</v>
      </c>
    </row>
    <row r="870" spans="1:17" x14ac:dyDescent="0.25">
      <c r="A870" s="71"/>
      <c r="B870" s="71"/>
      <c r="C870" s="9"/>
      <c r="D870" s="10">
        <f t="shared" si="107"/>
        <v>0</v>
      </c>
      <c r="E870" s="10"/>
      <c r="F870" s="10"/>
      <c r="G870" s="10"/>
      <c r="H870" s="10"/>
      <c r="I870" s="10"/>
      <c r="J870" s="10"/>
      <c r="K870" s="10"/>
      <c r="L870" s="15"/>
      <c r="M870" s="10"/>
      <c r="N870" s="10"/>
      <c r="O870" s="10"/>
      <c r="P870" s="12" t="e">
        <f>L870-#REF!</f>
        <v>#REF!</v>
      </c>
      <c r="Q870" s="1" t="e">
        <f>P870-'ВЕРНАЯ на АВГУСТ'!P870</f>
        <v>#REF!</v>
      </c>
    </row>
    <row r="871" spans="1:17" ht="36" x14ac:dyDescent="0.25">
      <c r="A871" s="71"/>
      <c r="B871" s="71"/>
      <c r="C871" s="9" t="s">
        <v>10</v>
      </c>
      <c r="D871" s="10">
        <f t="shared" si="107"/>
        <v>0</v>
      </c>
      <c r="E871" s="10">
        <v>0</v>
      </c>
      <c r="F871" s="10">
        <v>0</v>
      </c>
      <c r="G871" s="10">
        <v>0</v>
      </c>
      <c r="H871" s="10">
        <v>0</v>
      </c>
      <c r="I871" s="10">
        <v>0</v>
      </c>
      <c r="J871" s="10">
        <v>0</v>
      </c>
      <c r="K871" s="10">
        <v>0</v>
      </c>
      <c r="L871" s="15">
        <v>0</v>
      </c>
      <c r="M871" s="10">
        <v>0</v>
      </c>
      <c r="N871" s="10">
        <v>0</v>
      </c>
      <c r="O871" s="10">
        <v>0</v>
      </c>
      <c r="P871" s="12" t="e">
        <f>L871-#REF!</f>
        <v>#REF!</v>
      </c>
      <c r="Q871" s="1" t="e">
        <f>P871-'ВЕРНАЯ на АВГУСТ'!P871</f>
        <v>#REF!</v>
      </c>
    </row>
    <row r="872" spans="1:17" x14ac:dyDescent="0.25">
      <c r="A872" s="9"/>
      <c r="B872" s="9"/>
      <c r="C872" s="9"/>
      <c r="D872" s="10">
        <f t="shared" si="107"/>
        <v>0</v>
      </c>
      <c r="E872" s="10"/>
      <c r="F872" s="10"/>
      <c r="G872" s="10"/>
      <c r="H872" s="10"/>
      <c r="I872" s="10"/>
      <c r="J872" s="10"/>
      <c r="K872" s="10"/>
      <c r="L872" s="15"/>
      <c r="M872" s="10"/>
      <c r="N872" s="10"/>
      <c r="O872" s="10"/>
      <c r="P872" s="12" t="e">
        <f>L872-#REF!</f>
        <v>#REF!</v>
      </c>
      <c r="Q872" s="1" t="e">
        <f>P872-'ВЕРНАЯ на АВГУСТ'!P872</f>
        <v>#REF!</v>
      </c>
    </row>
    <row r="873" spans="1:17" ht="36" customHeight="1" x14ac:dyDescent="0.25">
      <c r="A873" s="80" t="s">
        <v>129</v>
      </c>
      <c r="B873" s="80" t="s">
        <v>13</v>
      </c>
      <c r="C873" s="9" t="s">
        <v>6</v>
      </c>
      <c r="D873" s="10">
        <f t="shared" si="107"/>
        <v>13842.900000000001</v>
      </c>
      <c r="E873" s="10">
        <v>0</v>
      </c>
      <c r="F873" s="10">
        <v>0</v>
      </c>
      <c r="G873" s="10">
        <v>0</v>
      </c>
      <c r="H873" s="10">
        <v>0</v>
      </c>
      <c r="I873" s="10">
        <v>0</v>
      </c>
      <c r="J873" s="10">
        <v>200</v>
      </c>
      <c r="K873" s="10">
        <v>800</v>
      </c>
      <c r="L873" s="15">
        <f>L880+L886+L892+L898+L904+L910+L916+L922</f>
        <v>4014.3</v>
      </c>
      <c r="M873" s="10">
        <f t="shared" ref="L873:O878" si="112">M880+M886+M892+M898+M904+M910+M916+M922</f>
        <v>4014.3</v>
      </c>
      <c r="N873" s="10">
        <f t="shared" si="112"/>
        <v>4014.3</v>
      </c>
      <c r="O873" s="10">
        <f t="shared" si="112"/>
        <v>800</v>
      </c>
      <c r="P873" s="12" t="e">
        <f>L873-#REF!</f>
        <v>#REF!</v>
      </c>
      <c r="Q873" s="1" t="e">
        <f>P873-'ВЕРНАЯ на АВГУСТ'!P873</f>
        <v>#REF!</v>
      </c>
    </row>
    <row r="874" spans="1:17" x14ac:dyDescent="0.25">
      <c r="A874" s="81"/>
      <c r="B874" s="81"/>
      <c r="C874" s="9" t="s">
        <v>7</v>
      </c>
      <c r="D874" s="10">
        <f t="shared" si="107"/>
        <v>4392.8999999999996</v>
      </c>
      <c r="E874" s="10">
        <v>0</v>
      </c>
      <c r="F874" s="10">
        <v>0</v>
      </c>
      <c r="G874" s="10">
        <v>0</v>
      </c>
      <c r="H874" s="10">
        <v>0</v>
      </c>
      <c r="I874" s="10">
        <v>0</v>
      </c>
      <c r="J874" s="10">
        <v>200</v>
      </c>
      <c r="K874" s="10">
        <v>800</v>
      </c>
      <c r="L874" s="15">
        <f t="shared" si="112"/>
        <v>864.3</v>
      </c>
      <c r="M874" s="10">
        <f t="shared" si="112"/>
        <v>864.3</v>
      </c>
      <c r="N874" s="10">
        <f t="shared" si="112"/>
        <v>864.3</v>
      </c>
      <c r="O874" s="10">
        <f t="shared" si="112"/>
        <v>800</v>
      </c>
      <c r="P874" s="12" t="e">
        <f>L874-#REF!</f>
        <v>#REF!</v>
      </c>
      <c r="Q874" s="1" t="e">
        <f>P874-'ВЕРНАЯ на АВГУСТ'!P874</f>
        <v>#REF!</v>
      </c>
    </row>
    <row r="875" spans="1:17" ht="24" x14ac:dyDescent="0.25">
      <c r="A875" s="81"/>
      <c r="B875" s="81"/>
      <c r="C875" s="9" t="s">
        <v>8</v>
      </c>
      <c r="D875" s="10">
        <f t="shared" si="107"/>
        <v>9450</v>
      </c>
      <c r="E875" s="10">
        <v>0</v>
      </c>
      <c r="F875" s="10">
        <v>0</v>
      </c>
      <c r="G875" s="10">
        <v>0</v>
      </c>
      <c r="H875" s="10">
        <v>0</v>
      </c>
      <c r="I875" s="10">
        <v>0</v>
      </c>
      <c r="J875" s="10">
        <v>0</v>
      </c>
      <c r="K875" s="10">
        <v>0</v>
      </c>
      <c r="L875" s="15">
        <f t="shared" si="112"/>
        <v>3150</v>
      </c>
      <c r="M875" s="10">
        <f t="shared" si="112"/>
        <v>3150</v>
      </c>
      <c r="N875" s="10">
        <f t="shared" si="112"/>
        <v>3150</v>
      </c>
      <c r="O875" s="10">
        <f t="shared" si="112"/>
        <v>0</v>
      </c>
      <c r="P875" s="12" t="e">
        <f>L875-#REF!</f>
        <v>#REF!</v>
      </c>
      <c r="Q875" s="1" t="e">
        <f>P875-'ВЕРНАЯ на АВГУСТ'!P875</f>
        <v>#REF!</v>
      </c>
    </row>
    <row r="876" spans="1:17" ht="24" x14ac:dyDescent="0.25">
      <c r="A876" s="81"/>
      <c r="B876" s="81"/>
      <c r="C876" s="9" t="s">
        <v>9</v>
      </c>
      <c r="D876" s="10">
        <f t="shared" si="107"/>
        <v>0</v>
      </c>
      <c r="E876" s="10">
        <v>0</v>
      </c>
      <c r="F876" s="10">
        <v>0</v>
      </c>
      <c r="G876" s="10">
        <v>0</v>
      </c>
      <c r="H876" s="10">
        <v>0</v>
      </c>
      <c r="I876" s="10">
        <v>0</v>
      </c>
      <c r="J876" s="10">
        <v>0</v>
      </c>
      <c r="K876" s="10">
        <v>0</v>
      </c>
      <c r="L876" s="15">
        <f t="shared" si="112"/>
        <v>0</v>
      </c>
      <c r="M876" s="10">
        <f t="shared" si="112"/>
        <v>0</v>
      </c>
      <c r="N876" s="10">
        <f t="shared" si="112"/>
        <v>0</v>
      </c>
      <c r="O876" s="10">
        <f t="shared" si="112"/>
        <v>0</v>
      </c>
      <c r="P876" s="12" t="e">
        <f>L876-#REF!</f>
        <v>#REF!</v>
      </c>
      <c r="Q876" s="1" t="e">
        <f>P876-'ВЕРНАЯ на АВГУСТ'!P876</f>
        <v>#REF!</v>
      </c>
    </row>
    <row r="877" spans="1:17" ht="36" x14ac:dyDescent="0.25">
      <c r="A877" s="81"/>
      <c r="B877" s="81"/>
      <c r="C877" s="9" t="s">
        <v>10</v>
      </c>
      <c r="D877" s="10">
        <f t="shared" si="107"/>
        <v>0</v>
      </c>
      <c r="E877" s="10">
        <v>0</v>
      </c>
      <c r="F877" s="10">
        <v>0</v>
      </c>
      <c r="G877" s="10">
        <v>0</v>
      </c>
      <c r="H877" s="10">
        <v>0</v>
      </c>
      <c r="I877" s="10">
        <v>0</v>
      </c>
      <c r="J877" s="10">
        <v>0</v>
      </c>
      <c r="K877" s="10">
        <v>0</v>
      </c>
      <c r="L877" s="15">
        <f t="shared" si="112"/>
        <v>0</v>
      </c>
      <c r="M877" s="10">
        <f t="shared" si="112"/>
        <v>0</v>
      </c>
      <c r="N877" s="10">
        <f t="shared" si="112"/>
        <v>0</v>
      </c>
      <c r="O877" s="10">
        <f t="shared" si="112"/>
        <v>0</v>
      </c>
      <c r="P877" s="12" t="e">
        <f>L877-#REF!</f>
        <v>#REF!</v>
      </c>
      <c r="Q877" s="1" t="e">
        <f>P877-'ВЕРНАЯ на АВГУСТ'!P877</f>
        <v>#REF!</v>
      </c>
    </row>
    <row r="878" spans="1:17" hidden="1" x14ac:dyDescent="0.25">
      <c r="A878" s="82"/>
      <c r="B878" s="82"/>
      <c r="C878" s="9"/>
      <c r="D878" s="10">
        <f t="shared" si="107"/>
        <v>0</v>
      </c>
      <c r="E878" s="10"/>
      <c r="F878" s="10"/>
      <c r="G878" s="10"/>
      <c r="H878" s="10"/>
      <c r="I878" s="10"/>
      <c r="J878" s="10"/>
      <c r="K878" s="10"/>
      <c r="L878" s="15">
        <f t="shared" si="112"/>
        <v>0</v>
      </c>
      <c r="M878" s="10">
        <f t="shared" si="112"/>
        <v>0</v>
      </c>
      <c r="N878" s="10">
        <f t="shared" si="112"/>
        <v>0</v>
      </c>
      <c r="O878" s="10">
        <f t="shared" si="112"/>
        <v>0</v>
      </c>
      <c r="P878" s="12" t="e">
        <f>L878-#REF!</f>
        <v>#REF!</v>
      </c>
      <c r="Q878" s="1" t="e">
        <f>P878-'ВЕРНАЯ на АВГУСТ'!P878</f>
        <v>#REF!</v>
      </c>
    </row>
    <row r="879" spans="1:17" x14ac:dyDescent="0.25">
      <c r="A879" s="71" t="s">
        <v>119</v>
      </c>
      <c r="B879" s="71"/>
      <c r="C879" s="71"/>
      <c r="D879" s="71"/>
      <c r="E879" s="71"/>
      <c r="F879" s="71"/>
      <c r="G879" s="71"/>
      <c r="H879" s="71"/>
      <c r="I879" s="71"/>
      <c r="J879" s="71"/>
      <c r="K879" s="71"/>
      <c r="L879" s="71"/>
      <c r="M879" s="71"/>
      <c r="N879" s="71"/>
      <c r="O879" s="71"/>
      <c r="P879" s="12" t="e">
        <f>L879-#REF!</f>
        <v>#REF!</v>
      </c>
      <c r="Q879" s="1" t="e">
        <f>P879-'ВЕРНАЯ на АВГУСТ'!P879</f>
        <v>#REF!</v>
      </c>
    </row>
    <row r="880" spans="1:17" x14ac:dyDescent="0.25">
      <c r="A880" s="71" t="s">
        <v>130</v>
      </c>
      <c r="B880" s="71" t="s">
        <v>13</v>
      </c>
      <c r="C880" s="9" t="s">
        <v>6</v>
      </c>
      <c r="D880" s="10">
        <f t="shared" ref="D880:D943" si="113">SUM(E880:O880)</f>
        <v>0</v>
      </c>
      <c r="E880" s="10">
        <v>0</v>
      </c>
      <c r="F880" s="10">
        <v>0</v>
      </c>
      <c r="G880" s="10">
        <v>0</v>
      </c>
      <c r="H880" s="10">
        <v>0</v>
      </c>
      <c r="I880" s="10">
        <v>0</v>
      </c>
      <c r="J880" s="10">
        <v>0</v>
      </c>
      <c r="K880" s="10">
        <v>0</v>
      </c>
      <c r="L880" s="15">
        <v>0</v>
      </c>
      <c r="M880" s="10">
        <v>0</v>
      </c>
      <c r="N880" s="10">
        <v>0</v>
      </c>
      <c r="O880" s="10">
        <v>0</v>
      </c>
      <c r="P880" s="12" t="e">
        <f>L880-#REF!</f>
        <v>#REF!</v>
      </c>
      <c r="Q880" s="1" t="e">
        <f>P880-'ВЕРНАЯ на АВГУСТ'!P880</f>
        <v>#REF!</v>
      </c>
    </row>
    <row r="881" spans="1:17" x14ac:dyDescent="0.25">
      <c r="A881" s="71"/>
      <c r="B881" s="71"/>
      <c r="C881" s="9" t="s">
        <v>7</v>
      </c>
      <c r="D881" s="10">
        <f t="shared" si="113"/>
        <v>0</v>
      </c>
      <c r="E881" s="10">
        <v>0</v>
      </c>
      <c r="F881" s="10">
        <v>0</v>
      </c>
      <c r="G881" s="10">
        <v>0</v>
      </c>
      <c r="H881" s="10">
        <v>0</v>
      </c>
      <c r="I881" s="10">
        <v>0</v>
      </c>
      <c r="J881" s="10">
        <v>0</v>
      </c>
      <c r="K881" s="10">
        <v>0</v>
      </c>
      <c r="L881" s="15">
        <v>0</v>
      </c>
      <c r="M881" s="10">
        <v>0</v>
      </c>
      <c r="N881" s="10">
        <v>0</v>
      </c>
      <c r="O881" s="10">
        <v>0</v>
      </c>
      <c r="P881" s="12" t="e">
        <f>L881-#REF!</f>
        <v>#REF!</v>
      </c>
      <c r="Q881" s="1" t="e">
        <f>P881-'ВЕРНАЯ на АВГУСТ'!P881</f>
        <v>#REF!</v>
      </c>
    </row>
    <row r="882" spans="1:17" ht="24" x14ac:dyDescent="0.25">
      <c r="A882" s="71"/>
      <c r="B882" s="71"/>
      <c r="C882" s="9" t="s">
        <v>8</v>
      </c>
      <c r="D882" s="10">
        <f t="shared" si="113"/>
        <v>0</v>
      </c>
      <c r="E882" s="10">
        <v>0</v>
      </c>
      <c r="F882" s="10">
        <v>0</v>
      </c>
      <c r="G882" s="10">
        <v>0</v>
      </c>
      <c r="H882" s="10">
        <v>0</v>
      </c>
      <c r="I882" s="10">
        <v>0</v>
      </c>
      <c r="J882" s="10">
        <v>0</v>
      </c>
      <c r="K882" s="10">
        <v>0</v>
      </c>
      <c r="L882" s="15">
        <v>0</v>
      </c>
      <c r="M882" s="10">
        <v>0</v>
      </c>
      <c r="N882" s="10">
        <v>0</v>
      </c>
      <c r="O882" s="10">
        <v>0</v>
      </c>
      <c r="P882" s="12" t="e">
        <f>L882-#REF!</f>
        <v>#REF!</v>
      </c>
      <c r="Q882" s="1" t="e">
        <f>P882-'ВЕРНАЯ на АВГУСТ'!P882</f>
        <v>#REF!</v>
      </c>
    </row>
    <row r="883" spans="1:17" ht="24" x14ac:dyDescent="0.25">
      <c r="A883" s="71"/>
      <c r="B883" s="71"/>
      <c r="C883" s="9" t="s">
        <v>9</v>
      </c>
      <c r="D883" s="10">
        <f t="shared" si="113"/>
        <v>0</v>
      </c>
      <c r="E883" s="10">
        <v>0</v>
      </c>
      <c r="F883" s="10">
        <v>0</v>
      </c>
      <c r="G883" s="10">
        <v>0</v>
      </c>
      <c r="H883" s="10">
        <v>0</v>
      </c>
      <c r="I883" s="10">
        <v>0</v>
      </c>
      <c r="J883" s="10">
        <v>0</v>
      </c>
      <c r="K883" s="10">
        <v>0</v>
      </c>
      <c r="L883" s="15">
        <v>0</v>
      </c>
      <c r="M883" s="10">
        <v>0</v>
      </c>
      <c r="N883" s="10">
        <v>0</v>
      </c>
      <c r="O883" s="10">
        <v>0</v>
      </c>
      <c r="P883" s="12" t="e">
        <f>L883-#REF!</f>
        <v>#REF!</v>
      </c>
      <c r="Q883" s="1" t="e">
        <f>P883-'ВЕРНАЯ на АВГУСТ'!P883</f>
        <v>#REF!</v>
      </c>
    </row>
    <row r="884" spans="1:17" ht="36" x14ac:dyDescent="0.25">
      <c r="A884" s="71"/>
      <c r="B884" s="71"/>
      <c r="C884" s="9" t="s">
        <v>10</v>
      </c>
      <c r="D884" s="10">
        <f t="shared" si="113"/>
        <v>0</v>
      </c>
      <c r="E884" s="10">
        <v>0</v>
      </c>
      <c r="F884" s="10">
        <v>0</v>
      </c>
      <c r="G884" s="10">
        <v>0</v>
      </c>
      <c r="H884" s="10">
        <v>0</v>
      </c>
      <c r="I884" s="10">
        <v>0</v>
      </c>
      <c r="J884" s="10">
        <v>0</v>
      </c>
      <c r="K884" s="10">
        <v>0</v>
      </c>
      <c r="L884" s="15">
        <v>0</v>
      </c>
      <c r="M884" s="10">
        <v>0</v>
      </c>
      <c r="N884" s="10">
        <v>0</v>
      </c>
      <c r="O884" s="10">
        <v>0</v>
      </c>
      <c r="P884" s="12" t="e">
        <f>L884-#REF!</f>
        <v>#REF!</v>
      </c>
      <c r="Q884" s="1" t="e">
        <f>P884-'ВЕРНАЯ на АВГУСТ'!P884</f>
        <v>#REF!</v>
      </c>
    </row>
    <row r="885" spans="1:17" hidden="1" x14ac:dyDescent="0.25">
      <c r="A885" s="9"/>
      <c r="B885" s="9"/>
      <c r="C885" s="9"/>
      <c r="D885" s="10">
        <f t="shared" si="113"/>
        <v>0</v>
      </c>
      <c r="E885" s="10"/>
      <c r="F885" s="10"/>
      <c r="G885" s="10"/>
      <c r="H885" s="10"/>
      <c r="I885" s="10"/>
      <c r="J885" s="10"/>
      <c r="K885" s="10"/>
      <c r="L885" s="15"/>
      <c r="M885" s="10"/>
      <c r="N885" s="10"/>
      <c r="O885" s="10"/>
      <c r="P885" s="12" t="e">
        <f>L885-#REF!</f>
        <v>#REF!</v>
      </c>
      <c r="Q885" s="1" t="e">
        <f>P885-'ВЕРНАЯ на АВГУСТ'!P885</f>
        <v>#REF!</v>
      </c>
    </row>
    <row r="886" spans="1:17" x14ac:dyDescent="0.25">
      <c r="A886" s="71" t="s">
        <v>131</v>
      </c>
      <c r="B886" s="71" t="s">
        <v>21</v>
      </c>
      <c r="C886" s="9" t="s">
        <v>6</v>
      </c>
      <c r="D886" s="10">
        <f t="shared" si="113"/>
        <v>0</v>
      </c>
      <c r="E886" s="10">
        <v>0</v>
      </c>
      <c r="F886" s="10">
        <v>0</v>
      </c>
      <c r="G886" s="10">
        <v>0</v>
      </c>
      <c r="H886" s="10">
        <v>0</v>
      </c>
      <c r="I886" s="10">
        <v>0</v>
      </c>
      <c r="J886" s="10">
        <v>0</v>
      </c>
      <c r="K886" s="10">
        <v>0</v>
      </c>
      <c r="L886" s="15">
        <v>0</v>
      </c>
      <c r="M886" s="10">
        <v>0</v>
      </c>
      <c r="N886" s="10">
        <v>0</v>
      </c>
      <c r="O886" s="10">
        <v>0</v>
      </c>
      <c r="P886" s="12" t="e">
        <f>L886-#REF!</f>
        <v>#REF!</v>
      </c>
      <c r="Q886" s="1" t="e">
        <f>P886-'ВЕРНАЯ на АВГУСТ'!P886</f>
        <v>#REF!</v>
      </c>
    </row>
    <row r="887" spans="1:17" x14ac:dyDescent="0.25">
      <c r="A887" s="71"/>
      <c r="B887" s="71"/>
      <c r="C887" s="9" t="s">
        <v>7</v>
      </c>
      <c r="D887" s="10">
        <f t="shared" si="113"/>
        <v>0</v>
      </c>
      <c r="E887" s="10">
        <v>0</v>
      </c>
      <c r="F887" s="10">
        <v>0</v>
      </c>
      <c r="G887" s="10">
        <v>0</v>
      </c>
      <c r="H887" s="10">
        <v>0</v>
      </c>
      <c r="I887" s="10">
        <v>0</v>
      </c>
      <c r="J887" s="10">
        <v>0</v>
      </c>
      <c r="K887" s="10">
        <v>0</v>
      </c>
      <c r="L887" s="15">
        <v>0</v>
      </c>
      <c r="M887" s="10">
        <v>0</v>
      </c>
      <c r="N887" s="10">
        <v>0</v>
      </c>
      <c r="O887" s="10">
        <v>0</v>
      </c>
      <c r="P887" s="12" t="e">
        <f>L887-#REF!</f>
        <v>#REF!</v>
      </c>
      <c r="Q887" s="1" t="e">
        <f>P887-'ВЕРНАЯ на АВГУСТ'!P887</f>
        <v>#REF!</v>
      </c>
    </row>
    <row r="888" spans="1:17" ht="24" x14ac:dyDescent="0.25">
      <c r="A888" s="71"/>
      <c r="B888" s="71"/>
      <c r="C888" s="9" t="s">
        <v>8</v>
      </c>
      <c r="D888" s="10">
        <f t="shared" si="113"/>
        <v>0</v>
      </c>
      <c r="E888" s="10">
        <v>0</v>
      </c>
      <c r="F888" s="10">
        <v>0</v>
      </c>
      <c r="G888" s="10">
        <v>0</v>
      </c>
      <c r="H888" s="10">
        <v>0</v>
      </c>
      <c r="I888" s="10">
        <v>0</v>
      </c>
      <c r="J888" s="10">
        <v>0</v>
      </c>
      <c r="K888" s="10">
        <v>0</v>
      </c>
      <c r="L888" s="15">
        <v>0</v>
      </c>
      <c r="M888" s="10">
        <v>0</v>
      </c>
      <c r="N888" s="10">
        <v>0</v>
      </c>
      <c r="O888" s="10">
        <v>0</v>
      </c>
      <c r="P888" s="12" t="e">
        <f>L888-#REF!</f>
        <v>#REF!</v>
      </c>
      <c r="Q888" s="1" t="e">
        <f>P888-'ВЕРНАЯ на АВГУСТ'!P888</f>
        <v>#REF!</v>
      </c>
    </row>
    <row r="889" spans="1:17" ht="24" x14ac:dyDescent="0.25">
      <c r="A889" s="71"/>
      <c r="B889" s="71"/>
      <c r="C889" s="9" t="s">
        <v>9</v>
      </c>
      <c r="D889" s="10">
        <f t="shared" si="113"/>
        <v>0</v>
      </c>
      <c r="E889" s="10">
        <v>0</v>
      </c>
      <c r="F889" s="10">
        <v>0</v>
      </c>
      <c r="G889" s="10">
        <v>0</v>
      </c>
      <c r="H889" s="10">
        <v>0</v>
      </c>
      <c r="I889" s="10">
        <v>0</v>
      </c>
      <c r="J889" s="10">
        <v>0</v>
      </c>
      <c r="K889" s="10">
        <v>0</v>
      </c>
      <c r="L889" s="15">
        <v>0</v>
      </c>
      <c r="M889" s="10">
        <v>0</v>
      </c>
      <c r="N889" s="10">
        <v>0</v>
      </c>
      <c r="O889" s="10">
        <v>0</v>
      </c>
      <c r="P889" s="12" t="e">
        <f>L889-#REF!</f>
        <v>#REF!</v>
      </c>
      <c r="Q889" s="1" t="e">
        <f>P889-'ВЕРНАЯ на АВГУСТ'!P889</f>
        <v>#REF!</v>
      </c>
    </row>
    <row r="890" spans="1:17" ht="36" x14ac:dyDescent="0.25">
      <c r="A890" s="71"/>
      <c r="B890" s="71"/>
      <c r="C890" s="9" t="s">
        <v>10</v>
      </c>
      <c r="D890" s="10">
        <f t="shared" si="113"/>
        <v>0</v>
      </c>
      <c r="E890" s="10">
        <v>0</v>
      </c>
      <c r="F890" s="10">
        <v>0</v>
      </c>
      <c r="G890" s="10">
        <v>0</v>
      </c>
      <c r="H890" s="10">
        <v>0</v>
      </c>
      <c r="I890" s="10">
        <v>0</v>
      </c>
      <c r="J890" s="10">
        <v>0</v>
      </c>
      <c r="K890" s="10">
        <v>0</v>
      </c>
      <c r="L890" s="15">
        <v>0</v>
      </c>
      <c r="M890" s="10">
        <v>0</v>
      </c>
      <c r="N890" s="10">
        <v>0</v>
      </c>
      <c r="O890" s="10">
        <v>0</v>
      </c>
      <c r="P890" s="12" t="e">
        <f>L890-#REF!</f>
        <v>#REF!</v>
      </c>
      <c r="Q890" s="1" t="e">
        <f>P890-'ВЕРНАЯ на АВГУСТ'!P890</f>
        <v>#REF!</v>
      </c>
    </row>
    <row r="891" spans="1:17" hidden="1" x14ac:dyDescent="0.25">
      <c r="A891" s="9"/>
      <c r="B891" s="9"/>
      <c r="C891" s="9"/>
      <c r="D891" s="10">
        <f t="shared" si="113"/>
        <v>0</v>
      </c>
      <c r="E891" s="10"/>
      <c r="F891" s="10"/>
      <c r="G891" s="10"/>
      <c r="H891" s="10"/>
      <c r="I891" s="10"/>
      <c r="J891" s="10"/>
      <c r="K891" s="10"/>
      <c r="L891" s="15"/>
      <c r="M891" s="10"/>
      <c r="N891" s="10"/>
      <c r="O891" s="10"/>
      <c r="P891" s="12" t="e">
        <f>L891-#REF!</f>
        <v>#REF!</v>
      </c>
      <c r="Q891" s="1" t="e">
        <f>P891-'ВЕРНАЯ на АВГУСТ'!P891</f>
        <v>#REF!</v>
      </c>
    </row>
    <row r="892" spans="1:17" x14ac:dyDescent="0.25">
      <c r="A892" s="71" t="s">
        <v>132</v>
      </c>
      <c r="B892" s="71" t="s">
        <v>21</v>
      </c>
      <c r="C892" s="9" t="s">
        <v>6</v>
      </c>
      <c r="D892" s="10">
        <f t="shared" si="113"/>
        <v>3000</v>
      </c>
      <c r="E892" s="10">
        <v>0</v>
      </c>
      <c r="F892" s="10">
        <v>0</v>
      </c>
      <c r="G892" s="10">
        <v>0</v>
      </c>
      <c r="H892" s="10">
        <v>0</v>
      </c>
      <c r="I892" s="10">
        <v>0</v>
      </c>
      <c r="J892" s="10">
        <v>0</v>
      </c>
      <c r="K892" s="10">
        <v>600</v>
      </c>
      <c r="L892" s="15">
        <v>600</v>
      </c>
      <c r="M892" s="10">
        <v>600</v>
      </c>
      <c r="N892" s="10">
        <v>600</v>
      </c>
      <c r="O892" s="10">
        <v>600</v>
      </c>
      <c r="P892" s="12" t="e">
        <f>L892-#REF!</f>
        <v>#REF!</v>
      </c>
      <c r="Q892" s="1" t="e">
        <f>P892-'ВЕРНАЯ на АВГУСТ'!P892</f>
        <v>#REF!</v>
      </c>
    </row>
    <row r="893" spans="1:17" x14ac:dyDescent="0.25">
      <c r="A893" s="71"/>
      <c r="B893" s="71"/>
      <c r="C893" s="9" t="s">
        <v>7</v>
      </c>
      <c r="D893" s="10">
        <f t="shared" si="113"/>
        <v>3000</v>
      </c>
      <c r="E893" s="10">
        <v>0</v>
      </c>
      <c r="F893" s="10">
        <v>0</v>
      </c>
      <c r="G893" s="10">
        <v>0</v>
      </c>
      <c r="H893" s="10">
        <v>0</v>
      </c>
      <c r="I893" s="10">
        <v>0</v>
      </c>
      <c r="J893" s="10">
        <v>0</v>
      </c>
      <c r="K893" s="10">
        <v>600</v>
      </c>
      <c r="L893" s="15">
        <v>600</v>
      </c>
      <c r="M893" s="10">
        <v>600</v>
      </c>
      <c r="N893" s="10">
        <v>600</v>
      </c>
      <c r="O893" s="10">
        <v>600</v>
      </c>
      <c r="P893" s="12" t="e">
        <f>L893-#REF!</f>
        <v>#REF!</v>
      </c>
      <c r="Q893" s="1" t="e">
        <f>P893-'ВЕРНАЯ на АВГУСТ'!P893</f>
        <v>#REF!</v>
      </c>
    </row>
    <row r="894" spans="1:17" ht="24" x14ac:dyDescent="0.25">
      <c r="A894" s="71"/>
      <c r="B894" s="71"/>
      <c r="C894" s="9" t="s">
        <v>8</v>
      </c>
      <c r="D894" s="10">
        <f t="shared" si="113"/>
        <v>0</v>
      </c>
      <c r="E894" s="10">
        <v>0</v>
      </c>
      <c r="F894" s="10">
        <v>0</v>
      </c>
      <c r="G894" s="10">
        <v>0</v>
      </c>
      <c r="H894" s="10">
        <v>0</v>
      </c>
      <c r="I894" s="10">
        <v>0</v>
      </c>
      <c r="J894" s="10">
        <v>0</v>
      </c>
      <c r="K894" s="10">
        <v>0</v>
      </c>
      <c r="L894" s="15">
        <v>0</v>
      </c>
      <c r="M894" s="10">
        <v>0</v>
      </c>
      <c r="N894" s="9"/>
      <c r="O894" s="9"/>
      <c r="P894" s="12" t="e">
        <f>L894-#REF!</f>
        <v>#REF!</v>
      </c>
      <c r="Q894" s="1" t="e">
        <f>P894-'ВЕРНАЯ на АВГУСТ'!P894</f>
        <v>#REF!</v>
      </c>
    </row>
    <row r="895" spans="1:17" ht="24" x14ac:dyDescent="0.25">
      <c r="A895" s="71"/>
      <c r="B895" s="71"/>
      <c r="C895" s="9" t="s">
        <v>9</v>
      </c>
      <c r="D895" s="10">
        <f t="shared" si="113"/>
        <v>0</v>
      </c>
      <c r="E895" s="10">
        <v>0</v>
      </c>
      <c r="F895" s="10">
        <v>0</v>
      </c>
      <c r="G895" s="10">
        <v>0</v>
      </c>
      <c r="H895" s="10">
        <v>0</v>
      </c>
      <c r="I895" s="10">
        <v>0</v>
      </c>
      <c r="J895" s="10">
        <v>0</v>
      </c>
      <c r="K895" s="10">
        <v>0</v>
      </c>
      <c r="L895" s="15">
        <v>0</v>
      </c>
      <c r="M895" s="10">
        <v>0</v>
      </c>
      <c r="N895" s="10">
        <v>0</v>
      </c>
      <c r="O895" s="10">
        <v>0</v>
      </c>
      <c r="P895" s="12" t="e">
        <f>L895-#REF!</f>
        <v>#REF!</v>
      </c>
      <c r="Q895" s="1" t="e">
        <f>P895-'ВЕРНАЯ на АВГУСТ'!P895</f>
        <v>#REF!</v>
      </c>
    </row>
    <row r="896" spans="1:17" ht="36" x14ac:dyDescent="0.25">
      <c r="A896" s="71"/>
      <c r="B896" s="71"/>
      <c r="C896" s="9" t="s">
        <v>10</v>
      </c>
      <c r="D896" s="10">
        <f t="shared" si="113"/>
        <v>0</v>
      </c>
      <c r="E896" s="10">
        <v>0</v>
      </c>
      <c r="F896" s="10">
        <v>0</v>
      </c>
      <c r="G896" s="10">
        <v>0</v>
      </c>
      <c r="H896" s="10">
        <v>0</v>
      </c>
      <c r="I896" s="10">
        <v>0</v>
      </c>
      <c r="J896" s="10">
        <v>0</v>
      </c>
      <c r="K896" s="10">
        <v>0</v>
      </c>
      <c r="L896" s="15">
        <v>0</v>
      </c>
      <c r="M896" s="10">
        <v>0</v>
      </c>
      <c r="N896" s="10">
        <v>0</v>
      </c>
      <c r="O896" s="10">
        <v>0</v>
      </c>
      <c r="P896" s="12" t="e">
        <f>L896-#REF!</f>
        <v>#REF!</v>
      </c>
      <c r="Q896" s="1" t="e">
        <f>P896-'ВЕРНАЯ на АВГУСТ'!P896</f>
        <v>#REF!</v>
      </c>
    </row>
    <row r="897" spans="1:17" hidden="1" x14ac:dyDescent="0.25">
      <c r="A897" s="9"/>
      <c r="B897" s="9"/>
      <c r="C897" s="9"/>
      <c r="D897" s="10">
        <f t="shared" si="113"/>
        <v>0</v>
      </c>
      <c r="E897" s="10"/>
      <c r="F897" s="10"/>
      <c r="G897" s="10"/>
      <c r="H897" s="10"/>
      <c r="I897" s="10"/>
      <c r="J897" s="10"/>
      <c r="K897" s="10"/>
      <c r="L897" s="15"/>
      <c r="M897" s="10"/>
      <c r="N897" s="10"/>
      <c r="O897" s="10"/>
      <c r="P897" s="12" t="e">
        <f>L897-#REF!</f>
        <v>#REF!</v>
      </c>
      <c r="Q897" s="1" t="e">
        <f>P897-'ВЕРНАЯ на АВГУСТ'!P897</f>
        <v>#REF!</v>
      </c>
    </row>
    <row r="898" spans="1:17" x14ac:dyDescent="0.25">
      <c r="A898" s="71" t="s">
        <v>133</v>
      </c>
      <c r="B898" s="71" t="s">
        <v>21</v>
      </c>
      <c r="C898" s="9" t="s">
        <v>6</v>
      </c>
      <c r="D898" s="10">
        <f t="shared" si="113"/>
        <v>0</v>
      </c>
      <c r="E898" s="10">
        <v>0</v>
      </c>
      <c r="F898" s="10">
        <v>0</v>
      </c>
      <c r="G898" s="10">
        <v>0</v>
      </c>
      <c r="H898" s="10">
        <v>0</v>
      </c>
      <c r="I898" s="10">
        <v>0</v>
      </c>
      <c r="J898" s="10">
        <v>0</v>
      </c>
      <c r="K898" s="10">
        <v>0</v>
      </c>
      <c r="L898" s="15">
        <v>0</v>
      </c>
      <c r="M898" s="10">
        <v>0</v>
      </c>
      <c r="N898" s="10">
        <v>0</v>
      </c>
      <c r="O898" s="10">
        <v>0</v>
      </c>
      <c r="P898" s="12" t="e">
        <f>L898-#REF!</f>
        <v>#REF!</v>
      </c>
      <c r="Q898" s="1" t="e">
        <f>P898-'ВЕРНАЯ на АВГУСТ'!P898</f>
        <v>#REF!</v>
      </c>
    </row>
    <row r="899" spans="1:17" x14ac:dyDescent="0.25">
      <c r="A899" s="71"/>
      <c r="B899" s="71"/>
      <c r="C899" s="9" t="s">
        <v>7</v>
      </c>
      <c r="D899" s="10">
        <f t="shared" si="113"/>
        <v>0</v>
      </c>
      <c r="E899" s="10">
        <v>0</v>
      </c>
      <c r="F899" s="10">
        <v>0</v>
      </c>
      <c r="G899" s="10">
        <v>0</v>
      </c>
      <c r="H899" s="10">
        <v>0</v>
      </c>
      <c r="I899" s="10">
        <v>0</v>
      </c>
      <c r="J899" s="10">
        <v>0</v>
      </c>
      <c r="K899" s="10">
        <v>0</v>
      </c>
      <c r="L899" s="15">
        <v>0</v>
      </c>
      <c r="M899" s="10">
        <v>0</v>
      </c>
      <c r="N899" s="10">
        <v>0</v>
      </c>
      <c r="O899" s="10">
        <v>0</v>
      </c>
      <c r="P899" s="12" t="e">
        <f>L899-#REF!</f>
        <v>#REF!</v>
      </c>
      <c r="Q899" s="1" t="e">
        <f>P899-'ВЕРНАЯ на АВГУСТ'!P899</f>
        <v>#REF!</v>
      </c>
    </row>
    <row r="900" spans="1:17" ht="24" x14ac:dyDescent="0.25">
      <c r="A900" s="71"/>
      <c r="B900" s="71"/>
      <c r="C900" s="9" t="s">
        <v>8</v>
      </c>
      <c r="D900" s="10">
        <f t="shared" si="113"/>
        <v>0</v>
      </c>
      <c r="E900" s="10">
        <v>0</v>
      </c>
      <c r="F900" s="10">
        <v>0</v>
      </c>
      <c r="G900" s="10">
        <v>0</v>
      </c>
      <c r="H900" s="10">
        <v>0</v>
      </c>
      <c r="I900" s="10">
        <v>0</v>
      </c>
      <c r="J900" s="10">
        <v>0</v>
      </c>
      <c r="K900" s="10">
        <v>0</v>
      </c>
      <c r="L900" s="15">
        <v>0</v>
      </c>
      <c r="M900" s="10">
        <v>0</v>
      </c>
      <c r="N900" s="10">
        <v>0</v>
      </c>
      <c r="O900" s="10">
        <v>0</v>
      </c>
      <c r="P900" s="12" t="e">
        <f>L900-#REF!</f>
        <v>#REF!</v>
      </c>
      <c r="Q900" s="1" t="e">
        <f>P900-'ВЕРНАЯ на АВГУСТ'!P900</f>
        <v>#REF!</v>
      </c>
    </row>
    <row r="901" spans="1:17" ht="24" x14ac:dyDescent="0.25">
      <c r="A901" s="71"/>
      <c r="B901" s="71"/>
      <c r="C901" s="9" t="s">
        <v>9</v>
      </c>
      <c r="D901" s="10">
        <f t="shared" si="113"/>
        <v>0</v>
      </c>
      <c r="E901" s="10">
        <v>0</v>
      </c>
      <c r="F901" s="10">
        <v>0</v>
      </c>
      <c r="G901" s="10">
        <v>0</v>
      </c>
      <c r="H901" s="10">
        <v>0</v>
      </c>
      <c r="I901" s="10">
        <v>0</v>
      </c>
      <c r="J901" s="10">
        <v>0</v>
      </c>
      <c r="K901" s="10">
        <v>0</v>
      </c>
      <c r="L901" s="15">
        <v>0</v>
      </c>
      <c r="M901" s="10">
        <v>0</v>
      </c>
      <c r="N901" s="10">
        <v>0</v>
      </c>
      <c r="O901" s="10">
        <v>0</v>
      </c>
      <c r="P901" s="12" t="e">
        <f>L901-#REF!</f>
        <v>#REF!</v>
      </c>
      <c r="Q901" s="1" t="e">
        <f>P901-'ВЕРНАЯ на АВГУСТ'!P901</f>
        <v>#REF!</v>
      </c>
    </row>
    <row r="902" spans="1:17" ht="36" x14ac:dyDescent="0.25">
      <c r="A902" s="71"/>
      <c r="B902" s="71"/>
      <c r="C902" s="9" t="s">
        <v>10</v>
      </c>
      <c r="D902" s="10">
        <f t="shared" si="113"/>
        <v>0</v>
      </c>
      <c r="E902" s="10">
        <v>0</v>
      </c>
      <c r="F902" s="10">
        <v>0</v>
      </c>
      <c r="G902" s="10">
        <v>0</v>
      </c>
      <c r="H902" s="10">
        <v>0</v>
      </c>
      <c r="I902" s="10">
        <v>0</v>
      </c>
      <c r="J902" s="10">
        <v>0</v>
      </c>
      <c r="K902" s="10">
        <v>0</v>
      </c>
      <c r="L902" s="15">
        <v>0</v>
      </c>
      <c r="M902" s="10">
        <v>0</v>
      </c>
      <c r="N902" s="10">
        <v>0</v>
      </c>
      <c r="O902" s="10">
        <v>0</v>
      </c>
      <c r="P902" s="12" t="e">
        <f>L902-#REF!</f>
        <v>#REF!</v>
      </c>
      <c r="Q902" s="1" t="e">
        <f>P902-'ВЕРНАЯ на АВГУСТ'!P902</f>
        <v>#REF!</v>
      </c>
    </row>
    <row r="903" spans="1:17" hidden="1" x14ac:dyDescent="0.25">
      <c r="A903" s="9"/>
      <c r="B903" s="9"/>
      <c r="C903" s="9"/>
      <c r="D903" s="10">
        <f t="shared" si="113"/>
        <v>0</v>
      </c>
      <c r="E903" s="10"/>
      <c r="F903" s="10"/>
      <c r="G903" s="10"/>
      <c r="H903" s="10"/>
      <c r="I903" s="10"/>
      <c r="J903" s="10"/>
      <c r="K903" s="10"/>
      <c r="L903" s="15"/>
      <c r="M903" s="10"/>
      <c r="N903" s="10"/>
      <c r="O903" s="10"/>
      <c r="P903" s="12" t="e">
        <f>L903-#REF!</f>
        <v>#REF!</v>
      </c>
      <c r="Q903" s="1" t="e">
        <f>P903-'ВЕРНАЯ на АВГУСТ'!P903</f>
        <v>#REF!</v>
      </c>
    </row>
    <row r="904" spans="1:17" x14ac:dyDescent="0.25">
      <c r="A904" s="71" t="s">
        <v>134</v>
      </c>
      <c r="B904" s="71" t="s">
        <v>13</v>
      </c>
      <c r="C904" s="9" t="s">
        <v>6</v>
      </c>
      <c r="D904" s="10">
        <f t="shared" si="113"/>
        <v>200</v>
      </c>
      <c r="E904" s="10">
        <v>0</v>
      </c>
      <c r="F904" s="10">
        <v>0</v>
      </c>
      <c r="G904" s="10">
        <v>0</v>
      </c>
      <c r="H904" s="10">
        <v>0</v>
      </c>
      <c r="I904" s="10">
        <v>0</v>
      </c>
      <c r="J904" s="10">
        <v>200</v>
      </c>
      <c r="K904" s="10">
        <v>0</v>
      </c>
      <c r="L904" s="15">
        <v>0</v>
      </c>
      <c r="M904" s="10">
        <v>0</v>
      </c>
      <c r="N904" s="10">
        <v>0</v>
      </c>
      <c r="O904" s="10">
        <v>0</v>
      </c>
      <c r="P904" s="12" t="e">
        <f>L904-#REF!</f>
        <v>#REF!</v>
      </c>
      <c r="Q904" s="1" t="e">
        <f>P904-'ВЕРНАЯ на АВГУСТ'!P904</f>
        <v>#REF!</v>
      </c>
    </row>
    <row r="905" spans="1:17" x14ac:dyDescent="0.25">
      <c r="A905" s="71"/>
      <c r="B905" s="71"/>
      <c r="C905" s="9" t="s">
        <v>7</v>
      </c>
      <c r="D905" s="10">
        <f t="shared" si="113"/>
        <v>200</v>
      </c>
      <c r="E905" s="10">
        <v>0</v>
      </c>
      <c r="F905" s="10">
        <v>0</v>
      </c>
      <c r="G905" s="10">
        <v>0</v>
      </c>
      <c r="H905" s="10">
        <v>0</v>
      </c>
      <c r="I905" s="10">
        <v>0</v>
      </c>
      <c r="J905" s="10">
        <v>200</v>
      </c>
      <c r="K905" s="10">
        <v>0</v>
      </c>
      <c r="L905" s="15">
        <v>0</v>
      </c>
      <c r="M905" s="10">
        <v>0</v>
      </c>
      <c r="N905" s="10">
        <v>0</v>
      </c>
      <c r="O905" s="10">
        <v>0</v>
      </c>
      <c r="P905" s="12" t="e">
        <f>L905-#REF!</f>
        <v>#REF!</v>
      </c>
      <c r="Q905" s="1" t="e">
        <f>P905-'ВЕРНАЯ на АВГУСТ'!P905</f>
        <v>#REF!</v>
      </c>
    </row>
    <row r="906" spans="1:17" ht="24" x14ac:dyDescent="0.25">
      <c r="A906" s="71"/>
      <c r="B906" s="71"/>
      <c r="C906" s="9" t="s">
        <v>8</v>
      </c>
      <c r="D906" s="10">
        <f t="shared" si="113"/>
        <v>0</v>
      </c>
      <c r="E906" s="10">
        <v>0</v>
      </c>
      <c r="F906" s="10">
        <v>0</v>
      </c>
      <c r="G906" s="10">
        <v>0</v>
      </c>
      <c r="H906" s="10">
        <v>0</v>
      </c>
      <c r="I906" s="10">
        <v>0</v>
      </c>
      <c r="J906" s="10">
        <v>0</v>
      </c>
      <c r="K906" s="10">
        <v>0</v>
      </c>
      <c r="L906" s="15">
        <v>0</v>
      </c>
      <c r="M906" s="10">
        <v>0</v>
      </c>
      <c r="N906" s="10">
        <v>0</v>
      </c>
      <c r="O906" s="10">
        <v>0</v>
      </c>
      <c r="P906" s="12" t="e">
        <f>L906-#REF!</f>
        <v>#REF!</v>
      </c>
      <c r="Q906" s="1" t="e">
        <f>P906-'ВЕРНАЯ на АВГУСТ'!P906</f>
        <v>#REF!</v>
      </c>
    </row>
    <row r="907" spans="1:17" ht="24" x14ac:dyDescent="0.25">
      <c r="A907" s="71"/>
      <c r="B907" s="71"/>
      <c r="C907" s="9" t="s">
        <v>9</v>
      </c>
      <c r="D907" s="10">
        <f t="shared" si="113"/>
        <v>0</v>
      </c>
      <c r="E907" s="10">
        <v>0</v>
      </c>
      <c r="F907" s="10">
        <v>0</v>
      </c>
      <c r="G907" s="10">
        <v>0</v>
      </c>
      <c r="H907" s="10">
        <v>0</v>
      </c>
      <c r="I907" s="10">
        <v>0</v>
      </c>
      <c r="J907" s="10">
        <v>0</v>
      </c>
      <c r="K907" s="10">
        <v>0</v>
      </c>
      <c r="L907" s="15">
        <v>0</v>
      </c>
      <c r="M907" s="10">
        <v>0</v>
      </c>
      <c r="N907" s="10">
        <v>0</v>
      </c>
      <c r="O907" s="10">
        <v>0</v>
      </c>
      <c r="P907" s="12" t="e">
        <f>L907-#REF!</f>
        <v>#REF!</v>
      </c>
      <c r="Q907" s="1" t="e">
        <f>P907-'ВЕРНАЯ на АВГУСТ'!P907</f>
        <v>#REF!</v>
      </c>
    </row>
    <row r="908" spans="1:17" ht="36" x14ac:dyDescent="0.25">
      <c r="A908" s="71"/>
      <c r="B908" s="71"/>
      <c r="C908" s="9" t="s">
        <v>10</v>
      </c>
      <c r="D908" s="10">
        <f t="shared" si="113"/>
        <v>0</v>
      </c>
      <c r="E908" s="10">
        <v>0</v>
      </c>
      <c r="F908" s="10">
        <v>0</v>
      </c>
      <c r="G908" s="10">
        <v>0</v>
      </c>
      <c r="H908" s="10">
        <v>0</v>
      </c>
      <c r="I908" s="10">
        <v>0</v>
      </c>
      <c r="J908" s="10">
        <v>0</v>
      </c>
      <c r="K908" s="10">
        <v>0</v>
      </c>
      <c r="L908" s="15">
        <v>0</v>
      </c>
      <c r="M908" s="10">
        <v>0</v>
      </c>
      <c r="N908" s="10">
        <v>0</v>
      </c>
      <c r="O908" s="10">
        <v>0</v>
      </c>
      <c r="P908" s="12" t="e">
        <f>L908-#REF!</f>
        <v>#REF!</v>
      </c>
      <c r="Q908" s="1" t="e">
        <f>P908-'ВЕРНАЯ на АВГУСТ'!P908</f>
        <v>#REF!</v>
      </c>
    </row>
    <row r="909" spans="1:17" hidden="1" x14ac:dyDescent="0.25">
      <c r="A909" s="9"/>
      <c r="B909" s="9"/>
      <c r="C909" s="9"/>
      <c r="D909" s="10">
        <f t="shared" si="113"/>
        <v>0</v>
      </c>
      <c r="E909" s="10"/>
      <c r="F909" s="10"/>
      <c r="G909" s="10"/>
      <c r="H909" s="10"/>
      <c r="I909" s="10"/>
      <c r="J909" s="10"/>
      <c r="K909" s="10"/>
      <c r="L909" s="15"/>
      <c r="M909" s="10"/>
      <c r="N909" s="10"/>
      <c r="O909" s="10"/>
      <c r="P909" s="12" t="e">
        <f>L909-#REF!</f>
        <v>#REF!</v>
      </c>
      <c r="Q909" s="1" t="e">
        <f>P909-'ВЕРНАЯ на АВГУСТ'!P909</f>
        <v>#REF!</v>
      </c>
    </row>
    <row r="910" spans="1:17" x14ac:dyDescent="0.25">
      <c r="A910" s="71" t="s">
        <v>135</v>
      </c>
      <c r="B910" s="71" t="s">
        <v>13</v>
      </c>
      <c r="C910" s="9" t="s">
        <v>6</v>
      </c>
      <c r="D910" s="10">
        <f t="shared" si="113"/>
        <v>1000</v>
      </c>
      <c r="E910" s="10">
        <v>0</v>
      </c>
      <c r="F910" s="10">
        <v>0</v>
      </c>
      <c r="G910" s="10">
        <v>0</v>
      </c>
      <c r="H910" s="10">
        <v>0</v>
      </c>
      <c r="I910" s="10">
        <v>0</v>
      </c>
      <c r="J910" s="10">
        <v>0</v>
      </c>
      <c r="K910" s="10">
        <v>200</v>
      </c>
      <c r="L910" s="15">
        <v>200</v>
      </c>
      <c r="M910" s="10">
        <v>200</v>
      </c>
      <c r="N910" s="10">
        <v>200</v>
      </c>
      <c r="O910" s="10">
        <v>200</v>
      </c>
      <c r="P910" s="12" t="e">
        <f>L910-#REF!</f>
        <v>#REF!</v>
      </c>
      <c r="Q910" s="1" t="e">
        <f>P910-'ВЕРНАЯ на АВГУСТ'!P910</f>
        <v>#REF!</v>
      </c>
    </row>
    <row r="911" spans="1:17" x14ac:dyDescent="0.25">
      <c r="A911" s="71"/>
      <c r="B911" s="71"/>
      <c r="C911" s="9" t="s">
        <v>7</v>
      </c>
      <c r="D911" s="10">
        <f t="shared" si="113"/>
        <v>1000</v>
      </c>
      <c r="E911" s="10">
        <v>0</v>
      </c>
      <c r="F911" s="10">
        <v>0</v>
      </c>
      <c r="G911" s="10">
        <v>0</v>
      </c>
      <c r="H911" s="10">
        <v>0</v>
      </c>
      <c r="I911" s="10">
        <v>0</v>
      </c>
      <c r="J911" s="10">
        <v>0</v>
      </c>
      <c r="K911" s="10">
        <v>200</v>
      </c>
      <c r="L911" s="15">
        <v>200</v>
      </c>
      <c r="M911" s="10">
        <v>200</v>
      </c>
      <c r="N911" s="10">
        <v>200</v>
      </c>
      <c r="O911" s="10">
        <v>200</v>
      </c>
      <c r="P911" s="12" t="e">
        <f>L911-#REF!</f>
        <v>#REF!</v>
      </c>
      <c r="Q911" s="1" t="e">
        <f>P911-'ВЕРНАЯ на АВГУСТ'!P911</f>
        <v>#REF!</v>
      </c>
    </row>
    <row r="912" spans="1:17" ht="24" x14ac:dyDescent="0.25">
      <c r="A912" s="71"/>
      <c r="B912" s="71"/>
      <c r="C912" s="9" t="s">
        <v>8</v>
      </c>
      <c r="D912" s="10">
        <f t="shared" si="113"/>
        <v>0</v>
      </c>
      <c r="E912" s="10">
        <v>0</v>
      </c>
      <c r="F912" s="10">
        <v>0</v>
      </c>
      <c r="G912" s="10">
        <v>0</v>
      </c>
      <c r="H912" s="10">
        <v>0</v>
      </c>
      <c r="I912" s="10">
        <v>0</v>
      </c>
      <c r="J912" s="10">
        <v>0</v>
      </c>
      <c r="K912" s="10">
        <v>0</v>
      </c>
      <c r="L912" s="15">
        <v>0</v>
      </c>
      <c r="M912" s="10">
        <v>0</v>
      </c>
      <c r="N912" s="10">
        <v>0</v>
      </c>
      <c r="O912" s="10">
        <v>0</v>
      </c>
      <c r="P912" s="12" t="e">
        <f>L912-#REF!</f>
        <v>#REF!</v>
      </c>
      <c r="Q912" s="1" t="e">
        <f>P912-'ВЕРНАЯ на АВГУСТ'!P912</f>
        <v>#REF!</v>
      </c>
    </row>
    <row r="913" spans="1:17" ht="24" x14ac:dyDescent="0.25">
      <c r="A913" s="71"/>
      <c r="B913" s="71"/>
      <c r="C913" s="9" t="s">
        <v>9</v>
      </c>
      <c r="D913" s="10">
        <f t="shared" si="113"/>
        <v>0</v>
      </c>
      <c r="E913" s="10">
        <v>0</v>
      </c>
      <c r="F913" s="10">
        <v>0</v>
      </c>
      <c r="G913" s="10">
        <v>0</v>
      </c>
      <c r="H913" s="10">
        <v>0</v>
      </c>
      <c r="I913" s="10">
        <v>0</v>
      </c>
      <c r="J913" s="10">
        <v>0</v>
      </c>
      <c r="K913" s="10">
        <v>0</v>
      </c>
      <c r="L913" s="15">
        <v>0</v>
      </c>
      <c r="M913" s="10">
        <v>0</v>
      </c>
      <c r="N913" s="10">
        <v>0</v>
      </c>
      <c r="O913" s="10">
        <v>0</v>
      </c>
      <c r="P913" s="12" t="e">
        <f>L913-#REF!</f>
        <v>#REF!</v>
      </c>
      <c r="Q913" s="1" t="e">
        <f>P913-'ВЕРНАЯ на АВГУСТ'!P913</f>
        <v>#REF!</v>
      </c>
    </row>
    <row r="914" spans="1:17" ht="36" x14ac:dyDescent="0.25">
      <c r="A914" s="71"/>
      <c r="B914" s="71"/>
      <c r="C914" s="9" t="s">
        <v>10</v>
      </c>
      <c r="D914" s="10">
        <f t="shared" si="113"/>
        <v>0</v>
      </c>
      <c r="E914" s="10">
        <v>0</v>
      </c>
      <c r="F914" s="10">
        <v>0</v>
      </c>
      <c r="G914" s="10">
        <v>0</v>
      </c>
      <c r="H914" s="10">
        <v>0</v>
      </c>
      <c r="I914" s="10">
        <v>0</v>
      </c>
      <c r="J914" s="10">
        <v>0</v>
      </c>
      <c r="K914" s="10">
        <v>0</v>
      </c>
      <c r="L914" s="15">
        <v>0</v>
      </c>
      <c r="M914" s="10">
        <v>0</v>
      </c>
      <c r="N914" s="10">
        <v>0</v>
      </c>
      <c r="O914" s="10">
        <v>0</v>
      </c>
      <c r="P914" s="12" t="e">
        <f>L914-#REF!</f>
        <v>#REF!</v>
      </c>
      <c r="Q914" s="1" t="e">
        <f>P914-'ВЕРНАЯ на АВГУСТ'!P914</f>
        <v>#REF!</v>
      </c>
    </row>
    <row r="915" spans="1:17" hidden="1" x14ac:dyDescent="0.25">
      <c r="A915" s="9"/>
      <c r="B915" s="9"/>
      <c r="C915" s="9"/>
      <c r="D915" s="10">
        <f t="shared" si="113"/>
        <v>0</v>
      </c>
      <c r="E915" s="10"/>
      <c r="F915" s="10"/>
      <c r="G915" s="10"/>
      <c r="H915" s="10"/>
      <c r="I915" s="10"/>
      <c r="J915" s="10"/>
      <c r="K915" s="10"/>
      <c r="L915" s="15"/>
      <c r="M915" s="10"/>
      <c r="N915" s="10"/>
      <c r="O915" s="10"/>
      <c r="P915" s="12" t="e">
        <f>L915-#REF!</f>
        <v>#REF!</v>
      </c>
      <c r="Q915" s="1" t="e">
        <f>P915-'ВЕРНАЯ на АВГУСТ'!P915</f>
        <v>#REF!</v>
      </c>
    </row>
    <row r="916" spans="1:17" ht="18.75" customHeight="1" x14ac:dyDescent="0.25">
      <c r="A916" s="71" t="s">
        <v>136</v>
      </c>
      <c r="B916" s="71" t="s">
        <v>13</v>
      </c>
      <c r="C916" s="9" t="s">
        <v>6</v>
      </c>
      <c r="D916" s="10">
        <f t="shared" si="113"/>
        <v>7040.7000000000007</v>
      </c>
      <c r="E916" s="10">
        <f t="shared" ref="E916:O916" si="114">E917+E918+E919+E920</f>
        <v>0</v>
      </c>
      <c r="F916" s="10">
        <f t="shared" si="114"/>
        <v>0</v>
      </c>
      <c r="G916" s="10">
        <f t="shared" si="114"/>
        <v>0</v>
      </c>
      <c r="H916" s="10">
        <f t="shared" si="114"/>
        <v>0</v>
      </c>
      <c r="I916" s="10">
        <f t="shared" si="114"/>
        <v>0</v>
      </c>
      <c r="J916" s="10">
        <f t="shared" si="114"/>
        <v>0</v>
      </c>
      <c r="K916" s="10">
        <f t="shared" si="114"/>
        <v>0</v>
      </c>
      <c r="L916" s="15">
        <f t="shared" si="114"/>
        <v>2346.9</v>
      </c>
      <c r="M916" s="10">
        <f t="shared" si="114"/>
        <v>2346.9</v>
      </c>
      <c r="N916" s="10">
        <f>N917+N918+N919+N920</f>
        <v>2346.9</v>
      </c>
      <c r="O916" s="10">
        <f t="shared" si="114"/>
        <v>0</v>
      </c>
      <c r="P916" s="12" t="e">
        <f>L916-#REF!</f>
        <v>#REF!</v>
      </c>
      <c r="Q916" s="1" t="e">
        <f>P916-'ВЕРНАЯ на АВГУСТ'!P916</f>
        <v>#REF!</v>
      </c>
    </row>
    <row r="917" spans="1:17" x14ac:dyDescent="0.25">
      <c r="A917" s="71"/>
      <c r="B917" s="71"/>
      <c r="C917" s="9" t="s">
        <v>7</v>
      </c>
      <c r="D917" s="10">
        <f t="shared" si="113"/>
        <v>140.69999999999999</v>
      </c>
      <c r="E917" s="10"/>
      <c r="F917" s="10"/>
      <c r="G917" s="10"/>
      <c r="H917" s="10">
        <v>0</v>
      </c>
      <c r="I917" s="10"/>
      <c r="J917" s="10">
        <v>0</v>
      </c>
      <c r="K917" s="10">
        <v>0</v>
      </c>
      <c r="L917" s="15">
        <v>46.9</v>
      </c>
      <c r="M917" s="10">
        <v>46.9</v>
      </c>
      <c r="N917" s="10">
        <v>46.9</v>
      </c>
      <c r="O917" s="10">
        <v>0</v>
      </c>
      <c r="P917" s="12" t="e">
        <f>L917-#REF!</f>
        <v>#REF!</v>
      </c>
      <c r="Q917" s="1" t="e">
        <f>P917-'ВЕРНАЯ на АВГУСТ'!P917</f>
        <v>#REF!</v>
      </c>
    </row>
    <row r="918" spans="1:17" ht="15" customHeight="1" x14ac:dyDescent="0.25">
      <c r="A918" s="71"/>
      <c r="B918" s="71"/>
      <c r="C918" s="9" t="s">
        <v>8</v>
      </c>
      <c r="D918" s="10">
        <f t="shared" si="113"/>
        <v>6900</v>
      </c>
      <c r="E918" s="10">
        <v>0</v>
      </c>
      <c r="F918" s="10">
        <v>0</v>
      </c>
      <c r="G918" s="10">
        <v>0</v>
      </c>
      <c r="H918" s="10">
        <v>0</v>
      </c>
      <c r="I918" s="10">
        <v>0</v>
      </c>
      <c r="J918" s="10">
        <v>0</v>
      </c>
      <c r="K918" s="10">
        <v>0</v>
      </c>
      <c r="L918" s="15">
        <v>2300</v>
      </c>
      <c r="M918" s="10">
        <v>2300</v>
      </c>
      <c r="N918" s="10">
        <v>2300</v>
      </c>
      <c r="O918" s="10">
        <v>0</v>
      </c>
      <c r="P918" s="12" t="e">
        <f>L918-#REF!</f>
        <v>#REF!</v>
      </c>
      <c r="Q918" s="1" t="e">
        <f>P918-'ВЕРНАЯ на АВГУСТ'!P918</f>
        <v>#REF!</v>
      </c>
    </row>
    <row r="919" spans="1:17" ht="15" customHeight="1" x14ac:dyDescent="0.25">
      <c r="A919" s="71"/>
      <c r="B919" s="71"/>
      <c r="C919" s="9" t="s">
        <v>9</v>
      </c>
      <c r="D919" s="10">
        <f t="shared" si="113"/>
        <v>0</v>
      </c>
      <c r="E919" s="10"/>
      <c r="F919" s="10"/>
      <c r="G919" s="10"/>
      <c r="H919" s="10"/>
      <c r="I919" s="10"/>
      <c r="J919" s="10"/>
      <c r="K919" s="10"/>
      <c r="L919" s="15"/>
      <c r="M919" s="10"/>
      <c r="N919" s="10"/>
      <c r="O919" s="10"/>
      <c r="P919" s="12" t="e">
        <f>L919-#REF!</f>
        <v>#REF!</v>
      </c>
      <c r="Q919" s="1" t="e">
        <f>P919-'ВЕРНАЯ на АВГУСТ'!P919</f>
        <v>#REF!</v>
      </c>
    </row>
    <row r="920" spans="1:17" ht="15" customHeight="1" x14ac:dyDescent="0.25">
      <c r="A920" s="71"/>
      <c r="B920" s="71"/>
      <c r="C920" s="9" t="s">
        <v>10</v>
      </c>
      <c r="D920" s="10">
        <f t="shared" si="113"/>
        <v>0</v>
      </c>
      <c r="E920" s="10"/>
      <c r="F920" s="10"/>
      <c r="G920" s="10"/>
      <c r="H920" s="10">
        <v>0</v>
      </c>
      <c r="I920" s="10"/>
      <c r="J920" s="10"/>
      <c r="K920" s="10"/>
      <c r="L920" s="15"/>
      <c r="M920" s="10"/>
      <c r="N920" s="10"/>
      <c r="O920" s="10"/>
      <c r="P920" s="12" t="e">
        <f>L920-#REF!</f>
        <v>#REF!</v>
      </c>
      <c r="Q920" s="1" t="e">
        <f>P920-'ВЕРНАЯ на АВГУСТ'!P920</f>
        <v>#REF!</v>
      </c>
    </row>
    <row r="921" spans="1:17" hidden="1" x14ac:dyDescent="0.25">
      <c r="A921" s="9"/>
      <c r="B921" s="9"/>
      <c r="C921" s="9"/>
      <c r="D921" s="10">
        <f t="shared" si="113"/>
        <v>0</v>
      </c>
      <c r="E921" s="10"/>
      <c r="F921" s="10"/>
      <c r="G921" s="10"/>
      <c r="H921" s="10"/>
      <c r="I921" s="10"/>
      <c r="J921" s="10"/>
      <c r="K921" s="10"/>
      <c r="L921" s="15"/>
      <c r="M921" s="10"/>
      <c r="N921" s="10"/>
      <c r="O921" s="10"/>
      <c r="P921" s="12" t="e">
        <f>L921-#REF!</f>
        <v>#REF!</v>
      </c>
      <c r="Q921" s="1" t="e">
        <f>P921-'ВЕРНАЯ на АВГУСТ'!P921</f>
        <v>#REF!</v>
      </c>
    </row>
    <row r="922" spans="1:17" ht="18.75" customHeight="1" x14ac:dyDescent="0.25">
      <c r="A922" s="71" t="s">
        <v>137</v>
      </c>
      <c r="B922" s="71" t="s">
        <v>13</v>
      </c>
      <c r="C922" s="9" t="s">
        <v>6</v>
      </c>
      <c r="D922" s="10">
        <f t="shared" si="113"/>
        <v>2602.1999999999998</v>
      </c>
      <c r="E922" s="10">
        <f t="shared" ref="E922:O922" si="115">E923+E924+E925+E926</f>
        <v>0</v>
      </c>
      <c r="F922" s="10">
        <f t="shared" si="115"/>
        <v>0</v>
      </c>
      <c r="G922" s="10">
        <f t="shared" si="115"/>
        <v>0</v>
      </c>
      <c r="H922" s="10">
        <f t="shared" si="115"/>
        <v>0</v>
      </c>
      <c r="I922" s="10">
        <f t="shared" si="115"/>
        <v>0</v>
      </c>
      <c r="J922" s="10">
        <f t="shared" si="115"/>
        <v>0</v>
      </c>
      <c r="K922" s="10">
        <f t="shared" si="115"/>
        <v>0</v>
      </c>
      <c r="L922" s="15">
        <f t="shared" si="115"/>
        <v>867.4</v>
      </c>
      <c r="M922" s="10">
        <f t="shared" si="115"/>
        <v>867.4</v>
      </c>
      <c r="N922" s="10">
        <f t="shared" si="115"/>
        <v>867.4</v>
      </c>
      <c r="O922" s="10">
        <f t="shared" si="115"/>
        <v>0</v>
      </c>
      <c r="P922" s="12" t="e">
        <f>L922-#REF!</f>
        <v>#REF!</v>
      </c>
      <c r="Q922" s="1" t="e">
        <f>P922-'ВЕРНАЯ на АВГУСТ'!P922</f>
        <v>#REF!</v>
      </c>
    </row>
    <row r="923" spans="1:17" x14ac:dyDescent="0.25">
      <c r="A923" s="71"/>
      <c r="B923" s="71"/>
      <c r="C923" s="9" t="s">
        <v>7</v>
      </c>
      <c r="D923" s="10">
        <f t="shared" si="113"/>
        <v>52.199999999999996</v>
      </c>
      <c r="E923" s="10"/>
      <c r="F923" s="10"/>
      <c r="G923" s="10"/>
      <c r="H923" s="10">
        <v>0</v>
      </c>
      <c r="I923" s="10"/>
      <c r="J923" s="10">
        <v>0</v>
      </c>
      <c r="K923" s="10">
        <v>0</v>
      </c>
      <c r="L923" s="15">
        <v>17.399999999999999</v>
      </c>
      <c r="M923" s="10">
        <v>17.399999999999999</v>
      </c>
      <c r="N923" s="10">
        <v>17.399999999999999</v>
      </c>
      <c r="O923" s="10">
        <v>0</v>
      </c>
      <c r="P923" s="12" t="e">
        <f>L923-#REF!</f>
        <v>#REF!</v>
      </c>
      <c r="Q923" s="1" t="e">
        <f>P923-'ВЕРНАЯ на АВГУСТ'!P923</f>
        <v>#REF!</v>
      </c>
    </row>
    <row r="924" spans="1:17" ht="24" x14ac:dyDescent="0.25">
      <c r="A924" s="71"/>
      <c r="B924" s="71"/>
      <c r="C924" s="9" t="s">
        <v>8</v>
      </c>
      <c r="D924" s="10">
        <f t="shared" si="113"/>
        <v>2550</v>
      </c>
      <c r="E924" s="10">
        <v>0</v>
      </c>
      <c r="F924" s="10">
        <v>0</v>
      </c>
      <c r="G924" s="10">
        <v>0</v>
      </c>
      <c r="H924" s="10">
        <v>0</v>
      </c>
      <c r="I924" s="10">
        <v>0</v>
      </c>
      <c r="J924" s="10">
        <v>0</v>
      </c>
      <c r="K924" s="10">
        <v>0</v>
      </c>
      <c r="L924" s="15">
        <v>850</v>
      </c>
      <c r="M924" s="10">
        <v>850</v>
      </c>
      <c r="N924" s="10">
        <v>850</v>
      </c>
      <c r="O924" s="10">
        <v>0</v>
      </c>
      <c r="P924" s="12" t="e">
        <f>L924-#REF!</f>
        <v>#REF!</v>
      </c>
      <c r="Q924" s="1" t="e">
        <f>P924-'ВЕРНАЯ на АВГУСТ'!P924</f>
        <v>#REF!</v>
      </c>
    </row>
    <row r="925" spans="1:17" ht="24" x14ac:dyDescent="0.25">
      <c r="A925" s="71"/>
      <c r="B925" s="71"/>
      <c r="C925" s="9" t="s">
        <v>9</v>
      </c>
      <c r="D925" s="10">
        <f t="shared" si="113"/>
        <v>0</v>
      </c>
      <c r="E925" s="10"/>
      <c r="F925" s="10"/>
      <c r="G925" s="10"/>
      <c r="H925" s="10"/>
      <c r="I925" s="10"/>
      <c r="J925" s="10"/>
      <c r="K925" s="10"/>
      <c r="L925" s="15"/>
      <c r="M925" s="10"/>
      <c r="N925" s="10"/>
      <c r="O925" s="10"/>
      <c r="P925" s="12" t="e">
        <f>L925-#REF!</f>
        <v>#REF!</v>
      </c>
      <c r="Q925" s="1" t="e">
        <f>P925-'ВЕРНАЯ на АВГУСТ'!P925</f>
        <v>#REF!</v>
      </c>
    </row>
    <row r="926" spans="1:17" ht="36" x14ac:dyDescent="0.25">
      <c r="A926" s="71"/>
      <c r="B926" s="71"/>
      <c r="C926" s="9" t="s">
        <v>10</v>
      </c>
      <c r="D926" s="10">
        <f t="shared" si="113"/>
        <v>0</v>
      </c>
      <c r="E926" s="10"/>
      <c r="F926" s="10"/>
      <c r="G926" s="10"/>
      <c r="H926" s="10">
        <v>0</v>
      </c>
      <c r="I926" s="10"/>
      <c r="J926" s="10"/>
      <c r="K926" s="10"/>
      <c r="L926" s="15"/>
      <c r="M926" s="10"/>
      <c r="N926" s="10"/>
      <c r="O926" s="10"/>
      <c r="P926" s="12" t="e">
        <f>L926-#REF!</f>
        <v>#REF!</v>
      </c>
      <c r="Q926" s="1" t="e">
        <f>P926-'ВЕРНАЯ на АВГУСТ'!P926</f>
        <v>#REF!</v>
      </c>
    </row>
    <row r="927" spans="1:17" hidden="1" x14ac:dyDescent="0.25">
      <c r="A927" s="9"/>
      <c r="B927" s="9"/>
      <c r="C927" s="9"/>
      <c r="D927" s="10">
        <f t="shared" si="113"/>
        <v>0</v>
      </c>
      <c r="E927" s="10"/>
      <c r="F927" s="10"/>
      <c r="G927" s="10"/>
      <c r="H927" s="10"/>
      <c r="I927" s="10"/>
      <c r="J927" s="10"/>
      <c r="K927" s="10"/>
      <c r="L927" s="15"/>
      <c r="M927" s="10"/>
      <c r="N927" s="10"/>
      <c r="O927" s="10"/>
      <c r="P927" s="12" t="e">
        <f>L927-#REF!</f>
        <v>#REF!</v>
      </c>
      <c r="Q927" s="1" t="e">
        <f>P927-'ВЕРНАЯ на АВГУСТ'!P927</f>
        <v>#REF!</v>
      </c>
    </row>
    <row r="928" spans="1:17" x14ac:dyDescent="0.25">
      <c r="A928" s="73" t="s">
        <v>138</v>
      </c>
      <c r="B928" s="71" t="s">
        <v>13</v>
      </c>
      <c r="C928" s="9" t="s">
        <v>6</v>
      </c>
      <c r="D928" s="10">
        <f t="shared" si="113"/>
        <v>95377.200000000012</v>
      </c>
      <c r="E928" s="10">
        <f>E934</f>
        <v>7318</v>
      </c>
      <c r="F928" s="10">
        <f t="shared" ref="F928:O928" si="116">F934</f>
        <v>10202.700000000001</v>
      </c>
      <c r="G928" s="10">
        <f t="shared" si="116"/>
        <v>8947.7999999999993</v>
      </c>
      <c r="H928" s="10">
        <f t="shared" si="116"/>
        <v>8700</v>
      </c>
      <c r="I928" s="10">
        <f t="shared" si="116"/>
        <v>8510.2999999999993</v>
      </c>
      <c r="J928" s="10">
        <f t="shared" si="116"/>
        <v>10000</v>
      </c>
      <c r="K928" s="10">
        <f t="shared" si="116"/>
        <v>2568.4</v>
      </c>
      <c r="L928" s="15">
        <f t="shared" si="116"/>
        <v>9130</v>
      </c>
      <c r="M928" s="10">
        <f t="shared" si="116"/>
        <v>10000</v>
      </c>
      <c r="N928" s="10">
        <f t="shared" si="116"/>
        <v>10000</v>
      </c>
      <c r="O928" s="10">
        <f t="shared" si="116"/>
        <v>10000</v>
      </c>
      <c r="P928" s="24" t="e">
        <f>L928-#REF!</f>
        <v>#REF!</v>
      </c>
      <c r="Q928" s="1" t="e">
        <f>P928-'ВЕРНАЯ на АВГУСТ'!P928</f>
        <v>#REF!</v>
      </c>
    </row>
    <row r="929" spans="1:17" x14ac:dyDescent="0.25">
      <c r="A929" s="73"/>
      <c r="B929" s="71"/>
      <c r="C929" s="9" t="s">
        <v>7</v>
      </c>
      <c r="D929" s="10">
        <f t="shared" si="113"/>
        <v>95377.200000000012</v>
      </c>
      <c r="E929" s="10">
        <f t="shared" ref="E929:O932" si="117">E935</f>
        <v>7318</v>
      </c>
      <c r="F929" s="10">
        <f t="shared" si="117"/>
        <v>10202.700000000001</v>
      </c>
      <c r="G929" s="10">
        <f t="shared" si="117"/>
        <v>8947.7999999999993</v>
      </c>
      <c r="H929" s="10">
        <f t="shared" si="117"/>
        <v>8700</v>
      </c>
      <c r="I929" s="10">
        <f t="shared" si="117"/>
        <v>8510.2999999999993</v>
      </c>
      <c r="J929" s="10">
        <f t="shared" si="117"/>
        <v>10000</v>
      </c>
      <c r="K929" s="10">
        <f t="shared" si="117"/>
        <v>2568.4</v>
      </c>
      <c r="L929" s="15">
        <f t="shared" si="117"/>
        <v>9130</v>
      </c>
      <c r="M929" s="10">
        <f t="shared" si="117"/>
        <v>10000</v>
      </c>
      <c r="N929" s="10">
        <f t="shared" si="117"/>
        <v>10000</v>
      </c>
      <c r="O929" s="10">
        <f t="shared" si="117"/>
        <v>10000</v>
      </c>
      <c r="P929" s="24" t="e">
        <f>L929-#REF!</f>
        <v>#REF!</v>
      </c>
      <c r="Q929" s="1" t="e">
        <f>P929-'ВЕРНАЯ на АВГУСТ'!P929</f>
        <v>#REF!</v>
      </c>
    </row>
    <row r="930" spans="1:17" ht="24" x14ac:dyDescent="0.25">
      <c r="A930" s="73"/>
      <c r="B930" s="71"/>
      <c r="C930" s="9" t="s">
        <v>8</v>
      </c>
      <c r="D930" s="10">
        <f t="shared" si="113"/>
        <v>0</v>
      </c>
      <c r="E930" s="10">
        <f t="shared" si="117"/>
        <v>0</v>
      </c>
      <c r="F930" s="10">
        <f t="shared" si="117"/>
        <v>0</v>
      </c>
      <c r="G930" s="10">
        <f t="shared" si="117"/>
        <v>0</v>
      </c>
      <c r="H930" s="10">
        <f t="shared" si="117"/>
        <v>0</v>
      </c>
      <c r="I930" s="10">
        <f t="shared" si="117"/>
        <v>0</v>
      </c>
      <c r="J930" s="10">
        <f t="shared" si="117"/>
        <v>0</v>
      </c>
      <c r="K930" s="10">
        <f t="shared" si="117"/>
        <v>0</v>
      </c>
      <c r="L930" s="15">
        <f t="shared" si="117"/>
        <v>0</v>
      </c>
      <c r="M930" s="10">
        <f t="shared" si="117"/>
        <v>0</v>
      </c>
      <c r="N930" s="10">
        <f t="shared" si="117"/>
        <v>0</v>
      </c>
      <c r="O930" s="10">
        <f t="shared" si="117"/>
        <v>0</v>
      </c>
      <c r="P930" s="12" t="e">
        <f>L930-#REF!</f>
        <v>#REF!</v>
      </c>
      <c r="Q930" s="1" t="e">
        <f>P930-'ВЕРНАЯ на АВГУСТ'!P930</f>
        <v>#REF!</v>
      </c>
    </row>
    <row r="931" spans="1:17" ht="24" x14ac:dyDescent="0.25">
      <c r="A931" s="73"/>
      <c r="B931" s="71"/>
      <c r="C931" s="9" t="s">
        <v>9</v>
      </c>
      <c r="D931" s="10">
        <f t="shared" si="113"/>
        <v>0</v>
      </c>
      <c r="E931" s="10">
        <f t="shared" si="117"/>
        <v>0</v>
      </c>
      <c r="F931" s="10">
        <f t="shared" si="117"/>
        <v>0</v>
      </c>
      <c r="G931" s="10">
        <f t="shared" si="117"/>
        <v>0</v>
      </c>
      <c r="H931" s="10">
        <f t="shared" si="117"/>
        <v>0</v>
      </c>
      <c r="I931" s="10">
        <f t="shared" si="117"/>
        <v>0</v>
      </c>
      <c r="J931" s="10">
        <f t="shared" si="117"/>
        <v>0</v>
      </c>
      <c r="K931" s="10">
        <f t="shared" si="117"/>
        <v>0</v>
      </c>
      <c r="L931" s="15">
        <f t="shared" si="117"/>
        <v>0</v>
      </c>
      <c r="M931" s="10">
        <f t="shared" si="117"/>
        <v>0</v>
      </c>
      <c r="N931" s="10">
        <f t="shared" si="117"/>
        <v>0</v>
      </c>
      <c r="O931" s="10">
        <f t="shared" si="117"/>
        <v>0</v>
      </c>
      <c r="P931" s="12" t="e">
        <f>L931-#REF!</f>
        <v>#REF!</v>
      </c>
      <c r="Q931" s="1" t="e">
        <f>P931-'ВЕРНАЯ на АВГУСТ'!P931</f>
        <v>#REF!</v>
      </c>
    </row>
    <row r="932" spans="1:17" ht="36" x14ac:dyDescent="0.25">
      <c r="A932" s="73"/>
      <c r="B932" s="71"/>
      <c r="C932" s="9" t="s">
        <v>10</v>
      </c>
      <c r="D932" s="10">
        <f t="shared" si="113"/>
        <v>0</v>
      </c>
      <c r="E932" s="10">
        <f t="shared" si="117"/>
        <v>0</v>
      </c>
      <c r="F932" s="10">
        <f t="shared" si="117"/>
        <v>0</v>
      </c>
      <c r="G932" s="10">
        <f t="shared" si="117"/>
        <v>0</v>
      </c>
      <c r="H932" s="10">
        <f t="shared" si="117"/>
        <v>0</v>
      </c>
      <c r="I932" s="10">
        <f t="shared" si="117"/>
        <v>0</v>
      </c>
      <c r="J932" s="10">
        <f t="shared" si="117"/>
        <v>0</v>
      </c>
      <c r="K932" s="10">
        <f t="shared" si="117"/>
        <v>0</v>
      </c>
      <c r="L932" s="15">
        <f t="shared" si="117"/>
        <v>0</v>
      </c>
      <c r="M932" s="10">
        <f t="shared" si="117"/>
        <v>0</v>
      </c>
      <c r="N932" s="10">
        <f t="shared" si="117"/>
        <v>0</v>
      </c>
      <c r="O932" s="10">
        <f t="shared" si="117"/>
        <v>0</v>
      </c>
      <c r="P932" s="12" t="e">
        <f>L932-#REF!</f>
        <v>#REF!</v>
      </c>
      <c r="Q932" s="1" t="e">
        <f>P932-'ВЕРНАЯ на АВГУСТ'!P932</f>
        <v>#REF!</v>
      </c>
    </row>
    <row r="933" spans="1:17" x14ac:dyDescent="0.25">
      <c r="A933" s="11"/>
      <c r="B933" s="9"/>
      <c r="C933" s="9"/>
      <c r="D933" s="10">
        <f t="shared" si="113"/>
        <v>0</v>
      </c>
      <c r="E933" s="10"/>
      <c r="F933" s="10"/>
      <c r="G933" s="10"/>
      <c r="H933" s="10"/>
      <c r="I933" s="10"/>
      <c r="J933" s="10"/>
      <c r="K933" s="10"/>
      <c r="L933" s="15"/>
      <c r="M933" s="10"/>
      <c r="N933" s="10"/>
      <c r="O933" s="10"/>
      <c r="P933" s="12" t="e">
        <f>L933-#REF!</f>
        <v>#REF!</v>
      </c>
      <c r="Q933" s="1" t="e">
        <f>P933-'ВЕРНАЯ на АВГУСТ'!P933</f>
        <v>#REF!</v>
      </c>
    </row>
    <row r="934" spans="1:17" x14ac:dyDescent="0.25">
      <c r="A934" s="71" t="s">
        <v>139</v>
      </c>
      <c r="B934" s="71" t="s">
        <v>13</v>
      </c>
      <c r="C934" s="9" t="s">
        <v>6</v>
      </c>
      <c r="D934" s="20">
        <f t="shared" si="113"/>
        <v>95377.200000000012</v>
      </c>
      <c r="E934" s="10">
        <f>E935+E936+E937+E938</f>
        <v>7318</v>
      </c>
      <c r="F934" s="10">
        <f t="shared" ref="F934:O934" si="118">F935+F936+F937+F938</f>
        <v>10202.700000000001</v>
      </c>
      <c r="G934" s="10">
        <f t="shared" si="118"/>
        <v>8947.7999999999993</v>
      </c>
      <c r="H934" s="10">
        <f t="shared" si="118"/>
        <v>8700</v>
      </c>
      <c r="I934" s="10">
        <f t="shared" si="118"/>
        <v>8510.2999999999993</v>
      </c>
      <c r="J934" s="10">
        <f t="shared" si="118"/>
        <v>10000</v>
      </c>
      <c r="K934" s="10">
        <f t="shared" si="118"/>
        <v>2568.4</v>
      </c>
      <c r="L934" s="20">
        <f t="shared" si="118"/>
        <v>9130</v>
      </c>
      <c r="M934" s="10">
        <f t="shared" si="118"/>
        <v>10000</v>
      </c>
      <c r="N934" s="10">
        <f t="shared" si="118"/>
        <v>10000</v>
      </c>
      <c r="O934" s="10">
        <f t="shared" si="118"/>
        <v>10000</v>
      </c>
      <c r="P934" s="24" t="e">
        <f>L934-#REF!</f>
        <v>#REF!</v>
      </c>
      <c r="Q934" s="1" t="e">
        <f>P934-'ВЕРНАЯ на АВГУСТ'!P934</f>
        <v>#REF!</v>
      </c>
    </row>
    <row r="935" spans="1:17" x14ac:dyDescent="0.25">
      <c r="A935" s="71"/>
      <c r="B935" s="71"/>
      <c r="C935" s="9" t="s">
        <v>7</v>
      </c>
      <c r="D935" s="20">
        <f t="shared" si="113"/>
        <v>95377.200000000012</v>
      </c>
      <c r="E935" s="10">
        <v>7318</v>
      </c>
      <c r="F935" s="10">
        <v>10202.700000000001</v>
      </c>
      <c r="G935" s="10">
        <v>8947.7999999999993</v>
      </c>
      <c r="H935" s="10">
        <v>8700</v>
      </c>
      <c r="I935" s="10">
        <v>8510.2999999999993</v>
      </c>
      <c r="J935" s="10">
        <v>10000</v>
      </c>
      <c r="K935" s="10">
        <v>2568.4</v>
      </c>
      <c r="L935" s="20">
        <f>10000-870</f>
        <v>9130</v>
      </c>
      <c r="M935" s="10">
        <v>10000</v>
      </c>
      <c r="N935" s="10">
        <v>10000</v>
      </c>
      <c r="O935" s="10">
        <v>10000</v>
      </c>
      <c r="P935" s="24" t="e">
        <f>L935-#REF!</f>
        <v>#REF!</v>
      </c>
      <c r="Q935" s="1" t="e">
        <f>P935-'ВЕРНАЯ на АВГУСТ'!P935</f>
        <v>#REF!</v>
      </c>
    </row>
    <row r="936" spans="1:17" ht="24" x14ac:dyDescent="0.25">
      <c r="A936" s="71"/>
      <c r="B936" s="71"/>
      <c r="C936" s="9" t="s">
        <v>8</v>
      </c>
      <c r="D936" s="10">
        <f t="shared" si="113"/>
        <v>0</v>
      </c>
      <c r="E936" s="10">
        <v>0</v>
      </c>
      <c r="F936" s="10">
        <v>0</v>
      </c>
      <c r="G936" s="10">
        <v>0</v>
      </c>
      <c r="H936" s="10">
        <v>0</v>
      </c>
      <c r="I936" s="10">
        <v>0</v>
      </c>
      <c r="J936" s="10">
        <v>0</v>
      </c>
      <c r="K936" s="10">
        <v>0</v>
      </c>
      <c r="L936" s="15">
        <v>0</v>
      </c>
      <c r="M936" s="10">
        <v>0</v>
      </c>
      <c r="N936" s="10">
        <v>0</v>
      </c>
      <c r="O936" s="10">
        <v>0</v>
      </c>
      <c r="P936" s="12" t="e">
        <f>L936-#REF!</f>
        <v>#REF!</v>
      </c>
      <c r="Q936" s="1" t="e">
        <f>P936-'ВЕРНАЯ на АВГУСТ'!P936</f>
        <v>#REF!</v>
      </c>
    </row>
    <row r="937" spans="1:17" ht="24" x14ac:dyDescent="0.25">
      <c r="A937" s="71"/>
      <c r="B937" s="71"/>
      <c r="C937" s="9" t="s">
        <v>9</v>
      </c>
      <c r="D937" s="10">
        <f t="shared" si="113"/>
        <v>0</v>
      </c>
      <c r="E937" s="10">
        <v>0</v>
      </c>
      <c r="F937" s="10">
        <v>0</v>
      </c>
      <c r="G937" s="10">
        <v>0</v>
      </c>
      <c r="H937" s="10">
        <v>0</v>
      </c>
      <c r="I937" s="10">
        <v>0</v>
      </c>
      <c r="J937" s="10">
        <v>0</v>
      </c>
      <c r="K937" s="10">
        <v>0</v>
      </c>
      <c r="L937" s="15">
        <v>0</v>
      </c>
      <c r="M937" s="10">
        <v>0</v>
      </c>
      <c r="N937" s="10">
        <v>0</v>
      </c>
      <c r="O937" s="10">
        <v>0</v>
      </c>
      <c r="P937" s="12" t="e">
        <f>L937-#REF!</f>
        <v>#REF!</v>
      </c>
      <c r="Q937" s="1" t="e">
        <f>P937-'ВЕРНАЯ на АВГУСТ'!P937</f>
        <v>#REF!</v>
      </c>
    </row>
    <row r="938" spans="1:17" ht="36" x14ac:dyDescent="0.25">
      <c r="A938" s="71"/>
      <c r="B938" s="71"/>
      <c r="C938" s="9" t="s">
        <v>10</v>
      </c>
      <c r="D938" s="10">
        <f t="shared" si="113"/>
        <v>0</v>
      </c>
      <c r="E938" s="10">
        <v>0</v>
      </c>
      <c r="F938" s="10">
        <v>0</v>
      </c>
      <c r="G938" s="10">
        <v>0</v>
      </c>
      <c r="H938" s="10">
        <v>0</v>
      </c>
      <c r="I938" s="10">
        <v>0</v>
      </c>
      <c r="J938" s="10">
        <v>0</v>
      </c>
      <c r="K938" s="10">
        <v>0</v>
      </c>
      <c r="L938" s="15">
        <v>0</v>
      </c>
      <c r="M938" s="10">
        <v>0</v>
      </c>
      <c r="N938" s="10">
        <v>0</v>
      </c>
      <c r="O938" s="10">
        <v>0</v>
      </c>
      <c r="P938" s="12" t="e">
        <f>L938-#REF!</f>
        <v>#REF!</v>
      </c>
      <c r="Q938" s="1" t="e">
        <f>P938-'ВЕРНАЯ на АВГУСТ'!P938</f>
        <v>#REF!</v>
      </c>
    </row>
    <row r="939" spans="1:17" x14ac:dyDescent="0.25">
      <c r="A939" s="9"/>
      <c r="B939" s="9"/>
      <c r="C939" s="9"/>
      <c r="D939" s="10">
        <f t="shared" si="113"/>
        <v>0</v>
      </c>
      <c r="E939" s="10"/>
      <c r="F939" s="10"/>
      <c r="G939" s="10"/>
      <c r="H939" s="10"/>
      <c r="I939" s="10"/>
      <c r="J939" s="10"/>
      <c r="K939" s="10"/>
      <c r="L939" s="15"/>
      <c r="M939" s="10"/>
      <c r="N939" s="10"/>
      <c r="O939" s="10"/>
      <c r="P939" s="12" t="e">
        <f>L939-#REF!</f>
        <v>#REF!</v>
      </c>
      <c r="Q939" s="1" t="e">
        <f>P939-'ВЕРНАЯ на АВГУСТ'!P939</f>
        <v>#REF!</v>
      </c>
    </row>
    <row r="940" spans="1:17" x14ac:dyDescent="0.25">
      <c r="A940" s="73" t="s">
        <v>140</v>
      </c>
      <c r="B940" s="71"/>
      <c r="C940" s="9" t="s">
        <v>6</v>
      </c>
      <c r="D940" s="10">
        <f t="shared" si="113"/>
        <v>25979.600000000002</v>
      </c>
      <c r="E940" s="10">
        <f>SUM(E941:E944)</f>
        <v>819.4</v>
      </c>
      <c r="F940" s="10">
        <f t="shared" ref="F940:O940" si="119">SUM(F941:F944)</f>
        <v>715.6</v>
      </c>
      <c r="G940" s="10">
        <f t="shared" si="119"/>
        <v>837.5</v>
      </c>
      <c r="H940" s="10">
        <f t="shared" si="119"/>
        <v>11315.9</v>
      </c>
      <c r="I940" s="10">
        <f t="shared" si="119"/>
        <v>5225.5</v>
      </c>
      <c r="J940" s="10">
        <f t="shared" si="119"/>
        <v>2679.5</v>
      </c>
      <c r="K940" s="10">
        <f t="shared" si="119"/>
        <v>2458.9</v>
      </c>
      <c r="L940" s="15">
        <f t="shared" si="119"/>
        <v>1927.3</v>
      </c>
      <c r="M940" s="10">
        <f t="shared" si="119"/>
        <v>0</v>
      </c>
      <c r="N940" s="10">
        <f t="shared" si="119"/>
        <v>0</v>
      </c>
      <c r="O940" s="10">
        <f t="shared" si="119"/>
        <v>0</v>
      </c>
      <c r="P940" s="12" t="e">
        <f>L940-#REF!</f>
        <v>#REF!</v>
      </c>
      <c r="Q940" s="1" t="e">
        <f>P940-'ВЕРНАЯ на АВГУСТ'!P940</f>
        <v>#REF!</v>
      </c>
    </row>
    <row r="941" spans="1:17" x14ac:dyDescent="0.25">
      <c r="A941" s="73"/>
      <c r="B941" s="71"/>
      <c r="C941" s="9" t="s">
        <v>7</v>
      </c>
      <c r="D941" s="10">
        <f t="shared" si="113"/>
        <v>5897.8000000000011</v>
      </c>
      <c r="E941" s="10">
        <v>300</v>
      </c>
      <c r="F941" s="10">
        <v>52.8</v>
      </c>
      <c r="G941" s="10">
        <v>140</v>
      </c>
      <c r="H941" s="10">
        <v>1810.6</v>
      </c>
      <c r="I941" s="10">
        <v>2799.8</v>
      </c>
      <c r="J941" s="10">
        <v>312.10000000000002</v>
      </c>
      <c r="K941" s="10">
        <v>270.5</v>
      </c>
      <c r="L941" s="15">
        <v>212</v>
      </c>
      <c r="M941" s="10">
        <v>0</v>
      </c>
      <c r="N941" s="10">
        <v>0</v>
      </c>
      <c r="O941" s="10">
        <v>0</v>
      </c>
      <c r="P941" s="12" t="e">
        <f>L941-#REF!</f>
        <v>#REF!</v>
      </c>
      <c r="Q941" s="1" t="e">
        <f>P941-'ВЕРНАЯ на АВГУСТ'!P941</f>
        <v>#REF!</v>
      </c>
    </row>
    <row r="942" spans="1:17" ht="24" x14ac:dyDescent="0.25">
      <c r="A942" s="73"/>
      <c r="B942" s="71"/>
      <c r="C942" s="9" t="s">
        <v>8</v>
      </c>
      <c r="D942" s="10">
        <f t="shared" si="113"/>
        <v>18521.8</v>
      </c>
      <c r="E942" s="10">
        <v>179.4</v>
      </c>
      <c r="F942" s="10">
        <v>59.8</v>
      </c>
      <c r="G942" s="10">
        <v>80.5</v>
      </c>
      <c r="H942" s="10">
        <v>9505.2999999999993</v>
      </c>
      <c r="I942" s="10">
        <v>2425.6999999999998</v>
      </c>
      <c r="J942" s="10">
        <v>2367.4</v>
      </c>
      <c r="K942" s="10">
        <v>2188.4</v>
      </c>
      <c r="L942" s="15">
        <v>1715.3</v>
      </c>
      <c r="M942" s="10">
        <v>0</v>
      </c>
      <c r="N942" s="10">
        <v>0</v>
      </c>
      <c r="O942" s="10">
        <v>0</v>
      </c>
      <c r="P942" s="12" t="e">
        <f>L942-#REF!</f>
        <v>#REF!</v>
      </c>
      <c r="Q942" s="1" t="e">
        <f>P942-'ВЕРНАЯ на АВГУСТ'!P942</f>
        <v>#REF!</v>
      </c>
    </row>
    <row r="943" spans="1:17" ht="24" x14ac:dyDescent="0.25">
      <c r="A943" s="73"/>
      <c r="B943" s="71"/>
      <c r="C943" s="9" t="s">
        <v>9</v>
      </c>
      <c r="D943" s="10">
        <f t="shared" si="113"/>
        <v>0</v>
      </c>
      <c r="E943" s="10">
        <v>0</v>
      </c>
      <c r="F943" s="10">
        <v>0</v>
      </c>
      <c r="G943" s="10">
        <v>0</v>
      </c>
      <c r="H943" s="10">
        <v>0</v>
      </c>
      <c r="I943" s="10">
        <v>0</v>
      </c>
      <c r="J943" s="10">
        <v>0</v>
      </c>
      <c r="K943" s="10">
        <v>0</v>
      </c>
      <c r="L943" s="15">
        <v>0</v>
      </c>
      <c r="M943" s="10">
        <v>0</v>
      </c>
      <c r="N943" s="10">
        <v>0</v>
      </c>
      <c r="O943" s="10">
        <v>0</v>
      </c>
      <c r="P943" s="12" t="e">
        <f>L943-#REF!</f>
        <v>#REF!</v>
      </c>
      <c r="Q943" s="1" t="e">
        <f>P943-'ВЕРНАЯ на АВГУСТ'!P943</f>
        <v>#REF!</v>
      </c>
    </row>
    <row r="944" spans="1:17" ht="36" x14ac:dyDescent="0.25">
      <c r="A944" s="73"/>
      <c r="B944" s="71"/>
      <c r="C944" s="9" t="s">
        <v>10</v>
      </c>
      <c r="D944" s="10">
        <f t="shared" ref="D944:D1007" si="120">SUM(E944:O944)</f>
        <v>1560</v>
      </c>
      <c r="E944" s="10">
        <v>340</v>
      </c>
      <c r="F944" s="10">
        <v>603</v>
      </c>
      <c r="G944" s="10">
        <v>617</v>
      </c>
      <c r="H944" s="10">
        <v>0</v>
      </c>
      <c r="I944" s="10">
        <v>0</v>
      </c>
      <c r="J944" s="10">
        <v>0</v>
      </c>
      <c r="K944" s="10">
        <v>0</v>
      </c>
      <c r="L944" s="15">
        <v>0</v>
      </c>
      <c r="M944" s="10">
        <v>0</v>
      </c>
      <c r="N944" s="10">
        <v>0</v>
      </c>
      <c r="O944" s="10">
        <v>0</v>
      </c>
      <c r="P944" s="12" t="e">
        <f>L944-#REF!</f>
        <v>#REF!</v>
      </c>
      <c r="Q944" s="1" t="e">
        <f>P944-'ВЕРНАЯ на АВГУСТ'!P944</f>
        <v>#REF!</v>
      </c>
    </row>
    <row r="945" spans="1:17" x14ac:dyDescent="0.25">
      <c r="A945" s="11"/>
      <c r="B945" s="9"/>
      <c r="C945" s="9"/>
      <c r="D945" s="10">
        <f t="shared" si="120"/>
        <v>0</v>
      </c>
      <c r="E945" s="10"/>
      <c r="F945" s="10"/>
      <c r="G945" s="10"/>
      <c r="H945" s="10"/>
      <c r="I945" s="10"/>
      <c r="J945" s="10"/>
      <c r="K945" s="10"/>
      <c r="L945" s="15"/>
      <c r="M945" s="10"/>
      <c r="N945" s="10"/>
      <c r="O945" s="10"/>
      <c r="P945" s="12" t="e">
        <f>L945-#REF!</f>
        <v>#REF!</v>
      </c>
      <c r="Q945" s="1" t="e">
        <f>P945-'ВЕРНАЯ на АВГУСТ'!P945</f>
        <v>#REF!</v>
      </c>
    </row>
    <row r="946" spans="1:17" x14ac:dyDescent="0.25">
      <c r="A946" s="71" t="s">
        <v>141</v>
      </c>
      <c r="B946" s="71" t="s">
        <v>142</v>
      </c>
      <c r="C946" s="9" t="s">
        <v>6</v>
      </c>
      <c r="D946" s="10">
        <f t="shared" si="120"/>
        <v>2873.3</v>
      </c>
      <c r="E946" s="10">
        <f>SUM(E947:E950)</f>
        <v>60</v>
      </c>
      <c r="F946" s="10">
        <f t="shared" ref="F946:O946" si="121">SUM(F947:F950)</f>
        <v>0</v>
      </c>
      <c r="G946" s="10">
        <f t="shared" si="121"/>
        <v>0</v>
      </c>
      <c r="H946" s="10">
        <f t="shared" si="121"/>
        <v>1547.6</v>
      </c>
      <c r="I946" s="10">
        <f t="shared" si="121"/>
        <v>300</v>
      </c>
      <c r="J946" s="10">
        <f t="shared" si="121"/>
        <v>329.5</v>
      </c>
      <c r="K946" s="10">
        <f t="shared" si="121"/>
        <v>308.89999999999998</v>
      </c>
      <c r="L946" s="15">
        <f t="shared" si="121"/>
        <v>327.3</v>
      </c>
      <c r="M946" s="10">
        <f t="shared" si="121"/>
        <v>0</v>
      </c>
      <c r="N946" s="10">
        <f t="shared" si="121"/>
        <v>0</v>
      </c>
      <c r="O946" s="10">
        <f t="shared" si="121"/>
        <v>0</v>
      </c>
      <c r="P946" s="12" t="e">
        <f>L946-#REF!</f>
        <v>#REF!</v>
      </c>
      <c r="Q946" s="1" t="e">
        <f>P946-'ВЕРНАЯ на АВГУСТ'!P946</f>
        <v>#REF!</v>
      </c>
    </row>
    <row r="947" spans="1:17" x14ac:dyDescent="0.25">
      <c r="A947" s="71"/>
      <c r="B947" s="71"/>
      <c r="C947" s="9" t="s">
        <v>7</v>
      </c>
      <c r="D947" s="10">
        <f t="shared" si="120"/>
        <v>449</v>
      </c>
      <c r="E947" s="10">
        <v>60</v>
      </c>
      <c r="F947" s="10">
        <v>0</v>
      </c>
      <c r="G947" s="10">
        <v>0</v>
      </c>
      <c r="H947" s="10">
        <v>247.6</v>
      </c>
      <c r="I947" s="10">
        <v>33</v>
      </c>
      <c r="J947" s="10">
        <v>38.4</v>
      </c>
      <c r="K947" s="10">
        <v>34</v>
      </c>
      <c r="L947" s="15">
        <v>36</v>
      </c>
      <c r="M947" s="10">
        <v>0</v>
      </c>
      <c r="N947" s="10">
        <v>0</v>
      </c>
      <c r="O947" s="10">
        <v>0</v>
      </c>
      <c r="P947" s="12" t="e">
        <f>L947-#REF!</f>
        <v>#REF!</v>
      </c>
      <c r="Q947" s="1" t="e">
        <f>P947-'ВЕРНАЯ на АВГУСТ'!P947</f>
        <v>#REF!</v>
      </c>
    </row>
    <row r="948" spans="1:17" ht="24" x14ac:dyDescent="0.25">
      <c r="A948" s="71"/>
      <c r="B948" s="71"/>
      <c r="C948" s="9" t="s">
        <v>8</v>
      </c>
      <c r="D948" s="10">
        <f t="shared" si="120"/>
        <v>2424.3000000000002</v>
      </c>
      <c r="E948" s="10">
        <v>0</v>
      </c>
      <c r="F948" s="10">
        <v>0</v>
      </c>
      <c r="G948" s="10">
        <v>0</v>
      </c>
      <c r="H948" s="10">
        <v>1300</v>
      </c>
      <c r="I948" s="10">
        <v>267</v>
      </c>
      <c r="J948" s="10">
        <v>291.10000000000002</v>
      </c>
      <c r="K948" s="10">
        <v>274.89999999999998</v>
      </c>
      <c r="L948" s="15">
        <v>291.3</v>
      </c>
      <c r="M948" s="10">
        <v>0</v>
      </c>
      <c r="N948" s="10">
        <v>0</v>
      </c>
      <c r="O948" s="10">
        <v>0</v>
      </c>
      <c r="P948" s="12" t="e">
        <f>L948-#REF!</f>
        <v>#REF!</v>
      </c>
      <c r="Q948" s="1" t="e">
        <f>P948-'ВЕРНАЯ на АВГУСТ'!P948</f>
        <v>#REF!</v>
      </c>
    </row>
    <row r="949" spans="1:17" ht="24" x14ac:dyDescent="0.25">
      <c r="A949" s="71"/>
      <c r="B949" s="71"/>
      <c r="C949" s="9" t="s">
        <v>9</v>
      </c>
      <c r="D949" s="10">
        <f t="shared" si="120"/>
        <v>0</v>
      </c>
      <c r="E949" s="10">
        <v>0</v>
      </c>
      <c r="F949" s="10">
        <v>0</v>
      </c>
      <c r="G949" s="10">
        <v>0</v>
      </c>
      <c r="H949" s="10">
        <v>0</v>
      </c>
      <c r="I949" s="10">
        <v>0</v>
      </c>
      <c r="J949" s="10">
        <v>0</v>
      </c>
      <c r="K949" s="10">
        <v>0</v>
      </c>
      <c r="L949" s="15">
        <v>0</v>
      </c>
      <c r="M949" s="10">
        <v>0</v>
      </c>
      <c r="N949" s="10">
        <v>0</v>
      </c>
      <c r="O949" s="10">
        <v>0</v>
      </c>
      <c r="P949" s="12" t="e">
        <f>L949-#REF!</f>
        <v>#REF!</v>
      </c>
      <c r="Q949" s="1" t="e">
        <f>P949-'ВЕРНАЯ на АВГУСТ'!P949</f>
        <v>#REF!</v>
      </c>
    </row>
    <row r="950" spans="1:17" ht="90" customHeight="1" x14ac:dyDescent="0.25">
      <c r="A950" s="71"/>
      <c r="B950" s="71"/>
      <c r="C950" s="9" t="s">
        <v>10</v>
      </c>
      <c r="D950" s="10">
        <f t="shared" si="120"/>
        <v>0</v>
      </c>
      <c r="E950" s="10">
        <v>0</v>
      </c>
      <c r="F950" s="10">
        <v>0</v>
      </c>
      <c r="G950" s="10">
        <v>0</v>
      </c>
      <c r="H950" s="10">
        <v>0</v>
      </c>
      <c r="I950" s="10">
        <v>0</v>
      </c>
      <c r="J950" s="10">
        <v>0</v>
      </c>
      <c r="K950" s="10">
        <v>0</v>
      </c>
      <c r="L950" s="15">
        <v>0</v>
      </c>
      <c r="M950" s="10">
        <v>0</v>
      </c>
      <c r="N950" s="10">
        <v>0</v>
      </c>
      <c r="O950" s="10">
        <v>0</v>
      </c>
      <c r="P950" s="12" t="e">
        <f>L950-#REF!</f>
        <v>#REF!</v>
      </c>
      <c r="Q950" s="1" t="e">
        <f>P950-'ВЕРНАЯ на АВГУСТ'!P950</f>
        <v>#REF!</v>
      </c>
    </row>
    <row r="951" spans="1:17" x14ac:dyDescent="0.25">
      <c r="A951" s="9"/>
      <c r="B951" s="9"/>
      <c r="C951" s="9"/>
      <c r="D951" s="10">
        <f t="shared" si="120"/>
        <v>0</v>
      </c>
      <c r="E951" s="10"/>
      <c r="F951" s="10"/>
      <c r="G951" s="10"/>
      <c r="H951" s="10"/>
      <c r="I951" s="10"/>
      <c r="J951" s="10"/>
      <c r="K951" s="10"/>
      <c r="L951" s="15"/>
      <c r="M951" s="10"/>
      <c r="N951" s="10"/>
      <c r="O951" s="10"/>
      <c r="P951" s="12" t="e">
        <f>L951-#REF!</f>
        <v>#REF!</v>
      </c>
      <c r="Q951" s="1" t="e">
        <f>P951-'ВЕРНАЯ на АВГУСТ'!P951</f>
        <v>#REF!</v>
      </c>
    </row>
    <row r="952" spans="1:17" x14ac:dyDescent="0.25">
      <c r="A952" s="71" t="s">
        <v>143</v>
      </c>
      <c r="B952" s="71" t="s">
        <v>144</v>
      </c>
      <c r="C952" s="9" t="s">
        <v>6</v>
      </c>
      <c r="D952" s="10">
        <f t="shared" si="120"/>
        <v>289.5</v>
      </c>
      <c r="E952" s="10">
        <v>105.6</v>
      </c>
      <c r="F952" s="10">
        <v>79.8</v>
      </c>
      <c r="G952" s="10">
        <v>104.1</v>
      </c>
      <c r="H952" s="10">
        <v>0</v>
      </c>
      <c r="I952" s="10">
        <v>0</v>
      </c>
      <c r="J952" s="10">
        <v>0</v>
      </c>
      <c r="K952" s="10">
        <v>0</v>
      </c>
      <c r="L952" s="15">
        <v>0</v>
      </c>
      <c r="M952" s="10">
        <v>0</v>
      </c>
      <c r="N952" s="10">
        <v>0</v>
      </c>
      <c r="O952" s="10">
        <v>0</v>
      </c>
      <c r="P952" s="12" t="e">
        <f>L952-#REF!</f>
        <v>#REF!</v>
      </c>
      <c r="Q952" s="1" t="e">
        <f>P952-'ВЕРНАЯ на АВГУСТ'!P952</f>
        <v>#REF!</v>
      </c>
    </row>
    <row r="953" spans="1:17" x14ac:dyDescent="0.25">
      <c r="A953" s="71"/>
      <c r="B953" s="71"/>
      <c r="C953" s="9" t="s">
        <v>7</v>
      </c>
      <c r="D953" s="10">
        <f t="shared" si="120"/>
        <v>140</v>
      </c>
      <c r="E953" s="10">
        <v>35</v>
      </c>
      <c r="F953" s="10">
        <v>35</v>
      </c>
      <c r="G953" s="10">
        <v>70</v>
      </c>
      <c r="H953" s="10">
        <v>0</v>
      </c>
      <c r="I953" s="10">
        <v>0</v>
      </c>
      <c r="J953" s="10">
        <v>0</v>
      </c>
      <c r="K953" s="10">
        <v>0</v>
      </c>
      <c r="L953" s="15">
        <v>0</v>
      </c>
      <c r="M953" s="10">
        <v>0</v>
      </c>
      <c r="N953" s="10">
        <v>0</v>
      </c>
      <c r="O953" s="10">
        <v>0</v>
      </c>
      <c r="P953" s="12" t="e">
        <f>L953-#REF!</f>
        <v>#REF!</v>
      </c>
      <c r="Q953" s="1" t="e">
        <f>P953-'ВЕРНАЯ на АВГУСТ'!P953</f>
        <v>#REF!</v>
      </c>
    </row>
    <row r="954" spans="1:17" ht="24" x14ac:dyDescent="0.25">
      <c r="A954" s="71"/>
      <c r="B954" s="71"/>
      <c r="C954" s="9" t="s">
        <v>8</v>
      </c>
      <c r="D954" s="10">
        <f t="shared" si="120"/>
        <v>149.5</v>
      </c>
      <c r="E954" s="10">
        <v>70.599999999999994</v>
      </c>
      <c r="F954" s="10">
        <v>44.8</v>
      </c>
      <c r="G954" s="10">
        <v>34.1</v>
      </c>
      <c r="H954" s="10">
        <v>0</v>
      </c>
      <c r="I954" s="10">
        <v>0</v>
      </c>
      <c r="J954" s="10">
        <v>0</v>
      </c>
      <c r="K954" s="10">
        <v>0</v>
      </c>
      <c r="L954" s="15">
        <v>0</v>
      </c>
      <c r="M954" s="10">
        <v>0</v>
      </c>
      <c r="N954" s="10">
        <v>0</v>
      </c>
      <c r="O954" s="10">
        <v>0</v>
      </c>
      <c r="P954" s="12" t="e">
        <f>L954-#REF!</f>
        <v>#REF!</v>
      </c>
      <c r="Q954" s="1" t="e">
        <f>P954-'ВЕРНАЯ на АВГУСТ'!P954</f>
        <v>#REF!</v>
      </c>
    </row>
    <row r="955" spans="1:17" ht="24" x14ac:dyDescent="0.25">
      <c r="A955" s="71"/>
      <c r="B955" s="71"/>
      <c r="C955" s="9" t="s">
        <v>9</v>
      </c>
      <c r="D955" s="10">
        <f t="shared" si="120"/>
        <v>0</v>
      </c>
      <c r="E955" s="10">
        <v>0</v>
      </c>
      <c r="F955" s="10">
        <v>0</v>
      </c>
      <c r="G955" s="10">
        <v>0</v>
      </c>
      <c r="H955" s="10">
        <v>0</v>
      </c>
      <c r="I955" s="10">
        <v>0</v>
      </c>
      <c r="J955" s="10">
        <v>0</v>
      </c>
      <c r="K955" s="10">
        <v>0</v>
      </c>
      <c r="L955" s="15">
        <v>0</v>
      </c>
      <c r="M955" s="10">
        <v>0</v>
      </c>
      <c r="N955" s="10">
        <v>0</v>
      </c>
      <c r="O955" s="10">
        <v>0</v>
      </c>
      <c r="P955" s="12" t="e">
        <f>L955-#REF!</f>
        <v>#REF!</v>
      </c>
      <c r="Q955" s="1" t="e">
        <f>P955-'ВЕРНАЯ на АВГУСТ'!P955</f>
        <v>#REF!</v>
      </c>
    </row>
    <row r="956" spans="1:17" ht="36" x14ac:dyDescent="0.25">
      <c r="A956" s="71"/>
      <c r="B956" s="71"/>
      <c r="C956" s="9" t="s">
        <v>10</v>
      </c>
      <c r="D956" s="10">
        <f t="shared" si="120"/>
        <v>0</v>
      </c>
      <c r="E956" s="10">
        <v>0</v>
      </c>
      <c r="F956" s="10">
        <v>0</v>
      </c>
      <c r="G956" s="10">
        <v>0</v>
      </c>
      <c r="H956" s="10">
        <v>0</v>
      </c>
      <c r="I956" s="10">
        <v>0</v>
      </c>
      <c r="J956" s="10">
        <v>0</v>
      </c>
      <c r="K956" s="10">
        <v>0</v>
      </c>
      <c r="L956" s="15">
        <v>0</v>
      </c>
      <c r="M956" s="10">
        <v>0</v>
      </c>
      <c r="N956" s="10">
        <v>0</v>
      </c>
      <c r="O956" s="10">
        <v>0</v>
      </c>
      <c r="P956" s="12" t="e">
        <f>L956-#REF!</f>
        <v>#REF!</v>
      </c>
      <c r="Q956" s="1" t="e">
        <f>P956-'ВЕРНАЯ на АВГУСТ'!P956</f>
        <v>#REF!</v>
      </c>
    </row>
    <row r="957" spans="1:17" x14ac:dyDescent="0.25">
      <c r="A957" s="9"/>
      <c r="B957" s="9"/>
      <c r="C957" s="9"/>
      <c r="D957" s="10">
        <f t="shared" si="120"/>
        <v>0</v>
      </c>
      <c r="E957" s="10"/>
      <c r="F957" s="10"/>
      <c r="G957" s="10"/>
      <c r="H957" s="10"/>
      <c r="I957" s="10"/>
      <c r="J957" s="10"/>
      <c r="K957" s="10"/>
      <c r="L957" s="15"/>
      <c r="M957" s="10"/>
      <c r="N957" s="10"/>
      <c r="O957" s="10"/>
      <c r="P957" s="12" t="e">
        <f>L957-#REF!</f>
        <v>#REF!</v>
      </c>
      <c r="Q957" s="1" t="e">
        <f>P957-'ВЕРНАЯ на АВГУСТ'!P957</f>
        <v>#REF!</v>
      </c>
    </row>
    <row r="958" spans="1:17" x14ac:dyDescent="0.25">
      <c r="A958" s="71" t="s">
        <v>145</v>
      </c>
      <c r="B958" s="71" t="s">
        <v>146</v>
      </c>
      <c r="C958" s="9" t="s">
        <v>6</v>
      </c>
      <c r="D958" s="10">
        <f t="shared" si="120"/>
        <v>0</v>
      </c>
      <c r="E958" s="10">
        <v>0</v>
      </c>
      <c r="F958" s="10">
        <v>0</v>
      </c>
      <c r="G958" s="10">
        <v>0</v>
      </c>
      <c r="H958" s="10">
        <v>0</v>
      </c>
      <c r="I958" s="10">
        <v>0</v>
      </c>
      <c r="J958" s="10">
        <v>0</v>
      </c>
      <c r="K958" s="10">
        <v>0</v>
      </c>
      <c r="L958" s="15">
        <v>0</v>
      </c>
      <c r="M958" s="10">
        <v>0</v>
      </c>
      <c r="N958" s="10">
        <v>0</v>
      </c>
      <c r="O958" s="10">
        <v>0</v>
      </c>
      <c r="P958" s="12" t="e">
        <f>L958-#REF!</f>
        <v>#REF!</v>
      </c>
      <c r="Q958" s="1" t="e">
        <f>P958-'ВЕРНАЯ на АВГУСТ'!P958</f>
        <v>#REF!</v>
      </c>
    </row>
    <row r="959" spans="1:17" x14ac:dyDescent="0.25">
      <c r="A959" s="71"/>
      <c r="B959" s="71"/>
      <c r="C959" s="9" t="s">
        <v>7</v>
      </c>
      <c r="D959" s="10">
        <f t="shared" si="120"/>
        <v>0</v>
      </c>
      <c r="E959" s="10">
        <v>0</v>
      </c>
      <c r="F959" s="10">
        <v>0</v>
      </c>
      <c r="G959" s="10">
        <v>0</v>
      </c>
      <c r="H959" s="10">
        <v>0</v>
      </c>
      <c r="I959" s="10">
        <v>0</v>
      </c>
      <c r="J959" s="10">
        <v>0</v>
      </c>
      <c r="K959" s="10">
        <v>0</v>
      </c>
      <c r="L959" s="15">
        <v>0</v>
      </c>
      <c r="M959" s="10">
        <v>0</v>
      </c>
      <c r="N959" s="10">
        <v>0</v>
      </c>
      <c r="O959" s="10">
        <v>0</v>
      </c>
      <c r="P959" s="12" t="e">
        <f>L959-#REF!</f>
        <v>#REF!</v>
      </c>
      <c r="Q959" s="1" t="e">
        <f>P959-'ВЕРНАЯ на АВГУСТ'!P959</f>
        <v>#REF!</v>
      </c>
    </row>
    <row r="960" spans="1:17" ht="24" x14ac:dyDescent="0.25">
      <c r="A960" s="71"/>
      <c r="B960" s="71"/>
      <c r="C960" s="9" t="s">
        <v>8</v>
      </c>
      <c r="D960" s="10">
        <f t="shared" si="120"/>
        <v>0</v>
      </c>
      <c r="E960" s="10">
        <v>0</v>
      </c>
      <c r="F960" s="10">
        <v>0</v>
      </c>
      <c r="G960" s="10">
        <v>0</v>
      </c>
      <c r="H960" s="10">
        <v>0</v>
      </c>
      <c r="I960" s="10">
        <v>0</v>
      </c>
      <c r="J960" s="10">
        <v>0</v>
      </c>
      <c r="K960" s="10">
        <v>0</v>
      </c>
      <c r="L960" s="15">
        <v>0</v>
      </c>
      <c r="M960" s="10">
        <v>0</v>
      </c>
      <c r="N960" s="10">
        <v>0</v>
      </c>
      <c r="O960" s="10">
        <v>0</v>
      </c>
      <c r="P960" s="12" t="e">
        <f>L960-#REF!</f>
        <v>#REF!</v>
      </c>
      <c r="Q960" s="1" t="e">
        <f>P960-'ВЕРНАЯ на АВГУСТ'!P960</f>
        <v>#REF!</v>
      </c>
    </row>
    <row r="961" spans="1:17" ht="24" x14ac:dyDescent="0.25">
      <c r="A961" s="71"/>
      <c r="B961" s="71"/>
      <c r="C961" s="9" t="s">
        <v>9</v>
      </c>
      <c r="D961" s="10">
        <f t="shared" si="120"/>
        <v>0</v>
      </c>
      <c r="E961" s="10">
        <v>0</v>
      </c>
      <c r="F961" s="10">
        <v>0</v>
      </c>
      <c r="G961" s="10">
        <v>0</v>
      </c>
      <c r="H961" s="10">
        <v>0</v>
      </c>
      <c r="I961" s="10">
        <v>0</v>
      </c>
      <c r="J961" s="10">
        <v>0</v>
      </c>
      <c r="K961" s="10">
        <v>0</v>
      </c>
      <c r="L961" s="15">
        <v>0</v>
      </c>
      <c r="M961" s="10">
        <v>0</v>
      </c>
      <c r="N961" s="10">
        <v>0</v>
      </c>
      <c r="O961" s="10">
        <v>0</v>
      </c>
      <c r="P961" s="12" t="e">
        <f>L961-#REF!</f>
        <v>#REF!</v>
      </c>
      <c r="Q961" s="1" t="e">
        <f>P961-'ВЕРНАЯ на АВГУСТ'!P961</f>
        <v>#REF!</v>
      </c>
    </row>
    <row r="962" spans="1:17" ht="36" x14ac:dyDescent="0.25">
      <c r="A962" s="71"/>
      <c r="B962" s="71"/>
      <c r="C962" s="9" t="s">
        <v>10</v>
      </c>
      <c r="D962" s="10">
        <f t="shared" si="120"/>
        <v>0</v>
      </c>
      <c r="E962" s="10">
        <v>0</v>
      </c>
      <c r="F962" s="10">
        <v>0</v>
      </c>
      <c r="G962" s="10">
        <v>0</v>
      </c>
      <c r="H962" s="10">
        <v>0</v>
      </c>
      <c r="I962" s="10">
        <v>0</v>
      </c>
      <c r="J962" s="10">
        <v>0</v>
      </c>
      <c r="K962" s="10">
        <v>0</v>
      </c>
      <c r="L962" s="15">
        <v>0</v>
      </c>
      <c r="M962" s="10">
        <v>0</v>
      </c>
      <c r="N962" s="10">
        <v>0</v>
      </c>
      <c r="O962" s="10">
        <v>0</v>
      </c>
      <c r="P962" s="12" t="e">
        <f>L962-#REF!</f>
        <v>#REF!</v>
      </c>
      <c r="Q962" s="1" t="e">
        <f>P962-'ВЕРНАЯ на АВГУСТ'!P962</f>
        <v>#REF!</v>
      </c>
    </row>
    <row r="963" spans="1:17" x14ac:dyDescent="0.25">
      <c r="A963" s="9"/>
      <c r="B963" s="9"/>
      <c r="C963" s="9"/>
      <c r="D963" s="10">
        <f t="shared" si="120"/>
        <v>0</v>
      </c>
      <c r="E963" s="10"/>
      <c r="F963" s="10"/>
      <c r="G963" s="10"/>
      <c r="H963" s="10"/>
      <c r="I963" s="10"/>
      <c r="J963" s="10"/>
      <c r="K963" s="10"/>
      <c r="L963" s="15"/>
      <c r="M963" s="10"/>
      <c r="N963" s="10"/>
      <c r="O963" s="10"/>
      <c r="P963" s="12" t="e">
        <f>L963-#REF!</f>
        <v>#REF!</v>
      </c>
      <c r="Q963" s="1" t="e">
        <f>P963-'ВЕРНАЯ на АВГУСТ'!P963</f>
        <v>#REF!</v>
      </c>
    </row>
    <row r="964" spans="1:17" x14ac:dyDescent="0.25">
      <c r="A964" s="71" t="s">
        <v>147</v>
      </c>
      <c r="B964" s="71" t="s">
        <v>148</v>
      </c>
      <c r="C964" s="9" t="s">
        <v>6</v>
      </c>
      <c r="D964" s="10">
        <f t="shared" si="120"/>
        <v>1580.5</v>
      </c>
      <c r="E964" s="10">
        <v>160</v>
      </c>
      <c r="F964" s="10">
        <v>110</v>
      </c>
      <c r="G964" s="10">
        <v>120</v>
      </c>
      <c r="H964" s="10">
        <v>1190.5</v>
      </c>
      <c r="I964" s="10">
        <v>0</v>
      </c>
      <c r="J964" s="10">
        <v>0</v>
      </c>
      <c r="K964" s="10">
        <v>0</v>
      </c>
      <c r="L964" s="15">
        <v>0</v>
      </c>
      <c r="M964" s="10">
        <v>0</v>
      </c>
      <c r="N964" s="10">
        <v>0</v>
      </c>
      <c r="O964" s="10">
        <v>0</v>
      </c>
      <c r="P964" s="12" t="e">
        <f>L964-#REF!</f>
        <v>#REF!</v>
      </c>
      <c r="Q964" s="1" t="e">
        <f>P964-'ВЕРНАЯ на АВГУСТ'!P964</f>
        <v>#REF!</v>
      </c>
    </row>
    <row r="965" spans="1:17" x14ac:dyDescent="0.25">
      <c r="A965" s="71"/>
      <c r="B965" s="71"/>
      <c r="C965" s="9" t="s">
        <v>7</v>
      </c>
      <c r="D965" s="10">
        <f t="shared" si="120"/>
        <v>250.5</v>
      </c>
      <c r="E965" s="10">
        <v>60</v>
      </c>
      <c r="F965" s="10">
        <v>0</v>
      </c>
      <c r="G965" s="10">
        <v>0</v>
      </c>
      <c r="H965" s="10">
        <v>190.5</v>
      </c>
      <c r="I965" s="10">
        <v>0</v>
      </c>
      <c r="J965" s="10">
        <v>0</v>
      </c>
      <c r="K965" s="10">
        <v>0</v>
      </c>
      <c r="L965" s="15">
        <v>0</v>
      </c>
      <c r="M965" s="10">
        <v>0</v>
      </c>
      <c r="N965" s="10">
        <v>0</v>
      </c>
      <c r="O965" s="10">
        <v>0</v>
      </c>
      <c r="P965" s="12" t="e">
        <f>L965-#REF!</f>
        <v>#REF!</v>
      </c>
      <c r="Q965" s="1" t="e">
        <f>P965-'ВЕРНАЯ на АВГУСТ'!P965</f>
        <v>#REF!</v>
      </c>
    </row>
    <row r="966" spans="1:17" ht="24" x14ac:dyDescent="0.25">
      <c r="A966" s="71"/>
      <c r="B966" s="71"/>
      <c r="C966" s="9" t="s">
        <v>8</v>
      </c>
      <c r="D966" s="10">
        <f t="shared" si="120"/>
        <v>1000</v>
      </c>
      <c r="E966" s="10">
        <v>0</v>
      </c>
      <c r="F966" s="10">
        <v>0</v>
      </c>
      <c r="G966" s="10">
        <v>0</v>
      </c>
      <c r="H966" s="10">
        <v>1000</v>
      </c>
      <c r="I966" s="10">
        <v>0</v>
      </c>
      <c r="J966" s="10">
        <v>0</v>
      </c>
      <c r="K966" s="10">
        <v>0</v>
      </c>
      <c r="L966" s="15">
        <v>0</v>
      </c>
      <c r="M966" s="10">
        <v>0</v>
      </c>
      <c r="N966" s="10">
        <v>0</v>
      </c>
      <c r="O966" s="10">
        <v>0</v>
      </c>
      <c r="P966" s="12" t="e">
        <f>L966-#REF!</f>
        <v>#REF!</v>
      </c>
      <c r="Q966" s="1" t="e">
        <f>P966-'ВЕРНАЯ на АВГУСТ'!P966</f>
        <v>#REF!</v>
      </c>
    </row>
    <row r="967" spans="1:17" ht="24" x14ac:dyDescent="0.25">
      <c r="A967" s="71"/>
      <c r="B967" s="71"/>
      <c r="C967" s="9" t="s">
        <v>9</v>
      </c>
      <c r="D967" s="10">
        <f t="shared" si="120"/>
        <v>0</v>
      </c>
      <c r="E967" s="10">
        <v>0</v>
      </c>
      <c r="F967" s="10">
        <v>0</v>
      </c>
      <c r="G967" s="10">
        <v>0</v>
      </c>
      <c r="H967" s="10">
        <v>0</v>
      </c>
      <c r="I967" s="10">
        <v>0</v>
      </c>
      <c r="J967" s="10">
        <v>0</v>
      </c>
      <c r="K967" s="10">
        <v>0</v>
      </c>
      <c r="L967" s="15">
        <v>0</v>
      </c>
      <c r="M967" s="10">
        <v>0</v>
      </c>
      <c r="N967" s="10">
        <v>0</v>
      </c>
      <c r="O967" s="10">
        <v>0</v>
      </c>
      <c r="P967" s="12" t="e">
        <f>L967-#REF!</f>
        <v>#REF!</v>
      </c>
      <c r="Q967" s="1" t="e">
        <f>P967-'ВЕРНАЯ на АВГУСТ'!P967</f>
        <v>#REF!</v>
      </c>
    </row>
    <row r="968" spans="1:17" ht="53.25" customHeight="1" x14ac:dyDescent="0.25">
      <c r="A968" s="71"/>
      <c r="B968" s="71"/>
      <c r="C968" s="9" t="s">
        <v>10</v>
      </c>
      <c r="D968" s="10">
        <f t="shared" si="120"/>
        <v>330</v>
      </c>
      <c r="E968" s="10">
        <v>100</v>
      </c>
      <c r="F968" s="10">
        <v>110</v>
      </c>
      <c r="G968" s="10">
        <v>120</v>
      </c>
      <c r="H968" s="10">
        <v>0</v>
      </c>
      <c r="I968" s="10">
        <v>0</v>
      </c>
      <c r="J968" s="10">
        <v>0</v>
      </c>
      <c r="K968" s="10">
        <v>0</v>
      </c>
      <c r="L968" s="15">
        <v>0</v>
      </c>
      <c r="M968" s="10">
        <v>0</v>
      </c>
      <c r="N968" s="10">
        <v>0</v>
      </c>
      <c r="O968" s="10">
        <v>0</v>
      </c>
      <c r="P968" s="12" t="e">
        <f>L968-#REF!</f>
        <v>#REF!</v>
      </c>
      <c r="Q968" s="1" t="e">
        <f>P968-'ВЕРНАЯ на АВГУСТ'!P968</f>
        <v>#REF!</v>
      </c>
    </row>
    <row r="969" spans="1:17" x14ac:dyDescent="0.25">
      <c r="A969" s="9"/>
      <c r="B969" s="9"/>
      <c r="C969" s="9"/>
      <c r="D969" s="10">
        <f t="shared" si="120"/>
        <v>0</v>
      </c>
      <c r="E969" s="10"/>
      <c r="F969" s="10"/>
      <c r="G969" s="10"/>
      <c r="H969" s="10"/>
      <c r="I969" s="10"/>
      <c r="J969" s="10"/>
      <c r="K969" s="10"/>
      <c r="L969" s="15"/>
      <c r="M969" s="10"/>
      <c r="N969" s="10"/>
      <c r="O969" s="10"/>
      <c r="P969" s="12" t="e">
        <f>L969-#REF!</f>
        <v>#REF!</v>
      </c>
      <c r="Q969" s="1" t="e">
        <f>P969-'ВЕРНАЯ на АВГУСТ'!P969</f>
        <v>#REF!</v>
      </c>
    </row>
    <row r="970" spans="1:17" x14ac:dyDescent="0.25">
      <c r="A970" s="71" t="s">
        <v>149</v>
      </c>
      <c r="B970" s="71" t="s">
        <v>150</v>
      </c>
      <c r="C970" s="9" t="s">
        <v>6</v>
      </c>
      <c r="D970" s="10">
        <f t="shared" si="120"/>
        <v>393</v>
      </c>
      <c r="E970" s="10">
        <v>203.8</v>
      </c>
      <c r="F970" s="10">
        <v>52.8</v>
      </c>
      <c r="G970" s="10">
        <v>136.4</v>
      </c>
      <c r="H970" s="10">
        <v>0</v>
      </c>
      <c r="I970" s="10">
        <v>0</v>
      </c>
      <c r="J970" s="10">
        <v>0</v>
      </c>
      <c r="K970" s="10">
        <v>0</v>
      </c>
      <c r="L970" s="15">
        <v>0</v>
      </c>
      <c r="M970" s="10">
        <v>0</v>
      </c>
      <c r="N970" s="10">
        <v>0</v>
      </c>
      <c r="O970" s="10">
        <v>0</v>
      </c>
      <c r="P970" s="12" t="e">
        <f>L970-#REF!</f>
        <v>#REF!</v>
      </c>
      <c r="Q970" s="1" t="e">
        <f>P970-'ВЕРНАЯ на АВГУСТ'!P970</f>
        <v>#REF!</v>
      </c>
    </row>
    <row r="971" spans="1:17" x14ac:dyDescent="0.25">
      <c r="A971" s="71"/>
      <c r="B971" s="71"/>
      <c r="C971" s="9" t="s">
        <v>7</v>
      </c>
      <c r="D971" s="10">
        <f t="shared" si="120"/>
        <v>162.80000000000001</v>
      </c>
      <c r="E971" s="10">
        <v>75</v>
      </c>
      <c r="F971" s="10">
        <v>17.8</v>
      </c>
      <c r="G971" s="10">
        <v>70</v>
      </c>
      <c r="H971" s="10">
        <v>0</v>
      </c>
      <c r="I971" s="10">
        <v>0</v>
      </c>
      <c r="J971" s="10">
        <v>0</v>
      </c>
      <c r="K971" s="10">
        <v>0</v>
      </c>
      <c r="L971" s="15">
        <v>0</v>
      </c>
      <c r="M971" s="10">
        <v>0</v>
      </c>
      <c r="N971" s="10">
        <v>0</v>
      </c>
      <c r="O971" s="10">
        <v>0</v>
      </c>
      <c r="P971" s="12" t="e">
        <f>L971-#REF!</f>
        <v>#REF!</v>
      </c>
      <c r="Q971" s="1" t="e">
        <f>P971-'ВЕРНАЯ на АВГУСТ'!P971</f>
        <v>#REF!</v>
      </c>
    </row>
    <row r="972" spans="1:17" ht="24" x14ac:dyDescent="0.25">
      <c r="A972" s="71"/>
      <c r="B972" s="71"/>
      <c r="C972" s="9" t="s">
        <v>8</v>
      </c>
      <c r="D972" s="10">
        <f t="shared" si="120"/>
        <v>170.2</v>
      </c>
      <c r="E972" s="10">
        <v>108.8</v>
      </c>
      <c r="F972" s="10">
        <v>15</v>
      </c>
      <c r="G972" s="10">
        <v>46.4</v>
      </c>
      <c r="H972" s="10">
        <v>0</v>
      </c>
      <c r="I972" s="10">
        <v>0</v>
      </c>
      <c r="J972" s="10">
        <v>0</v>
      </c>
      <c r="K972" s="10">
        <v>0</v>
      </c>
      <c r="L972" s="15">
        <v>0</v>
      </c>
      <c r="M972" s="10">
        <v>0</v>
      </c>
      <c r="N972" s="10">
        <v>0</v>
      </c>
      <c r="O972" s="10">
        <v>0</v>
      </c>
      <c r="P972" s="12" t="e">
        <f>L972-#REF!</f>
        <v>#REF!</v>
      </c>
      <c r="Q972" s="1" t="e">
        <f>P972-'ВЕРНАЯ на АВГУСТ'!P972</f>
        <v>#REF!</v>
      </c>
    </row>
    <row r="973" spans="1:17" ht="24" x14ac:dyDescent="0.25">
      <c r="A973" s="71"/>
      <c r="B973" s="71"/>
      <c r="C973" s="9" t="s">
        <v>9</v>
      </c>
      <c r="D973" s="10">
        <f t="shared" si="120"/>
        <v>0</v>
      </c>
      <c r="E973" s="10">
        <v>0</v>
      </c>
      <c r="F973" s="10">
        <v>0</v>
      </c>
      <c r="G973" s="10">
        <v>0</v>
      </c>
      <c r="H973" s="10">
        <v>0</v>
      </c>
      <c r="I973" s="10">
        <v>0</v>
      </c>
      <c r="J973" s="10">
        <v>0</v>
      </c>
      <c r="K973" s="10">
        <v>0</v>
      </c>
      <c r="L973" s="15">
        <v>0</v>
      </c>
      <c r="M973" s="10">
        <v>0</v>
      </c>
      <c r="N973" s="10">
        <v>0</v>
      </c>
      <c r="O973" s="10">
        <v>0</v>
      </c>
      <c r="P973" s="12" t="e">
        <f>L973-#REF!</f>
        <v>#REF!</v>
      </c>
      <c r="Q973" s="1" t="e">
        <f>P973-'ВЕРНАЯ на АВГУСТ'!P973</f>
        <v>#REF!</v>
      </c>
    </row>
    <row r="974" spans="1:17" ht="81.75" customHeight="1" x14ac:dyDescent="0.25">
      <c r="A974" s="71"/>
      <c r="B974" s="71"/>
      <c r="C974" s="9" t="s">
        <v>10</v>
      </c>
      <c r="D974" s="10">
        <f t="shared" si="120"/>
        <v>60</v>
      </c>
      <c r="E974" s="10">
        <v>20</v>
      </c>
      <c r="F974" s="10">
        <v>20</v>
      </c>
      <c r="G974" s="10">
        <v>20</v>
      </c>
      <c r="H974" s="10">
        <v>0</v>
      </c>
      <c r="I974" s="10">
        <v>0</v>
      </c>
      <c r="J974" s="10">
        <v>0</v>
      </c>
      <c r="K974" s="10">
        <v>0</v>
      </c>
      <c r="L974" s="15">
        <v>0</v>
      </c>
      <c r="M974" s="10">
        <v>0</v>
      </c>
      <c r="N974" s="10">
        <v>0</v>
      </c>
      <c r="O974" s="10">
        <v>0</v>
      </c>
      <c r="P974" s="12" t="e">
        <f>L974-#REF!</f>
        <v>#REF!</v>
      </c>
      <c r="Q974" s="1" t="e">
        <f>P974-'ВЕРНАЯ на АВГУСТ'!P974</f>
        <v>#REF!</v>
      </c>
    </row>
    <row r="975" spans="1:17" x14ac:dyDescent="0.25">
      <c r="A975" s="9"/>
      <c r="B975" s="9"/>
      <c r="C975" s="9"/>
      <c r="D975" s="10">
        <f t="shared" si="120"/>
        <v>0</v>
      </c>
      <c r="E975" s="10"/>
      <c r="F975" s="10"/>
      <c r="G975" s="10"/>
      <c r="H975" s="10"/>
      <c r="I975" s="10"/>
      <c r="J975" s="10"/>
      <c r="K975" s="10"/>
      <c r="L975" s="15"/>
      <c r="M975" s="10"/>
      <c r="N975" s="10"/>
      <c r="O975" s="10"/>
      <c r="P975" s="12" t="e">
        <f>L975-#REF!</f>
        <v>#REF!</v>
      </c>
      <c r="Q975" s="1" t="e">
        <f>P975-'ВЕРНАЯ на АВГУСТ'!P975</f>
        <v>#REF!</v>
      </c>
    </row>
    <row r="976" spans="1:17" x14ac:dyDescent="0.25">
      <c r="A976" s="71" t="s">
        <v>151</v>
      </c>
      <c r="B976" s="71" t="s">
        <v>152</v>
      </c>
      <c r="C976" s="9" t="s">
        <v>6</v>
      </c>
      <c r="D976" s="10">
        <f t="shared" si="120"/>
        <v>730</v>
      </c>
      <c r="E976" s="10">
        <v>280</v>
      </c>
      <c r="F976" s="10">
        <v>223</v>
      </c>
      <c r="G976" s="10">
        <v>227</v>
      </c>
      <c r="H976" s="10">
        <v>0</v>
      </c>
      <c r="I976" s="10">
        <v>0</v>
      </c>
      <c r="J976" s="10">
        <v>0</v>
      </c>
      <c r="K976" s="10">
        <v>0</v>
      </c>
      <c r="L976" s="15">
        <v>0</v>
      </c>
      <c r="M976" s="10">
        <v>0</v>
      </c>
      <c r="N976" s="10">
        <v>0</v>
      </c>
      <c r="O976" s="10">
        <v>0</v>
      </c>
      <c r="P976" s="12" t="e">
        <f>L976-#REF!</f>
        <v>#REF!</v>
      </c>
      <c r="Q976" s="1" t="e">
        <f>P976-'ВЕРНАЯ на АВГУСТ'!P976</f>
        <v>#REF!</v>
      </c>
    </row>
    <row r="977" spans="1:17" x14ac:dyDescent="0.25">
      <c r="A977" s="71"/>
      <c r="B977" s="71"/>
      <c r="C977" s="9" t="s">
        <v>7</v>
      </c>
      <c r="D977" s="10">
        <f t="shared" si="120"/>
        <v>60</v>
      </c>
      <c r="E977" s="10">
        <v>60</v>
      </c>
      <c r="F977" s="10">
        <v>0</v>
      </c>
      <c r="G977" s="10">
        <v>0</v>
      </c>
      <c r="H977" s="10">
        <v>0</v>
      </c>
      <c r="I977" s="10">
        <v>0</v>
      </c>
      <c r="J977" s="10">
        <v>0</v>
      </c>
      <c r="K977" s="10">
        <v>0</v>
      </c>
      <c r="L977" s="15">
        <v>0</v>
      </c>
      <c r="M977" s="10">
        <v>0</v>
      </c>
      <c r="N977" s="10">
        <v>0</v>
      </c>
      <c r="O977" s="10">
        <v>0</v>
      </c>
      <c r="P977" s="12" t="e">
        <f>L977-#REF!</f>
        <v>#REF!</v>
      </c>
      <c r="Q977" s="1" t="e">
        <f>P977-'ВЕРНАЯ на АВГУСТ'!P977</f>
        <v>#REF!</v>
      </c>
    </row>
    <row r="978" spans="1:17" ht="24" x14ac:dyDescent="0.25">
      <c r="A978" s="71"/>
      <c r="B978" s="71"/>
      <c r="C978" s="9" t="s">
        <v>8</v>
      </c>
      <c r="D978" s="10">
        <f t="shared" si="120"/>
        <v>0</v>
      </c>
      <c r="E978" s="10">
        <v>0</v>
      </c>
      <c r="F978" s="10">
        <v>0</v>
      </c>
      <c r="G978" s="10">
        <v>0</v>
      </c>
      <c r="H978" s="10">
        <v>0</v>
      </c>
      <c r="I978" s="10">
        <v>0</v>
      </c>
      <c r="J978" s="10">
        <v>0</v>
      </c>
      <c r="K978" s="10">
        <v>0</v>
      </c>
      <c r="L978" s="15">
        <v>0</v>
      </c>
      <c r="M978" s="10">
        <v>0</v>
      </c>
      <c r="N978" s="10">
        <v>0</v>
      </c>
      <c r="O978" s="10">
        <v>0</v>
      </c>
      <c r="P978" s="12" t="e">
        <f>L978-#REF!</f>
        <v>#REF!</v>
      </c>
      <c r="Q978" s="1" t="e">
        <f>P978-'ВЕРНАЯ на АВГУСТ'!P978</f>
        <v>#REF!</v>
      </c>
    </row>
    <row r="979" spans="1:17" ht="24" x14ac:dyDescent="0.25">
      <c r="A979" s="71"/>
      <c r="B979" s="71"/>
      <c r="C979" s="9" t="s">
        <v>9</v>
      </c>
      <c r="D979" s="10">
        <f t="shared" si="120"/>
        <v>0</v>
      </c>
      <c r="E979" s="10">
        <v>0</v>
      </c>
      <c r="F979" s="10">
        <v>0</v>
      </c>
      <c r="G979" s="10">
        <v>0</v>
      </c>
      <c r="H979" s="10">
        <v>0</v>
      </c>
      <c r="I979" s="10">
        <v>0</v>
      </c>
      <c r="J979" s="10">
        <v>0</v>
      </c>
      <c r="K979" s="10">
        <v>0</v>
      </c>
      <c r="L979" s="15">
        <v>0</v>
      </c>
      <c r="M979" s="10">
        <v>0</v>
      </c>
      <c r="N979" s="10">
        <v>0</v>
      </c>
      <c r="O979" s="10">
        <v>0</v>
      </c>
      <c r="P979" s="12" t="e">
        <f>L979-#REF!</f>
        <v>#REF!</v>
      </c>
      <c r="Q979" s="1" t="e">
        <f>P979-'ВЕРНАЯ на АВГУСТ'!P979</f>
        <v>#REF!</v>
      </c>
    </row>
    <row r="980" spans="1:17" ht="36" x14ac:dyDescent="0.25">
      <c r="A980" s="71"/>
      <c r="B980" s="71"/>
      <c r="C980" s="9" t="s">
        <v>10</v>
      </c>
      <c r="D980" s="10">
        <f t="shared" si="120"/>
        <v>670</v>
      </c>
      <c r="E980" s="10">
        <v>220</v>
      </c>
      <c r="F980" s="10">
        <v>223</v>
      </c>
      <c r="G980" s="10">
        <v>227</v>
      </c>
      <c r="H980" s="10">
        <v>0</v>
      </c>
      <c r="I980" s="10">
        <v>0</v>
      </c>
      <c r="J980" s="10">
        <v>0</v>
      </c>
      <c r="K980" s="10">
        <v>0</v>
      </c>
      <c r="L980" s="15">
        <v>0</v>
      </c>
      <c r="M980" s="10">
        <v>0</v>
      </c>
      <c r="N980" s="10">
        <v>0</v>
      </c>
      <c r="O980" s="10">
        <v>0</v>
      </c>
      <c r="P980" s="12" t="e">
        <f>L980-#REF!</f>
        <v>#REF!</v>
      </c>
      <c r="Q980" s="1" t="e">
        <f>P980-'ВЕРНАЯ на АВГУСТ'!P980</f>
        <v>#REF!</v>
      </c>
    </row>
    <row r="981" spans="1:17" x14ac:dyDescent="0.25">
      <c r="A981" s="9"/>
      <c r="B981" s="9"/>
      <c r="C981" s="9"/>
      <c r="D981" s="10">
        <f t="shared" si="120"/>
        <v>0</v>
      </c>
      <c r="E981" s="10"/>
      <c r="F981" s="10"/>
      <c r="G981" s="10"/>
      <c r="H981" s="10"/>
      <c r="I981" s="10"/>
      <c r="J981" s="10"/>
      <c r="K981" s="10"/>
      <c r="L981" s="15"/>
      <c r="M981" s="10"/>
      <c r="N981" s="10"/>
      <c r="O981" s="10"/>
      <c r="P981" s="12" t="e">
        <f>L981-#REF!</f>
        <v>#REF!</v>
      </c>
      <c r="Q981" s="1" t="e">
        <f>P981-'ВЕРНАЯ на АВГУСТ'!P981</f>
        <v>#REF!</v>
      </c>
    </row>
    <row r="982" spans="1:17" x14ac:dyDescent="0.25">
      <c r="A982" s="71" t="s">
        <v>153</v>
      </c>
      <c r="B982" s="71" t="s">
        <v>154</v>
      </c>
      <c r="C982" s="9" t="s">
        <v>6</v>
      </c>
      <c r="D982" s="10">
        <f t="shared" si="120"/>
        <v>3010</v>
      </c>
      <c r="E982" s="10">
        <v>10</v>
      </c>
      <c r="F982" s="10">
        <v>250</v>
      </c>
      <c r="G982" s="10">
        <v>250</v>
      </c>
      <c r="H982" s="10">
        <v>0</v>
      </c>
      <c r="I982" s="10">
        <v>2500</v>
      </c>
      <c r="J982" s="10">
        <v>0</v>
      </c>
      <c r="K982" s="10">
        <v>0</v>
      </c>
      <c r="L982" s="15">
        <v>0</v>
      </c>
      <c r="M982" s="10">
        <v>0</v>
      </c>
      <c r="N982" s="10">
        <v>0</v>
      </c>
      <c r="O982" s="10">
        <v>0</v>
      </c>
      <c r="P982" s="12" t="e">
        <f>L982-#REF!</f>
        <v>#REF!</v>
      </c>
      <c r="Q982" s="1" t="e">
        <f>P982-'ВЕРНАЯ на АВГУСТ'!P982</f>
        <v>#REF!</v>
      </c>
    </row>
    <row r="983" spans="1:17" x14ac:dyDescent="0.25">
      <c r="A983" s="71"/>
      <c r="B983" s="71"/>
      <c r="C983" s="9" t="s">
        <v>7</v>
      </c>
      <c r="D983" s="10">
        <f t="shared" si="120"/>
        <v>2510</v>
      </c>
      <c r="E983" s="10">
        <v>10</v>
      </c>
      <c r="F983" s="10">
        <v>0</v>
      </c>
      <c r="G983" s="10">
        <v>0</v>
      </c>
      <c r="H983" s="10">
        <v>0</v>
      </c>
      <c r="I983" s="10">
        <v>2500</v>
      </c>
      <c r="J983" s="10">
        <v>0</v>
      </c>
      <c r="K983" s="10">
        <v>0</v>
      </c>
      <c r="L983" s="15">
        <v>0</v>
      </c>
      <c r="M983" s="10">
        <v>0</v>
      </c>
      <c r="N983" s="10">
        <v>0</v>
      </c>
      <c r="O983" s="10">
        <v>0</v>
      </c>
      <c r="P983" s="12" t="e">
        <f>L983-#REF!</f>
        <v>#REF!</v>
      </c>
      <c r="Q983" s="1" t="e">
        <f>P983-'ВЕРНАЯ на АВГУСТ'!P983</f>
        <v>#REF!</v>
      </c>
    </row>
    <row r="984" spans="1:17" ht="24" x14ac:dyDescent="0.25">
      <c r="A984" s="71"/>
      <c r="B984" s="71"/>
      <c r="C984" s="9" t="s">
        <v>8</v>
      </c>
      <c r="D984" s="10">
        <f t="shared" si="120"/>
        <v>0</v>
      </c>
      <c r="E984" s="10">
        <v>0</v>
      </c>
      <c r="F984" s="10">
        <v>0</v>
      </c>
      <c r="G984" s="10">
        <v>0</v>
      </c>
      <c r="H984" s="10">
        <v>0</v>
      </c>
      <c r="I984" s="10">
        <v>0</v>
      </c>
      <c r="J984" s="10">
        <v>0</v>
      </c>
      <c r="K984" s="10">
        <v>0</v>
      </c>
      <c r="L984" s="15">
        <v>0</v>
      </c>
      <c r="M984" s="10">
        <v>0</v>
      </c>
      <c r="N984" s="10">
        <v>0</v>
      </c>
      <c r="O984" s="10">
        <v>0</v>
      </c>
      <c r="P984" s="12" t="e">
        <f>L984-#REF!</f>
        <v>#REF!</v>
      </c>
      <c r="Q984" s="1" t="e">
        <f>P984-'ВЕРНАЯ на АВГУСТ'!P984</f>
        <v>#REF!</v>
      </c>
    </row>
    <row r="985" spans="1:17" ht="24" x14ac:dyDescent="0.25">
      <c r="A985" s="71"/>
      <c r="B985" s="71"/>
      <c r="C985" s="9" t="s">
        <v>9</v>
      </c>
      <c r="D985" s="10">
        <f t="shared" si="120"/>
        <v>0</v>
      </c>
      <c r="E985" s="10">
        <v>0</v>
      </c>
      <c r="F985" s="10">
        <v>0</v>
      </c>
      <c r="G985" s="10">
        <v>0</v>
      </c>
      <c r="H985" s="10">
        <v>0</v>
      </c>
      <c r="I985" s="10">
        <v>0</v>
      </c>
      <c r="J985" s="10">
        <v>0</v>
      </c>
      <c r="K985" s="10">
        <v>0</v>
      </c>
      <c r="L985" s="15">
        <v>0</v>
      </c>
      <c r="M985" s="10">
        <v>0</v>
      </c>
      <c r="N985" s="10">
        <v>0</v>
      </c>
      <c r="O985" s="10">
        <v>0</v>
      </c>
      <c r="P985" s="12" t="e">
        <f>L985-#REF!</f>
        <v>#REF!</v>
      </c>
      <c r="Q985" s="1" t="e">
        <f>P985-'ВЕРНАЯ на АВГУСТ'!P985</f>
        <v>#REF!</v>
      </c>
    </row>
    <row r="986" spans="1:17" ht="61.5" customHeight="1" x14ac:dyDescent="0.25">
      <c r="A986" s="71"/>
      <c r="B986" s="71"/>
      <c r="C986" s="9" t="s">
        <v>10</v>
      </c>
      <c r="D986" s="10">
        <f t="shared" si="120"/>
        <v>500</v>
      </c>
      <c r="E986" s="10">
        <v>0</v>
      </c>
      <c r="F986" s="10">
        <v>250</v>
      </c>
      <c r="G986" s="10">
        <v>250</v>
      </c>
      <c r="H986" s="10">
        <v>0</v>
      </c>
      <c r="I986" s="10">
        <v>0</v>
      </c>
      <c r="J986" s="10">
        <v>0</v>
      </c>
      <c r="K986" s="10">
        <v>0</v>
      </c>
      <c r="L986" s="15">
        <v>0</v>
      </c>
      <c r="M986" s="10">
        <v>0</v>
      </c>
      <c r="N986" s="10">
        <v>0</v>
      </c>
      <c r="O986" s="10">
        <v>0</v>
      </c>
      <c r="P986" s="12" t="e">
        <f>L986-#REF!</f>
        <v>#REF!</v>
      </c>
      <c r="Q986" s="1" t="e">
        <f>P986-'ВЕРНАЯ на АВГУСТ'!P986</f>
        <v>#REF!</v>
      </c>
    </row>
    <row r="987" spans="1:17" x14ac:dyDescent="0.25">
      <c r="A987" s="9"/>
      <c r="B987" s="9"/>
      <c r="C987" s="9"/>
      <c r="D987" s="10">
        <f t="shared" si="120"/>
        <v>0</v>
      </c>
      <c r="E987" s="10"/>
      <c r="F987" s="10"/>
      <c r="G987" s="10"/>
      <c r="H987" s="10"/>
      <c r="I987" s="10"/>
      <c r="J987" s="10"/>
      <c r="K987" s="10"/>
      <c r="L987" s="15"/>
      <c r="M987" s="10"/>
      <c r="N987" s="10"/>
      <c r="O987" s="10"/>
      <c r="P987" s="12" t="e">
        <f>L987-#REF!</f>
        <v>#REF!</v>
      </c>
      <c r="Q987" s="1" t="e">
        <f>P987-'ВЕРНАЯ на АВГУСТ'!P987</f>
        <v>#REF!</v>
      </c>
    </row>
    <row r="988" spans="1:17" x14ac:dyDescent="0.25">
      <c r="A988" s="71" t="s">
        <v>155</v>
      </c>
      <c r="B988" s="71" t="s">
        <v>156</v>
      </c>
      <c r="C988" s="9" t="s">
        <v>6</v>
      </c>
      <c r="D988" s="10">
        <f t="shared" si="120"/>
        <v>10133</v>
      </c>
      <c r="E988" s="10">
        <v>0</v>
      </c>
      <c r="F988" s="10">
        <v>0</v>
      </c>
      <c r="G988" s="10">
        <v>0</v>
      </c>
      <c r="H988" s="10">
        <v>5407.5</v>
      </c>
      <c r="I988" s="10">
        <v>925.5</v>
      </c>
      <c r="J988" s="10">
        <v>1400</v>
      </c>
      <c r="K988" s="10">
        <v>1200</v>
      </c>
      <c r="L988" s="15">
        <v>1200</v>
      </c>
      <c r="M988" s="10">
        <v>0</v>
      </c>
      <c r="N988" s="10">
        <v>0</v>
      </c>
      <c r="O988" s="10">
        <v>0</v>
      </c>
      <c r="P988" s="12" t="e">
        <f>L988-#REF!</f>
        <v>#REF!</v>
      </c>
      <c r="Q988" s="1" t="e">
        <f>P988-'ВЕРНАЯ на АВГУСТ'!P988</f>
        <v>#REF!</v>
      </c>
    </row>
    <row r="989" spans="1:17" x14ac:dyDescent="0.25">
      <c r="A989" s="71"/>
      <c r="B989" s="71"/>
      <c r="C989" s="9" t="s">
        <v>7</v>
      </c>
      <c r="D989" s="10">
        <f t="shared" si="120"/>
        <v>1394</v>
      </c>
      <c r="E989" s="10">
        <v>0</v>
      </c>
      <c r="F989" s="10">
        <v>0</v>
      </c>
      <c r="G989" s="10">
        <v>0</v>
      </c>
      <c r="H989" s="10">
        <v>865.2</v>
      </c>
      <c r="I989" s="10">
        <v>101.8</v>
      </c>
      <c r="J989" s="10">
        <v>163</v>
      </c>
      <c r="K989" s="10">
        <v>132</v>
      </c>
      <c r="L989" s="15">
        <v>132</v>
      </c>
      <c r="M989" s="9"/>
      <c r="N989" s="9"/>
      <c r="O989" s="9"/>
      <c r="P989" s="12" t="e">
        <f>L989-#REF!</f>
        <v>#REF!</v>
      </c>
      <c r="Q989" s="1" t="e">
        <f>P989-'ВЕРНАЯ на АВГУСТ'!P989</f>
        <v>#REF!</v>
      </c>
    </row>
    <row r="990" spans="1:17" ht="24" x14ac:dyDescent="0.25">
      <c r="A990" s="71"/>
      <c r="B990" s="71"/>
      <c r="C990" s="9" t="s">
        <v>8</v>
      </c>
      <c r="D990" s="10">
        <f t="shared" si="120"/>
        <v>8739</v>
      </c>
      <c r="E990" s="10">
        <v>0</v>
      </c>
      <c r="F990" s="10">
        <v>0</v>
      </c>
      <c r="G990" s="10">
        <v>0</v>
      </c>
      <c r="H990" s="10">
        <v>4542.3</v>
      </c>
      <c r="I990" s="10">
        <v>823.7</v>
      </c>
      <c r="J990" s="10">
        <v>1237</v>
      </c>
      <c r="K990" s="10">
        <v>1068</v>
      </c>
      <c r="L990" s="15">
        <v>1068</v>
      </c>
      <c r="M990" s="10">
        <v>0</v>
      </c>
      <c r="N990" s="10">
        <v>0</v>
      </c>
      <c r="O990" s="10">
        <v>0</v>
      </c>
      <c r="P990" s="12" t="e">
        <f>L990-#REF!</f>
        <v>#REF!</v>
      </c>
      <c r="Q990" s="1" t="e">
        <f>P990-'ВЕРНАЯ на АВГУСТ'!P990</f>
        <v>#REF!</v>
      </c>
    </row>
    <row r="991" spans="1:17" ht="24" x14ac:dyDescent="0.25">
      <c r="A991" s="71"/>
      <c r="B991" s="71"/>
      <c r="C991" s="9" t="s">
        <v>9</v>
      </c>
      <c r="D991" s="10">
        <f t="shared" si="120"/>
        <v>0</v>
      </c>
      <c r="E991" s="10">
        <v>0</v>
      </c>
      <c r="F991" s="10">
        <v>0</v>
      </c>
      <c r="G991" s="10">
        <v>0</v>
      </c>
      <c r="H991" s="10">
        <v>0</v>
      </c>
      <c r="I991" s="10">
        <v>0</v>
      </c>
      <c r="J991" s="10">
        <v>0</v>
      </c>
      <c r="K991" s="10">
        <v>0</v>
      </c>
      <c r="L991" s="15">
        <v>0</v>
      </c>
      <c r="M991" s="10">
        <v>0</v>
      </c>
      <c r="N991" s="10">
        <v>0</v>
      </c>
      <c r="O991" s="10">
        <v>0</v>
      </c>
      <c r="P991" s="12" t="e">
        <f>L991-#REF!</f>
        <v>#REF!</v>
      </c>
      <c r="Q991" s="1" t="e">
        <f>P991-'ВЕРНАЯ на АВГУСТ'!P991</f>
        <v>#REF!</v>
      </c>
    </row>
    <row r="992" spans="1:17" ht="48.75" customHeight="1" x14ac:dyDescent="0.25">
      <c r="A992" s="71"/>
      <c r="B992" s="71"/>
      <c r="C992" s="9" t="s">
        <v>10</v>
      </c>
      <c r="D992" s="10">
        <f t="shared" si="120"/>
        <v>0</v>
      </c>
      <c r="E992" s="10">
        <v>0</v>
      </c>
      <c r="F992" s="10">
        <v>0</v>
      </c>
      <c r="G992" s="10">
        <v>0</v>
      </c>
      <c r="H992" s="10">
        <v>0</v>
      </c>
      <c r="I992" s="10">
        <v>0</v>
      </c>
      <c r="J992" s="10">
        <v>0</v>
      </c>
      <c r="K992" s="10">
        <v>0</v>
      </c>
      <c r="L992" s="15">
        <v>0</v>
      </c>
      <c r="M992" s="10">
        <v>0</v>
      </c>
      <c r="N992" s="10">
        <v>0</v>
      </c>
      <c r="O992" s="10">
        <v>0</v>
      </c>
      <c r="P992" s="12" t="e">
        <f>L992-#REF!</f>
        <v>#REF!</v>
      </c>
      <c r="Q992" s="1" t="e">
        <f>P992-'ВЕРНАЯ на АВГУСТ'!P992</f>
        <v>#REF!</v>
      </c>
    </row>
    <row r="993" spans="1:17" x14ac:dyDescent="0.25">
      <c r="A993" s="9"/>
      <c r="B993" s="9"/>
      <c r="C993" s="9"/>
      <c r="D993" s="10">
        <f t="shared" si="120"/>
        <v>0</v>
      </c>
      <c r="E993" s="10"/>
      <c r="F993" s="10"/>
      <c r="G993" s="10"/>
      <c r="H993" s="10"/>
      <c r="I993" s="10"/>
      <c r="J993" s="10"/>
      <c r="K993" s="10"/>
      <c r="L993" s="15"/>
      <c r="M993" s="10"/>
      <c r="N993" s="10"/>
      <c r="O993" s="10"/>
      <c r="P993" s="12" t="e">
        <f>L993-#REF!</f>
        <v>#REF!</v>
      </c>
      <c r="Q993" s="1" t="e">
        <f>P993-'ВЕРНАЯ на АВГУСТ'!P993</f>
        <v>#REF!</v>
      </c>
    </row>
    <row r="994" spans="1:17" x14ac:dyDescent="0.25">
      <c r="A994" s="71" t="s">
        <v>157</v>
      </c>
      <c r="B994" s="71" t="s">
        <v>158</v>
      </c>
      <c r="C994" s="9" t="s">
        <v>6</v>
      </c>
      <c r="D994" s="10">
        <f t="shared" si="120"/>
        <v>6970.3</v>
      </c>
      <c r="E994" s="10">
        <v>0</v>
      </c>
      <c r="F994" s="10">
        <v>0</v>
      </c>
      <c r="G994" s="10">
        <v>0</v>
      </c>
      <c r="H994" s="10">
        <v>3170.3</v>
      </c>
      <c r="I994" s="10">
        <v>1500</v>
      </c>
      <c r="J994" s="10">
        <v>950</v>
      </c>
      <c r="K994" s="10">
        <v>950</v>
      </c>
      <c r="L994" s="15">
        <v>400</v>
      </c>
      <c r="M994" s="10">
        <v>0</v>
      </c>
      <c r="N994" s="10">
        <v>0</v>
      </c>
      <c r="O994" s="10">
        <v>0</v>
      </c>
      <c r="P994" s="12" t="e">
        <f>L994-#REF!</f>
        <v>#REF!</v>
      </c>
      <c r="Q994" s="1" t="e">
        <f>P994-'ВЕРНАЯ на АВГУСТ'!P994</f>
        <v>#REF!</v>
      </c>
    </row>
    <row r="995" spans="1:17" x14ac:dyDescent="0.25">
      <c r="A995" s="71"/>
      <c r="B995" s="71"/>
      <c r="C995" s="9" t="s">
        <v>7</v>
      </c>
      <c r="D995" s="10">
        <f t="shared" si="120"/>
        <v>931.5</v>
      </c>
      <c r="E995" s="10">
        <v>0</v>
      </c>
      <c r="F995" s="10">
        <v>0</v>
      </c>
      <c r="G995" s="10">
        <v>0</v>
      </c>
      <c r="H995" s="10">
        <v>507.3</v>
      </c>
      <c r="I995" s="10">
        <v>165</v>
      </c>
      <c r="J995" s="10">
        <v>110.7</v>
      </c>
      <c r="K995" s="10">
        <v>104.5</v>
      </c>
      <c r="L995" s="15">
        <v>44</v>
      </c>
      <c r="M995" s="10">
        <v>0</v>
      </c>
      <c r="N995" s="10">
        <v>0</v>
      </c>
      <c r="O995" s="10">
        <v>0</v>
      </c>
      <c r="P995" s="12" t="e">
        <f>L995-#REF!</f>
        <v>#REF!</v>
      </c>
      <c r="Q995" s="1" t="e">
        <f>P995-'ВЕРНАЯ на АВГУСТ'!P995</f>
        <v>#REF!</v>
      </c>
    </row>
    <row r="996" spans="1:17" ht="24" x14ac:dyDescent="0.25">
      <c r="A996" s="71"/>
      <c r="B996" s="71"/>
      <c r="C996" s="9" t="s">
        <v>8</v>
      </c>
      <c r="D996" s="10">
        <f t="shared" si="120"/>
        <v>6038.8</v>
      </c>
      <c r="E996" s="10">
        <v>0</v>
      </c>
      <c r="F996" s="10">
        <v>0</v>
      </c>
      <c r="G996" s="10">
        <v>0</v>
      </c>
      <c r="H996" s="10">
        <v>2663</v>
      </c>
      <c r="I996" s="10">
        <v>1335</v>
      </c>
      <c r="J996" s="10">
        <v>839.3</v>
      </c>
      <c r="K996" s="10">
        <v>845.5</v>
      </c>
      <c r="L996" s="15">
        <v>356</v>
      </c>
      <c r="M996" s="10">
        <v>0</v>
      </c>
      <c r="N996" s="10">
        <v>0</v>
      </c>
      <c r="O996" s="10">
        <v>0</v>
      </c>
      <c r="P996" s="12" t="e">
        <f>L996-#REF!</f>
        <v>#REF!</v>
      </c>
      <c r="Q996" s="1" t="e">
        <f>P996-'ВЕРНАЯ на АВГУСТ'!P996</f>
        <v>#REF!</v>
      </c>
    </row>
    <row r="997" spans="1:17" ht="24" x14ac:dyDescent="0.25">
      <c r="A997" s="71"/>
      <c r="B997" s="71"/>
      <c r="C997" s="9" t="s">
        <v>9</v>
      </c>
      <c r="D997" s="10">
        <f t="shared" si="120"/>
        <v>0</v>
      </c>
      <c r="E997" s="10">
        <v>0</v>
      </c>
      <c r="F997" s="10">
        <v>0</v>
      </c>
      <c r="G997" s="10">
        <v>0</v>
      </c>
      <c r="H997" s="10">
        <v>0</v>
      </c>
      <c r="I997" s="10">
        <v>0</v>
      </c>
      <c r="J997" s="10">
        <v>0</v>
      </c>
      <c r="K997" s="10">
        <v>0</v>
      </c>
      <c r="L997" s="15">
        <v>0</v>
      </c>
      <c r="M997" s="10">
        <v>0</v>
      </c>
      <c r="N997" s="10">
        <v>0</v>
      </c>
      <c r="O997" s="10">
        <v>0</v>
      </c>
      <c r="P997" s="12" t="e">
        <f>L997-#REF!</f>
        <v>#REF!</v>
      </c>
      <c r="Q997" s="1" t="e">
        <f>P997-'ВЕРНАЯ на АВГУСТ'!P997</f>
        <v>#REF!</v>
      </c>
    </row>
    <row r="998" spans="1:17" ht="50.25" customHeight="1" x14ac:dyDescent="0.25">
      <c r="A998" s="71"/>
      <c r="B998" s="71"/>
      <c r="C998" s="9" t="s">
        <v>10</v>
      </c>
      <c r="D998" s="10">
        <f t="shared" si="120"/>
        <v>0</v>
      </c>
      <c r="E998" s="10">
        <v>0</v>
      </c>
      <c r="F998" s="10">
        <v>0</v>
      </c>
      <c r="G998" s="10">
        <v>0</v>
      </c>
      <c r="H998" s="10">
        <v>0</v>
      </c>
      <c r="I998" s="10">
        <v>0</v>
      </c>
      <c r="J998" s="10">
        <v>0</v>
      </c>
      <c r="K998" s="10">
        <v>0</v>
      </c>
      <c r="L998" s="15">
        <v>0</v>
      </c>
      <c r="M998" s="10">
        <v>0</v>
      </c>
      <c r="N998" s="10">
        <v>0</v>
      </c>
      <c r="O998" s="10">
        <v>0</v>
      </c>
      <c r="P998" s="12" t="e">
        <f>L998-#REF!</f>
        <v>#REF!</v>
      </c>
      <c r="Q998" s="1" t="e">
        <f>P998-'ВЕРНАЯ на АВГУСТ'!P998</f>
        <v>#REF!</v>
      </c>
    </row>
    <row r="999" spans="1:17" x14ac:dyDescent="0.25">
      <c r="A999" s="9"/>
      <c r="B999" s="9"/>
      <c r="C999" s="9"/>
      <c r="D999" s="10">
        <f t="shared" si="120"/>
        <v>0</v>
      </c>
      <c r="E999" s="10"/>
      <c r="F999" s="10"/>
      <c r="G999" s="10"/>
      <c r="H999" s="10"/>
      <c r="I999" s="10"/>
      <c r="J999" s="10"/>
      <c r="K999" s="10"/>
      <c r="L999" s="15"/>
      <c r="M999" s="10"/>
      <c r="N999" s="10"/>
      <c r="O999" s="10"/>
      <c r="P999" s="12" t="e">
        <f>L999-#REF!</f>
        <v>#REF!</v>
      </c>
      <c r="Q999" s="1" t="e">
        <f>P999-'ВЕРНАЯ на АВГУСТ'!P999</f>
        <v>#REF!</v>
      </c>
    </row>
    <row r="1000" spans="1:17" x14ac:dyDescent="0.25">
      <c r="A1000" s="71" t="s">
        <v>159</v>
      </c>
      <c r="B1000" s="71" t="s">
        <v>160</v>
      </c>
      <c r="C1000" s="9" t="s">
        <v>6</v>
      </c>
      <c r="D1000" s="10">
        <f t="shared" si="120"/>
        <v>0</v>
      </c>
      <c r="E1000" s="10">
        <v>0</v>
      </c>
      <c r="F1000" s="10">
        <v>0</v>
      </c>
      <c r="G1000" s="10">
        <v>0</v>
      </c>
      <c r="H1000" s="10">
        <v>0</v>
      </c>
      <c r="I1000" s="10">
        <v>0</v>
      </c>
      <c r="J1000" s="10">
        <v>0</v>
      </c>
      <c r="K1000" s="10">
        <v>0</v>
      </c>
      <c r="L1000" s="15">
        <v>0</v>
      </c>
      <c r="M1000" s="10">
        <v>0</v>
      </c>
      <c r="N1000" s="10">
        <v>0</v>
      </c>
      <c r="O1000" s="10">
        <v>0</v>
      </c>
      <c r="P1000" s="12" t="e">
        <f>L1000-#REF!</f>
        <v>#REF!</v>
      </c>
      <c r="Q1000" s="1" t="e">
        <f>P1000-'ВЕРНАЯ на АВГУСТ'!P1000</f>
        <v>#REF!</v>
      </c>
    </row>
    <row r="1001" spans="1:17" x14ac:dyDescent="0.25">
      <c r="A1001" s="71"/>
      <c r="B1001" s="71"/>
      <c r="C1001" s="9" t="s">
        <v>7</v>
      </c>
      <c r="D1001" s="10">
        <f t="shared" si="120"/>
        <v>0</v>
      </c>
      <c r="E1001" s="10">
        <v>0</v>
      </c>
      <c r="F1001" s="10">
        <v>0</v>
      </c>
      <c r="G1001" s="10">
        <v>0</v>
      </c>
      <c r="H1001" s="10">
        <v>0</v>
      </c>
      <c r="I1001" s="10">
        <v>0</v>
      </c>
      <c r="J1001" s="10">
        <v>0</v>
      </c>
      <c r="K1001" s="10">
        <v>0</v>
      </c>
      <c r="L1001" s="15">
        <v>0</v>
      </c>
      <c r="M1001" s="10">
        <v>0</v>
      </c>
      <c r="N1001" s="10">
        <v>0</v>
      </c>
      <c r="O1001" s="10">
        <v>0</v>
      </c>
      <c r="P1001" s="12" t="e">
        <f>L1001-#REF!</f>
        <v>#REF!</v>
      </c>
      <c r="Q1001" s="1" t="e">
        <f>P1001-'ВЕРНАЯ на АВГУСТ'!P1001</f>
        <v>#REF!</v>
      </c>
    </row>
    <row r="1002" spans="1:17" ht="24" x14ac:dyDescent="0.25">
      <c r="A1002" s="71"/>
      <c r="B1002" s="71"/>
      <c r="C1002" s="9" t="s">
        <v>8</v>
      </c>
      <c r="D1002" s="10">
        <f t="shared" si="120"/>
        <v>0</v>
      </c>
      <c r="E1002" s="10">
        <v>0</v>
      </c>
      <c r="F1002" s="10">
        <v>0</v>
      </c>
      <c r="G1002" s="10">
        <v>0</v>
      </c>
      <c r="H1002" s="10">
        <v>0</v>
      </c>
      <c r="I1002" s="10">
        <v>0</v>
      </c>
      <c r="J1002" s="10">
        <v>0</v>
      </c>
      <c r="K1002" s="10">
        <v>0</v>
      </c>
      <c r="L1002" s="15">
        <v>0</v>
      </c>
      <c r="M1002" s="10">
        <v>0</v>
      </c>
      <c r="N1002" s="10">
        <v>0</v>
      </c>
      <c r="O1002" s="10">
        <v>0</v>
      </c>
      <c r="P1002" s="12" t="e">
        <f>L1002-#REF!</f>
        <v>#REF!</v>
      </c>
      <c r="Q1002" s="1" t="e">
        <f>P1002-'ВЕРНАЯ на АВГУСТ'!P1002</f>
        <v>#REF!</v>
      </c>
    </row>
    <row r="1003" spans="1:17" ht="24" x14ac:dyDescent="0.25">
      <c r="A1003" s="71"/>
      <c r="B1003" s="71"/>
      <c r="C1003" s="9" t="s">
        <v>9</v>
      </c>
      <c r="D1003" s="10">
        <f t="shared" si="120"/>
        <v>0</v>
      </c>
      <c r="E1003" s="10">
        <v>0</v>
      </c>
      <c r="F1003" s="10">
        <v>0</v>
      </c>
      <c r="G1003" s="10">
        <v>0</v>
      </c>
      <c r="H1003" s="10">
        <v>0</v>
      </c>
      <c r="I1003" s="10">
        <v>0</v>
      </c>
      <c r="J1003" s="10">
        <v>0</v>
      </c>
      <c r="K1003" s="10">
        <v>0</v>
      </c>
      <c r="L1003" s="15">
        <v>0</v>
      </c>
      <c r="M1003" s="10">
        <v>0</v>
      </c>
      <c r="N1003" s="10">
        <v>0</v>
      </c>
      <c r="O1003" s="10">
        <v>0</v>
      </c>
      <c r="P1003" s="12" t="e">
        <f>L1003-#REF!</f>
        <v>#REF!</v>
      </c>
      <c r="Q1003" s="1" t="e">
        <f>P1003-'ВЕРНАЯ на АВГУСТ'!P1003</f>
        <v>#REF!</v>
      </c>
    </row>
    <row r="1004" spans="1:17" ht="36" x14ac:dyDescent="0.25">
      <c r="A1004" s="71"/>
      <c r="B1004" s="71"/>
      <c r="C1004" s="9" t="s">
        <v>10</v>
      </c>
      <c r="D1004" s="10">
        <f t="shared" si="120"/>
        <v>0</v>
      </c>
      <c r="E1004" s="10">
        <v>0</v>
      </c>
      <c r="F1004" s="10">
        <v>0</v>
      </c>
      <c r="G1004" s="10">
        <v>0</v>
      </c>
      <c r="H1004" s="10">
        <v>0</v>
      </c>
      <c r="I1004" s="10">
        <v>0</v>
      </c>
      <c r="J1004" s="10">
        <v>0</v>
      </c>
      <c r="K1004" s="10">
        <v>0</v>
      </c>
      <c r="L1004" s="15">
        <v>0</v>
      </c>
      <c r="M1004" s="10">
        <v>0</v>
      </c>
      <c r="N1004" s="10">
        <v>0</v>
      </c>
      <c r="O1004" s="10">
        <v>0</v>
      </c>
      <c r="P1004" s="12" t="e">
        <f>L1004-#REF!</f>
        <v>#REF!</v>
      </c>
      <c r="Q1004" s="1" t="e">
        <f>P1004-'ВЕРНАЯ на АВГУСТ'!P1004</f>
        <v>#REF!</v>
      </c>
    </row>
    <row r="1005" spans="1:17" x14ac:dyDescent="0.25">
      <c r="A1005" s="9"/>
      <c r="B1005" s="9"/>
      <c r="C1005" s="9"/>
      <c r="D1005" s="10">
        <f t="shared" si="120"/>
        <v>0</v>
      </c>
      <c r="E1005" s="10"/>
      <c r="F1005" s="10"/>
      <c r="G1005" s="10"/>
      <c r="H1005" s="10"/>
      <c r="I1005" s="10"/>
      <c r="J1005" s="10"/>
      <c r="K1005" s="10"/>
      <c r="L1005" s="15"/>
      <c r="M1005" s="10"/>
      <c r="N1005" s="10"/>
      <c r="O1005" s="10"/>
      <c r="P1005" s="12" t="e">
        <f>L1005-#REF!</f>
        <v>#REF!</v>
      </c>
      <c r="Q1005" s="1" t="e">
        <f>P1005-'ВЕРНАЯ на АВГУСТ'!P1005</f>
        <v>#REF!</v>
      </c>
    </row>
    <row r="1006" spans="1:17" ht="15" customHeight="1" x14ac:dyDescent="0.25">
      <c r="A1006" s="68" t="s">
        <v>161</v>
      </c>
      <c r="B1006" s="68" t="s">
        <v>162</v>
      </c>
      <c r="C1006" s="9" t="s">
        <v>6</v>
      </c>
      <c r="D1006" s="10">
        <f t="shared" si="120"/>
        <v>0</v>
      </c>
      <c r="E1006" s="10">
        <v>0</v>
      </c>
      <c r="F1006" s="10">
        <v>0</v>
      </c>
      <c r="G1006" s="10">
        <v>0</v>
      </c>
      <c r="H1006" s="10">
        <v>0</v>
      </c>
      <c r="I1006" s="10">
        <v>0</v>
      </c>
      <c r="J1006" s="10">
        <v>0</v>
      </c>
      <c r="K1006" s="10">
        <v>0</v>
      </c>
      <c r="L1006" s="15">
        <v>0</v>
      </c>
      <c r="M1006" s="10">
        <v>0</v>
      </c>
      <c r="N1006" s="10">
        <v>0</v>
      </c>
      <c r="O1006" s="10">
        <v>0</v>
      </c>
      <c r="P1006" s="12" t="e">
        <f>L1006-#REF!</f>
        <v>#REF!</v>
      </c>
      <c r="Q1006" s="1" t="e">
        <f>P1006-'ВЕРНАЯ на АВГУСТ'!P1006</f>
        <v>#REF!</v>
      </c>
    </row>
    <row r="1007" spans="1:17" x14ac:dyDescent="0.25">
      <c r="A1007" s="68"/>
      <c r="B1007" s="68"/>
      <c r="C1007" s="9" t="s">
        <v>7</v>
      </c>
      <c r="D1007" s="10">
        <f t="shared" si="120"/>
        <v>0</v>
      </c>
      <c r="E1007" s="10">
        <v>0</v>
      </c>
      <c r="F1007" s="10">
        <v>0</v>
      </c>
      <c r="G1007" s="10">
        <v>0</v>
      </c>
      <c r="H1007" s="10">
        <v>0</v>
      </c>
      <c r="I1007" s="10">
        <v>0</v>
      </c>
      <c r="J1007" s="10">
        <v>0</v>
      </c>
      <c r="K1007" s="10">
        <v>0</v>
      </c>
      <c r="L1007" s="15">
        <v>0</v>
      </c>
      <c r="M1007" s="10">
        <v>0</v>
      </c>
      <c r="N1007" s="10">
        <v>0</v>
      </c>
      <c r="O1007" s="10">
        <v>0</v>
      </c>
      <c r="P1007" s="12" t="e">
        <f>L1007-#REF!</f>
        <v>#REF!</v>
      </c>
      <c r="Q1007" s="1" t="e">
        <f>P1007-'ВЕРНАЯ на АВГУСТ'!P1007</f>
        <v>#REF!</v>
      </c>
    </row>
    <row r="1008" spans="1:17" ht="24" x14ac:dyDescent="0.25">
      <c r="A1008" s="68"/>
      <c r="B1008" s="68"/>
      <c r="C1008" s="9" t="s">
        <v>8</v>
      </c>
      <c r="D1008" s="10">
        <f>SUM(E1008:O1008)</f>
        <v>0</v>
      </c>
      <c r="E1008" s="10">
        <v>0</v>
      </c>
      <c r="F1008" s="10">
        <v>0</v>
      </c>
      <c r="G1008" s="10">
        <v>0</v>
      </c>
      <c r="H1008" s="10">
        <v>0</v>
      </c>
      <c r="I1008" s="10">
        <v>0</v>
      </c>
      <c r="J1008" s="10">
        <v>0</v>
      </c>
      <c r="K1008" s="10">
        <v>0</v>
      </c>
      <c r="L1008" s="15">
        <v>0</v>
      </c>
      <c r="M1008" s="10">
        <v>0</v>
      </c>
      <c r="N1008" s="10">
        <v>0</v>
      </c>
      <c r="O1008" s="10">
        <v>0</v>
      </c>
      <c r="P1008" s="12" t="e">
        <f>L1008-#REF!</f>
        <v>#REF!</v>
      </c>
      <c r="Q1008" s="1" t="e">
        <f>P1008-'ВЕРНАЯ на АВГУСТ'!P1008</f>
        <v>#REF!</v>
      </c>
    </row>
    <row r="1009" spans="1:17" ht="24" x14ac:dyDescent="0.25">
      <c r="A1009" s="68"/>
      <c r="B1009" s="68"/>
      <c r="C1009" s="9" t="s">
        <v>9</v>
      </c>
      <c r="D1009" s="10">
        <f>SUM(E1009:O1009)</f>
        <v>0</v>
      </c>
      <c r="E1009" s="10">
        <v>0</v>
      </c>
      <c r="F1009" s="10">
        <v>0</v>
      </c>
      <c r="G1009" s="10">
        <v>0</v>
      </c>
      <c r="H1009" s="10">
        <v>0</v>
      </c>
      <c r="I1009" s="10">
        <v>0</v>
      </c>
      <c r="J1009" s="10">
        <v>0</v>
      </c>
      <c r="K1009" s="10">
        <v>0</v>
      </c>
      <c r="L1009" s="15">
        <v>0</v>
      </c>
      <c r="M1009" s="10">
        <v>0</v>
      </c>
      <c r="N1009" s="10">
        <v>0</v>
      </c>
      <c r="O1009" s="10">
        <v>0</v>
      </c>
      <c r="P1009" s="12" t="e">
        <f>L1009-#REF!</f>
        <v>#REF!</v>
      </c>
      <c r="Q1009" s="1" t="e">
        <f>P1009-'ВЕРНАЯ на АВГУСТ'!P1009</f>
        <v>#REF!</v>
      </c>
    </row>
    <row r="1010" spans="1:17" ht="36" x14ac:dyDescent="0.25">
      <c r="A1010" s="68"/>
      <c r="B1010" s="68"/>
      <c r="C1010" s="9" t="s">
        <v>10</v>
      </c>
      <c r="D1010" s="10">
        <f>SUM(E1010:O1010)</f>
        <v>0</v>
      </c>
      <c r="E1010" s="10">
        <v>0</v>
      </c>
      <c r="F1010" s="10">
        <v>0</v>
      </c>
      <c r="G1010" s="10">
        <v>0</v>
      </c>
      <c r="H1010" s="10">
        <v>0</v>
      </c>
      <c r="I1010" s="10">
        <v>0</v>
      </c>
      <c r="J1010" s="10">
        <v>0</v>
      </c>
      <c r="K1010" s="10">
        <v>0</v>
      </c>
      <c r="L1010" s="15">
        <v>0</v>
      </c>
      <c r="M1010" s="10">
        <v>0</v>
      </c>
      <c r="N1010" s="10">
        <v>0</v>
      </c>
      <c r="O1010" s="10">
        <v>0</v>
      </c>
      <c r="P1010" s="12" t="e">
        <f>L1010-#REF!</f>
        <v>#REF!</v>
      </c>
      <c r="Q1010" s="1" t="e">
        <f>P1010-'ВЕРНАЯ на АВГУСТ'!P1010</f>
        <v>#REF!</v>
      </c>
    </row>
    <row r="1011" spans="1:17" x14ac:dyDescent="0.25">
      <c r="A1011" s="68"/>
      <c r="B1011" s="68"/>
      <c r="C1011" s="5"/>
      <c r="D1011" s="10">
        <f>SUM(E1011:O1011)</f>
        <v>0</v>
      </c>
      <c r="E1011" s="5"/>
      <c r="F1011" s="5"/>
      <c r="G1011" s="5"/>
      <c r="H1011" s="5"/>
      <c r="I1011" s="5"/>
      <c r="J1011" s="5"/>
      <c r="K1011" s="5"/>
      <c r="L1011" s="18"/>
      <c r="M1011" s="5"/>
      <c r="N1011" s="5"/>
      <c r="O1011" s="5"/>
      <c r="P1011" s="12" t="e">
        <f>L1011-#REF!</f>
        <v>#REF!</v>
      </c>
      <c r="Q1011" s="1" t="e">
        <f>P1011-'ВЕРНАЯ на АВГУСТ'!P1011</f>
        <v>#REF!</v>
      </c>
    </row>
  </sheetData>
  <autoFilter ref="A3:D410"/>
  <mergeCells count="311">
    <mergeCell ref="A1000:A1004"/>
    <mergeCell ref="B1000:B1004"/>
    <mergeCell ref="A1006:A1011"/>
    <mergeCell ref="B1006:B1011"/>
    <mergeCell ref="A982:A986"/>
    <mergeCell ref="B982:B986"/>
    <mergeCell ref="A988:A992"/>
    <mergeCell ref="B988:B992"/>
    <mergeCell ref="A994:A998"/>
    <mergeCell ref="B994:B998"/>
    <mergeCell ref="A964:A968"/>
    <mergeCell ref="B964:B968"/>
    <mergeCell ref="A970:A974"/>
    <mergeCell ref="B970:B974"/>
    <mergeCell ref="A976:A980"/>
    <mergeCell ref="B976:B980"/>
    <mergeCell ref="A946:A950"/>
    <mergeCell ref="B946:B950"/>
    <mergeCell ref="A952:A956"/>
    <mergeCell ref="B952:B956"/>
    <mergeCell ref="A958:A962"/>
    <mergeCell ref="B958:B962"/>
    <mergeCell ref="A928:A932"/>
    <mergeCell ref="B928:B932"/>
    <mergeCell ref="A934:A938"/>
    <mergeCell ref="B934:B938"/>
    <mergeCell ref="A940:A944"/>
    <mergeCell ref="B940:B944"/>
    <mergeCell ref="A910:A914"/>
    <mergeCell ref="B910:B914"/>
    <mergeCell ref="A916:A920"/>
    <mergeCell ref="B916:B920"/>
    <mergeCell ref="A922:A926"/>
    <mergeCell ref="B922:B926"/>
    <mergeCell ref="A892:A896"/>
    <mergeCell ref="B892:B896"/>
    <mergeCell ref="A898:A902"/>
    <mergeCell ref="B898:B902"/>
    <mergeCell ref="A904:A908"/>
    <mergeCell ref="B904:B908"/>
    <mergeCell ref="A873:A878"/>
    <mergeCell ref="B873:B878"/>
    <mergeCell ref="A879:O879"/>
    <mergeCell ref="A880:A884"/>
    <mergeCell ref="B880:B884"/>
    <mergeCell ref="A886:A890"/>
    <mergeCell ref="B886:B890"/>
    <mergeCell ref="A855:A859"/>
    <mergeCell ref="B855:B859"/>
    <mergeCell ref="A861:A865"/>
    <mergeCell ref="B861:B865"/>
    <mergeCell ref="A867:A871"/>
    <mergeCell ref="B867:B871"/>
    <mergeCell ref="A829:A847"/>
    <mergeCell ref="B829:B833"/>
    <mergeCell ref="B835:K835"/>
    <mergeCell ref="B836:B840"/>
    <mergeCell ref="B842:B847"/>
    <mergeCell ref="A849:A853"/>
    <mergeCell ref="B849:B853"/>
    <mergeCell ref="A811:A815"/>
    <mergeCell ref="B811:B815"/>
    <mergeCell ref="A817:A821"/>
    <mergeCell ref="B817:B821"/>
    <mergeCell ref="A823:A827"/>
    <mergeCell ref="B823:B827"/>
    <mergeCell ref="A792:A796"/>
    <mergeCell ref="B792:B796"/>
    <mergeCell ref="A798:A803"/>
    <mergeCell ref="B798:B803"/>
    <mergeCell ref="A804:O804"/>
    <mergeCell ref="A805:A809"/>
    <mergeCell ref="B805:B809"/>
    <mergeCell ref="A774:A778"/>
    <mergeCell ref="B774:B778"/>
    <mergeCell ref="A780:A784"/>
    <mergeCell ref="B780:B784"/>
    <mergeCell ref="A786:A790"/>
    <mergeCell ref="B786:B790"/>
    <mergeCell ref="A748:A752"/>
    <mergeCell ref="B748:B752"/>
    <mergeCell ref="A754:A772"/>
    <mergeCell ref="B754:B758"/>
    <mergeCell ref="B760:O760"/>
    <mergeCell ref="B762:B766"/>
    <mergeCell ref="B768:B772"/>
    <mergeCell ref="A730:A734"/>
    <mergeCell ref="B730:B734"/>
    <mergeCell ref="A736:A740"/>
    <mergeCell ref="B736:B740"/>
    <mergeCell ref="A742:A746"/>
    <mergeCell ref="B742:B746"/>
    <mergeCell ref="A698:A702"/>
    <mergeCell ref="B698:B702"/>
    <mergeCell ref="A704:A708"/>
    <mergeCell ref="B704:B708"/>
    <mergeCell ref="B710:B714"/>
    <mergeCell ref="A711:A729"/>
    <mergeCell ref="B716:O716"/>
    <mergeCell ref="B717:B721"/>
    <mergeCell ref="B724:B728"/>
    <mergeCell ref="A680:A685"/>
    <mergeCell ref="B680:B685"/>
    <mergeCell ref="A686:A691"/>
    <mergeCell ref="B686:B691"/>
    <mergeCell ref="A692:A696"/>
    <mergeCell ref="B692:B696"/>
    <mergeCell ref="A649:A653"/>
    <mergeCell ref="B649:B653"/>
    <mergeCell ref="A655:A659"/>
    <mergeCell ref="B655:B659"/>
    <mergeCell ref="A661:A678"/>
    <mergeCell ref="B661:B665"/>
    <mergeCell ref="B667:O667"/>
    <mergeCell ref="B668:B672"/>
    <mergeCell ref="B674:B678"/>
    <mergeCell ref="A613:A617"/>
    <mergeCell ref="B613:B617"/>
    <mergeCell ref="A619:A623"/>
    <mergeCell ref="B619:B623"/>
    <mergeCell ref="A625:A647"/>
    <mergeCell ref="B625:B629"/>
    <mergeCell ref="B632:B636"/>
    <mergeCell ref="B638:B642"/>
    <mergeCell ref="B643:B647"/>
    <mergeCell ref="A595:A600"/>
    <mergeCell ref="B595:B600"/>
    <mergeCell ref="A601:A605"/>
    <mergeCell ref="B601:B605"/>
    <mergeCell ref="A607:A611"/>
    <mergeCell ref="B607:B611"/>
    <mergeCell ref="A577:A581"/>
    <mergeCell ref="B577:B581"/>
    <mergeCell ref="A583:A587"/>
    <mergeCell ref="B583:B587"/>
    <mergeCell ref="A589:A593"/>
    <mergeCell ref="B589:B593"/>
    <mergeCell ref="A559:A563"/>
    <mergeCell ref="B559:B563"/>
    <mergeCell ref="A565:A569"/>
    <mergeCell ref="B565:B569"/>
    <mergeCell ref="A571:A575"/>
    <mergeCell ref="B571:B575"/>
    <mergeCell ref="A541:A546"/>
    <mergeCell ref="B541:B546"/>
    <mergeCell ref="A547:A551"/>
    <mergeCell ref="B547:B551"/>
    <mergeCell ref="A553:A557"/>
    <mergeCell ref="B553:B557"/>
    <mergeCell ref="A523:A528"/>
    <mergeCell ref="B523:B528"/>
    <mergeCell ref="A529:A533"/>
    <mergeCell ref="B529:B533"/>
    <mergeCell ref="A535:A539"/>
    <mergeCell ref="B535:B539"/>
    <mergeCell ref="A491:A522"/>
    <mergeCell ref="B491:B496"/>
    <mergeCell ref="B497:M497"/>
    <mergeCell ref="B498:B503"/>
    <mergeCell ref="B504:B508"/>
    <mergeCell ref="B510:B514"/>
    <mergeCell ref="B517:B522"/>
    <mergeCell ref="A473:A477"/>
    <mergeCell ref="B473:B477"/>
    <mergeCell ref="A479:A483"/>
    <mergeCell ref="B479:B483"/>
    <mergeCell ref="A485:A489"/>
    <mergeCell ref="B485:B489"/>
    <mergeCell ref="A455:A459"/>
    <mergeCell ref="B455:B459"/>
    <mergeCell ref="A461:A465"/>
    <mergeCell ref="B461:B465"/>
    <mergeCell ref="A467:A471"/>
    <mergeCell ref="B467:B471"/>
    <mergeCell ref="A437:A441"/>
    <mergeCell ref="B437:B441"/>
    <mergeCell ref="A443:A447"/>
    <mergeCell ref="B443:B447"/>
    <mergeCell ref="A449:A453"/>
    <mergeCell ref="B449:B453"/>
    <mergeCell ref="A412:A429"/>
    <mergeCell ref="B412:B416"/>
    <mergeCell ref="B418:K418"/>
    <mergeCell ref="B419:B423"/>
    <mergeCell ref="B425:B429"/>
    <mergeCell ref="A431:A435"/>
    <mergeCell ref="B431:B435"/>
    <mergeCell ref="A373:A390"/>
    <mergeCell ref="B373:B377"/>
    <mergeCell ref="B379:K379"/>
    <mergeCell ref="B380:B384"/>
    <mergeCell ref="B386:B390"/>
    <mergeCell ref="A392:A410"/>
    <mergeCell ref="B392:B397"/>
    <mergeCell ref="B398:K398"/>
    <mergeCell ref="B399:B403"/>
    <mergeCell ref="B405:B410"/>
    <mergeCell ref="B348:B352"/>
    <mergeCell ref="A354:A371"/>
    <mergeCell ref="B354:B358"/>
    <mergeCell ref="B360:K360"/>
    <mergeCell ref="B361:B365"/>
    <mergeCell ref="B367:B371"/>
    <mergeCell ref="A310:A327"/>
    <mergeCell ref="B310:B314"/>
    <mergeCell ref="B316:K316"/>
    <mergeCell ref="B317:B321"/>
    <mergeCell ref="B323:B327"/>
    <mergeCell ref="A329:A352"/>
    <mergeCell ref="B329:B333"/>
    <mergeCell ref="B335:K335"/>
    <mergeCell ref="B336:B340"/>
    <mergeCell ref="B342:B346"/>
    <mergeCell ref="A273:A277"/>
    <mergeCell ref="B273:B277"/>
    <mergeCell ref="A279:A283"/>
    <mergeCell ref="B279:B283"/>
    <mergeCell ref="A285:A308"/>
    <mergeCell ref="B285:B290"/>
    <mergeCell ref="B291:K291"/>
    <mergeCell ref="B292:B296"/>
    <mergeCell ref="B298:B303"/>
    <mergeCell ref="B304:B308"/>
    <mergeCell ref="A255:A259"/>
    <mergeCell ref="B255:B259"/>
    <mergeCell ref="A261:A265"/>
    <mergeCell ref="B261:B265"/>
    <mergeCell ref="A267:A271"/>
    <mergeCell ref="B267:B271"/>
    <mergeCell ref="A237:A241"/>
    <mergeCell ref="B237:B241"/>
    <mergeCell ref="A243:A247"/>
    <mergeCell ref="B243:B247"/>
    <mergeCell ref="A249:A253"/>
    <mergeCell ref="B249:B253"/>
    <mergeCell ref="A219:A223"/>
    <mergeCell ref="B219:B223"/>
    <mergeCell ref="A225:A229"/>
    <mergeCell ref="B225:B229"/>
    <mergeCell ref="A231:A235"/>
    <mergeCell ref="B231:B235"/>
    <mergeCell ref="A201:A205"/>
    <mergeCell ref="B201:B205"/>
    <mergeCell ref="A207:A211"/>
    <mergeCell ref="B207:B211"/>
    <mergeCell ref="A213:A217"/>
    <mergeCell ref="B213:B217"/>
    <mergeCell ref="A183:A187"/>
    <mergeCell ref="B183:B187"/>
    <mergeCell ref="A189:A193"/>
    <mergeCell ref="B189:B193"/>
    <mergeCell ref="A195:A199"/>
    <mergeCell ref="B195:B199"/>
    <mergeCell ref="A165:A169"/>
    <mergeCell ref="B165:B169"/>
    <mergeCell ref="A171:A175"/>
    <mergeCell ref="B171:B175"/>
    <mergeCell ref="A177:A181"/>
    <mergeCell ref="B177:B181"/>
    <mergeCell ref="A147:A151"/>
    <mergeCell ref="B147:B151"/>
    <mergeCell ref="A153:A157"/>
    <mergeCell ref="B153:B157"/>
    <mergeCell ref="A159:A163"/>
    <mergeCell ref="B159:B163"/>
    <mergeCell ref="A129:A133"/>
    <mergeCell ref="B129:B133"/>
    <mergeCell ref="A135:A139"/>
    <mergeCell ref="B135:B139"/>
    <mergeCell ref="A141:A145"/>
    <mergeCell ref="B141:B145"/>
    <mergeCell ref="A117:A121"/>
    <mergeCell ref="B117:B121"/>
    <mergeCell ref="A123:A127"/>
    <mergeCell ref="B123:B127"/>
    <mergeCell ref="A93:A97"/>
    <mergeCell ref="B93:B97"/>
    <mergeCell ref="A99:A103"/>
    <mergeCell ref="B99:B103"/>
    <mergeCell ref="A105:A109"/>
    <mergeCell ref="B105:B109"/>
    <mergeCell ref="A87:A91"/>
    <mergeCell ref="B87:B91"/>
    <mergeCell ref="A57:A61"/>
    <mergeCell ref="B57:B61"/>
    <mergeCell ref="A63:A67"/>
    <mergeCell ref="B63:B67"/>
    <mergeCell ref="A69:A73"/>
    <mergeCell ref="B69:B73"/>
    <mergeCell ref="A111:A115"/>
    <mergeCell ref="B111:B115"/>
    <mergeCell ref="A51:A55"/>
    <mergeCell ref="B51:B55"/>
    <mergeCell ref="A3:A4"/>
    <mergeCell ref="B3:B4"/>
    <mergeCell ref="C3:C4"/>
    <mergeCell ref="A75:A79"/>
    <mergeCell ref="B75:B79"/>
    <mergeCell ref="A81:A85"/>
    <mergeCell ref="B81:B85"/>
    <mergeCell ref="D3:D4"/>
    <mergeCell ref="E3:O3"/>
    <mergeCell ref="A6:A50"/>
    <mergeCell ref="B6:B11"/>
    <mergeCell ref="B13:K13"/>
    <mergeCell ref="B14:B19"/>
    <mergeCell ref="B21:B26"/>
    <mergeCell ref="B27:B32"/>
    <mergeCell ref="B33:B38"/>
    <mergeCell ref="B39:B44"/>
    <mergeCell ref="B45:B50"/>
  </mergeCells>
  <hyperlinks>
    <hyperlink ref="A6" r:id="rId1" display="consultantplus://offline/ref=8BF8CDD31A17E62AEF4B15ADBC945F72F18874A005DD74C621BE8594F60417686500784CD2F56693E6C39B729B2B819200AFC6BFBEBA3F9DC6004014z7LAK"/>
    <hyperlink ref="A51" r:id="rId2" display="consultantplus://offline/ref=8BF8CDD31A17E62AEF4B15ADBC945F72F18874A005DC74C427BE8594F60417686500784CD2F56693E0C090759F2B819200AFC6BFBEBA3F9DC6004014z7LAK"/>
    <hyperlink ref="A87" r:id="rId3" display="consultantplus://offline/ref=8BF8CDD31A17E62AEF4B15ADBC945F72F18874A005DC74C427BE8594F60417686500784CD2F56693E0C0977F922B819200AFC6BFBEBA3F9DC6004014z7LAK"/>
    <hyperlink ref="A135" r:id="rId4" display="consultantplus://offline/ref=8BF8CDD31A17E62AEF4B15ADBC945F72F18874A005DC74C427BE8594F60417686500784CD2F56693E0C095719E2B819200AFC6BFBEBA3F9DC6004014z7LAK"/>
    <hyperlink ref="A171" r:id="rId5" display="consultantplus://offline/ref=8BF8CDD31A17E62AEF4B15ADBC945F72F18874A005DC74C427BE8594F60417686500784CD2F56693E0C09B76982B819200AFC6BFBEBA3F9DC6004014z7LAK"/>
    <hyperlink ref="A207" r:id="rId6" display="consultantplus://offline/ref=8BF8CDD31A17E62AEF4B15ADBC945F72F18874A005DC74C427BE8594F60417686500784CD2F56693E0C39B77932B819200AFC6BFBEBA3F9DC6004014z7LAK"/>
    <hyperlink ref="A243" r:id="rId7" display="consultantplus://offline/ref=8BF8CDD31A17E62AEF4B15ADBC945F72F18874A005DC74C427BE8594F60417686500784CD2F56693E0C190769E2B819200AFC6BFBEBA3F9DC6004014z7LAK"/>
    <hyperlink ref="A285" r:id="rId8" display="consultantplus://offline/ref=8BF8CDD31A17E62AEF4B15ADBC945F72F18874A005DC74C427BE8594F60417686500784CD2F56693E0C19677922B819200AFC6BFBEBA3F9DC6004014z7LAK"/>
    <hyperlink ref="A437" r:id="rId9" display="consultantplus://offline/ref=8BF8CDD31A17E62AEF4B15ADBC945F72F18874A005DC74C427BE8594F60417686500784CD2F56693E0C194729C2B819200AFC6BFBEBA3F9DC6004014z7LAK"/>
    <hyperlink ref="A461" r:id="rId10" display="consultantplus://offline/ref=8BF8CDD31A17E62AEF4B15ADBC945F72F18874A005DC74C427BE8594F60417686500784CD2F56693E0C19A769E2B819200AFC6BFBEBA3F9DC6004014z7LAK"/>
    <hyperlink ref="A491" r:id="rId11" display="consultantplus://offline/ref=8BF8CDD31A17E62AEF4B15ADBC945F72F18874A005DC74C427BE8594F60417686500784CD2F56693E6C497709F2B819200AFC6BFBEBA3F9DC6004014z7LAK"/>
    <hyperlink ref="A829" r:id="rId12" display="consultantplus://offline/ref=8BF8CDD31A17E62AEF4B15ADBC945F72F18874A005DC74C427BE8594F60417686500784CD2F56693E0C290779A2B819200AFC6BFBEBA3F9DC6004014z7LAK"/>
    <hyperlink ref="A928" r:id="rId13" display="consultantplus://offline/ref=8BF8CDD31A17E62AEF4B15ADBC945F72F18874A005DC74C427BE8594F60417686500784CD2F56693E0C29674932B819200AFC6BFBEBA3F9DC6004014z7LAK"/>
    <hyperlink ref="A940" r:id="rId14" display="consultantplus://offline/ref=8BF8CDD31A17E62AEF4B15ADBC945F72F18874A005DC74C427BE8594F60417686500784CD2F56693E0C2967E9C2B819200AFC6BFBEBA3F9DC6004014z7LAK"/>
  </hyperlinks>
  <pageMargins left="0.70866141732283472" right="0.15748031496062992" top="0.35433070866141736" bottom="0.35433070866141736" header="0.31496062992125984" footer="0.31496062992125984"/>
  <pageSetup paperSize="9" scale="41" fitToHeight="9" orientation="portrait"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V1011"/>
  <sheetViews>
    <sheetView view="pageBreakPreview" topLeftCell="A4" zoomScale="90" zoomScaleNormal="100" zoomScaleSheetLayoutView="90" workbookViewId="0">
      <selection activeCell="P14" sqref="P14"/>
    </sheetView>
  </sheetViews>
  <sheetFormatPr defaultColWidth="9.140625" defaultRowHeight="15" x14ac:dyDescent="0.25"/>
  <cols>
    <col min="1" max="1" width="36.42578125" style="1" customWidth="1"/>
    <col min="2" max="2" width="29.7109375" style="1" customWidth="1"/>
    <col min="3" max="3" width="17.42578125" style="1" customWidth="1"/>
    <col min="4" max="4" width="16.85546875" style="1" customWidth="1"/>
    <col min="5" max="10" width="10.140625" style="1" customWidth="1"/>
    <col min="11" max="11" width="10.42578125" style="1" customWidth="1"/>
    <col min="12" max="12" width="10.140625" style="19" bestFit="1" customWidth="1"/>
    <col min="13" max="15" width="10.140625" style="1" bestFit="1" customWidth="1"/>
    <col min="16" max="16" width="13.85546875" style="13" customWidth="1"/>
    <col min="17" max="17" width="11.42578125" style="1" bestFit="1" customWidth="1"/>
    <col min="18" max="18" width="9.28515625" style="1" bestFit="1" customWidth="1"/>
    <col min="19" max="19" width="16.28515625" style="1" customWidth="1"/>
    <col min="20" max="22" width="11.5703125" style="1" bestFit="1" customWidth="1"/>
    <col min="23" max="16384" width="9.140625" style="1"/>
  </cols>
  <sheetData>
    <row r="3" spans="1:22" ht="60" customHeight="1" x14ac:dyDescent="0.25">
      <c r="A3" s="68" t="s">
        <v>0</v>
      </c>
      <c r="B3" s="68" t="s">
        <v>1</v>
      </c>
      <c r="C3" s="68" t="s">
        <v>2</v>
      </c>
      <c r="D3" s="68" t="s">
        <v>3</v>
      </c>
      <c r="E3" s="68" t="s">
        <v>4</v>
      </c>
      <c r="F3" s="68"/>
      <c r="G3" s="68"/>
      <c r="H3" s="68"/>
      <c r="I3" s="68"/>
      <c r="J3" s="68"/>
      <c r="K3" s="68"/>
      <c r="L3" s="68"/>
      <c r="M3" s="68"/>
      <c r="N3" s="68"/>
      <c r="O3" s="68"/>
      <c r="P3" s="12"/>
    </row>
    <row r="4" spans="1:22" x14ac:dyDescent="0.25">
      <c r="A4" s="68"/>
      <c r="B4" s="68"/>
      <c r="C4" s="68"/>
      <c r="D4" s="68"/>
      <c r="E4" s="2">
        <v>2014</v>
      </c>
      <c r="F4" s="2">
        <v>2015</v>
      </c>
      <c r="G4" s="2">
        <v>2016</v>
      </c>
      <c r="H4" s="2">
        <v>2017</v>
      </c>
      <c r="I4" s="2">
        <v>2018</v>
      </c>
      <c r="J4" s="2">
        <v>2019</v>
      </c>
      <c r="K4" s="2">
        <v>2020</v>
      </c>
      <c r="L4" s="14">
        <v>2021</v>
      </c>
      <c r="M4" s="2">
        <v>2022</v>
      </c>
      <c r="N4" s="2">
        <v>2023</v>
      </c>
      <c r="O4" s="2">
        <v>2024</v>
      </c>
      <c r="P4" s="12"/>
    </row>
    <row r="5" spans="1:22" x14ac:dyDescent="0.25">
      <c r="A5" s="2">
        <v>1</v>
      </c>
      <c r="B5" s="2">
        <v>2</v>
      </c>
      <c r="C5" s="2">
        <v>3</v>
      </c>
      <c r="D5" s="2">
        <v>4</v>
      </c>
      <c r="E5" s="2">
        <v>5</v>
      </c>
      <c r="F5" s="2">
        <v>6</v>
      </c>
      <c r="G5" s="2">
        <v>7</v>
      </c>
      <c r="H5" s="2">
        <v>8</v>
      </c>
      <c r="I5" s="2">
        <v>9</v>
      </c>
      <c r="J5" s="2">
        <v>10</v>
      </c>
      <c r="K5" s="2">
        <v>11</v>
      </c>
      <c r="L5" s="14">
        <v>12</v>
      </c>
      <c r="M5" s="2">
        <v>13</v>
      </c>
      <c r="N5" s="2">
        <v>14</v>
      </c>
      <c r="O5" s="2">
        <v>15</v>
      </c>
      <c r="P5" s="12"/>
      <c r="U5" s="1">
        <v>6985960.9000000004</v>
      </c>
      <c r="V5" s="1">
        <v>2704748.4</v>
      </c>
    </row>
    <row r="6" spans="1:22" ht="15.75" customHeight="1" x14ac:dyDescent="0.25">
      <c r="A6" s="69" t="s">
        <v>5</v>
      </c>
      <c r="B6" s="71"/>
      <c r="C6" s="21" t="s">
        <v>6</v>
      </c>
      <c r="D6" s="10">
        <f t="shared" ref="D6:D11" si="0">SUM(E6:O6)</f>
        <v>51714598.199999996</v>
      </c>
      <c r="E6" s="10">
        <f t="shared" ref="E6:O11" si="1">E14+E21+E27+E33+E39+E45</f>
        <v>4865320.2</v>
      </c>
      <c r="F6" s="10">
        <f t="shared" si="1"/>
        <v>2108258.2999999993</v>
      </c>
      <c r="G6" s="10">
        <f t="shared" si="1"/>
        <v>1927521.6000000003</v>
      </c>
      <c r="H6" s="10">
        <f t="shared" si="1"/>
        <v>2974016.6</v>
      </c>
      <c r="I6" s="10">
        <f t="shared" si="1"/>
        <v>4510087.5999999996</v>
      </c>
      <c r="J6" s="10">
        <f t="shared" si="1"/>
        <v>5256858.7</v>
      </c>
      <c r="K6" s="10">
        <f t="shared" si="1"/>
        <v>5243900.8</v>
      </c>
      <c r="L6" s="20">
        <f t="shared" si="1"/>
        <v>6985960.9000000004</v>
      </c>
      <c r="M6" s="10">
        <f t="shared" si="1"/>
        <v>6643110.7999999998</v>
      </c>
      <c r="N6" s="10">
        <f t="shared" si="1"/>
        <v>5769704.3999999994</v>
      </c>
      <c r="O6" s="10">
        <f t="shared" si="1"/>
        <v>5429858.2999999998</v>
      </c>
      <c r="P6" s="22" t="e">
        <f>L6-#REF!</f>
        <v>#REF!</v>
      </c>
    </row>
    <row r="7" spans="1:22" x14ac:dyDescent="0.25">
      <c r="A7" s="70"/>
      <c r="B7" s="71"/>
      <c r="C7" s="21" t="s">
        <v>7</v>
      </c>
      <c r="D7" s="10">
        <f t="shared" si="0"/>
        <v>18765061.800000001</v>
      </c>
      <c r="E7" s="10">
        <f t="shared" si="1"/>
        <v>1200430.2000000002</v>
      </c>
      <c r="F7" s="10">
        <f t="shared" si="1"/>
        <v>1133207</v>
      </c>
      <c r="G7" s="10">
        <f t="shared" si="1"/>
        <v>1087822.1000000001</v>
      </c>
      <c r="H7" s="10">
        <f t="shared" si="1"/>
        <v>1356948.2999999998</v>
      </c>
      <c r="I7" s="10">
        <f t="shared" si="1"/>
        <v>1321655</v>
      </c>
      <c r="J7" s="10">
        <f t="shared" si="1"/>
        <v>1778262</v>
      </c>
      <c r="K7" s="10">
        <f t="shared" si="1"/>
        <v>1681483.4</v>
      </c>
      <c r="L7" s="20">
        <f>L15+L22+L28+L34+L40+L46</f>
        <v>2704748.4</v>
      </c>
      <c r="M7" s="10">
        <f t="shared" si="1"/>
        <v>2286730.6000000006</v>
      </c>
      <c r="N7" s="10">
        <f t="shared" si="1"/>
        <v>2121969.6999999997</v>
      </c>
      <c r="O7" s="10">
        <f t="shared" si="1"/>
        <v>2091805.1</v>
      </c>
      <c r="P7" s="22" t="e">
        <f>L7-#REF!</f>
        <v>#REF!</v>
      </c>
      <c r="Q7" s="23">
        <f>L7+L8</f>
        <v>3467987.2</v>
      </c>
      <c r="S7" s="23">
        <v>3447987.2</v>
      </c>
      <c r="T7" s="1">
        <f>S7-Q7</f>
        <v>-20000</v>
      </c>
      <c r="U7" s="1">
        <v>51714598.200000003</v>
      </c>
      <c r="V7" s="1">
        <v>18765061.800000001</v>
      </c>
    </row>
    <row r="8" spans="1:22" ht="24" x14ac:dyDescent="0.25">
      <c r="A8" s="70"/>
      <c r="B8" s="71"/>
      <c r="C8" s="9" t="s">
        <v>8</v>
      </c>
      <c r="D8" s="10">
        <f t="shared" si="0"/>
        <v>4058410.0000000009</v>
      </c>
      <c r="E8" s="10">
        <f t="shared" si="1"/>
        <v>424910</v>
      </c>
      <c r="F8" s="10">
        <f t="shared" si="1"/>
        <v>350172.8</v>
      </c>
      <c r="G8" s="10">
        <f t="shared" si="1"/>
        <v>85202.5</v>
      </c>
      <c r="H8" s="10">
        <f t="shared" si="1"/>
        <v>92110.7</v>
      </c>
      <c r="I8" s="10">
        <f t="shared" si="1"/>
        <v>231410.3</v>
      </c>
      <c r="J8" s="10">
        <f t="shared" si="1"/>
        <v>308355.30000000005</v>
      </c>
      <c r="K8" s="10">
        <f t="shared" si="1"/>
        <v>574476.20000000007</v>
      </c>
      <c r="L8" s="15">
        <f>L16+L23+L29+L35+L41+L47</f>
        <v>763238.8</v>
      </c>
      <c r="M8" s="10">
        <f t="shared" si="1"/>
        <v>984996.2</v>
      </c>
      <c r="N8" s="10">
        <f t="shared" si="1"/>
        <v>243537.19999999998</v>
      </c>
      <c r="O8" s="10">
        <f t="shared" si="1"/>
        <v>0</v>
      </c>
      <c r="P8" s="12" t="e">
        <f>L8-#REF!</f>
        <v>#REF!</v>
      </c>
    </row>
    <row r="9" spans="1:22" ht="24" x14ac:dyDescent="0.25">
      <c r="A9" s="70"/>
      <c r="B9" s="71"/>
      <c r="C9" s="9" t="s">
        <v>9</v>
      </c>
      <c r="D9" s="10">
        <f t="shared" si="0"/>
        <v>25043886.699999999</v>
      </c>
      <c r="E9" s="10">
        <f t="shared" si="1"/>
        <v>3069368</v>
      </c>
      <c r="F9" s="10">
        <f t="shared" si="1"/>
        <v>450341.19999999995</v>
      </c>
      <c r="G9" s="10">
        <f t="shared" si="1"/>
        <v>569768</v>
      </c>
      <c r="H9" s="10">
        <f t="shared" si="1"/>
        <v>1012886</v>
      </c>
      <c r="I9" s="10">
        <f t="shared" si="1"/>
        <v>2480233.5</v>
      </c>
      <c r="J9" s="10">
        <f t="shared" si="1"/>
        <v>2728100.9</v>
      </c>
      <c r="K9" s="10">
        <f t="shared" si="1"/>
        <v>2698275.3000000003</v>
      </c>
      <c r="L9" s="16">
        <f>L17+L24+L30+L36+L42+L48</f>
        <v>3146086.2</v>
      </c>
      <c r="M9" s="10">
        <f t="shared" si="1"/>
        <v>2981885.3000000003</v>
      </c>
      <c r="N9" s="10">
        <f t="shared" si="1"/>
        <v>2996230.9</v>
      </c>
      <c r="O9" s="10">
        <f t="shared" si="1"/>
        <v>2910711.4</v>
      </c>
      <c r="P9" s="12" t="e">
        <f>L9-#REF!</f>
        <v>#REF!</v>
      </c>
      <c r="T9" s="1">
        <v>2704748.4</v>
      </c>
    </row>
    <row r="10" spans="1:22" ht="36" x14ac:dyDescent="0.25">
      <c r="A10" s="70"/>
      <c r="B10" s="71"/>
      <c r="C10" s="9" t="s">
        <v>10</v>
      </c>
      <c r="D10" s="10">
        <f t="shared" si="0"/>
        <v>3574712.4000000004</v>
      </c>
      <c r="E10" s="10">
        <f t="shared" si="1"/>
        <v>170612</v>
      </c>
      <c r="F10" s="10">
        <f t="shared" si="1"/>
        <v>174537.30000000002</v>
      </c>
      <c r="G10" s="10">
        <f t="shared" si="1"/>
        <v>184729</v>
      </c>
      <c r="H10" s="10">
        <f t="shared" si="1"/>
        <v>312071.60000000003</v>
      </c>
      <c r="I10" s="10">
        <f t="shared" si="1"/>
        <v>476788.8</v>
      </c>
      <c r="J10" s="10">
        <f t="shared" si="1"/>
        <v>369613.2</v>
      </c>
      <c r="K10" s="10">
        <f t="shared" si="1"/>
        <v>289665.90000000002</v>
      </c>
      <c r="L10" s="15">
        <f>L18+L25+L31+L37+L43+L49</f>
        <v>371887.5</v>
      </c>
      <c r="M10" s="10">
        <f t="shared" si="1"/>
        <v>389498.7</v>
      </c>
      <c r="N10" s="10">
        <f t="shared" si="1"/>
        <v>407966.6</v>
      </c>
      <c r="O10" s="10">
        <f t="shared" si="1"/>
        <v>427341.8</v>
      </c>
      <c r="P10" s="12" t="e">
        <f>L10-#REF!</f>
        <v>#REF!</v>
      </c>
    </row>
    <row r="11" spans="1:22" ht="72" x14ac:dyDescent="0.25">
      <c r="A11" s="70"/>
      <c r="B11" s="71"/>
      <c r="C11" s="9" t="s">
        <v>11</v>
      </c>
      <c r="D11" s="10">
        <f t="shared" si="0"/>
        <v>272527.3</v>
      </c>
      <c r="E11" s="10">
        <f t="shared" si="1"/>
        <v>0</v>
      </c>
      <c r="F11" s="10">
        <f t="shared" si="1"/>
        <v>0</v>
      </c>
      <c r="G11" s="10">
        <f t="shared" si="1"/>
        <v>0</v>
      </c>
      <c r="H11" s="10">
        <f t="shared" si="1"/>
        <v>200000</v>
      </c>
      <c r="I11" s="10">
        <f t="shared" si="1"/>
        <v>0</v>
      </c>
      <c r="J11" s="10">
        <f t="shared" si="1"/>
        <v>72527.3</v>
      </c>
      <c r="K11" s="10">
        <f t="shared" si="1"/>
        <v>0</v>
      </c>
      <c r="L11" s="15">
        <f>L19+L26+L32+L38+L44+L50</f>
        <v>0</v>
      </c>
      <c r="M11" s="10">
        <f t="shared" si="1"/>
        <v>0</v>
      </c>
      <c r="N11" s="10">
        <f t="shared" si="1"/>
        <v>0</v>
      </c>
      <c r="O11" s="10">
        <f t="shared" si="1"/>
        <v>0</v>
      </c>
      <c r="P11" s="12" t="e">
        <f>L11-#REF!</f>
        <v>#REF!</v>
      </c>
      <c r="T11" s="1">
        <v>6985960.9000000004</v>
      </c>
    </row>
    <row r="12" spans="1:22" x14ac:dyDescent="0.25">
      <c r="A12" s="70"/>
      <c r="B12" s="9"/>
      <c r="C12" s="9"/>
      <c r="D12" s="10"/>
      <c r="E12" s="10"/>
      <c r="F12" s="10"/>
      <c r="G12" s="10"/>
      <c r="H12" s="10"/>
      <c r="I12" s="10"/>
      <c r="J12" s="10"/>
      <c r="K12" s="10"/>
      <c r="L12" s="15"/>
      <c r="M12" s="10"/>
      <c r="N12" s="10"/>
      <c r="O12" s="10"/>
      <c r="P12" s="12" t="e">
        <f>L12-#REF!</f>
        <v>#REF!</v>
      </c>
    </row>
    <row r="13" spans="1:22" x14ac:dyDescent="0.25">
      <c r="A13" s="70"/>
      <c r="B13" s="71" t="s">
        <v>12</v>
      </c>
      <c r="C13" s="71"/>
      <c r="D13" s="71"/>
      <c r="E13" s="71"/>
      <c r="F13" s="71"/>
      <c r="G13" s="71"/>
      <c r="H13" s="71"/>
      <c r="I13" s="71"/>
      <c r="J13" s="71"/>
      <c r="K13" s="71"/>
      <c r="L13" s="17"/>
      <c r="M13" s="9"/>
      <c r="N13" s="9"/>
      <c r="O13" s="9"/>
      <c r="P13" s="12" t="e">
        <f>L13-#REF!</f>
        <v>#REF!</v>
      </c>
    </row>
    <row r="14" spans="1:22" x14ac:dyDescent="0.25">
      <c r="A14" s="70"/>
      <c r="B14" s="71" t="s">
        <v>13</v>
      </c>
      <c r="C14" s="9" t="s">
        <v>6</v>
      </c>
      <c r="D14" s="20">
        <f t="shared" ref="D14:D77" si="2">SUM(E14:O14)</f>
        <v>47513706.299999997</v>
      </c>
      <c r="E14" s="10">
        <f t="shared" ref="E14:O14" si="3">E51+E87+E135+E171+E207+E243+E292+E461+E498+E836+E928</f>
        <v>4435640.7</v>
      </c>
      <c r="F14" s="10">
        <f t="shared" si="3"/>
        <v>1765270.4999999995</v>
      </c>
      <c r="G14" s="10">
        <f t="shared" si="3"/>
        <v>1860957.7000000002</v>
      </c>
      <c r="H14" s="10">
        <f t="shared" si="3"/>
        <v>2895349.9</v>
      </c>
      <c r="I14" s="10">
        <f t="shared" si="3"/>
        <v>4279028.8</v>
      </c>
      <c r="J14" s="10">
        <f t="shared" si="3"/>
        <v>5079884.2</v>
      </c>
      <c r="K14" s="10">
        <f t="shared" si="3"/>
        <v>4860391.5999999996</v>
      </c>
      <c r="L14" s="20">
        <f t="shared" si="3"/>
        <v>5810350.6000000006</v>
      </c>
      <c r="M14" s="10">
        <f t="shared" si="3"/>
        <v>5624088.5999999996</v>
      </c>
      <c r="N14" s="10">
        <f t="shared" si="3"/>
        <v>5621294.8999999994</v>
      </c>
      <c r="O14" s="10">
        <f t="shared" si="3"/>
        <v>5281448.8</v>
      </c>
      <c r="P14" s="12" t="e">
        <f>L14-#REF!</f>
        <v>#REF!</v>
      </c>
    </row>
    <row r="15" spans="1:22" x14ac:dyDescent="0.25">
      <c r="A15" s="70"/>
      <c r="B15" s="71"/>
      <c r="C15" s="9" t="s">
        <v>7</v>
      </c>
      <c r="D15" s="20">
        <f t="shared" si="2"/>
        <v>16972066.199999996</v>
      </c>
      <c r="E15" s="10">
        <f t="shared" ref="E15:O15" si="4">E52+E88+E136+E172+E208+E244+E293+E462+E499+E837+E929</f>
        <v>1080295.4000000001</v>
      </c>
      <c r="F15" s="10">
        <f t="shared" si="4"/>
        <v>1062934.1000000001</v>
      </c>
      <c r="G15" s="10">
        <f t="shared" si="4"/>
        <v>1037017.6000000001</v>
      </c>
      <c r="H15" s="10">
        <f t="shared" si="4"/>
        <v>1303576.7</v>
      </c>
      <c r="I15" s="10">
        <f t="shared" si="4"/>
        <v>1238787.3999999999</v>
      </c>
      <c r="J15" s="10">
        <f t="shared" si="4"/>
        <v>1671770.6</v>
      </c>
      <c r="K15" s="10">
        <f t="shared" si="4"/>
        <v>1509416.7999999998</v>
      </c>
      <c r="L15" s="20">
        <f t="shared" si="4"/>
        <v>2080921.1</v>
      </c>
      <c r="M15" s="10">
        <f t="shared" si="4"/>
        <v>2037810.5000000002</v>
      </c>
      <c r="N15" s="10">
        <f t="shared" si="4"/>
        <v>1989850.2999999998</v>
      </c>
      <c r="O15" s="10">
        <f t="shared" si="4"/>
        <v>1959685.7000000002</v>
      </c>
      <c r="P15" s="12" t="e">
        <f>L15-#REF!</f>
        <v>#REF!</v>
      </c>
    </row>
    <row r="16" spans="1:22" ht="24" x14ac:dyDescent="0.25">
      <c r="A16" s="70"/>
      <c r="B16" s="71"/>
      <c r="C16" s="9" t="s">
        <v>8</v>
      </c>
      <c r="D16" s="10">
        <f t="shared" si="2"/>
        <v>1868072.1</v>
      </c>
      <c r="E16" s="10">
        <f t="shared" ref="E16:O16" si="5">E53+E89+E137+E173+E209+E245+E294+E463+E500+E838+E930</f>
        <v>124730.6</v>
      </c>
      <c r="F16" s="10">
        <f t="shared" si="5"/>
        <v>85429.9</v>
      </c>
      <c r="G16" s="10">
        <f t="shared" si="5"/>
        <v>85122</v>
      </c>
      <c r="H16" s="10">
        <f t="shared" si="5"/>
        <v>82605.399999999994</v>
      </c>
      <c r="I16" s="10">
        <f t="shared" si="5"/>
        <v>98984.6</v>
      </c>
      <c r="J16" s="10">
        <f t="shared" si="5"/>
        <v>305987.90000000002</v>
      </c>
      <c r="K16" s="10">
        <f t="shared" si="5"/>
        <v>382966.80000000005</v>
      </c>
      <c r="L16" s="15">
        <f t="shared" si="5"/>
        <v>227523.5</v>
      </c>
      <c r="M16" s="10">
        <f t="shared" si="5"/>
        <v>231184.19999999998</v>
      </c>
      <c r="N16" s="10">
        <f t="shared" si="5"/>
        <v>243537.19999999998</v>
      </c>
      <c r="O16" s="10">
        <f t="shared" si="5"/>
        <v>0</v>
      </c>
      <c r="P16" s="12" t="e">
        <f>L16-#REF!</f>
        <v>#REF!</v>
      </c>
    </row>
    <row r="17" spans="1:19" ht="24" x14ac:dyDescent="0.25">
      <c r="A17" s="70"/>
      <c r="B17" s="71"/>
      <c r="C17" s="9" t="s">
        <v>9</v>
      </c>
      <c r="D17" s="10">
        <f t="shared" si="2"/>
        <v>24940018.800000001</v>
      </c>
      <c r="E17" s="10">
        <f t="shared" ref="E17:O17" si="6">E54+E90+E138+E174+E210+E246+E295+E464+E501+E839+E931</f>
        <v>3060342.7</v>
      </c>
      <c r="F17" s="10">
        <f t="shared" si="6"/>
        <v>444154.1</v>
      </c>
      <c r="G17" s="10">
        <f t="shared" si="6"/>
        <v>560801.69999999995</v>
      </c>
      <c r="H17" s="10">
        <f t="shared" si="6"/>
        <v>1003196.2</v>
      </c>
      <c r="I17" s="10">
        <f t="shared" si="6"/>
        <v>2470568</v>
      </c>
      <c r="J17" s="10">
        <f t="shared" si="6"/>
        <v>2720038.1999999997</v>
      </c>
      <c r="K17" s="10">
        <f t="shared" si="6"/>
        <v>2686542.1</v>
      </c>
      <c r="L17" s="15">
        <f t="shared" si="6"/>
        <v>3136118.5</v>
      </c>
      <c r="M17" s="10">
        <f t="shared" si="6"/>
        <v>2971695.2</v>
      </c>
      <c r="N17" s="10">
        <f t="shared" si="6"/>
        <v>2986040.8</v>
      </c>
      <c r="O17" s="10">
        <f t="shared" si="6"/>
        <v>2900521.3</v>
      </c>
      <c r="P17" s="12" t="e">
        <f>L17-#REF!</f>
        <v>#REF!</v>
      </c>
    </row>
    <row r="18" spans="1:19" ht="36" x14ac:dyDescent="0.25">
      <c r="A18" s="70"/>
      <c r="B18" s="71"/>
      <c r="C18" s="9" t="s">
        <v>10</v>
      </c>
      <c r="D18" s="10">
        <f t="shared" si="2"/>
        <v>3514974.9000000004</v>
      </c>
      <c r="E18" s="10">
        <f t="shared" ref="E18:O18" si="7">E55+E91+E139+E175+E211+E247+E296+E465+E502+E840+E932</f>
        <v>170272</v>
      </c>
      <c r="F18" s="10">
        <f t="shared" si="7"/>
        <v>172752.40000000002</v>
      </c>
      <c r="G18" s="10">
        <f t="shared" si="7"/>
        <v>178016.4</v>
      </c>
      <c r="H18" s="10">
        <f t="shared" si="7"/>
        <v>305971.60000000003</v>
      </c>
      <c r="I18" s="10">
        <f t="shared" si="7"/>
        <v>470688.8</v>
      </c>
      <c r="J18" s="10">
        <f t="shared" si="7"/>
        <v>363513.2</v>
      </c>
      <c r="K18" s="10">
        <f t="shared" si="7"/>
        <v>281465.90000000002</v>
      </c>
      <c r="L18" s="15">
        <f t="shared" si="7"/>
        <v>365787.5</v>
      </c>
      <c r="M18" s="10">
        <f t="shared" si="7"/>
        <v>383398.7</v>
      </c>
      <c r="N18" s="10">
        <f t="shared" si="7"/>
        <v>401866.6</v>
      </c>
      <c r="O18" s="10">
        <f t="shared" si="7"/>
        <v>421241.8</v>
      </c>
      <c r="P18" s="12" t="e">
        <f>L18-#REF!</f>
        <v>#REF!</v>
      </c>
    </row>
    <row r="19" spans="1:19" ht="78.75" customHeight="1" x14ac:dyDescent="0.25">
      <c r="A19" s="70"/>
      <c r="B19" s="71"/>
      <c r="C19" s="9" t="s">
        <v>11</v>
      </c>
      <c r="D19" s="10">
        <f t="shared" si="2"/>
        <v>218574.3</v>
      </c>
      <c r="E19" s="10">
        <f t="shared" ref="E19:O19" si="8">E56+E92+E140+E176+E212+E248+E297+E466+E503+E841+E933</f>
        <v>0</v>
      </c>
      <c r="F19" s="10">
        <f t="shared" si="8"/>
        <v>0</v>
      </c>
      <c r="G19" s="10">
        <f t="shared" si="8"/>
        <v>0</v>
      </c>
      <c r="H19" s="10">
        <f t="shared" si="8"/>
        <v>200000</v>
      </c>
      <c r="I19" s="10">
        <f t="shared" si="8"/>
        <v>0</v>
      </c>
      <c r="J19" s="10">
        <f t="shared" si="8"/>
        <v>18574.300000000003</v>
      </c>
      <c r="K19" s="10">
        <f t="shared" si="8"/>
        <v>0</v>
      </c>
      <c r="L19" s="15">
        <f t="shared" si="8"/>
        <v>0</v>
      </c>
      <c r="M19" s="10">
        <f t="shared" si="8"/>
        <v>0</v>
      </c>
      <c r="N19" s="10">
        <f t="shared" si="8"/>
        <v>0</v>
      </c>
      <c r="O19" s="10">
        <f t="shared" si="8"/>
        <v>0</v>
      </c>
      <c r="P19" s="12" t="e">
        <f>L19-#REF!</f>
        <v>#REF!</v>
      </c>
    </row>
    <row r="20" spans="1:19" ht="15" hidden="1" customHeight="1" x14ac:dyDescent="0.25">
      <c r="A20" s="70"/>
      <c r="B20" s="9"/>
      <c r="C20" s="9"/>
      <c r="D20" s="10">
        <f t="shared" si="2"/>
        <v>-1.5570549294352531E-9</v>
      </c>
      <c r="E20" s="10">
        <f t="shared" ref="E20:O20" si="9">E14-E15-E16-E17-E18-E19</f>
        <v>-4.6566128730773926E-10</v>
      </c>
      <c r="F20" s="10">
        <f t="shared" si="9"/>
        <v>-5.8207660913467407E-10</v>
      </c>
      <c r="G20" s="10">
        <f t="shared" si="9"/>
        <v>1.4551915228366852E-10</v>
      </c>
      <c r="H20" s="10">
        <f t="shared" si="9"/>
        <v>0</v>
      </c>
      <c r="I20" s="10">
        <f t="shared" si="9"/>
        <v>-1.7462298274040222E-10</v>
      </c>
      <c r="J20" s="10">
        <f t="shared" si="9"/>
        <v>4.5110937207937241E-10</v>
      </c>
      <c r="K20" s="10">
        <f t="shared" si="9"/>
        <v>-1.1641532182693481E-10</v>
      </c>
      <c r="L20" s="15">
        <f t="shared" si="9"/>
        <v>4.6566128730773926E-10</v>
      </c>
      <c r="M20" s="10">
        <f t="shared" si="9"/>
        <v>-7.5669959187507629E-10</v>
      </c>
      <c r="N20" s="10">
        <f t="shared" si="9"/>
        <v>-3.4924596548080444E-10</v>
      </c>
      <c r="O20" s="10">
        <f t="shared" si="9"/>
        <v>-1.7462298274040222E-10</v>
      </c>
      <c r="P20" s="12" t="e">
        <f>L20-#REF!</f>
        <v>#REF!</v>
      </c>
    </row>
    <row r="21" spans="1:19" ht="18" customHeight="1" x14ac:dyDescent="0.25">
      <c r="A21" s="70"/>
      <c r="B21" s="72" t="s">
        <v>14</v>
      </c>
      <c r="C21" s="9" t="s">
        <v>6</v>
      </c>
      <c r="D21" s="10">
        <f t="shared" si="2"/>
        <v>874431.20000000007</v>
      </c>
      <c r="E21" s="10">
        <f t="shared" ref="E21:K26" si="10">E443+E449+E455+E842+E940+E504</f>
        <v>53995</v>
      </c>
      <c r="F21" s="10">
        <f t="shared" si="10"/>
        <v>48924.7</v>
      </c>
      <c r="G21" s="10">
        <f t="shared" si="10"/>
        <v>53197.3</v>
      </c>
      <c r="H21" s="10">
        <f t="shared" si="10"/>
        <v>64193.3</v>
      </c>
      <c r="I21" s="10">
        <f t="shared" si="10"/>
        <v>58750.7</v>
      </c>
      <c r="J21" s="10">
        <f t="shared" si="10"/>
        <v>81348.3</v>
      </c>
      <c r="K21" s="10">
        <f t="shared" si="10"/>
        <v>99860.4</v>
      </c>
      <c r="L21" s="15">
        <f t="shared" ref="L21:O26" si="11">L443+L449+L455+L842+L504</f>
        <v>103376</v>
      </c>
      <c r="M21" s="10">
        <f t="shared" si="11"/>
        <v>103592.9</v>
      </c>
      <c r="N21" s="10">
        <f t="shared" si="11"/>
        <v>103596.3</v>
      </c>
      <c r="O21" s="10">
        <f t="shared" si="11"/>
        <v>103596.3</v>
      </c>
      <c r="P21" s="12" t="e">
        <f>L21-#REF!</f>
        <v>#REF!</v>
      </c>
    </row>
    <row r="22" spans="1:19" x14ac:dyDescent="0.25">
      <c r="A22" s="70"/>
      <c r="B22" s="72"/>
      <c r="C22" s="9" t="s">
        <v>7</v>
      </c>
      <c r="D22" s="10">
        <f t="shared" si="2"/>
        <v>752196.79999999993</v>
      </c>
      <c r="E22" s="10">
        <f t="shared" si="10"/>
        <v>44450.3</v>
      </c>
      <c r="F22" s="10">
        <f t="shared" si="10"/>
        <v>42074.8</v>
      </c>
      <c r="G22" s="10">
        <f t="shared" si="10"/>
        <v>43533.5</v>
      </c>
      <c r="H22" s="10">
        <f t="shared" si="10"/>
        <v>44998.2</v>
      </c>
      <c r="I22" s="10">
        <f t="shared" si="10"/>
        <v>46659.5</v>
      </c>
      <c r="J22" s="10">
        <f t="shared" si="10"/>
        <v>70918.2</v>
      </c>
      <c r="K22" s="10">
        <f t="shared" si="10"/>
        <v>85938.8</v>
      </c>
      <c r="L22" s="15">
        <f t="shared" si="11"/>
        <v>93408.3</v>
      </c>
      <c r="M22" s="10">
        <f t="shared" si="11"/>
        <v>93402.8</v>
      </c>
      <c r="N22" s="10">
        <f t="shared" si="11"/>
        <v>93406.2</v>
      </c>
      <c r="O22" s="10">
        <f t="shared" si="11"/>
        <v>93406.2</v>
      </c>
      <c r="P22" s="12" t="e">
        <f>L22-#REF!</f>
        <v>#REF!</v>
      </c>
    </row>
    <row r="23" spans="1:19" ht="24" x14ac:dyDescent="0.25">
      <c r="A23" s="70"/>
      <c r="B23" s="72"/>
      <c r="C23" s="9" t="s">
        <v>8</v>
      </c>
      <c r="D23" s="10">
        <f t="shared" si="2"/>
        <v>16806.5</v>
      </c>
      <c r="E23" s="10">
        <f t="shared" si="10"/>
        <v>179.4</v>
      </c>
      <c r="F23" s="10">
        <f t="shared" si="10"/>
        <v>59.8</v>
      </c>
      <c r="G23" s="10">
        <f t="shared" si="10"/>
        <v>80.5</v>
      </c>
      <c r="H23" s="10">
        <f t="shared" si="10"/>
        <v>9505.2999999999993</v>
      </c>
      <c r="I23" s="10">
        <f t="shared" si="10"/>
        <v>2425.6999999999998</v>
      </c>
      <c r="J23" s="10">
        <f t="shared" si="10"/>
        <v>2367.4</v>
      </c>
      <c r="K23" s="10">
        <f t="shared" si="10"/>
        <v>2188.4</v>
      </c>
      <c r="L23" s="15">
        <f t="shared" si="11"/>
        <v>0</v>
      </c>
      <c r="M23" s="10">
        <f t="shared" si="11"/>
        <v>0</v>
      </c>
      <c r="N23" s="10">
        <f t="shared" si="11"/>
        <v>0</v>
      </c>
      <c r="O23" s="10">
        <f t="shared" si="11"/>
        <v>0</v>
      </c>
      <c r="P23" s="12" t="e">
        <f>L23-#REF!</f>
        <v>#REF!</v>
      </c>
    </row>
    <row r="24" spans="1:19" ht="24" x14ac:dyDescent="0.25">
      <c r="A24" s="70"/>
      <c r="B24" s="72"/>
      <c r="C24" s="9" t="s">
        <v>9</v>
      </c>
      <c r="D24" s="10">
        <f t="shared" si="2"/>
        <v>103867.90000000001</v>
      </c>
      <c r="E24" s="10">
        <f t="shared" si="10"/>
        <v>9025.2999999999993</v>
      </c>
      <c r="F24" s="10">
        <f t="shared" si="10"/>
        <v>6187.1</v>
      </c>
      <c r="G24" s="10">
        <f t="shared" si="10"/>
        <v>8966.2999999999993</v>
      </c>
      <c r="H24" s="10">
        <f t="shared" si="10"/>
        <v>9689.7999999999993</v>
      </c>
      <c r="I24" s="10">
        <f t="shared" si="10"/>
        <v>9665.5</v>
      </c>
      <c r="J24" s="10">
        <f t="shared" si="10"/>
        <v>8062.7</v>
      </c>
      <c r="K24" s="10">
        <f t="shared" si="10"/>
        <v>11733.2</v>
      </c>
      <c r="L24" s="15">
        <f t="shared" si="11"/>
        <v>9967.7000000000007</v>
      </c>
      <c r="M24" s="10">
        <f t="shared" si="11"/>
        <v>10190.1</v>
      </c>
      <c r="N24" s="10">
        <f t="shared" si="11"/>
        <v>10190.1</v>
      </c>
      <c r="O24" s="10">
        <f t="shared" si="11"/>
        <v>10190.1</v>
      </c>
      <c r="P24" s="12" t="e">
        <f>L24-#REF!</f>
        <v>#REF!</v>
      </c>
    </row>
    <row r="25" spans="1:19" ht="36" x14ac:dyDescent="0.25">
      <c r="A25" s="70"/>
      <c r="B25" s="72"/>
      <c r="C25" s="9" t="s">
        <v>10</v>
      </c>
      <c r="D25" s="10">
        <f t="shared" si="2"/>
        <v>1560</v>
      </c>
      <c r="E25" s="10">
        <f t="shared" si="10"/>
        <v>340</v>
      </c>
      <c r="F25" s="10">
        <f t="shared" si="10"/>
        <v>603</v>
      </c>
      <c r="G25" s="10">
        <f t="shared" si="10"/>
        <v>617</v>
      </c>
      <c r="H25" s="10">
        <f t="shared" si="10"/>
        <v>0</v>
      </c>
      <c r="I25" s="10">
        <f t="shared" si="10"/>
        <v>0</v>
      </c>
      <c r="J25" s="10">
        <f t="shared" si="10"/>
        <v>0</v>
      </c>
      <c r="K25" s="10">
        <f t="shared" si="10"/>
        <v>0</v>
      </c>
      <c r="L25" s="15">
        <f t="shared" si="11"/>
        <v>0</v>
      </c>
      <c r="M25" s="10">
        <f t="shared" si="11"/>
        <v>0</v>
      </c>
      <c r="N25" s="10">
        <f t="shared" si="11"/>
        <v>0</v>
      </c>
      <c r="O25" s="10">
        <f t="shared" si="11"/>
        <v>0</v>
      </c>
      <c r="P25" s="12" t="e">
        <f>L25-#REF!</f>
        <v>#REF!</v>
      </c>
    </row>
    <row r="26" spans="1:19" ht="72" x14ac:dyDescent="0.25">
      <c r="A26" s="70"/>
      <c r="B26" s="72"/>
      <c r="C26" s="9" t="s">
        <v>11</v>
      </c>
      <c r="D26" s="10">
        <f t="shared" si="2"/>
        <v>0</v>
      </c>
      <c r="E26" s="10">
        <f t="shared" si="10"/>
        <v>0</v>
      </c>
      <c r="F26" s="10">
        <f t="shared" si="10"/>
        <v>0</v>
      </c>
      <c r="G26" s="10">
        <f t="shared" si="10"/>
        <v>0</v>
      </c>
      <c r="H26" s="10">
        <f t="shared" si="10"/>
        <v>0</v>
      </c>
      <c r="I26" s="10">
        <f t="shared" si="10"/>
        <v>0</v>
      </c>
      <c r="J26" s="10">
        <f t="shared" si="10"/>
        <v>0</v>
      </c>
      <c r="K26" s="10">
        <f t="shared" si="10"/>
        <v>0</v>
      </c>
      <c r="L26" s="15">
        <f t="shared" si="11"/>
        <v>0</v>
      </c>
      <c r="M26" s="10">
        <f t="shared" si="11"/>
        <v>0</v>
      </c>
      <c r="N26" s="10">
        <f t="shared" si="11"/>
        <v>0</v>
      </c>
      <c r="O26" s="10">
        <f t="shared" si="11"/>
        <v>0</v>
      </c>
      <c r="P26" s="12" t="e">
        <f>L26-#REF!</f>
        <v>#REF!</v>
      </c>
    </row>
    <row r="27" spans="1:19" ht="15.75" customHeight="1" x14ac:dyDescent="0.25">
      <c r="A27" s="70"/>
      <c r="B27" s="72" t="s">
        <v>15</v>
      </c>
      <c r="C27" s="9" t="s">
        <v>6</v>
      </c>
      <c r="D27" s="20">
        <f t="shared" si="2"/>
        <v>983629.5</v>
      </c>
      <c r="E27" s="10">
        <f t="shared" ref="E27:H32" si="12">E510</f>
        <v>375684.5</v>
      </c>
      <c r="F27" s="10">
        <f t="shared" si="12"/>
        <v>290527.3</v>
      </c>
      <c r="G27" s="10">
        <f t="shared" si="12"/>
        <v>0</v>
      </c>
      <c r="H27" s="10">
        <f t="shared" si="12"/>
        <v>847.69999999999993</v>
      </c>
      <c r="I27" s="10">
        <f>I510+I431</f>
        <v>151570</v>
      </c>
      <c r="J27" s="10">
        <f t="shared" ref="J27:O27" si="13">J510+J431</f>
        <v>0</v>
      </c>
      <c r="K27" s="10">
        <f t="shared" si="13"/>
        <v>0</v>
      </c>
      <c r="L27" s="20">
        <f t="shared" si="13"/>
        <v>165000</v>
      </c>
      <c r="M27" s="10">
        <f t="shared" si="13"/>
        <v>0</v>
      </c>
      <c r="N27" s="10">
        <f t="shared" si="13"/>
        <v>0</v>
      </c>
      <c r="O27" s="10">
        <f t="shared" si="13"/>
        <v>0</v>
      </c>
      <c r="P27" s="12" t="e">
        <f>L27-#REF!</f>
        <v>#REF!</v>
      </c>
      <c r="S27" s="20">
        <v>983629.5</v>
      </c>
    </row>
    <row r="28" spans="1:19" x14ac:dyDescent="0.25">
      <c r="A28" s="70"/>
      <c r="B28" s="72"/>
      <c r="C28" s="9" t="s">
        <v>7</v>
      </c>
      <c r="D28" s="20">
        <f t="shared" si="2"/>
        <v>288946.40000000002</v>
      </c>
      <c r="E28" s="10">
        <f t="shared" si="12"/>
        <v>75684.5</v>
      </c>
      <c r="F28" s="10">
        <f t="shared" si="12"/>
        <v>25844.2</v>
      </c>
      <c r="G28" s="10">
        <f t="shared" si="12"/>
        <v>0</v>
      </c>
      <c r="H28" s="10">
        <f t="shared" si="12"/>
        <v>847.69999999999993</v>
      </c>
      <c r="I28" s="10">
        <f t="shared" ref="I28:O32" si="14">I511+I432</f>
        <v>21570</v>
      </c>
      <c r="J28" s="10">
        <f t="shared" si="14"/>
        <v>0</v>
      </c>
      <c r="K28" s="10">
        <f t="shared" si="14"/>
        <v>0</v>
      </c>
      <c r="L28" s="20">
        <f t="shared" si="14"/>
        <v>165000</v>
      </c>
      <c r="M28" s="10">
        <f t="shared" si="14"/>
        <v>0</v>
      </c>
      <c r="N28" s="10">
        <f t="shared" si="14"/>
        <v>0</v>
      </c>
      <c r="O28" s="10">
        <f t="shared" si="14"/>
        <v>0</v>
      </c>
      <c r="P28" s="12" t="e">
        <f>L28-#REF!</f>
        <v>#REF!</v>
      </c>
    </row>
    <row r="29" spans="1:19" ht="24" x14ac:dyDescent="0.25">
      <c r="A29" s="70"/>
      <c r="B29" s="72"/>
      <c r="C29" s="9" t="s">
        <v>8</v>
      </c>
      <c r="D29" s="10">
        <f t="shared" si="2"/>
        <v>694683.1</v>
      </c>
      <c r="E29" s="10">
        <f t="shared" si="12"/>
        <v>300000</v>
      </c>
      <c r="F29" s="10">
        <f t="shared" si="12"/>
        <v>264683.09999999998</v>
      </c>
      <c r="G29" s="10">
        <f t="shared" si="12"/>
        <v>0</v>
      </c>
      <c r="H29" s="10">
        <f t="shared" si="12"/>
        <v>0</v>
      </c>
      <c r="I29" s="10">
        <f t="shared" si="14"/>
        <v>130000</v>
      </c>
      <c r="J29" s="10">
        <f t="shared" si="14"/>
        <v>0</v>
      </c>
      <c r="K29" s="10">
        <f t="shared" si="14"/>
        <v>0</v>
      </c>
      <c r="L29" s="15">
        <f t="shared" si="14"/>
        <v>0</v>
      </c>
      <c r="M29" s="10">
        <f t="shared" si="14"/>
        <v>0</v>
      </c>
      <c r="N29" s="10">
        <f t="shared" si="14"/>
        <v>0</v>
      </c>
      <c r="O29" s="10">
        <f t="shared" si="14"/>
        <v>0</v>
      </c>
      <c r="P29" s="12" t="e">
        <f>L29-#REF!</f>
        <v>#REF!</v>
      </c>
    </row>
    <row r="30" spans="1:19" ht="24" x14ac:dyDescent="0.25">
      <c r="A30" s="70"/>
      <c r="B30" s="72"/>
      <c r="C30" s="9" t="s">
        <v>9</v>
      </c>
      <c r="D30" s="10">
        <f t="shared" si="2"/>
        <v>0</v>
      </c>
      <c r="E30" s="10">
        <f t="shared" si="12"/>
        <v>0</v>
      </c>
      <c r="F30" s="10">
        <f t="shared" si="12"/>
        <v>0</v>
      </c>
      <c r="G30" s="10">
        <f t="shared" si="12"/>
        <v>0</v>
      </c>
      <c r="H30" s="10">
        <f t="shared" si="12"/>
        <v>0</v>
      </c>
      <c r="I30" s="10">
        <f t="shared" si="14"/>
        <v>0</v>
      </c>
      <c r="J30" s="10">
        <f t="shared" si="14"/>
        <v>0</v>
      </c>
      <c r="K30" s="10">
        <f t="shared" si="14"/>
        <v>0</v>
      </c>
      <c r="L30" s="15">
        <f t="shared" si="14"/>
        <v>0</v>
      </c>
      <c r="M30" s="10">
        <f t="shared" si="14"/>
        <v>0</v>
      </c>
      <c r="N30" s="10">
        <f t="shared" si="14"/>
        <v>0</v>
      </c>
      <c r="O30" s="10">
        <f t="shared" si="14"/>
        <v>0</v>
      </c>
      <c r="P30" s="12" t="e">
        <f>L30-#REF!</f>
        <v>#REF!</v>
      </c>
    </row>
    <row r="31" spans="1:19" ht="36" x14ac:dyDescent="0.25">
      <c r="A31" s="70"/>
      <c r="B31" s="72"/>
      <c r="C31" s="9" t="s">
        <v>10</v>
      </c>
      <c r="D31" s="10">
        <f t="shared" si="2"/>
        <v>0</v>
      </c>
      <c r="E31" s="10">
        <f t="shared" si="12"/>
        <v>0</v>
      </c>
      <c r="F31" s="10">
        <f t="shared" si="12"/>
        <v>0</v>
      </c>
      <c r="G31" s="10">
        <f t="shared" si="12"/>
        <v>0</v>
      </c>
      <c r="H31" s="10">
        <f t="shared" si="12"/>
        <v>0</v>
      </c>
      <c r="I31" s="10">
        <f t="shared" si="14"/>
        <v>0</v>
      </c>
      <c r="J31" s="10">
        <f t="shared" si="14"/>
        <v>0</v>
      </c>
      <c r="K31" s="10">
        <f t="shared" si="14"/>
        <v>0</v>
      </c>
      <c r="L31" s="15">
        <f t="shared" si="14"/>
        <v>0</v>
      </c>
      <c r="M31" s="10">
        <f t="shared" si="14"/>
        <v>0</v>
      </c>
      <c r="N31" s="10">
        <f t="shared" si="14"/>
        <v>0</v>
      </c>
      <c r="O31" s="10">
        <f t="shared" si="14"/>
        <v>0</v>
      </c>
      <c r="P31" s="12" t="e">
        <f>L31-#REF!</f>
        <v>#REF!</v>
      </c>
    </row>
    <row r="32" spans="1:19" ht="72" x14ac:dyDescent="0.25">
      <c r="A32" s="70"/>
      <c r="B32" s="72"/>
      <c r="C32" s="9" t="s">
        <v>11</v>
      </c>
      <c r="D32" s="10">
        <f t="shared" si="2"/>
        <v>0</v>
      </c>
      <c r="E32" s="10">
        <f t="shared" si="12"/>
        <v>0</v>
      </c>
      <c r="F32" s="10">
        <f t="shared" si="12"/>
        <v>0</v>
      </c>
      <c r="G32" s="10">
        <f t="shared" si="12"/>
        <v>0</v>
      </c>
      <c r="H32" s="10">
        <f t="shared" si="12"/>
        <v>0</v>
      </c>
      <c r="I32" s="10">
        <f t="shared" si="14"/>
        <v>0</v>
      </c>
      <c r="J32" s="10">
        <f t="shared" si="14"/>
        <v>0</v>
      </c>
      <c r="K32" s="10">
        <f t="shared" si="14"/>
        <v>0</v>
      </c>
      <c r="L32" s="15">
        <f t="shared" si="14"/>
        <v>0</v>
      </c>
      <c r="M32" s="10">
        <f t="shared" si="14"/>
        <v>0</v>
      </c>
      <c r="N32" s="10">
        <f t="shared" si="14"/>
        <v>0</v>
      </c>
      <c r="O32" s="10">
        <f t="shared" si="14"/>
        <v>0</v>
      </c>
      <c r="P32" s="12" t="e">
        <f>L32-#REF!</f>
        <v>#REF!</v>
      </c>
    </row>
    <row r="33" spans="1:16" x14ac:dyDescent="0.25">
      <c r="A33" s="70"/>
      <c r="B33" s="71" t="s">
        <v>16</v>
      </c>
      <c r="C33" s="9" t="s">
        <v>6</v>
      </c>
      <c r="D33" s="10">
        <f t="shared" si="2"/>
        <v>320564.2</v>
      </c>
      <c r="E33" s="10">
        <f t="shared" ref="E33:O38" si="15">E298</f>
        <v>0</v>
      </c>
      <c r="F33" s="10">
        <f t="shared" si="15"/>
        <v>3535.8</v>
      </c>
      <c r="G33" s="10">
        <f t="shared" si="15"/>
        <v>13366.6</v>
      </c>
      <c r="H33" s="10">
        <f t="shared" si="15"/>
        <v>13625.7</v>
      </c>
      <c r="I33" s="10">
        <f t="shared" si="15"/>
        <v>20738.099999999999</v>
      </c>
      <c r="J33" s="10">
        <f t="shared" si="15"/>
        <v>38667.699999999997</v>
      </c>
      <c r="K33" s="10">
        <f>K298</f>
        <v>31377.5</v>
      </c>
      <c r="L33" s="15">
        <f t="shared" si="15"/>
        <v>64813.2</v>
      </c>
      <c r="M33" s="10">
        <f t="shared" si="15"/>
        <v>44813.2</v>
      </c>
      <c r="N33" s="10">
        <f t="shared" si="15"/>
        <v>44813.2</v>
      </c>
      <c r="O33" s="10">
        <f t="shared" si="15"/>
        <v>44813.2</v>
      </c>
      <c r="P33" s="12" t="e">
        <f>L33-#REF!</f>
        <v>#REF!</v>
      </c>
    </row>
    <row r="34" spans="1:16" x14ac:dyDescent="0.25">
      <c r="A34" s="70"/>
      <c r="B34" s="71"/>
      <c r="C34" s="9" t="s">
        <v>7</v>
      </c>
      <c r="D34" s="10">
        <f t="shared" si="2"/>
        <v>252386.7</v>
      </c>
      <c r="E34" s="10">
        <f t="shared" si="15"/>
        <v>0</v>
      </c>
      <c r="F34" s="10">
        <f t="shared" si="15"/>
        <v>2353.9</v>
      </c>
      <c r="G34" s="10">
        <f t="shared" si="15"/>
        <v>7271</v>
      </c>
      <c r="H34" s="10">
        <f t="shared" si="15"/>
        <v>7525.7</v>
      </c>
      <c r="I34" s="10">
        <f t="shared" si="15"/>
        <v>14638.1</v>
      </c>
      <c r="J34" s="10">
        <f t="shared" si="15"/>
        <v>22567.7</v>
      </c>
      <c r="K34" s="10">
        <f t="shared" si="15"/>
        <v>23177.5</v>
      </c>
      <c r="L34" s="15">
        <f t="shared" si="15"/>
        <v>58713.2</v>
      </c>
      <c r="M34" s="10">
        <f t="shared" si="15"/>
        <v>38713.199999999997</v>
      </c>
      <c r="N34" s="10">
        <f t="shared" si="15"/>
        <v>38713.199999999997</v>
      </c>
      <c r="O34" s="10">
        <f t="shared" si="15"/>
        <v>38713.199999999997</v>
      </c>
      <c r="P34" s="12" t="e">
        <f>L34-#REF!</f>
        <v>#REF!</v>
      </c>
    </row>
    <row r="35" spans="1:16" ht="24" x14ac:dyDescent="0.25">
      <c r="A35" s="70"/>
      <c r="B35" s="71"/>
      <c r="C35" s="9" t="s">
        <v>8</v>
      </c>
      <c r="D35" s="10">
        <f t="shared" si="2"/>
        <v>0</v>
      </c>
      <c r="E35" s="10">
        <f t="shared" si="15"/>
        <v>0</v>
      </c>
      <c r="F35" s="10">
        <f t="shared" si="15"/>
        <v>0</v>
      </c>
      <c r="G35" s="10">
        <f t="shared" si="15"/>
        <v>0</v>
      </c>
      <c r="H35" s="10">
        <f t="shared" si="15"/>
        <v>0</v>
      </c>
      <c r="I35" s="10">
        <f t="shared" si="15"/>
        <v>0</v>
      </c>
      <c r="J35" s="10">
        <f t="shared" si="15"/>
        <v>0</v>
      </c>
      <c r="K35" s="10">
        <f t="shared" si="15"/>
        <v>0</v>
      </c>
      <c r="L35" s="15">
        <f t="shared" si="15"/>
        <v>0</v>
      </c>
      <c r="M35" s="10">
        <f t="shared" si="15"/>
        <v>0</v>
      </c>
      <c r="N35" s="10">
        <f t="shared" si="15"/>
        <v>0</v>
      </c>
      <c r="O35" s="10">
        <f t="shared" si="15"/>
        <v>0</v>
      </c>
      <c r="P35" s="12" t="e">
        <f>L35-#REF!</f>
        <v>#REF!</v>
      </c>
    </row>
    <row r="36" spans="1:16" ht="24" x14ac:dyDescent="0.25">
      <c r="A36" s="70"/>
      <c r="B36" s="71"/>
      <c r="C36" s="9" t="s">
        <v>9</v>
      </c>
      <c r="D36" s="10">
        <f t="shared" si="2"/>
        <v>0</v>
      </c>
      <c r="E36" s="10">
        <f t="shared" si="15"/>
        <v>0</v>
      </c>
      <c r="F36" s="10">
        <f t="shared" si="15"/>
        <v>0</v>
      </c>
      <c r="G36" s="10">
        <f t="shared" si="15"/>
        <v>0</v>
      </c>
      <c r="H36" s="10">
        <f t="shared" si="15"/>
        <v>0</v>
      </c>
      <c r="I36" s="10">
        <f t="shared" si="15"/>
        <v>0</v>
      </c>
      <c r="J36" s="10">
        <f t="shared" si="15"/>
        <v>0</v>
      </c>
      <c r="K36" s="10">
        <f t="shared" si="15"/>
        <v>0</v>
      </c>
      <c r="L36" s="15">
        <f t="shared" si="15"/>
        <v>0</v>
      </c>
      <c r="M36" s="10">
        <f t="shared" si="15"/>
        <v>0</v>
      </c>
      <c r="N36" s="10">
        <f t="shared" si="15"/>
        <v>0</v>
      </c>
      <c r="O36" s="10">
        <f t="shared" si="15"/>
        <v>0</v>
      </c>
      <c r="P36" s="12" t="e">
        <f>L36-#REF!</f>
        <v>#REF!</v>
      </c>
    </row>
    <row r="37" spans="1:16" ht="36" x14ac:dyDescent="0.25">
      <c r="A37" s="70"/>
      <c r="B37" s="71"/>
      <c r="C37" s="9" t="s">
        <v>10</v>
      </c>
      <c r="D37" s="10">
        <f t="shared" si="2"/>
        <v>58177.5</v>
      </c>
      <c r="E37" s="10">
        <f t="shared" si="15"/>
        <v>0</v>
      </c>
      <c r="F37" s="10">
        <f t="shared" si="15"/>
        <v>1181.9000000000001</v>
      </c>
      <c r="G37" s="10">
        <f t="shared" si="15"/>
        <v>6095.6</v>
      </c>
      <c r="H37" s="10">
        <f t="shared" si="15"/>
        <v>6100</v>
      </c>
      <c r="I37" s="10">
        <f t="shared" si="15"/>
        <v>6100</v>
      </c>
      <c r="J37" s="10">
        <f t="shared" si="15"/>
        <v>6100</v>
      </c>
      <c r="K37" s="10">
        <f t="shared" si="15"/>
        <v>8200</v>
      </c>
      <c r="L37" s="15">
        <f t="shared" si="15"/>
        <v>6100</v>
      </c>
      <c r="M37" s="10">
        <f t="shared" si="15"/>
        <v>6100</v>
      </c>
      <c r="N37" s="10">
        <f t="shared" si="15"/>
        <v>6100</v>
      </c>
      <c r="O37" s="10">
        <f t="shared" si="15"/>
        <v>6100</v>
      </c>
      <c r="P37" s="12" t="e">
        <f>L37-#REF!</f>
        <v>#REF!</v>
      </c>
    </row>
    <row r="38" spans="1:16" ht="72" x14ac:dyDescent="0.25">
      <c r="A38" s="70"/>
      <c r="B38" s="71"/>
      <c r="C38" s="9" t="s">
        <v>11</v>
      </c>
      <c r="D38" s="10">
        <f t="shared" si="2"/>
        <v>10000</v>
      </c>
      <c r="E38" s="10">
        <f t="shared" si="15"/>
        <v>0</v>
      </c>
      <c r="F38" s="10">
        <f t="shared" si="15"/>
        <v>0</v>
      </c>
      <c r="G38" s="10">
        <f t="shared" si="15"/>
        <v>0</v>
      </c>
      <c r="H38" s="10">
        <f t="shared" si="15"/>
        <v>0</v>
      </c>
      <c r="I38" s="10">
        <f t="shared" si="15"/>
        <v>0</v>
      </c>
      <c r="J38" s="10">
        <f t="shared" si="15"/>
        <v>10000</v>
      </c>
      <c r="K38" s="10">
        <f t="shared" si="15"/>
        <v>0</v>
      </c>
      <c r="L38" s="15">
        <f t="shared" si="15"/>
        <v>0</v>
      </c>
      <c r="M38" s="10">
        <f t="shared" si="15"/>
        <v>0</v>
      </c>
      <c r="N38" s="10">
        <f t="shared" si="15"/>
        <v>0</v>
      </c>
      <c r="O38" s="10">
        <f t="shared" si="15"/>
        <v>0</v>
      </c>
      <c r="P38" s="12" t="e">
        <f>L38-#REF!</f>
        <v>#REF!</v>
      </c>
    </row>
    <row r="39" spans="1:16" x14ac:dyDescent="0.25">
      <c r="A39" s="70"/>
      <c r="B39" s="71" t="s">
        <v>17</v>
      </c>
      <c r="C39" s="9" t="s">
        <v>6</v>
      </c>
      <c r="D39" s="10">
        <f t="shared" si="2"/>
        <v>2020339.7000000002</v>
      </c>
      <c r="E39" s="10">
        <f t="shared" ref="E39:O44" si="16">E517</f>
        <v>0</v>
      </c>
      <c r="F39" s="10">
        <f t="shared" si="16"/>
        <v>0</v>
      </c>
      <c r="G39" s="10">
        <f t="shared" si="16"/>
        <v>0</v>
      </c>
      <c r="H39" s="10">
        <f t="shared" si="16"/>
        <v>0</v>
      </c>
      <c r="I39" s="10">
        <f t="shared" si="16"/>
        <v>0</v>
      </c>
      <c r="J39" s="10">
        <f t="shared" si="16"/>
        <v>56958.5</v>
      </c>
      <c r="K39" s="10">
        <f t="shared" si="16"/>
        <v>252271.30000000002</v>
      </c>
      <c r="L39" s="15">
        <f t="shared" si="16"/>
        <v>840493.8</v>
      </c>
      <c r="M39" s="10">
        <f t="shared" si="16"/>
        <v>870616.1</v>
      </c>
      <c r="N39" s="10">
        <f t="shared" si="16"/>
        <v>0</v>
      </c>
      <c r="O39" s="10">
        <f t="shared" si="16"/>
        <v>0</v>
      </c>
      <c r="P39" s="12" t="e">
        <f>L39-#REF!</f>
        <v>#REF!</v>
      </c>
    </row>
    <row r="40" spans="1:16" x14ac:dyDescent="0.25">
      <c r="A40" s="70"/>
      <c r="B40" s="71"/>
      <c r="C40" s="9" t="s">
        <v>7</v>
      </c>
      <c r="D40" s="10">
        <f t="shared" si="2"/>
        <v>499253.69999999995</v>
      </c>
      <c r="E40" s="10">
        <f t="shared" si="16"/>
        <v>0</v>
      </c>
      <c r="F40" s="10">
        <f t="shared" si="16"/>
        <v>0</v>
      </c>
      <c r="G40" s="10">
        <f t="shared" si="16"/>
        <v>0</v>
      </c>
      <c r="H40" s="10">
        <f t="shared" si="16"/>
        <v>0</v>
      </c>
      <c r="I40" s="10">
        <f t="shared" si="16"/>
        <v>0</v>
      </c>
      <c r="J40" s="10">
        <f t="shared" si="16"/>
        <v>13005.5</v>
      </c>
      <c r="K40" s="10">
        <f t="shared" si="16"/>
        <v>62950.299999999996</v>
      </c>
      <c r="L40" s="15">
        <f>L518</f>
        <v>306493.8</v>
      </c>
      <c r="M40" s="10">
        <f t="shared" si="16"/>
        <v>116804.1</v>
      </c>
      <c r="N40" s="10">
        <f t="shared" si="16"/>
        <v>0</v>
      </c>
      <c r="O40" s="10">
        <f t="shared" si="16"/>
        <v>0</v>
      </c>
      <c r="P40" s="12" t="e">
        <f>L40-#REF!</f>
        <v>#REF!</v>
      </c>
    </row>
    <row r="41" spans="1:16" ht="24" x14ac:dyDescent="0.25">
      <c r="A41" s="70"/>
      <c r="B41" s="71"/>
      <c r="C41" s="9" t="s">
        <v>8</v>
      </c>
      <c r="D41" s="10">
        <f t="shared" si="2"/>
        <v>1477133</v>
      </c>
      <c r="E41" s="10">
        <f t="shared" si="16"/>
        <v>0</v>
      </c>
      <c r="F41" s="10">
        <f t="shared" si="16"/>
        <v>0</v>
      </c>
      <c r="G41" s="10">
        <f t="shared" si="16"/>
        <v>0</v>
      </c>
      <c r="H41" s="10">
        <f t="shared" si="16"/>
        <v>0</v>
      </c>
      <c r="I41" s="10">
        <f t="shared" si="16"/>
        <v>0</v>
      </c>
      <c r="J41" s="10">
        <f t="shared" si="16"/>
        <v>0</v>
      </c>
      <c r="K41" s="10">
        <f t="shared" si="16"/>
        <v>189321</v>
      </c>
      <c r="L41" s="15">
        <f t="shared" si="16"/>
        <v>534000</v>
      </c>
      <c r="M41" s="10">
        <f t="shared" si="16"/>
        <v>753812</v>
      </c>
      <c r="N41" s="10">
        <f t="shared" si="16"/>
        <v>0</v>
      </c>
      <c r="O41" s="10">
        <f t="shared" si="16"/>
        <v>0</v>
      </c>
      <c r="P41" s="12" t="e">
        <f>L41-#REF!</f>
        <v>#REF!</v>
      </c>
    </row>
    <row r="42" spans="1:16" ht="24" x14ac:dyDescent="0.25">
      <c r="A42" s="70"/>
      <c r="B42" s="71"/>
      <c r="C42" s="9" t="s">
        <v>9</v>
      </c>
      <c r="D42" s="10">
        <f t="shared" si="2"/>
        <v>0</v>
      </c>
      <c r="E42" s="10">
        <f t="shared" si="16"/>
        <v>0</v>
      </c>
      <c r="F42" s="10">
        <f t="shared" si="16"/>
        <v>0</v>
      </c>
      <c r="G42" s="10">
        <f t="shared" si="16"/>
        <v>0</v>
      </c>
      <c r="H42" s="10">
        <f t="shared" si="16"/>
        <v>0</v>
      </c>
      <c r="I42" s="10">
        <f t="shared" si="16"/>
        <v>0</v>
      </c>
      <c r="J42" s="10">
        <f t="shared" si="16"/>
        <v>0</v>
      </c>
      <c r="K42" s="10">
        <f t="shared" si="16"/>
        <v>0</v>
      </c>
      <c r="L42" s="15">
        <f t="shared" si="16"/>
        <v>0</v>
      </c>
      <c r="M42" s="10">
        <f t="shared" si="16"/>
        <v>0</v>
      </c>
      <c r="N42" s="10">
        <f t="shared" si="16"/>
        <v>0</v>
      </c>
      <c r="O42" s="10">
        <f t="shared" si="16"/>
        <v>0</v>
      </c>
      <c r="P42" s="12" t="e">
        <f>L42-#REF!</f>
        <v>#REF!</v>
      </c>
    </row>
    <row r="43" spans="1:16" ht="36" x14ac:dyDescent="0.25">
      <c r="A43" s="70"/>
      <c r="B43" s="71"/>
      <c r="C43" s="9" t="s">
        <v>10</v>
      </c>
      <c r="D43" s="10">
        <f t="shared" si="2"/>
        <v>0</v>
      </c>
      <c r="E43" s="10">
        <f t="shared" si="16"/>
        <v>0</v>
      </c>
      <c r="F43" s="10">
        <f t="shared" si="16"/>
        <v>0</v>
      </c>
      <c r="G43" s="10">
        <f t="shared" si="16"/>
        <v>0</v>
      </c>
      <c r="H43" s="10">
        <f t="shared" si="16"/>
        <v>0</v>
      </c>
      <c r="I43" s="10">
        <f t="shared" si="16"/>
        <v>0</v>
      </c>
      <c r="J43" s="10">
        <f t="shared" si="16"/>
        <v>0</v>
      </c>
      <c r="K43" s="10">
        <f t="shared" si="16"/>
        <v>0</v>
      </c>
      <c r="L43" s="15">
        <f t="shared" si="16"/>
        <v>0</v>
      </c>
      <c r="M43" s="10">
        <f t="shared" si="16"/>
        <v>0</v>
      </c>
      <c r="N43" s="10">
        <f t="shared" si="16"/>
        <v>0</v>
      </c>
      <c r="O43" s="10">
        <f t="shared" si="16"/>
        <v>0</v>
      </c>
      <c r="P43" s="12" t="e">
        <f>L43-#REF!</f>
        <v>#REF!</v>
      </c>
    </row>
    <row r="44" spans="1:16" ht="72" x14ac:dyDescent="0.25">
      <c r="A44" s="70"/>
      <c r="B44" s="71"/>
      <c r="C44" s="9" t="s">
        <v>11</v>
      </c>
      <c r="D44" s="10">
        <f t="shared" si="2"/>
        <v>43953</v>
      </c>
      <c r="E44" s="10">
        <f t="shared" si="16"/>
        <v>0</v>
      </c>
      <c r="F44" s="10">
        <f t="shared" si="16"/>
        <v>0</v>
      </c>
      <c r="G44" s="10">
        <f t="shared" si="16"/>
        <v>0</v>
      </c>
      <c r="H44" s="10">
        <f t="shared" si="16"/>
        <v>0</v>
      </c>
      <c r="I44" s="10">
        <f t="shared" si="16"/>
        <v>0</v>
      </c>
      <c r="J44" s="10">
        <f t="shared" si="16"/>
        <v>43953</v>
      </c>
      <c r="K44" s="10">
        <f t="shared" si="16"/>
        <v>0</v>
      </c>
      <c r="L44" s="15">
        <f t="shared" si="16"/>
        <v>0</v>
      </c>
      <c r="M44" s="10">
        <f t="shared" si="16"/>
        <v>0</v>
      </c>
      <c r="N44" s="10">
        <f t="shared" si="16"/>
        <v>0</v>
      </c>
      <c r="O44" s="10">
        <f t="shared" si="16"/>
        <v>0</v>
      </c>
      <c r="P44" s="12" t="e">
        <f>L44-#REF!</f>
        <v>#REF!</v>
      </c>
    </row>
    <row r="45" spans="1:16" ht="15.75" customHeight="1" x14ac:dyDescent="0.25">
      <c r="A45" s="70"/>
      <c r="B45" s="71" t="s">
        <v>18</v>
      </c>
      <c r="C45" s="9" t="s">
        <v>6</v>
      </c>
      <c r="D45" s="10">
        <f t="shared" si="2"/>
        <v>1927.3</v>
      </c>
      <c r="E45" s="10">
        <v>0</v>
      </c>
      <c r="F45" s="10">
        <v>0</v>
      </c>
      <c r="G45" s="10">
        <v>0</v>
      </c>
      <c r="H45" s="10">
        <v>0</v>
      </c>
      <c r="I45" s="10">
        <v>0</v>
      </c>
      <c r="J45" s="10">
        <v>0</v>
      </c>
      <c r="K45" s="10">
        <v>0</v>
      </c>
      <c r="L45" s="15">
        <f>L940</f>
        <v>1927.3</v>
      </c>
      <c r="M45" s="10">
        <f>M940</f>
        <v>0</v>
      </c>
      <c r="N45" s="10">
        <f>N940</f>
        <v>0</v>
      </c>
      <c r="O45" s="10">
        <f>O940</f>
        <v>0</v>
      </c>
      <c r="P45" s="12" t="e">
        <f>L45-#REF!</f>
        <v>#REF!</v>
      </c>
    </row>
    <row r="46" spans="1:16" x14ac:dyDescent="0.25">
      <c r="A46" s="70"/>
      <c r="B46" s="71"/>
      <c r="C46" s="9" t="s">
        <v>7</v>
      </c>
      <c r="D46" s="10">
        <f t="shared" si="2"/>
        <v>212</v>
      </c>
      <c r="E46" s="10">
        <v>0</v>
      </c>
      <c r="F46" s="10">
        <v>0</v>
      </c>
      <c r="G46" s="10">
        <v>0</v>
      </c>
      <c r="H46" s="10">
        <v>0</v>
      </c>
      <c r="I46" s="10">
        <v>0</v>
      </c>
      <c r="J46" s="10">
        <v>0</v>
      </c>
      <c r="K46" s="10">
        <v>0</v>
      </c>
      <c r="L46" s="15">
        <f t="shared" ref="L46:O50" si="17">L941</f>
        <v>212</v>
      </c>
      <c r="M46" s="10">
        <f t="shared" si="17"/>
        <v>0</v>
      </c>
      <c r="N46" s="10">
        <f t="shared" si="17"/>
        <v>0</v>
      </c>
      <c r="O46" s="10">
        <f t="shared" si="17"/>
        <v>0</v>
      </c>
      <c r="P46" s="12" t="e">
        <f>L46-#REF!</f>
        <v>#REF!</v>
      </c>
    </row>
    <row r="47" spans="1:16" ht="24" x14ac:dyDescent="0.25">
      <c r="A47" s="70"/>
      <c r="B47" s="71"/>
      <c r="C47" s="9" t="s">
        <v>8</v>
      </c>
      <c r="D47" s="10">
        <f t="shared" si="2"/>
        <v>1715.3</v>
      </c>
      <c r="E47" s="10">
        <v>0</v>
      </c>
      <c r="F47" s="10">
        <v>0</v>
      </c>
      <c r="G47" s="10">
        <v>0</v>
      </c>
      <c r="H47" s="10">
        <v>0</v>
      </c>
      <c r="I47" s="10">
        <v>0</v>
      </c>
      <c r="J47" s="10">
        <v>0</v>
      </c>
      <c r="K47" s="10">
        <v>0</v>
      </c>
      <c r="L47" s="15">
        <f t="shared" si="17"/>
        <v>1715.3</v>
      </c>
      <c r="M47" s="10">
        <f t="shared" si="17"/>
        <v>0</v>
      </c>
      <c r="N47" s="10">
        <f t="shared" si="17"/>
        <v>0</v>
      </c>
      <c r="O47" s="10">
        <f t="shared" si="17"/>
        <v>0</v>
      </c>
      <c r="P47" s="12" t="e">
        <f>L47-#REF!</f>
        <v>#REF!</v>
      </c>
    </row>
    <row r="48" spans="1:16" ht="24" x14ac:dyDescent="0.25">
      <c r="A48" s="70"/>
      <c r="B48" s="71"/>
      <c r="C48" s="9" t="s">
        <v>9</v>
      </c>
      <c r="D48" s="10">
        <f t="shared" si="2"/>
        <v>0</v>
      </c>
      <c r="E48" s="10">
        <v>0</v>
      </c>
      <c r="F48" s="10">
        <v>0</v>
      </c>
      <c r="G48" s="10">
        <v>0</v>
      </c>
      <c r="H48" s="10">
        <v>0</v>
      </c>
      <c r="I48" s="10">
        <v>0</v>
      </c>
      <c r="J48" s="10">
        <v>0</v>
      </c>
      <c r="K48" s="10">
        <v>0</v>
      </c>
      <c r="L48" s="15">
        <f t="shared" si="17"/>
        <v>0</v>
      </c>
      <c r="M48" s="10">
        <f t="shared" si="17"/>
        <v>0</v>
      </c>
      <c r="N48" s="10">
        <f t="shared" si="17"/>
        <v>0</v>
      </c>
      <c r="O48" s="10">
        <f t="shared" si="17"/>
        <v>0</v>
      </c>
      <c r="P48" s="12" t="e">
        <f>L48-#REF!</f>
        <v>#REF!</v>
      </c>
    </row>
    <row r="49" spans="1:16" ht="36" x14ac:dyDescent="0.25">
      <c r="A49" s="70"/>
      <c r="B49" s="71"/>
      <c r="C49" s="9" t="s">
        <v>10</v>
      </c>
      <c r="D49" s="10">
        <f t="shared" si="2"/>
        <v>0</v>
      </c>
      <c r="E49" s="10">
        <v>0</v>
      </c>
      <c r="F49" s="10">
        <v>0</v>
      </c>
      <c r="G49" s="10">
        <v>0</v>
      </c>
      <c r="H49" s="10">
        <v>0</v>
      </c>
      <c r="I49" s="10">
        <v>0</v>
      </c>
      <c r="J49" s="10">
        <v>0</v>
      </c>
      <c r="K49" s="10">
        <v>0</v>
      </c>
      <c r="L49" s="15">
        <f t="shared" si="17"/>
        <v>0</v>
      </c>
      <c r="M49" s="10">
        <f t="shared" si="17"/>
        <v>0</v>
      </c>
      <c r="N49" s="10">
        <f t="shared" si="17"/>
        <v>0</v>
      </c>
      <c r="O49" s="10">
        <f t="shared" si="17"/>
        <v>0</v>
      </c>
      <c r="P49" s="12" t="e">
        <f>L49-#REF!</f>
        <v>#REF!</v>
      </c>
    </row>
    <row r="50" spans="1:16" ht="72" x14ac:dyDescent="0.25">
      <c r="A50" s="70"/>
      <c r="B50" s="71"/>
      <c r="C50" s="9" t="s">
        <v>11</v>
      </c>
      <c r="D50" s="10">
        <f t="shared" si="2"/>
        <v>0</v>
      </c>
      <c r="E50" s="10">
        <v>0</v>
      </c>
      <c r="F50" s="10">
        <v>0</v>
      </c>
      <c r="G50" s="10">
        <v>0</v>
      </c>
      <c r="H50" s="10">
        <v>0</v>
      </c>
      <c r="I50" s="10">
        <v>0</v>
      </c>
      <c r="J50" s="10">
        <v>0</v>
      </c>
      <c r="K50" s="10">
        <v>0</v>
      </c>
      <c r="L50" s="15">
        <f t="shared" si="17"/>
        <v>0</v>
      </c>
      <c r="M50" s="10">
        <f t="shared" si="17"/>
        <v>0</v>
      </c>
      <c r="N50" s="10">
        <f t="shared" si="17"/>
        <v>0</v>
      </c>
      <c r="O50" s="10">
        <f t="shared" si="17"/>
        <v>0</v>
      </c>
      <c r="P50" s="12" t="e">
        <f>L50-#REF!</f>
        <v>#REF!</v>
      </c>
    </row>
    <row r="51" spans="1:16" x14ac:dyDescent="0.25">
      <c r="A51" s="73" t="s">
        <v>19</v>
      </c>
      <c r="B51" s="71"/>
      <c r="C51" s="9" t="s">
        <v>6</v>
      </c>
      <c r="D51" s="10">
        <f t="shared" si="2"/>
        <v>3074896.6</v>
      </c>
      <c r="E51" s="10">
        <f t="shared" ref="E51:O56" si="18">E57+E63+E69+E75+E81</f>
        <v>1003594.2</v>
      </c>
      <c r="F51" s="10">
        <f t="shared" si="18"/>
        <v>92934.2</v>
      </c>
      <c r="G51" s="10">
        <f t="shared" si="18"/>
        <v>94181.400000000009</v>
      </c>
      <c r="H51" s="10">
        <f t="shared" si="18"/>
        <v>103736.2</v>
      </c>
      <c r="I51" s="10">
        <f t="shared" si="18"/>
        <v>169506.2</v>
      </c>
      <c r="J51" s="10">
        <f t="shared" si="18"/>
        <v>235463.3</v>
      </c>
      <c r="K51" s="10">
        <f t="shared" si="18"/>
        <v>220908.60000000003</v>
      </c>
      <c r="L51" s="15">
        <f t="shared" si="18"/>
        <v>327230.40000000002</v>
      </c>
      <c r="M51" s="10">
        <f t="shared" si="18"/>
        <v>274467.20000000001</v>
      </c>
      <c r="N51" s="10">
        <f t="shared" si="18"/>
        <v>275867.90000000002</v>
      </c>
      <c r="O51" s="10">
        <f t="shared" si="18"/>
        <v>277007</v>
      </c>
      <c r="P51" s="12" t="e">
        <f>L51-#REF!</f>
        <v>#REF!</v>
      </c>
    </row>
    <row r="52" spans="1:16" x14ac:dyDescent="0.25">
      <c r="A52" s="73"/>
      <c r="B52" s="71"/>
      <c r="C52" s="9" t="s">
        <v>7</v>
      </c>
      <c r="D52" s="10">
        <f t="shared" si="2"/>
        <v>1519480.0000000002</v>
      </c>
      <c r="E52" s="10">
        <f t="shared" si="18"/>
        <v>75475.199999999997</v>
      </c>
      <c r="F52" s="10">
        <f t="shared" si="18"/>
        <v>81558.7</v>
      </c>
      <c r="G52" s="10">
        <f t="shared" si="18"/>
        <v>84020.800000000003</v>
      </c>
      <c r="H52" s="10">
        <f t="shared" si="18"/>
        <v>86216.2</v>
      </c>
      <c r="I52" s="10">
        <f t="shared" si="18"/>
        <v>108424.6</v>
      </c>
      <c r="J52" s="10">
        <f t="shared" si="18"/>
        <v>159758.5</v>
      </c>
      <c r="K52" s="10">
        <f t="shared" si="18"/>
        <v>151943.20000000001</v>
      </c>
      <c r="L52" s="15">
        <f t="shared" si="18"/>
        <v>209785</v>
      </c>
      <c r="M52" s="10">
        <f t="shared" si="18"/>
        <v>187432.6</v>
      </c>
      <c r="N52" s="10">
        <f t="shared" si="18"/>
        <v>187432.6</v>
      </c>
      <c r="O52" s="10">
        <f t="shared" si="18"/>
        <v>187432.6</v>
      </c>
      <c r="P52" s="12" t="e">
        <f>L52-#REF!</f>
        <v>#REF!</v>
      </c>
    </row>
    <row r="53" spans="1:16" ht="24" x14ac:dyDescent="0.25">
      <c r="A53" s="73"/>
      <c r="B53" s="71"/>
      <c r="C53" s="9" t="s">
        <v>8</v>
      </c>
      <c r="D53" s="10">
        <f t="shared" si="2"/>
        <v>0</v>
      </c>
      <c r="E53" s="10">
        <f t="shared" si="18"/>
        <v>0</v>
      </c>
      <c r="F53" s="10">
        <f t="shared" si="18"/>
        <v>0</v>
      </c>
      <c r="G53" s="10">
        <f t="shared" si="18"/>
        <v>0</v>
      </c>
      <c r="H53" s="10">
        <f t="shared" si="18"/>
        <v>0</v>
      </c>
      <c r="I53" s="10">
        <f t="shared" si="18"/>
        <v>0</v>
      </c>
      <c r="J53" s="10">
        <f t="shared" si="18"/>
        <v>0</v>
      </c>
      <c r="K53" s="10">
        <f t="shared" si="18"/>
        <v>0</v>
      </c>
      <c r="L53" s="15">
        <f t="shared" si="18"/>
        <v>0</v>
      </c>
      <c r="M53" s="10">
        <f t="shared" si="18"/>
        <v>0</v>
      </c>
      <c r="N53" s="10">
        <f t="shared" si="18"/>
        <v>0</v>
      </c>
      <c r="O53" s="10">
        <f t="shared" si="18"/>
        <v>0</v>
      </c>
      <c r="P53" s="12" t="e">
        <f>L53-#REF!</f>
        <v>#REF!</v>
      </c>
    </row>
    <row r="54" spans="1:16" ht="24" x14ac:dyDescent="0.25">
      <c r="A54" s="73"/>
      <c r="B54" s="71"/>
      <c r="C54" s="9" t="s">
        <v>9</v>
      </c>
      <c r="D54" s="10">
        <f t="shared" si="2"/>
        <v>1388332.1</v>
      </c>
      <c r="E54" s="10">
        <f t="shared" si="18"/>
        <v>918319</v>
      </c>
      <c r="F54" s="10">
        <f t="shared" si="18"/>
        <v>1134.5</v>
      </c>
      <c r="G54" s="10">
        <f t="shared" si="18"/>
        <v>1359</v>
      </c>
      <c r="H54" s="10">
        <f t="shared" si="18"/>
        <v>7744.9</v>
      </c>
      <c r="I54" s="10">
        <f t="shared" si="18"/>
        <v>48853.3</v>
      </c>
      <c r="J54" s="10">
        <f t="shared" si="18"/>
        <v>55947.8</v>
      </c>
      <c r="K54" s="10">
        <f t="shared" si="18"/>
        <v>57638.7</v>
      </c>
      <c r="L54" s="15">
        <f t="shared" si="18"/>
        <v>97688.4</v>
      </c>
      <c r="M54" s="10">
        <f t="shared" si="18"/>
        <v>66289.8</v>
      </c>
      <c r="N54" s="10">
        <f t="shared" si="18"/>
        <v>66653.3</v>
      </c>
      <c r="O54" s="10">
        <f t="shared" si="18"/>
        <v>66703.399999999994</v>
      </c>
      <c r="P54" s="12" t="e">
        <f>L54-#REF!</f>
        <v>#REF!</v>
      </c>
    </row>
    <row r="55" spans="1:16" ht="36" x14ac:dyDescent="0.25">
      <c r="A55" s="73"/>
      <c r="B55" s="71"/>
      <c r="C55" s="9" t="s">
        <v>10</v>
      </c>
      <c r="D55" s="10">
        <f t="shared" si="2"/>
        <v>167084.5</v>
      </c>
      <c r="E55" s="10">
        <f t="shared" si="18"/>
        <v>9800</v>
      </c>
      <c r="F55" s="10">
        <f t="shared" si="18"/>
        <v>10241</v>
      </c>
      <c r="G55" s="10">
        <f t="shared" si="18"/>
        <v>8801.6</v>
      </c>
      <c r="H55" s="10">
        <f t="shared" si="18"/>
        <v>9775.1</v>
      </c>
      <c r="I55" s="10">
        <f t="shared" si="18"/>
        <v>12228.3</v>
      </c>
      <c r="J55" s="10">
        <f t="shared" si="18"/>
        <v>19757</v>
      </c>
      <c r="K55" s="10">
        <f t="shared" si="18"/>
        <v>11326.7</v>
      </c>
      <c r="L55" s="15">
        <f t="shared" si="18"/>
        <v>19757</v>
      </c>
      <c r="M55" s="10">
        <f t="shared" si="18"/>
        <v>20744.8</v>
      </c>
      <c r="N55" s="10">
        <f t="shared" si="18"/>
        <v>21782</v>
      </c>
      <c r="O55" s="10">
        <f t="shared" si="18"/>
        <v>22871</v>
      </c>
      <c r="P55" s="12" t="e">
        <f>L55-#REF!</f>
        <v>#REF!</v>
      </c>
    </row>
    <row r="56" spans="1:16" hidden="1" x14ac:dyDescent="0.25">
      <c r="A56" s="11"/>
      <c r="B56" s="9"/>
      <c r="C56" s="9"/>
      <c r="D56" s="10">
        <f t="shared" si="2"/>
        <v>0</v>
      </c>
      <c r="E56" s="10">
        <f t="shared" si="18"/>
        <v>0</v>
      </c>
      <c r="F56" s="10">
        <f t="shared" si="18"/>
        <v>0</v>
      </c>
      <c r="G56" s="10">
        <f t="shared" si="18"/>
        <v>0</v>
      </c>
      <c r="H56" s="10">
        <f t="shared" si="18"/>
        <v>0</v>
      </c>
      <c r="I56" s="10">
        <f t="shared" si="18"/>
        <v>0</v>
      </c>
      <c r="J56" s="10">
        <f t="shared" si="18"/>
        <v>0</v>
      </c>
      <c r="K56" s="10">
        <f t="shared" si="18"/>
        <v>0</v>
      </c>
      <c r="L56" s="15">
        <f t="shared" si="18"/>
        <v>0</v>
      </c>
      <c r="M56" s="10">
        <f t="shared" si="18"/>
        <v>0</v>
      </c>
      <c r="N56" s="10">
        <f t="shared" si="18"/>
        <v>0</v>
      </c>
      <c r="O56" s="10">
        <f t="shared" si="18"/>
        <v>0</v>
      </c>
      <c r="P56" s="12" t="e">
        <f>L56-#REF!</f>
        <v>#REF!</v>
      </c>
    </row>
    <row r="57" spans="1:16" x14ac:dyDescent="0.25">
      <c r="A57" s="71" t="s">
        <v>20</v>
      </c>
      <c r="B57" s="71" t="s">
        <v>21</v>
      </c>
      <c r="C57" s="9" t="s">
        <v>6</v>
      </c>
      <c r="D57" s="10">
        <f t="shared" si="2"/>
        <v>3024733.8000000003</v>
      </c>
      <c r="E57" s="10">
        <v>997386.1</v>
      </c>
      <c r="F57" s="10">
        <v>91082.2</v>
      </c>
      <c r="G57" s="10">
        <v>92311.1</v>
      </c>
      <c r="H57" s="10">
        <v>102111.5</v>
      </c>
      <c r="I57" s="10">
        <v>165806.20000000001</v>
      </c>
      <c r="J57" s="10">
        <v>229798.3</v>
      </c>
      <c r="K57" s="10">
        <f>K58+K59+K60+K61+K62</f>
        <v>218265.90000000002</v>
      </c>
      <c r="L57" s="15">
        <f>L58+L59+L60+L61+L62</f>
        <v>320580.40000000002</v>
      </c>
      <c r="M57" s="10">
        <f>M58+M59+M60+M61+M62</f>
        <v>267817.2</v>
      </c>
      <c r="N57" s="10">
        <f>N58+N59+N60+N61+N62</f>
        <v>269217.90000000002</v>
      </c>
      <c r="O57" s="10">
        <f>O58+O59+O60+O61+O62</f>
        <v>270357</v>
      </c>
      <c r="P57" s="12" t="e">
        <f>L57-#REF!</f>
        <v>#REF!</v>
      </c>
    </row>
    <row r="58" spans="1:16" x14ac:dyDescent="0.25">
      <c r="A58" s="71"/>
      <c r="B58" s="71"/>
      <c r="C58" s="9" t="s">
        <v>7</v>
      </c>
      <c r="D58" s="10">
        <f t="shared" si="2"/>
        <v>1469317.2000000002</v>
      </c>
      <c r="E58" s="10">
        <v>69267.100000000006</v>
      </c>
      <c r="F58" s="10">
        <v>79706.7</v>
      </c>
      <c r="G58" s="10">
        <v>82150.5</v>
      </c>
      <c r="H58" s="10">
        <v>84591.5</v>
      </c>
      <c r="I58" s="10">
        <v>104724.6</v>
      </c>
      <c r="J58" s="10">
        <v>154093.5</v>
      </c>
      <c r="K58" s="10">
        <v>149300.5</v>
      </c>
      <c r="L58" s="15">
        <v>203135</v>
      </c>
      <c r="M58" s="10">
        <f>180782.6</f>
        <v>180782.6</v>
      </c>
      <c r="N58" s="10">
        <f>180782.6</f>
        <v>180782.6</v>
      </c>
      <c r="O58" s="10">
        <v>180782.6</v>
      </c>
      <c r="P58" s="12" t="e">
        <f>L58-#REF!</f>
        <v>#REF!</v>
      </c>
    </row>
    <row r="59" spans="1:16" ht="24" x14ac:dyDescent="0.25">
      <c r="A59" s="71"/>
      <c r="B59" s="71"/>
      <c r="C59" s="9" t="s">
        <v>8</v>
      </c>
      <c r="D59" s="10">
        <f t="shared" si="2"/>
        <v>0</v>
      </c>
      <c r="E59" s="10">
        <v>0</v>
      </c>
      <c r="F59" s="10">
        <v>0</v>
      </c>
      <c r="G59" s="10">
        <v>0</v>
      </c>
      <c r="H59" s="10">
        <v>0</v>
      </c>
      <c r="I59" s="10">
        <v>0</v>
      </c>
      <c r="J59" s="10">
        <v>0</v>
      </c>
      <c r="K59" s="10">
        <v>0</v>
      </c>
      <c r="L59" s="15">
        <v>0</v>
      </c>
      <c r="M59" s="10">
        <v>0</v>
      </c>
      <c r="N59" s="10">
        <v>0</v>
      </c>
      <c r="O59" s="10">
        <v>0</v>
      </c>
      <c r="P59" s="12" t="e">
        <f>L59-#REF!</f>
        <v>#REF!</v>
      </c>
    </row>
    <row r="60" spans="1:16" ht="24" x14ac:dyDescent="0.25">
      <c r="A60" s="71"/>
      <c r="B60" s="71"/>
      <c r="C60" s="9" t="s">
        <v>9</v>
      </c>
      <c r="D60" s="10">
        <f t="shared" si="2"/>
        <v>1388332.1</v>
      </c>
      <c r="E60" s="10">
        <v>918319</v>
      </c>
      <c r="F60" s="10">
        <v>1134.5</v>
      </c>
      <c r="G60" s="10">
        <v>1359</v>
      </c>
      <c r="H60" s="10">
        <v>7744.9</v>
      </c>
      <c r="I60" s="10">
        <v>48853.3</v>
      </c>
      <c r="J60" s="10">
        <v>55947.8</v>
      </c>
      <c r="K60" s="10">
        <v>57638.7</v>
      </c>
      <c r="L60" s="15">
        <v>97688.4</v>
      </c>
      <c r="M60" s="10">
        <v>66289.8</v>
      </c>
      <c r="N60" s="10">
        <v>66653.3</v>
      </c>
      <c r="O60" s="10">
        <v>66703.399999999994</v>
      </c>
      <c r="P60" s="12" t="e">
        <f>L60-#REF!</f>
        <v>#REF!</v>
      </c>
    </row>
    <row r="61" spans="1:16" ht="36" x14ac:dyDescent="0.25">
      <c r="A61" s="71"/>
      <c r="B61" s="71"/>
      <c r="C61" s="9" t="s">
        <v>10</v>
      </c>
      <c r="D61" s="10">
        <f t="shared" si="2"/>
        <v>167084.5</v>
      </c>
      <c r="E61" s="10">
        <v>9800</v>
      </c>
      <c r="F61" s="10">
        <v>10241</v>
      </c>
      <c r="G61" s="10">
        <v>8801.6</v>
      </c>
      <c r="H61" s="10">
        <v>9775.1</v>
      </c>
      <c r="I61" s="10">
        <v>12228.3</v>
      </c>
      <c r="J61" s="10">
        <v>19757</v>
      </c>
      <c r="K61" s="10">
        <v>11326.7</v>
      </c>
      <c r="L61" s="15">
        <v>19757</v>
      </c>
      <c r="M61" s="10">
        <v>20744.8</v>
      </c>
      <c r="N61" s="10">
        <v>21782</v>
      </c>
      <c r="O61" s="10">
        <v>22871</v>
      </c>
      <c r="P61" s="12" t="e">
        <f>L61-#REF!</f>
        <v>#REF!</v>
      </c>
    </row>
    <row r="62" spans="1:16" x14ac:dyDescent="0.25">
      <c r="A62" s="9"/>
      <c r="B62" s="9"/>
      <c r="C62" s="9"/>
      <c r="D62" s="10">
        <f t="shared" si="2"/>
        <v>0</v>
      </c>
      <c r="E62" s="10"/>
      <c r="F62" s="10"/>
      <c r="G62" s="10"/>
      <c r="H62" s="10"/>
      <c r="I62" s="10"/>
      <c r="J62" s="10"/>
      <c r="K62" s="10"/>
      <c r="L62" s="15"/>
      <c r="M62" s="10"/>
      <c r="N62" s="10"/>
      <c r="O62" s="10"/>
      <c r="P62" s="12" t="e">
        <f>L62-#REF!</f>
        <v>#REF!</v>
      </c>
    </row>
    <row r="63" spans="1:16" x14ac:dyDescent="0.25">
      <c r="A63" s="71" t="s">
        <v>22</v>
      </c>
      <c r="B63" s="71" t="s">
        <v>13</v>
      </c>
      <c r="C63" s="9" t="s">
        <v>6</v>
      </c>
      <c r="D63" s="10">
        <f t="shared" si="2"/>
        <v>2697.4</v>
      </c>
      <c r="E63" s="10">
        <v>870</v>
      </c>
      <c r="F63" s="10">
        <v>120</v>
      </c>
      <c r="G63" s="10">
        <v>48.4</v>
      </c>
      <c r="H63" s="10">
        <v>0</v>
      </c>
      <c r="I63" s="10">
        <v>184</v>
      </c>
      <c r="J63" s="10">
        <v>250</v>
      </c>
      <c r="K63" s="10">
        <f>K64+K65+K66+K67+K68</f>
        <v>225</v>
      </c>
      <c r="L63" s="15">
        <f>L64+L65+L66+L67+L68</f>
        <v>250</v>
      </c>
      <c r="M63" s="10">
        <f>M64+M65+M66+M67+M68</f>
        <v>250</v>
      </c>
      <c r="N63" s="10">
        <f>N64+N65+N66+N67+N68</f>
        <v>250</v>
      </c>
      <c r="O63" s="10">
        <f>O64+O65+O66+O67+O68</f>
        <v>250</v>
      </c>
      <c r="P63" s="12" t="e">
        <f>L63-#REF!</f>
        <v>#REF!</v>
      </c>
    </row>
    <row r="64" spans="1:16" x14ac:dyDescent="0.25">
      <c r="A64" s="71"/>
      <c r="B64" s="71"/>
      <c r="C64" s="9" t="s">
        <v>7</v>
      </c>
      <c r="D64" s="10">
        <f t="shared" si="2"/>
        <v>2697.4</v>
      </c>
      <c r="E64" s="10">
        <v>870</v>
      </c>
      <c r="F64" s="10">
        <v>120</v>
      </c>
      <c r="G64" s="10">
        <v>48.4</v>
      </c>
      <c r="H64" s="10">
        <v>0</v>
      </c>
      <c r="I64" s="10">
        <v>184</v>
      </c>
      <c r="J64" s="10">
        <v>250</v>
      </c>
      <c r="K64" s="10">
        <v>225</v>
      </c>
      <c r="L64" s="15">
        <v>250</v>
      </c>
      <c r="M64" s="10">
        <v>250</v>
      </c>
      <c r="N64" s="10">
        <v>250</v>
      </c>
      <c r="O64" s="10">
        <v>250</v>
      </c>
      <c r="P64" s="12" t="e">
        <f>L64-#REF!</f>
        <v>#REF!</v>
      </c>
    </row>
    <row r="65" spans="1:16" ht="24" x14ac:dyDescent="0.25">
      <c r="A65" s="71"/>
      <c r="B65" s="71"/>
      <c r="C65" s="9" t="s">
        <v>8</v>
      </c>
      <c r="D65" s="10">
        <f t="shared" si="2"/>
        <v>0</v>
      </c>
      <c r="E65" s="10">
        <v>0</v>
      </c>
      <c r="F65" s="10">
        <v>0</v>
      </c>
      <c r="G65" s="10">
        <v>0</v>
      </c>
      <c r="H65" s="10">
        <v>0</v>
      </c>
      <c r="I65" s="10">
        <v>0</v>
      </c>
      <c r="J65" s="10">
        <v>0</v>
      </c>
      <c r="K65" s="10">
        <v>0</v>
      </c>
      <c r="L65" s="15">
        <v>0</v>
      </c>
      <c r="M65" s="10">
        <v>0</v>
      </c>
      <c r="N65" s="10">
        <v>0</v>
      </c>
      <c r="O65" s="10">
        <v>0</v>
      </c>
      <c r="P65" s="12" t="e">
        <f>L65-#REF!</f>
        <v>#REF!</v>
      </c>
    </row>
    <row r="66" spans="1:16" ht="24" x14ac:dyDescent="0.25">
      <c r="A66" s="71"/>
      <c r="B66" s="71"/>
      <c r="C66" s="9" t="s">
        <v>9</v>
      </c>
      <c r="D66" s="10">
        <f t="shared" si="2"/>
        <v>0</v>
      </c>
      <c r="E66" s="10">
        <v>0</v>
      </c>
      <c r="F66" s="10">
        <v>0</v>
      </c>
      <c r="G66" s="10">
        <v>0</v>
      </c>
      <c r="H66" s="10">
        <v>0</v>
      </c>
      <c r="I66" s="10">
        <v>0</v>
      </c>
      <c r="J66" s="10">
        <v>0</v>
      </c>
      <c r="K66" s="10">
        <v>0</v>
      </c>
      <c r="L66" s="15">
        <v>0</v>
      </c>
      <c r="M66" s="10">
        <v>0</v>
      </c>
      <c r="N66" s="10">
        <v>0</v>
      </c>
      <c r="O66" s="10">
        <v>0</v>
      </c>
      <c r="P66" s="12" t="e">
        <f>L66-#REF!</f>
        <v>#REF!</v>
      </c>
    </row>
    <row r="67" spans="1:16" ht="36" x14ac:dyDescent="0.25">
      <c r="A67" s="71"/>
      <c r="B67" s="71"/>
      <c r="C67" s="9" t="s">
        <v>10</v>
      </c>
      <c r="D67" s="10">
        <f t="shared" si="2"/>
        <v>0</v>
      </c>
      <c r="E67" s="10">
        <v>0</v>
      </c>
      <c r="F67" s="10">
        <v>0</v>
      </c>
      <c r="G67" s="10">
        <v>0</v>
      </c>
      <c r="H67" s="10">
        <v>0</v>
      </c>
      <c r="I67" s="10">
        <v>0</v>
      </c>
      <c r="J67" s="10">
        <v>0</v>
      </c>
      <c r="K67" s="10">
        <v>0</v>
      </c>
      <c r="L67" s="15">
        <v>0</v>
      </c>
      <c r="M67" s="10">
        <v>0</v>
      </c>
      <c r="N67" s="10">
        <v>0</v>
      </c>
      <c r="O67" s="10">
        <v>0</v>
      </c>
      <c r="P67" s="12" t="e">
        <f>L67-#REF!</f>
        <v>#REF!</v>
      </c>
    </row>
    <row r="68" spans="1:16" x14ac:dyDescent="0.25">
      <c r="A68" s="9"/>
      <c r="B68" s="9"/>
      <c r="C68" s="9"/>
      <c r="D68" s="10">
        <f t="shared" si="2"/>
        <v>0</v>
      </c>
      <c r="E68" s="10"/>
      <c r="F68" s="10"/>
      <c r="G68" s="10"/>
      <c r="H68" s="10"/>
      <c r="I68" s="10"/>
      <c r="J68" s="10"/>
      <c r="K68" s="10"/>
      <c r="L68" s="15"/>
      <c r="M68" s="10"/>
      <c r="N68" s="10"/>
      <c r="O68" s="10"/>
      <c r="P68" s="12" t="e">
        <f>L68-#REF!</f>
        <v>#REF!</v>
      </c>
    </row>
    <row r="69" spans="1:16" x14ac:dyDescent="0.25">
      <c r="A69" s="71" t="s">
        <v>23</v>
      </c>
      <c r="B69" s="71" t="s">
        <v>13</v>
      </c>
      <c r="C69" s="9" t="s">
        <v>6</v>
      </c>
      <c r="D69" s="10">
        <f t="shared" si="2"/>
        <v>5040</v>
      </c>
      <c r="E69" s="10">
        <v>1720</v>
      </c>
      <c r="F69" s="10">
        <v>200</v>
      </c>
      <c r="G69" s="10">
        <v>200</v>
      </c>
      <c r="H69" s="10">
        <v>200</v>
      </c>
      <c r="I69" s="10">
        <v>360</v>
      </c>
      <c r="J69" s="10">
        <v>400</v>
      </c>
      <c r="K69" s="10">
        <f>K70+K71+K72+K73+K74</f>
        <v>360</v>
      </c>
      <c r="L69" s="15">
        <f>L70+L71+L72+L73+L74</f>
        <v>400</v>
      </c>
      <c r="M69" s="10">
        <f>M70+M71+M72+M73+M74</f>
        <v>400</v>
      </c>
      <c r="N69" s="10">
        <f>N70+N71+N72+N73+N74</f>
        <v>400</v>
      </c>
      <c r="O69" s="10">
        <f>O70+O71+O72+O73+O74</f>
        <v>400</v>
      </c>
      <c r="P69" s="12" t="e">
        <f>L69-#REF!</f>
        <v>#REF!</v>
      </c>
    </row>
    <row r="70" spans="1:16" x14ac:dyDescent="0.25">
      <c r="A70" s="71"/>
      <c r="B70" s="71"/>
      <c r="C70" s="9" t="s">
        <v>7</v>
      </c>
      <c r="D70" s="10">
        <f t="shared" si="2"/>
        <v>5040</v>
      </c>
      <c r="E70" s="10">
        <v>1720</v>
      </c>
      <c r="F70" s="10">
        <v>200</v>
      </c>
      <c r="G70" s="10">
        <v>200</v>
      </c>
      <c r="H70" s="10">
        <v>200</v>
      </c>
      <c r="I70" s="10">
        <v>360</v>
      </c>
      <c r="J70" s="10">
        <v>400</v>
      </c>
      <c r="K70" s="10">
        <v>360</v>
      </c>
      <c r="L70" s="15">
        <v>400</v>
      </c>
      <c r="M70" s="10">
        <v>400</v>
      </c>
      <c r="N70" s="10">
        <v>400</v>
      </c>
      <c r="O70" s="10">
        <v>400</v>
      </c>
      <c r="P70" s="12" t="e">
        <f>L70-#REF!</f>
        <v>#REF!</v>
      </c>
    </row>
    <row r="71" spans="1:16" ht="24" x14ac:dyDescent="0.25">
      <c r="A71" s="71"/>
      <c r="B71" s="71"/>
      <c r="C71" s="9" t="s">
        <v>8</v>
      </c>
      <c r="D71" s="10">
        <f t="shared" si="2"/>
        <v>0</v>
      </c>
      <c r="E71" s="10">
        <v>0</v>
      </c>
      <c r="F71" s="10">
        <v>0</v>
      </c>
      <c r="G71" s="10">
        <v>0</v>
      </c>
      <c r="H71" s="10">
        <v>0</v>
      </c>
      <c r="I71" s="10">
        <v>0</v>
      </c>
      <c r="J71" s="10">
        <v>0</v>
      </c>
      <c r="K71" s="10">
        <v>0</v>
      </c>
      <c r="L71" s="15">
        <v>0</v>
      </c>
      <c r="M71" s="10">
        <v>0</v>
      </c>
      <c r="N71" s="10">
        <v>0</v>
      </c>
      <c r="O71" s="10">
        <v>0</v>
      </c>
      <c r="P71" s="12" t="e">
        <f>L71-#REF!</f>
        <v>#REF!</v>
      </c>
    </row>
    <row r="72" spans="1:16" ht="24" x14ac:dyDescent="0.25">
      <c r="A72" s="71"/>
      <c r="B72" s="71"/>
      <c r="C72" s="9" t="s">
        <v>9</v>
      </c>
      <c r="D72" s="10">
        <f t="shared" si="2"/>
        <v>0</v>
      </c>
      <c r="E72" s="10">
        <v>0</v>
      </c>
      <c r="F72" s="10">
        <v>0</v>
      </c>
      <c r="G72" s="10">
        <v>0</v>
      </c>
      <c r="H72" s="10">
        <v>0</v>
      </c>
      <c r="I72" s="10">
        <v>0</v>
      </c>
      <c r="J72" s="10">
        <v>0</v>
      </c>
      <c r="K72" s="10">
        <v>0</v>
      </c>
      <c r="L72" s="15">
        <v>0</v>
      </c>
      <c r="M72" s="10">
        <v>0</v>
      </c>
      <c r="N72" s="10">
        <v>0</v>
      </c>
      <c r="O72" s="10">
        <v>0</v>
      </c>
      <c r="P72" s="12" t="e">
        <f>L72-#REF!</f>
        <v>#REF!</v>
      </c>
    </row>
    <row r="73" spans="1:16" ht="36" x14ac:dyDescent="0.25">
      <c r="A73" s="71"/>
      <c r="B73" s="71"/>
      <c r="C73" s="9" t="s">
        <v>10</v>
      </c>
      <c r="D73" s="10">
        <f t="shared" si="2"/>
        <v>0</v>
      </c>
      <c r="E73" s="10">
        <v>0</v>
      </c>
      <c r="F73" s="10">
        <v>0</v>
      </c>
      <c r="G73" s="10">
        <v>0</v>
      </c>
      <c r="H73" s="10">
        <v>0</v>
      </c>
      <c r="I73" s="10">
        <v>0</v>
      </c>
      <c r="J73" s="10">
        <v>0</v>
      </c>
      <c r="K73" s="10">
        <v>0</v>
      </c>
      <c r="L73" s="15">
        <v>0</v>
      </c>
      <c r="M73" s="10">
        <v>0</v>
      </c>
      <c r="N73" s="10">
        <v>0</v>
      </c>
      <c r="O73" s="10">
        <v>0</v>
      </c>
      <c r="P73" s="12" t="e">
        <f>L73-#REF!</f>
        <v>#REF!</v>
      </c>
    </row>
    <row r="74" spans="1:16" x14ac:dyDescent="0.25">
      <c r="A74" s="9"/>
      <c r="B74" s="9"/>
      <c r="C74" s="9"/>
      <c r="D74" s="10">
        <f t="shared" si="2"/>
        <v>0</v>
      </c>
      <c r="E74" s="10"/>
      <c r="F74" s="10"/>
      <c r="G74" s="10"/>
      <c r="H74" s="10"/>
      <c r="I74" s="10"/>
      <c r="J74" s="10"/>
      <c r="K74" s="10"/>
      <c r="L74" s="15"/>
      <c r="M74" s="10"/>
      <c r="N74" s="10"/>
      <c r="O74" s="10"/>
      <c r="P74" s="12" t="e">
        <f>L74-#REF!</f>
        <v>#REF!</v>
      </c>
    </row>
    <row r="75" spans="1:16" x14ac:dyDescent="0.25">
      <c r="A75" s="71" t="s">
        <v>24</v>
      </c>
      <c r="B75" s="71" t="s">
        <v>13</v>
      </c>
      <c r="C75" s="9" t="s">
        <v>6</v>
      </c>
      <c r="D75" s="10">
        <f t="shared" si="2"/>
        <v>26195.200000000001</v>
      </c>
      <c r="E75" s="10">
        <v>3147.7</v>
      </c>
      <c r="F75" s="10">
        <v>1150</v>
      </c>
      <c r="G75" s="10">
        <v>1060.0999999999999</v>
      </c>
      <c r="H75" s="10">
        <v>874.7</v>
      </c>
      <c r="I75" s="10">
        <v>1760</v>
      </c>
      <c r="J75" s="10">
        <v>2845</v>
      </c>
      <c r="K75" s="10">
        <f>K76+K77+K78+K79+K80</f>
        <v>437.7</v>
      </c>
      <c r="L75" s="15">
        <f>L76+L77+L78+L79+L80</f>
        <v>3730</v>
      </c>
      <c r="M75" s="10">
        <f>M76+M77+M78+M79+M80</f>
        <v>3730</v>
      </c>
      <c r="N75" s="10">
        <f>N76+N77+N78+N79+N80</f>
        <v>3730</v>
      </c>
      <c r="O75" s="10">
        <f>O76+O77+O78+O79+O80</f>
        <v>3730</v>
      </c>
      <c r="P75" s="12" t="e">
        <f>L75-#REF!</f>
        <v>#REF!</v>
      </c>
    </row>
    <row r="76" spans="1:16" x14ac:dyDescent="0.25">
      <c r="A76" s="71"/>
      <c r="B76" s="71"/>
      <c r="C76" s="9" t="s">
        <v>7</v>
      </c>
      <c r="D76" s="10">
        <f t="shared" si="2"/>
        <v>26195.200000000001</v>
      </c>
      <c r="E76" s="10">
        <v>3147.7</v>
      </c>
      <c r="F76" s="10">
        <v>1150</v>
      </c>
      <c r="G76" s="10">
        <v>1060.0999999999999</v>
      </c>
      <c r="H76" s="10">
        <v>874.7</v>
      </c>
      <c r="I76" s="10">
        <v>1760</v>
      </c>
      <c r="J76" s="10">
        <v>2845</v>
      </c>
      <c r="K76" s="10">
        <v>437.7</v>
      </c>
      <c r="L76" s="15">
        <v>3730</v>
      </c>
      <c r="M76" s="10">
        <v>3730</v>
      </c>
      <c r="N76" s="10">
        <v>3730</v>
      </c>
      <c r="O76" s="10">
        <v>3730</v>
      </c>
      <c r="P76" s="12" t="e">
        <f>L76-#REF!</f>
        <v>#REF!</v>
      </c>
    </row>
    <row r="77" spans="1:16" ht="24" x14ac:dyDescent="0.25">
      <c r="A77" s="71"/>
      <c r="B77" s="71"/>
      <c r="C77" s="9" t="s">
        <v>8</v>
      </c>
      <c r="D77" s="10">
        <f t="shared" si="2"/>
        <v>0</v>
      </c>
      <c r="E77" s="10">
        <v>0</v>
      </c>
      <c r="F77" s="10">
        <v>0</v>
      </c>
      <c r="G77" s="10">
        <v>0</v>
      </c>
      <c r="H77" s="10">
        <v>0</v>
      </c>
      <c r="I77" s="10">
        <v>0</v>
      </c>
      <c r="J77" s="10">
        <v>0</v>
      </c>
      <c r="K77" s="10">
        <v>0</v>
      </c>
      <c r="L77" s="15">
        <v>0</v>
      </c>
      <c r="M77" s="10">
        <v>0</v>
      </c>
      <c r="N77" s="10">
        <v>0</v>
      </c>
      <c r="O77" s="10">
        <v>0</v>
      </c>
      <c r="P77" s="12" t="e">
        <f>L77-#REF!</f>
        <v>#REF!</v>
      </c>
    </row>
    <row r="78" spans="1:16" ht="24" x14ac:dyDescent="0.25">
      <c r="A78" s="71"/>
      <c r="B78" s="71"/>
      <c r="C78" s="9" t="s">
        <v>9</v>
      </c>
      <c r="D78" s="10">
        <f t="shared" ref="D78:D141" si="19">SUM(E78:O78)</f>
        <v>0</v>
      </c>
      <c r="E78" s="10">
        <v>0</v>
      </c>
      <c r="F78" s="10">
        <v>0</v>
      </c>
      <c r="G78" s="10">
        <v>0</v>
      </c>
      <c r="H78" s="10">
        <v>0</v>
      </c>
      <c r="I78" s="10">
        <v>0</v>
      </c>
      <c r="J78" s="10">
        <v>0</v>
      </c>
      <c r="K78" s="10">
        <v>0</v>
      </c>
      <c r="L78" s="15">
        <v>0</v>
      </c>
      <c r="M78" s="10">
        <v>0</v>
      </c>
      <c r="N78" s="10">
        <v>0</v>
      </c>
      <c r="O78" s="10">
        <v>0</v>
      </c>
      <c r="P78" s="12" t="e">
        <f>L78-#REF!</f>
        <v>#REF!</v>
      </c>
    </row>
    <row r="79" spans="1:16" ht="36" x14ac:dyDescent="0.25">
      <c r="A79" s="71"/>
      <c r="B79" s="71"/>
      <c r="C79" s="9" t="s">
        <v>10</v>
      </c>
      <c r="D79" s="10">
        <f t="shared" si="19"/>
        <v>0</v>
      </c>
      <c r="E79" s="10">
        <v>0</v>
      </c>
      <c r="F79" s="10">
        <v>0</v>
      </c>
      <c r="G79" s="10">
        <v>0</v>
      </c>
      <c r="H79" s="10">
        <v>0</v>
      </c>
      <c r="I79" s="10">
        <v>0</v>
      </c>
      <c r="J79" s="10">
        <v>0</v>
      </c>
      <c r="K79" s="10">
        <v>0</v>
      </c>
      <c r="L79" s="15">
        <v>0</v>
      </c>
      <c r="M79" s="10">
        <v>0</v>
      </c>
      <c r="N79" s="10">
        <v>0</v>
      </c>
      <c r="O79" s="10">
        <v>0</v>
      </c>
      <c r="P79" s="12" t="e">
        <f>L79-#REF!</f>
        <v>#REF!</v>
      </c>
    </row>
    <row r="80" spans="1:16" x14ac:dyDescent="0.25">
      <c r="A80" s="9"/>
      <c r="B80" s="9"/>
      <c r="C80" s="9"/>
      <c r="D80" s="10">
        <f t="shared" si="19"/>
        <v>0</v>
      </c>
      <c r="E80" s="10"/>
      <c r="F80" s="10"/>
      <c r="G80" s="10"/>
      <c r="H80" s="10"/>
      <c r="I80" s="10"/>
      <c r="J80" s="10"/>
      <c r="K80" s="10"/>
      <c r="L80" s="15"/>
      <c r="M80" s="10"/>
      <c r="N80" s="10"/>
      <c r="O80" s="10"/>
      <c r="P80" s="12" t="e">
        <f>L80-#REF!</f>
        <v>#REF!</v>
      </c>
    </row>
    <row r="81" spans="1:20" x14ac:dyDescent="0.25">
      <c r="A81" s="71" t="s">
        <v>25</v>
      </c>
      <c r="B81" s="71" t="s">
        <v>13</v>
      </c>
      <c r="C81" s="9" t="s">
        <v>6</v>
      </c>
      <c r="D81" s="10">
        <f t="shared" si="19"/>
        <v>16230.2</v>
      </c>
      <c r="E81" s="10">
        <v>470.4</v>
      </c>
      <c r="F81" s="10">
        <v>382</v>
      </c>
      <c r="G81" s="10">
        <v>561.79999999999995</v>
      </c>
      <c r="H81" s="10">
        <v>550</v>
      </c>
      <c r="I81" s="10">
        <v>1396</v>
      </c>
      <c r="J81" s="10">
        <v>2170</v>
      </c>
      <c r="K81" s="10">
        <f>K82+K83+K84+K85+K86</f>
        <v>1620</v>
      </c>
      <c r="L81" s="15">
        <f>L82+L83+L84+L85+L86</f>
        <v>2270</v>
      </c>
      <c r="M81" s="10">
        <f>M82+M83+M84+M85+M86</f>
        <v>2270</v>
      </c>
      <c r="N81" s="10">
        <f>N82+N83+N84+N85+N86</f>
        <v>2270</v>
      </c>
      <c r="O81" s="10">
        <f>O82+O83+O84+O85+O86</f>
        <v>2270</v>
      </c>
      <c r="P81" s="12" t="e">
        <f>L81-#REF!</f>
        <v>#REF!</v>
      </c>
    </row>
    <row r="82" spans="1:20" x14ac:dyDescent="0.25">
      <c r="A82" s="71"/>
      <c r="B82" s="71"/>
      <c r="C82" s="9" t="s">
        <v>7</v>
      </c>
      <c r="D82" s="10">
        <f t="shared" si="19"/>
        <v>16230.2</v>
      </c>
      <c r="E82" s="10">
        <v>470.4</v>
      </c>
      <c r="F82" s="10">
        <v>382</v>
      </c>
      <c r="G82" s="10">
        <v>561.79999999999995</v>
      </c>
      <c r="H82" s="10">
        <v>550</v>
      </c>
      <c r="I82" s="10">
        <v>1396</v>
      </c>
      <c r="J82" s="10">
        <v>2170</v>
      </c>
      <c r="K82" s="10">
        <v>1620</v>
      </c>
      <c r="L82" s="15">
        <v>2270</v>
      </c>
      <c r="M82" s="10">
        <v>2270</v>
      </c>
      <c r="N82" s="10">
        <v>2270</v>
      </c>
      <c r="O82" s="10">
        <v>2270</v>
      </c>
      <c r="P82" s="12" t="e">
        <f>L82-#REF!</f>
        <v>#REF!</v>
      </c>
    </row>
    <row r="83" spans="1:20" ht="24" x14ac:dyDescent="0.25">
      <c r="A83" s="71"/>
      <c r="B83" s="71"/>
      <c r="C83" s="9" t="s">
        <v>8</v>
      </c>
      <c r="D83" s="10">
        <f t="shared" si="19"/>
        <v>0</v>
      </c>
      <c r="E83" s="10">
        <v>0</v>
      </c>
      <c r="F83" s="10">
        <v>0</v>
      </c>
      <c r="G83" s="10">
        <v>0</v>
      </c>
      <c r="H83" s="10">
        <v>0</v>
      </c>
      <c r="I83" s="10">
        <v>0</v>
      </c>
      <c r="J83" s="10">
        <v>0</v>
      </c>
      <c r="K83" s="10">
        <v>0</v>
      </c>
      <c r="L83" s="15">
        <v>0</v>
      </c>
      <c r="M83" s="10">
        <v>0</v>
      </c>
      <c r="N83" s="10">
        <v>0</v>
      </c>
      <c r="O83" s="10">
        <v>0</v>
      </c>
      <c r="P83" s="12" t="e">
        <f>L83-#REF!</f>
        <v>#REF!</v>
      </c>
    </row>
    <row r="84" spans="1:20" ht="24" x14ac:dyDescent="0.25">
      <c r="A84" s="71"/>
      <c r="B84" s="71"/>
      <c r="C84" s="9" t="s">
        <v>9</v>
      </c>
      <c r="D84" s="10">
        <f t="shared" si="19"/>
        <v>0</v>
      </c>
      <c r="E84" s="10">
        <v>0</v>
      </c>
      <c r="F84" s="10">
        <v>0</v>
      </c>
      <c r="G84" s="10">
        <v>0</v>
      </c>
      <c r="H84" s="10">
        <v>0</v>
      </c>
      <c r="I84" s="10">
        <v>0</v>
      </c>
      <c r="J84" s="10">
        <v>0</v>
      </c>
      <c r="K84" s="10">
        <v>0</v>
      </c>
      <c r="L84" s="15">
        <v>0</v>
      </c>
      <c r="M84" s="10">
        <v>0</v>
      </c>
      <c r="N84" s="10">
        <v>0</v>
      </c>
      <c r="O84" s="10">
        <v>0</v>
      </c>
      <c r="P84" s="12" t="e">
        <f>L84-#REF!</f>
        <v>#REF!</v>
      </c>
    </row>
    <row r="85" spans="1:20" ht="36" x14ac:dyDescent="0.25">
      <c r="A85" s="71"/>
      <c r="B85" s="71"/>
      <c r="C85" s="9" t="s">
        <v>10</v>
      </c>
      <c r="D85" s="10">
        <f t="shared" si="19"/>
        <v>0</v>
      </c>
      <c r="E85" s="10">
        <v>0</v>
      </c>
      <c r="F85" s="10">
        <v>0</v>
      </c>
      <c r="G85" s="10">
        <v>0</v>
      </c>
      <c r="H85" s="10">
        <v>0</v>
      </c>
      <c r="I85" s="10">
        <v>0</v>
      </c>
      <c r="J85" s="10">
        <v>0</v>
      </c>
      <c r="K85" s="10">
        <v>0</v>
      </c>
      <c r="L85" s="15">
        <v>0</v>
      </c>
      <c r="M85" s="10">
        <v>0</v>
      </c>
      <c r="N85" s="10">
        <v>0</v>
      </c>
      <c r="O85" s="10">
        <v>0</v>
      </c>
      <c r="P85" s="12" t="e">
        <f>L85-#REF!</f>
        <v>#REF!</v>
      </c>
    </row>
    <row r="86" spans="1:20" x14ac:dyDescent="0.25">
      <c r="A86" s="9"/>
      <c r="B86" s="9"/>
      <c r="C86" s="9"/>
      <c r="D86" s="10">
        <f t="shared" si="19"/>
        <v>0</v>
      </c>
      <c r="E86" s="10"/>
      <c r="F86" s="10"/>
      <c r="G86" s="10"/>
      <c r="H86" s="10"/>
      <c r="I86" s="10"/>
      <c r="J86" s="10"/>
      <c r="K86" s="10"/>
      <c r="L86" s="15"/>
      <c r="M86" s="10"/>
      <c r="N86" s="10"/>
      <c r="O86" s="10"/>
      <c r="P86" s="12" t="e">
        <f>L86-#REF!</f>
        <v>#REF!</v>
      </c>
    </row>
    <row r="87" spans="1:20" x14ac:dyDescent="0.25">
      <c r="A87" s="73" t="s">
        <v>26</v>
      </c>
      <c r="B87" s="71"/>
      <c r="C87" s="9" t="s">
        <v>6</v>
      </c>
      <c r="D87" s="20">
        <f t="shared" si="19"/>
        <v>9039005.6999999993</v>
      </c>
      <c r="E87" s="10">
        <f t="shared" ref="E87:O92" si="20">E93+E99+E105+E111+E117+E123+E129</f>
        <v>1016732.6</v>
      </c>
      <c r="F87" s="10">
        <f t="shared" si="20"/>
        <v>543564.6</v>
      </c>
      <c r="G87" s="10">
        <f t="shared" si="20"/>
        <v>547495.60000000009</v>
      </c>
      <c r="H87" s="10">
        <f t="shared" si="20"/>
        <v>655973.1</v>
      </c>
      <c r="I87" s="10">
        <f t="shared" si="20"/>
        <v>768697.2</v>
      </c>
      <c r="J87" s="10">
        <f t="shared" si="20"/>
        <v>833247.29999999993</v>
      </c>
      <c r="K87" s="10">
        <f t="shared" si="20"/>
        <v>798647.6</v>
      </c>
      <c r="L87" s="20">
        <f t="shared" si="20"/>
        <v>959864.4</v>
      </c>
      <c r="M87" s="10">
        <f t="shared" si="20"/>
        <v>973521.8</v>
      </c>
      <c r="N87" s="10">
        <f t="shared" si="20"/>
        <v>985507.09999999986</v>
      </c>
      <c r="O87" s="10">
        <f t="shared" si="20"/>
        <v>955754.39999999991</v>
      </c>
      <c r="P87" s="12" t="e">
        <f>L87-#REF!</f>
        <v>#REF!</v>
      </c>
      <c r="Q87" s="20">
        <v>9039005.6999999993</v>
      </c>
      <c r="S87" s="1">
        <v>959864.4</v>
      </c>
      <c r="T87" s="1">
        <v>4941464.4000000004</v>
      </c>
    </row>
    <row r="88" spans="1:20" x14ac:dyDescent="0.25">
      <c r="A88" s="73"/>
      <c r="B88" s="71"/>
      <c r="C88" s="9" t="s">
        <v>7</v>
      </c>
      <c r="D88" s="20">
        <f t="shared" si="19"/>
        <v>4941464.3999999994</v>
      </c>
      <c r="E88" s="10">
        <f t="shared" si="20"/>
        <v>349952.6</v>
      </c>
      <c r="F88" s="10">
        <f t="shared" si="20"/>
        <v>330822.8</v>
      </c>
      <c r="G88" s="10">
        <f t="shared" si="20"/>
        <v>343017.89999999997</v>
      </c>
      <c r="H88" s="10">
        <f t="shared" si="20"/>
        <v>371699.3</v>
      </c>
      <c r="I88" s="10">
        <f t="shared" si="20"/>
        <v>397538.7</v>
      </c>
      <c r="J88" s="10">
        <f t="shared" si="20"/>
        <v>450879.60000000003</v>
      </c>
      <c r="K88" s="10">
        <f t="shared" si="20"/>
        <v>463454.3</v>
      </c>
      <c r="L88" s="20">
        <f t="shared" si="20"/>
        <v>557914.10000000009</v>
      </c>
      <c r="M88" s="10">
        <f t="shared" si="20"/>
        <v>560688.70000000007</v>
      </c>
      <c r="N88" s="10">
        <f t="shared" si="20"/>
        <v>560179.30000000005</v>
      </c>
      <c r="O88" s="10">
        <f t="shared" si="20"/>
        <v>555317.1</v>
      </c>
      <c r="P88" s="12" t="e">
        <f>L88-#REF!</f>
        <v>#REF!</v>
      </c>
    </row>
    <row r="89" spans="1:20" ht="24" x14ac:dyDescent="0.25">
      <c r="A89" s="73"/>
      <c r="B89" s="71"/>
      <c r="C89" s="9" t="s">
        <v>8</v>
      </c>
      <c r="D89" s="10">
        <f t="shared" si="19"/>
        <v>554475.29999999993</v>
      </c>
      <c r="E89" s="10">
        <f t="shared" si="20"/>
        <v>98579</v>
      </c>
      <c r="F89" s="10">
        <f t="shared" si="20"/>
        <v>78300</v>
      </c>
      <c r="G89" s="10">
        <f t="shared" si="20"/>
        <v>78300</v>
      </c>
      <c r="H89" s="10">
        <f t="shared" si="20"/>
        <v>33348.1</v>
      </c>
      <c r="I89" s="10">
        <f t="shared" si="20"/>
        <v>45658</v>
      </c>
      <c r="J89" s="10">
        <f t="shared" si="20"/>
        <v>47296.5</v>
      </c>
      <c r="K89" s="10">
        <f t="shared" si="20"/>
        <v>47191.7</v>
      </c>
      <c r="L89" s="15">
        <f t="shared" si="20"/>
        <v>45950.3</v>
      </c>
      <c r="M89" s="10">
        <f t="shared" si="20"/>
        <v>40512.6</v>
      </c>
      <c r="N89" s="10">
        <f t="shared" si="20"/>
        <v>39339.1</v>
      </c>
      <c r="O89" s="10">
        <f t="shared" si="20"/>
        <v>0</v>
      </c>
      <c r="P89" s="12" t="e">
        <f>L89-#REF!</f>
        <v>#REF!</v>
      </c>
    </row>
    <row r="90" spans="1:20" ht="24" x14ac:dyDescent="0.25">
      <c r="A90" s="73"/>
      <c r="B90" s="71"/>
      <c r="C90" s="9" t="s">
        <v>9</v>
      </c>
      <c r="D90" s="10">
        <f t="shared" si="19"/>
        <v>1156644.8</v>
      </c>
      <c r="E90" s="10">
        <f t="shared" si="20"/>
        <v>459101</v>
      </c>
      <c r="F90" s="10">
        <f t="shared" si="20"/>
        <v>20432.3</v>
      </c>
      <c r="G90" s="10">
        <f t="shared" si="20"/>
        <v>19218.2</v>
      </c>
      <c r="H90" s="10">
        <f t="shared" si="20"/>
        <v>18604</v>
      </c>
      <c r="I90" s="10">
        <f t="shared" si="20"/>
        <v>76006.8</v>
      </c>
      <c r="J90" s="10">
        <f t="shared" si="20"/>
        <v>75847.199999999997</v>
      </c>
      <c r="K90" s="10">
        <f t="shared" si="20"/>
        <v>89976.7</v>
      </c>
      <c r="L90" s="15">
        <f t="shared" si="20"/>
        <v>96776</v>
      </c>
      <c r="M90" s="10">
        <f t="shared" si="20"/>
        <v>100135.3</v>
      </c>
      <c r="N90" s="10">
        <f t="shared" si="20"/>
        <v>100194.2</v>
      </c>
      <c r="O90" s="10">
        <f t="shared" si="20"/>
        <v>100353.1</v>
      </c>
      <c r="P90" s="12" t="e">
        <f>L90-#REF!</f>
        <v>#REF!</v>
      </c>
      <c r="T90" s="1">
        <v>557914.1</v>
      </c>
    </row>
    <row r="91" spans="1:20" ht="36" x14ac:dyDescent="0.25">
      <c r="A91" s="73"/>
      <c r="B91" s="71"/>
      <c r="C91" s="9" t="s">
        <v>10</v>
      </c>
      <c r="D91" s="10">
        <f t="shared" si="19"/>
        <v>2386421.1999999997</v>
      </c>
      <c r="E91" s="10">
        <f t="shared" si="20"/>
        <v>109100</v>
      </c>
      <c r="F91" s="10">
        <f t="shared" si="20"/>
        <v>114009.5</v>
      </c>
      <c r="G91" s="10">
        <f t="shared" si="20"/>
        <v>106959.5</v>
      </c>
      <c r="H91" s="10">
        <f t="shared" si="20"/>
        <v>232321.7</v>
      </c>
      <c r="I91" s="10">
        <f t="shared" si="20"/>
        <v>249493.7</v>
      </c>
      <c r="J91" s="10">
        <f t="shared" si="20"/>
        <v>259224</v>
      </c>
      <c r="K91" s="10">
        <f t="shared" si="20"/>
        <v>198024.9</v>
      </c>
      <c r="L91" s="15">
        <f t="shared" si="20"/>
        <v>259224</v>
      </c>
      <c r="M91" s="10">
        <f t="shared" si="20"/>
        <v>272185.2</v>
      </c>
      <c r="N91" s="10">
        <f t="shared" si="20"/>
        <v>285794.5</v>
      </c>
      <c r="O91" s="10">
        <f t="shared" si="20"/>
        <v>300084.2</v>
      </c>
      <c r="P91" s="12" t="e">
        <f>L91-#REF!</f>
        <v>#REF!</v>
      </c>
    </row>
    <row r="92" spans="1:20" hidden="1" x14ac:dyDescent="0.25">
      <c r="A92" s="11"/>
      <c r="B92" s="9"/>
      <c r="C92" s="9"/>
      <c r="D92" s="10">
        <f t="shared" si="19"/>
        <v>0</v>
      </c>
      <c r="E92" s="10">
        <f t="shared" si="20"/>
        <v>0</v>
      </c>
      <c r="F92" s="10">
        <f t="shared" si="20"/>
        <v>0</v>
      </c>
      <c r="G92" s="10">
        <f t="shared" si="20"/>
        <v>0</v>
      </c>
      <c r="H92" s="10">
        <f t="shared" si="20"/>
        <v>0</v>
      </c>
      <c r="I92" s="10">
        <f t="shared" si="20"/>
        <v>0</v>
      </c>
      <c r="J92" s="10">
        <f t="shared" si="20"/>
        <v>0</v>
      </c>
      <c r="K92" s="10">
        <f t="shared" si="20"/>
        <v>0</v>
      </c>
      <c r="L92" s="15">
        <f t="shared" si="20"/>
        <v>0</v>
      </c>
      <c r="M92" s="10">
        <f t="shared" si="20"/>
        <v>0</v>
      </c>
      <c r="N92" s="10">
        <f t="shared" si="20"/>
        <v>0</v>
      </c>
      <c r="O92" s="10">
        <f t="shared" si="20"/>
        <v>0</v>
      </c>
      <c r="P92" s="12" t="e">
        <f>L92-#REF!</f>
        <v>#REF!</v>
      </c>
    </row>
    <row r="93" spans="1:20" x14ac:dyDescent="0.25">
      <c r="A93" s="71" t="s">
        <v>27</v>
      </c>
      <c r="B93" s="71" t="s">
        <v>21</v>
      </c>
      <c r="C93" s="9" t="s">
        <v>6</v>
      </c>
      <c r="D93" s="20">
        <f t="shared" si="19"/>
        <v>8533318.0999999996</v>
      </c>
      <c r="E93" s="10">
        <v>998642.5</v>
      </c>
      <c r="F93" s="10">
        <v>536656.6</v>
      </c>
      <c r="G93" s="10">
        <v>537757.4</v>
      </c>
      <c r="H93" s="10">
        <v>610952.19999999995</v>
      </c>
      <c r="I93" s="10">
        <v>704187</v>
      </c>
      <c r="J93" s="10">
        <v>766133.5</v>
      </c>
      <c r="K93" s="10">
        <f>K94+K95+K96+K97+K98</f>
        <v>736291.9</v>
      </c>
      <c r="L93" s="20">
        <f>L94+L95+L96+L97+L98</f>
        <v>885584.8</v>
      </c>
      <c r="M93" s="10">
        <f>M94+M95+M96+M97+M98</f>
        <v>905352</v>
      </c>
      <c r="N93" s="10">
        <f>N94+N95+N96+N97+N98</f>
        <v>918655.79999999993</v>
      </c>
      <c r="O93" s="10">
        <f>O94+O95+O96+O97+O98</f>
        <v>933104.39999999991</v>
      </c>
      <c r="P93" s="12" t="e">
        <f>L93-#REF!</f>
        <v>#REF!</v>
      </c>
    </row>
    <row r="94" spans="1:20" x14ac:dyDescent="0.25">
      <c r="A94" s="71"/>
      <c r="B94" s="71"/>
      <c r="C94" s="9" t="s">
        <v>7</v>
      </c>
      <c r="D94" s="20">
        <f t="shared" si="19"/>
        <v>4735073.0999999987</v>
      </c>
      <c r="E94" s="10">
        <v>331862.5</v>
      </c>
      <c r="F94" s="10">
        <v>323914.8</v>
      </c>
      <c r="G94" s="10">
        <v>333279.7</v>
      </c>
      <c r="H94" s="10">
        <v>360026.5</v>
      </c>
      <c r="I94" s="10">
        <v>378686.5</v>
      </c>
      <c r="J94" s="10">
        <v>431062.3</v>
      </c>
      <c r="K94" s="10">
        <v>448290.3</v>
      </c>
      <c r="L94" s="20">
        <v>529584.80000000005</v>
      </c>
      <c r="M94" s="10">
        <v>533031.5</v>
      </c>
      <c r="N94" s="10">
        <v>532667.1</v>
      </c>
      <c r="O94" s="10">
        <v>532667.1</v>
      </c>
      <c r="P94" s="12" t="e">
        <f>L94-#REF!</f>
        <v>#REF!</v>
      </c>
    </row>
    <row r="95" spans="1:20" ht="24" x14ac:dyDescent="0.25">
      <c r="A95" s="71"/>
      <c r="B95" s="71"/>
      <c r="C95" s="9" t="s">
        <v>8</v>
      </c>
      <c r="D95" s="10">
        <f t="shared" si="19"/>
        <v>255179</v>
      </c>
      <c r="E95" s="10">
        <v>98579</v>
      </c>
      <c r="F95" s="10">
        <v>78300</v>
      </c>
      <c r="G95" s="10">
        <v>78300</v>
      </c>
      <c r="H95" s="10">
        <v>0</v>
      </c>
      <c r="I95" s="10">
        <v>0</v>
      </c>
      <c r="J95" s="10">
        <v>0</v>
      </c>
      <c r="K95" s="10">
        <v>0</v>
      </c>
      <c r="L95" s="15">
        <v>0</v>
      </c>
      <c r="M95" s="10">
        <v>0</v>
      </c>
      <c r="N95" s="10">
        <v>0</v>
      </c>
      <c r="O95" s="10">
        <v>0</v>
      </c>
      <c r="P95" s="12" t="e">
        <f>L95-#REF!</f>
        <v>#REF!</v>
      </c>
    </row>
    <row r="96" spans="1:20" ht="24" x14ac:dyDescent="0.25">
      <c r="A96" s="71"/>
      <c r="B96" s="71"/>
      <c r="C96" s="9" t="s">
        <v>9</v>
      </c>
      <c r="D96" s="10">
        <f t="shared" si="19"/>
        <v>1156644.8</v>
      </c>
      <c r="E96" s="10">
        <v>459101</v>
      </c>
      <c r="F96" s="10">
        <v>20432.3</v>
      </c>
      <c r="G96" s="10">
        <v>19218.2</v>
      </c>
      <c r="H96" s="10">
        <v>18604</v>
      </c>
      <c r="I96" s="10">
        <v>76006.8</v>
      </c>
      <c r="J96" s="10">
        <v>75847.199999999997</v>
      </c>
      <c r="K96" s="10">
        <v>89976.7</v>
      </c>
      <c r="L96" s="15">
        <v>96776</v>
      </c>
      <c r="M96" s="10">
        <v>100135.3</v>
      </c>
      <c r="N96" s="10">
        <v>100194.2</v>
      </c>
      <c r="O96" s="10">
        <v>100353.1</v>
      </c>
      <c r="P96" s="12" t="e">
        <f>L96-#REF!</f>
        <v>#REF!</v>
      </c>
    </row>
    <row r="97" spans="1:16" ht="36" x14ac:dyDescent="0.25">
      <c r="A97" s="71"/>
      <c r="B97" s="71"/>
      <c r="C97" s="9" t="s">
        <v>10</v>
      </c>
      <c r="D97" s="10">
        <f t="shared" si="19"/>
        <v>2386421.1999999997</v>
      </c>
      <c r="E97" s="10">
        <v>109100</v>
      </c>
      <c r="F97" s="10">
        <v>114009.5</v>
      </c>
      <c r="G97" s="10">
        <v>106959.5</v>
      </c>
      <c r="H97" s="10">
        <v>232321.7</v>
      </c>
      <c r="I97" s="10">
        <v>249493.7</v>
      </c>
      <c r="J97" s="10">
        <v>259224</v>
      </c>
      <c r="K97" s="10">
        <v>198024.9</v>
      </c>
      <c r="L97" s="15">
        <v>259224</v>
      </c>
      <c r="M97" s="10">
        <v>272185.2</v>
      </c>
      <c r="N97" s="10">
        <v>285794.5</v>
      </c>
      <c r="O97" s="10">
        <v>300084.2</v>
      </c>
      <c r="P97" s="12" t="e">
        <f>L97-#REF!</f>
        <v>#REF!</v>
      </c>
    </row>
    <row r="98" spans="1:16" x14ac:dyDescent="0.25">
      <c r="A98" s="9"/>
      <c r="B98" s="9"/>
      <c r="C98" s="9"/>
      <c r="D98" s="10">
        <f t="shared" si="19"/>
        <v>0</v>
      </c>
      <c r="E98" s="10"/>
      <c r="F98" s="10"/>
      <c r="G98" s="10"/>
      <c r="H98" s="10"/>
      <c r="I98" s="10"/>
      <c r="J98" s="10"/>
      <c r="K98" s="10"/>
      <c r="L98" s="15"/>
      <c r="M98" s="10"/>
      <c r="N98" s="10"/>
      <c r="O98" s="10"/>
      <c r="P98" s="12" t="e">
        <f>L98-#REF!</f>
        <v>#REF!</v>
      </c>
    </row>
    <row r="99" spans="1:16" x14ac:dyDescent="0.25">
      <c r="A99" s="71" t="s">
        <v>28</v>
      </c>
      <c r="B99" s="71" t="s">
        <v>13</v>
      </c>
      <c r="C99" s="9" t="s">
        <v>6</v>
      </c>
      <c r="D99" s="10">
        <f t="shared" si="19"/>
        <v>62646.5</v>
      </c>
      <c r="E99" s="10">
        <v>10078</v>
      </c>
      <c r="F99" s="10">
        <v>4500</v>
      </c>
      <c r="G99" s="10">
        <v>4344.8</v>
      </c>
      <c r="H99" s="10">
        <v>4663.7</v>
      </c>
      <c r="I99" s="10">
        <v>4460</v>
      </c>
      <c r="J99" s="10">
        <v>6450</v>
      </c>
      <c r="K99" s="10">
        <f>K100+K101+K102+K103+K104</f>
        <v>1350</v>
      </c>
      <c r="L99" s="15">
        <f>L100+L101+L102+L103+L104</f>
        <v>6700</v>
      </c>
      <c r="M99" s="10">
        <f>M100+M101+M102+M103+M104</f>
        <v>6700</v>
      </c>
      <c r="N99" s="10">
        <f>N100+N101+N102+N103+N104</f>
        <v>6700</v>
      </c>
      <c r="O99" s="10">
        <f>O100+O101+O102+O103+O104</f>
        <v>6700</v>
      </c>
      <c r="P99" s="12" t="e">
        <f>L99-#REF!</f>
        <v>#REF!</v>
      </c>
    </row>
    <row r="100" spans="1:16" x14ac:dyDescent="0.25">
      <c r="A100" s="71"/>
      <c r="B100" s="71"/>
      <c r="C100" s="9" t="s">
        <v>7</v>
      </c>
      <c r="D100" s="10">
        <f t="shared" si="19"/>
        <v>62646.5</v>
      </c>
      <c r="E100" s="10">
        <v>10078</v>
      </c>
      <c r="F100" s="10">
        <v>4500</v>
      </c>
      <c r="G100" s="10">
        <v>4344.8</v>
      </c>
      <c r="H100" s="10">
        <v>4663.7</v>
      </c>
      <c r="I100" s="10">
        <v>4460</v>
      </c>
      <c r="J100" s="10">
        <v>6450</v>
      </c>
      <c r="K100" s="10">
        <v>1350</v>
      </c>
      <c r="L100" s="15">
        <v>6700</v>
      </c>
      <c r="M100" s="10">
        <v>6700</v>
      </c>
      <c r="N100" s="10">
        <v>6700</v>
      </c>
      <c r="O100" s="10">
        <v>6700</v>
      </c>
      <c r="P100" s="12" t="e">
        <f>L100-#REF!</f>
        <v>#REF!</v>
      </c>
    </row>
    <row r="101" spans="1:16" ht="24" x14ac:dyDescent="0.25">
      <c r="A101" s="71"/>
      <c r="B101" s="71"/>
      <c r="C101" s="9" t="s">
        <v>8</v>
      </c>
      <c r="D101" s="10">
        <f t="shared" si="19"/>
        <v>0</v>
      </c>
      <c r="E101" s="10">
        <v>0</v>
      </c>
      <c r="F101" s="10">
        <v>0</v>
      </c>
      <c r="G101" s="10">
        <v>0</v>
      </c>
      <c r="H101" s="10">
        <v>0</v>
      </c>
      <c r="I101" s="10">
        <v>0</v>
      </c>
      <c r="J101" s="10">
        <v>0</v>
      </c>
      <c r="K101" s="10">
        <v>0</v>
      </c>
      <c r="L101" s="15">
        <v>0</v>
      </c>
      <c r="M101" s="10">
        <v>0</v>
      </c>
      <c r="N101" s="10">
        <v>0</v>
      </c>
      <c r="O101" s="10">
        <v>0</v>
      </c>
      <c r="P101" s="12" t="e">
        <f>L101-#REF!</f>
        <v>#REF!</v>
      </c>
    </row>
    <row r="102" spans="1:16" ht="24" x14ac:dyDescent="0.25">
      <c r="A102" s="71"/>
      <c r="B102" s="71"/>
      <c r="C102" s="9" t="s">
        <v>9</v>
      </c>
      <c r="D102" s="10">
        <f t="shared" si="19"/>
        <v>0</v>
      </c>
      <c r="E102" s="10">
        <v>0</v>
      </c>
      <c r="F102" s="10">
        <v>0</v>
      </c>
      <c r="G102" s="10">
        <v>0</v>
      </c>
      <c r="H102" s="10">
        <v>0</v>
      </c>
      <c r="I102" s="10">
        <v>0</v>
      </c>
      <c r="J102" s="10">
        <v>0</v>
      </c>
      <c r="K102" s="10">
        <v>0</v>
      </c>
      <c r="L102" s="15">
        <v>0</v>
      </c>
      <c r="M102" s="10">
        <v>0</v>
      </c>
      <c r="N102" s="10">
        <v>0</v>
      </c>
      <c r="O102" s="10">
        <v>0</v>
      </c>
      <c r="P102" s="12" t="e">
        <f>L102-#REF!</f>
        <v>#REF!</v>
      </c>
    </row>
    <row r="103" spans="1:16" ht="36" x14ac:dyDescent="0.25">
      <c r="A103" s="71"/>
      <c r="B103" s="71"/>
      <c r="C103" s="9" t="s">
        <v>10</v>
      </c>
      <c r="D103" s="10">
        <f t="shared" si="19"/>
        <v>0</v>
      </c>
      <c r="E103" s="10">
        <v>0</v>
      </c>
      <c r="F103" s="10">
        <v>0</v>
      </c>
      <c r="G103" s="10">
        <v>0</v>
      </c>
      <c r="H103" s="10">
        <v>0</v>
      </c>
      <c r="I103" s="10">
        <v>0</v>
      </c>
      <c r="J103" s="10">
        <v>0</v>
      </c>
      <c r="K103" s="10">
        <v>0</v>
      </c>
      <c r="L103" s="15">
        <v>0</v>
      </c>
      <c r="M103" s="10">
        <v>0</v>
      </c>
      <c r="N103" s="10">
        <v>0</v>
      </c>
      <c r="O103" s="10">
        <v>0</v>
      </c>
      <c r="P103" s="12" t="e">
        <f>L103-#REF!</f>
        <v>#REF!</v>
      </c>
    </row>
    <row r="104" spans="1:16" x14ac:dyDescent="0.25">
      <c r="A104" s="9"/>
      <c r="B104" s="9"/>
      <c r="C104" s="9"/>
      <c r="D104" s="10">
        <f t="shared" si="19"/>
        <v>0</v>
      </c>
      <c r="E104" s="10"/>
      <c r="F104" s="10"/>
      <c r="G104" s="10"/>
      <c r="H104" s="10"/>
      <c r="I104" s="10"/>
      <c r="J104" s="10"/>
      <c r="K104" s="10"/>
      <c r="L104" s="15"/>
      <c r="M104" s="10"/>
      <c r="N104" s="10"/>
      <c r="O104" s="10"/>
      <c r="P104" s="12" t="e">
        <f>L104-#REF!</f>
        <v>#REF!</v>
      </c>
    </row>
    <row r="105" spans="1:16" x14ac:dyDescent="0.25">
      <c r="A105" s="71" t="s">
        <v>29</v>
      </c>
      <c r="B105" s="71" t="s">
        <v>13</v>
      </c>
      <c r="C105" s="9" t="s">
        <v>6</v>
      </c>
      <c r="D105" s="10">
        <f t="shared" si="19"/>
        <v>87995.5</v>
      </c>
      <c r="E105" s="10">
        <v>6260</v>
      </c>
      <c r="F105" s="10">
        <v>1800</v>
      </c>
      <c r="G105" s="10">
        <v>3305.6</v>
      </c>
      <c r="H105" s="10">
        <v>2123.8000000000002</v>
      </c>
      <c r="I105" s="10">
        <v>7459.1</v>
      </c>
      <c r="J105" s="10">
        <v>5942.9</v>
      </c>
      <c r="K105" s="10">
        <f>K106+K107+K108+K109+K110</f>
        <v>7504.1</v>
      </c>
      <c r="L105" s="15">
        <f>L106+L107+L108+L109+L110</f>
        <v>13400</v>
      </c>
      <c r="M105" s="10">
        <f>M106+M107+M108+M109+M110</f>
        <v>13400</v>
      </c>
      <c r="N105" s="10">
        <f>N106+N107+N108+N109+N110</f>
        <v>13400</v>
      </c>
      <c r="O105" s="10">
        <f>O106+O107+O108+O109+O110</f>
        <v>13400</v>
      </c>
      <c r="P105" s="12" t="e">
        <f>L105-#REF!</f>
        <v>#REF!</v>
      </c>
    </row>
    <row r="106" spans="1:16" x14ac:dyDescent="0.25">
      <c r="A106" s="71"/>
      <c r="B106" s="71"/>
      <c r="C106" s="9" t="s">
        <v>7</v>
      </c>
      <c r="D106" s="10">
        <f t="shared" si="19"/>
        <v>87995.5</v>
      </c>
      <c r="E106" s="10">
        <v>6260</v>
      </c>
      <c r="F106" s="10">
        <v>1800</v>
      </c>
      <c r="G106" s="10">
        <v>3305.6</v>
      </c>
      <c r="H106" s="10">
        <v>2123.8000000000002</v>
      </c>
      <c r="I106" s="10">
        <v>7459.1</v>
      </c>
      <c r="J106" s="10">
        <v>5942.9</v>
      </c>
      <c r="K106" s="10">
        <v>7504.1</v>
      </c>
      <c r="L106" s="15">
        <v>13400</v>
      </c>
      <c r="M106" s="10">
        <v>13400</v>
      </c>
      <c r="N106" s="10">
        <v>13400</v>
      </c>
      <c r="O106" s="10">
        <v>13400</v>
      </c>
      <c r="P106" s="12" t="e">
        <f>L106-#REF!</f>
        <v>#REF!</v>
      </c>
    </row>
    <row r="107" spans="1:16" ht="24" x14ac:dyDescent="0.25">
      <c r="A107" s="71"/>
      <c r="B107" s="71"/>
      <c r="C107" s="9" t="s">
        <v>8</v>
      </c>
      <c r="D107" s="10">
        <f t="shared" si="19"/>
        <v>0</v>
      </c>
      <c r="E107" s="10">
        <v>0</v>
      </c>
      <c r="F107" s="10">
        <v>0</v>
      </c>
      <c r="G107" s="10">
        <v>0</v>
      </c>
      <c r="H107" s="10">
        <v>0</v>
      </c>
      <c r="I107" s="10">
        <v>0</v>
      </c>
      <c r="J107" s="10">
        <v>0</v>
      </c>
      <c r="K107" s="10">
        <v>0</v>
      </c>
      <c r="L107" s="15">
        <v>0</v>
      </c>
      <c r="M107" s="10">
        <v>0</v>
      </c>
      <c r="N107" s="10">
        <v>0</v>
      </c>
      <c r="O107" s="10">
        <v>0</v>
      </c>
      <c r="P107" s="12" t="e">
        <f>L107-#REF!</f>
        <v>#REF!</v>
      </c>
    </row>
    <row r="108" spans="1:16" ht="24" x14ac:dyDescent="0.25">
      <c r="A108" s="71"/>
      <c r="B108" s="71"/>
      <c r="C108" s="9" t="s">
        <v>9</v>
      </c>
      <c r="D108" s="10">
        <f t="shared" si="19"/>
        <v>0</v>
      </c>
      <c r="E108" s="10">
        <v>0</v>
      </c>
      <c r="F108" s="10">
        <v>0</v>
      </c>
      <c r="G108" s="10">
        <v>0</v>
      </c>
      <c r="H108" s="10">
        <v>0</v>
      </c>
      <c r="I108" s="10">
        <v>0</v>
      </c>
      <c r="J108" s="10">
        <v>0</v>
      </c>
      <c r="K108" s="10">
        <v>0</v>
      </c>
      <c r="L108" s="15">
        <v>0</v>
      </c>
      <c r="M108" s="10">
        <v>0</v>
      </c>
      <c r="N108" s="10">
        <v>0</v>
      </c>
      <c r="O108" s="10">
        <v>0</v>
      </c>
      <c r="P108" s="12" t="e">
        <f>L108-#REF!</f>
        <v>#REF!</v>
      </c>
    </row>
    <row r="109" spans="1:16" ht="36" x14ac:dyDescent="0.25">
      <c r="A109" s="71"/>
      <c r="B109" s="71"/>
      <c r="C109" s="9" t="s">
        <v>10</v>
      </c>
      <c r="D109" s="10">
        <f t="shared" si="19"/>
        <v>0</v>
      </c>
      <c r="E109" s="10">
        <v>0</v>
      </c>
      <c r="F109" s="10">
        <v>0</v>
      </c>
      <c r="G109" s="10">
        <v>0</v>
      </c>
      <c r="H109" s="10">
        <v>0</v>
      </c>
      <c r="I109" s="10">
        <v>0</v>
      </c>
      <c r="J109" s="10">
        <v>0</v>
      </c>
      <c r="K109" s="10">
        <v>0</v>
      </c>
      <c r="L109" s="15">
        <v>0</v>
      </c>
      <c r="M109" s="10">
        <v>0</v>
      </c>
      <c r="N109" s="10">
        <v>0</v>
      </c>
      <c r="O109" s="10">
        <v>0</v>
      </c>
      <c r="P109" s="12" t="e">
        <f>L109-#REF!</f>
        <v>#REF!</v>
      </c>
    </row>
    <row r="110" spans="1:16" x14ac:dyDescent="0.25">
      <c r="A110" s="9"/>
      <c r="B110" s="9"/>
      <c r="C110" s="9"/>
      <c r="D110" s="10">
        <f t="shared" si="19"/>
        <v>0</v>
      </c>
      <c r="E110" s="10"/>
      <c r="F110" s="10"/>
      <c r="G110" s="10"/>
      <c r="H110" s="10"/>
      <c r="I110" s="10"/>
      <c r="J110" s="10"/>
      <c r="K110" s="10"/>
      <c r="L110" s="15"/>
      <c r="M110" s="10"/>
      <c r="N110" s="10"/>
      <c r="O110" s="10"/>
      <c r="P110" s="12" t="e">
        <f>L110-#REF!</f>
        <v>#REF!</v>
      </c>
    </row>
    <row r="111" spans="1:16" x14ac:dyDescent="0.25">
      <c r="A111" s="71" t="s">
        <v>30</v>
      </c>
      <c r="B111" s="71" t="s">
        <v>13</v>
      </c>
      <c r="C111" s="9" t="s">
        <v>6</v>
      </c>
      <c r="D111" s="10">
        <f t="shared" si="19"/>
        <v>11589.1</v>
      </c>
      <c r="E111" s="10">
        <v>1552.1</v>
      </c>
      <c r="F111" s="10">
        <v>300</v>
      </c>
      <c r="G111" s="10">
        <v>800</v>
      </c>
      <c r="H111" s="10">
        <v>980</v>
      </c>
      <c r="I111" s="10">
        <v>560</v>
      </c>
      <c r="J111" s="10">
        <v>375</v>
      </c>
      <c r="K111" s="10">
        <f>K112+K113+K114+K115+K116</f>
        <v>22</v>
      </c>
      <c r="L111" s="15">
        <f>L112+L113+L114+L115+L116</f>
        <v>1750</v>
      </c>
      <c r="M111" s="10">
        <f>M112+M113+M114+M115+M116</f>
        <v>1750</v>
      </c>
      <c r="N111" s="10">
        <f>N112+N113+N114+N115+N116</f>
        <v>1750</v>
      </c>
      <c r="O111" s="10">
        <f>O112+O113+O114+O115+O116</f>
        <v>1750</v>
      </c>
      <c r="P111" s="12" t="e">
        <f>L111-#REF!</f>
        <v>#REF!</v>
      </c>
    </row>
    <row r="112" spans="1:16" x14ac:dyDescent="0.25">
      <c r="A112" s="71"/>
      <c r="B112" s="71"/>
      <c r="C112" s="9" t="s">
        <v>7</v>
      </c>
      <c r="D112" s="10">
        <f t="shared" si="19"/>
        <v>11589.1</v>
      </c>
      <c r="E112" s="10">
        <v>1552.1</v>
      </c>
      <c r="F112" s="10">
        <v>300</v>
      </c>
      <c r="G112" s="10">
        <v>800</v>
      </c>
      <c r="H112" s="10">
        <v>980</v>
      </c>
      <c r="I112" s="10">
        <v>560</v>
      </c>
      <c r="J112" s="10">
        <v>375</v>
      </c>
      <c r="K112" s="10">
        <v>22</v>
      </c>
      <c r="L112" s="15">
        <v>1750</v>
      </c>
      <c r="M112" s="10">
        <v>1750</v>
      </c>
      <c r="N112" s="10">
        <v>1750</v>
      </c>
      <c r="O112" s="10">
        <v>1750</v>
      </c>
      <c r="P112" s="12" t="e">
        <f>L112-#REF!</f>
        <v>#REF!</v>
      </c>
    </row>
    <row r="113" spans="1:16" ht="24" x14ac:dyDescent="0.25">
      <c r="A113" s="71"/>
      <c r="B113" s="71"/>
      <c r="C113" s="9" t="s">
        <v>8</v>
      </c>
      <c r="D113" s="10">
        <f t="shared" si="19"/>
        <v>0</v>
      </c>
      <c r="E113" s="10">
        <v>0</v>
      </c>
      <c r="F113" s="10">
        <v>0</v>
      </c>
      <c r="G113" s="10">
        <v>0</v>
      </c>
      <c r="H113" s="10">
        <v>0</v>
      </c>
      <c r="I113" s="10">
        <v>0</v>
      </c>
      <c r="J113" s="10">
        <v>0</v>
      </c>
      <c r="K113" s="10">
        <v>0</v>
      </c>
      <c r="L113" s="15">
        <v>0</v>
      </c>
      <c r="M113" s="10">
        <v>0</v>
      </c>
      <c r="N113" s="10">
        <v>0</v>
      </c>
      <c r="O113" s="10">
        <v>0</v>
      </c>
      <c r="P113" s="12" t="e">
        <f>L113-#REF!</f>
        <v>#REF!</v>
      </c>
    </row>
    <row r="114" spans="1:16" ht="24" x14ac:dyDescent="0.25">
      <c r="A114" s="71"/>
      <c r="B114" s="71"/>
      <c r="C114" s="9" t="s">
        <v>9</v>
      </c>
      <c r="D114" s="10">
        <f t="shared" si="19"/>
        <v>0</v>
      </c>
      <c r="E114" s="10">
        <v>0</v>
      </c>
      <c r="F114" s="10">
        <v>0</v>
      </c>
      <c r="G114" s="10">
        <v>0</v>
      </c>
      <c r="H114" s="10">
        <v>0</v>
      </c>
      <c r="I114" s="10">
        <v>0</v>
      </c>
      <c r="J114" s="10">
        <v>0</v>
      </c>
      <c r="K114" s="10">
        <v>0</v>
      </c>
      <c r="L114" s="15">
        <v>0</v>
      </c>
      <c r="M114" s="10">
        <v>0</v>
      </c>
      <c r="N114" s="10">
        <v>0</v>
      </c>
      <c r="O114" s="10">
        <v>0</v>
      </c>
      <c r="P114" s="12" t="e">
        <f>L114-#REF!</f>
        <v>#REF!</v>
      </c>
    </row>
    <row r="115" spans="1:16" ht="36" x14ac:dyDescent="0.25">
      <c r="A115" s="71"/>
      <c r="B115" s="71"/>
      <c r="C115" s="9" t="s">
        <v>10</v>
      </c>
      <c r="D115" s="10">
        <f t="shared" si="19"/>
        <v>0</v>
      </c>
      <c r="E115" s="10">
        <v>0</v>
      </c>
      <c r="F115" s="10">
        <v>0</v>
      </c>
      <c r="G115" s="10">
        <v>0</v>
      </c>
      <c r="H115" s="10">
        <v>0</v>
      </c>
      <c r="I115" s="10">
        <v>0</v>
      </c>
      <c r="J115" s="10">
        <v>0</v>
      </c>
      <c r="K115" s="10">
        <v>0</v>
      </c>
      <c r="L115" s="15">
        <v>0</v>
      </c>
      <c r="M115" s="10">
        <v>0</v>
      </c>
      <c r="N115" s="10">
        <v>0</v>
      </c>
      <c r="O115" s="10">
        <v>0</v>
      </c>
      <c r="P115" s="12" t="e">
        <f>L115-#REF!</f>
        <v>#REF!</v>
      </c>
    </row>
    <row r="116" spans="1:16" x14ac:dyDescent="0.25">
      <c r="A116" s="9"/>
      <c r="B116" s="9"/>
      <c r="C116" s="9"/>
      <c r="D116" s="10">
        <f t="shared" si="19"/>
        <v>0</v>
      </c>
      <c r="E116" s="10"/>
      <c r="F116" s="10"/>
      <c r="G116" s="10"/>
      <c r="H116" s="10"/>
      <c r="I116" s="10"/>
      <c r="J116" s="10"/>
      <c r="K116" s="10"/>
      <c r="L116" s="15"/>
      <c r="M116" s="10"/>
      <c r="N116" s="10"/>
      <c r="O116" s="10"/>
      <c r="P116" s="12" t="e">
        <f>L116-#REF!</f>
        <v>#REF!</v>
      </c>
    </row>
    <row r="117" spans="1:16" x14ac:dyDescent="0.25">
      <c r="A117" s="71" t="s">
        <v>31</v>
      </c>
      <c r="B117" s="71" t="s">
        <v>13</v>
      </c>
      <c r="C117" s="9" t="s">
        <v>6</v>
      </c>
      <c r="D117" s="10">
        <f t="shared" si="19"/>
        <v>7584.7</v>
      </c>
      <c r="E117" s="10">
        <v>200</v>
      </c>
      <c r="F117" s="10">
        <v>308</v>
      </c>
      <c r="G117" s="10">
        <v>1287.8</v>
      </c>
      <c r="H117" s="10">
        <v>200</v>
      </c>
      <c r="I117" s="10">
        <v>730</v>
      </c>
      <c r="J117" s="10">
        <v>1203.7</v>
      </c>
      <c r="K117" s="10">
        <f>K118+K119+K120+K121+K122</f>
        <v>455.2</v>
      </c>
      <c r="L117" s="15">
        <f>L118+L119+L120+L121+L122</f>
        <v>800</v>
      </c>
      <c r="M117" s="10">
        <f>M118+M119+M120+M121+M122</f>
        <v>800</v>
      </c>
      <c r="N117" s="10">
        <f>N118+N119+N120+N121+N122</f>
        <v>800</v>
      </c>
      <c r="O117" s="10">
        <f>O118+O119+O120+O121+O122</f>
        <v>800</v>
      </c>
      <c r="P117" s="12" t="e">
        <f>L117-#REF!</f>
        <v>#REF!</v>
      </c>
    </row>
    <row r="118" spans="1:16" x14ac:dyDescent="0.25">
      <c r="A118" s="71"/>
      <c r="B118" s="71"/>
      <c r="C118" s="9" t="s">
        <v>7</v>
      </c>
      <c r="D118" s="10">
        <f t="shared" si="19"/>
        <v>7584.7</v>
      </c>
      <c r="E118" s="10">
        <v>200</v>
      </c>
      <c r="F118" s="10">
        <v>308</v>
      </c>
      <c r="G118" s="10">
        <v>1287.8</v>
      </c>
      <c r="H118" s="10">
        <v>200</v>
      </c>
      <c r="I118" s="10">
        <v>730</v>
      </c>
      <c r="J118" s="10">
        <v>1203.7</v>
      </c>
      <c r="K118" s="10">
        <v>455.2</v>
      </c>
      <c r="L118" s="15">
        <v>800</v>
      </c>
      <c r="M118" s="10">
        <v>800</v>
      </c>
      <c r="N118" s="10">
        <v>800</v>
      </c>
      <c r="O118" s="10">
        <v>800</v>
      </c>
      <c r="P118" s="12" t="e">
        <f>L118-#REF!</f>
        <v>#REF!</v>
      </c>
    </row>
    <row r="119" spans="1:16" ht="24" x14ac:dyDescent="0.25">
      <c r="A119" s="71"/>
      <c r="B119" s="71"/>
      <c r="C119" s="9" t="s">
        <v>8</v>
      </c>
      <c r="D119" s="10">
        <f t="shared" si="19"/>
        <v>0</v>
      </c>
      <c r="E119" s="10">
        <v>0</v>
      </c>
      <c r="F119" s="10">
        <v>0</v>
      </c>
      <c r="G119" s="10">
        <v>0</v>
      </c>
      <c r="H119" s="10">
        <v>0</v>
      </c>
      <c r="I119" s="10">
        <v>0</v>
      </c>
      <c r="J119" s="10">
        <v>0</v>
      </c>
      <c r="K119" s="10">
        <v>0</v>
      </c>
      <c r="L119" s="15">
        <v>0</v>
      </c>
      <c r="M119" s="10">
        <v>0</v>
      </c>
      <c r="N119" s="10">
        <v>0</v>
      </c>
      <c r="O119" s="10">
        <v>0</v>
      </c>
      <c r="P119" s="12" t="e">
        <f>L119-#REF!</f>
        <v>#REF!</v>
      </c>
    </row>
    <row r="120" spans="1:16" ht="24" x14ac:dyDescent="0.25">
      <c r="A120" s="71"/>
      <c r="B120" s="71"/>
      <c r="C120" s="9" t="s">
        <v>9</v>
      </c>
      <c r="D120" s="10">
        <f t="shared" si="19"/>
        <v>0</v>
      </c>
      <c r="E120" s="10">
        <v>0</v>
      </c>
      <c r="F120" s="10">
        <v>0</v>
      </c>
      <c r="G120" s="10">
        <v>0</v>
      </c>
      <c r="H120" s="10">
        <v>0</v>
      </c>
      <c r="I120" s="10">
        <v>0</v>
      </c>
      <c r="J120" s="10">
        <v>0</v>
      </c>
      <c r="K120" s="10">
        <v>0</v>
      </c>
      <c r="L120" s="15">
        <v>0</v>
      </c>
      <c r="M120" s="10">
        <v>0</v>
      </c>
      <c r="N120" s="10">
        <v>0</v>
      </c>
      <c r="O120" s="10">
        <v>0</v>
      </c>
      <c r="P120" s="12" t="e">
        <f>L120-#REF!</f>
        <v>#REF!</v>
      </c>
    </row>
    <row r="121" spans="1:16" ht="36" x14ac:dyDescent="0.25">
      <c r="A121" s="71"/>
      <c r="B121" s="71"/>
      <c r="C121" s="9" t="s">
        <v>10</v>
      </c>
      <c r="D121" s="10">
        <f t="shared" si="19"/>
        <v>0</v>
      </c>
      <c r="E121" s="10">
        <v>0</v>
      </c>
      <c r="F121" s="10">
        <v>0</v>
      </c>
      <c r="G121" s="10">
        <v>0</v>
      </c>
      <c r="H121" s="10">
        <v>0</v>
      </c>
      <c r="I121" s="10">
        <v>0</v>
      </c>
      <c r="J121" s="10">
        <v>0</v>
      </c>
      <c r="K121" s="10">
        <v>0</v>
      </c>
      <c r="L121" s="15">
        <v>0</v>
      </c>
      <c r="M121" s="10">
        <v>0</v>
      </c>
      <c r="N121" s="10">
        <v>0</v>
      </c>
      <c r="O121" s="10">
        <v>0</v>
      </c>
      <c r="P121" s="12" t="e">
        <f>L121-#REF!</f>
        <v>#REF!</v>
      </c>
    </row>
    <row r="122" spans="1:16" x14ac:dyDescent="0.25">
      <c r="A122" s="9"/>
      <c r="B122" s="9"/>
      <c r="C122" s="9"/>
      <c r="D122" s="10">
        <f t="shared" si="19"/>
        <v>0</v>
      </c>
      <c r="E122" s="10"/>
      <c r="F122" s="10"/>
      <c r="G122" s="10"/>
      <c r="H122" s="10"/>
      <c r="I122" s="10"/>
      <c r="J122" s="10"/>
      <c r="K122" s="10"/>
      <c r="L122" s="15"/>
      <c r="M122" s="10"/>
      <c r="N122" s="10"/>
      <c r="O122" s="10"/>
      <c r="P122" s="12" t="e">
        <f>L122-#REF!</f>
        <v>#REF!</v>
      </c>
    </row>
    <row r="123" spans="1:16" x14ac:dyDescent="0.25">
      <c r="A123" s="71" t="s">
        <v>32</v>
      </c>
      <c r="B123" s="71" t="s">
        <v>21</v>
      </c>
      <c r="C123" s="9" t="s">
        <v>6</v>
      </c>
      <c r="D123" s="10">
        <f t="shared" si="19"/>
        <v>152758.39999999999</v>
      </c>
      <c r="E123" s="10">
        <v>0</v>
      </c>
      <c r="F123" s="10">
        <v>0</v>
      </c>
      <c r="G123" s="10">
        <v>0</v>
      </c>
      <c r="H123" s="10">
        <v>28690</v>
      </c>
      <c r="I123" s="10">
        <v>22633.5</v>
      </c>
      <c r="J123" s="10">
        <v>22633.5</v>
      </c>
      <c r="K123" s="10">
        <f>K124+K125+K126+K127+K128</f>
        <v>23265.5</v>
      </c>
      <c r="L123" s="15">
        <f>L124+L125+L126+L127+L128</f>
        <v>20116.900000000001</v>
      </c>
      <c r="M123" s="10">
        <f>M124+M125+M126+M127+M128</f>
        <v>17852.8</v>
      </c>
      <c r="N123" s="10">
        <f>N124+N125+N126+N127+N128</f>
        <v>17566.2</v>
      </c>
      <c r="O123" s="10">
        <f>O124+O125+O126+O127+O128</f>
        <v>0</v>
      </c>
      <c r="P123" s="12" t="e">
        <f>L123-#REF!</f>
        <v>#REF!</v>
      </c>
    </row>
    <row r="124" spans="1:16" x14ac:dyDescent="0.25">
      <c r="A124" s="71"/>
      <c r="B124" s="71"/>
      <c r="C124" s="9" t="s">
        <v>7</v>
      </c>
      <c r="D124" s="10">
        <f t="shared" si="19"/>
        <v>16516.599999999999</v>
      </c>
      <c r="E124" s="9"/>
      <c r="F124" s="9"/>
      <c r="G124" s="9"/>
      <c r="H124" s="10">
        <v>2869</v>
      </c>
      <c r="I124" s="10">
        <v>2489.6999999999998</v>
      </c>
      <c r="J124" s="10">
        <v>2489.6999999999998</v>
      </c>
      <c r="K124" s="10">
        <v>2559.1999999999998</v>
      </c>
      <c r="L124" s="15">
        <v>2212.9</v>
      </c>
      <c r="M124" s="10">
        <v>1963.8</v>
      </c>
      <c r="N124" s="10">
        <v>1932.3</v>
      </c>
      <c r="O124" s="10">
        <v>0</v>
      </c>
      <c r="P124" s="12" t="e">
        <f>L124-#REF!</f>
        <v>#REF!</v>
      </c>
    </row>
    <row r="125" spans="1:16" ht="24" x14ac:dyDescent="0.25">
      <c r="A125" s="71"/>
      <c r="B125" s="71"/>
      <c r="C125" s="9" t="s">
        <v>8</v>
      </c>
      <c r="D125" s="10">
        <f t="shared" si="19"/>
        <v>136241.80000000002</v>
      </c>
      <c r="E125" s="10">
        <v>0</v>
      </c>
      <c r="F125" s="10">
        <v>0</v>
      </c>
      <c r="G125" s="10">
        <v>0</v>
      </c>
      <c r="H125" s="10">
        <v>25821</v>
      </c>
      <c r="I125" s="10">
        <v>20143.8</v>
      </c>
      <c r="J125" s="10">
        <v>20143.8</v>
      </c>
      <c r="K125" s="10">
        <v>20706.3</v>
      </c>
      <c r="L125" s="15">
        <v>17904</v>
      </c>
      <c r="M125" s="10">
        <v>15889</v>
      </c>
      <c r="N125" s="10">
        <v>15633.9</v>
      </c>
      <c r="O125" s="10">
        <v>0</v>
      </c>
      <c r="P125" s="12" t="e">
        <f>L125-#REF!</f>
        <v>#REF!</v>
      </c>
    </row>
    <row r="126" spans="1:16" ht="24" x14ac:dyDescent="0.25">
      <c r="A126" s="71"/>
      <c r="B126" s="71"/>
      <c r="C126" s="9" t="s">
        <v>9</v>
      </c>
      <c r="D126" s="10">
        <f t="shared" si="19"/>
        <v>0</v>
      </c>
      <c r="E126" s="10">
        <v>0</v>
      </c>
      <c r="F126" s="10">
        <v>0</v>
      </c>
      <c r="G126" s="10">
        <v>0</v>
      </c>
      <c r="H126" s="10">
        <v>0</v>
      </c>
      <c r="I126" s="10">
        <v>0</v>
      </c>
      <c r="J126" s="10">
        <v>0</v>
      </c>
      <c r="K126" s="10">
        <v>0</v>
      </c>
      <c r="L126" s="15">
        <v>0</v>
      </c>
      <c r="M126" s="10">
        <v>0</v>
      </c>
      <c r="N126" s="10">
        <v>0</v>
      </c>
      <c r="O126" s="10">
        <v>0</v>
      </c>
      <c r="P126" s="12" t="e">
        <f>L126-#REF!</f>
        <v>#REF!</v>
      </c>
    </row>
    <row r="127" spans="1:16" ht="36" x14ac:dyDescent="0.25">
      <c r="A127" s="71"/>
      <c r="B127" s="71"/>
      <c r="C127" s="9" t="s">
        <v>10</v>
      </c>
      <c r="D127" s="10">
        <f t="shared" si="19"/>
        <v>0</v>
      </c>
      <c r="E127" s="10">
        <v>0</v>
      </c>
      <c r="F127" s="10">
        <v>0</v>
      </c>
      <c r="G127" s="10">
        <v>0</v>
      </c>
      <c r="H127" s="10">
        <v>0</v>
      </c>
      <c r="I127" s="10">
        <v>0</v>
      </c>
      <c r="J127" s="10">
        <v>0</v>
      </c>
      <c r="K127" s="10">
        <v>0</v>
      </c>
      <c r="L127" s="15">
        <v>0</v>
      </c>
      <c r="M127" s="10">
        <v>0</v>
      </c>
      <c r="N127" s="10">
        <v>0</v>
      </c>
      <c r="O127" s="10">
        <v>0</v>
      </c>
      <c r="P127" s="12" t="e">
        <f>L127-#REF!</f>
        <v>#REF!</v>
      </c>
    </row>
    <row r="128" spans="1:16" x14ac:dyDescent="0.25">
      <c r="A128" s="9"/>
      <c r="B128" s="9"/>
      <c r="C128" s="9"/>
      <c r="D128" s="10">
        <f t="shared" si="19"/>
        <v>0</v>
      </c>
      <c r="E128" s="10"/>
      <c r="F128" s="10"/>
      <c r="G128" s="10"/>
      <c r="H128" s="10"/>
      <c r="I128" s="10"/>
      <c r="J128" s="10"/>
      <c r="K128" s="10"/>
      <c r="L128" s="15"/>
      <c r="M128" s="10"/>
      <c r="N128" s="10"/>
      <c r="O128" s="10"/>
      <c r="P128" s="12" t="e">
        <f>L128-#REF!</f>
        <v>#REF!</v>
      </c>
    </row>
    <row r="129" spans="1:16" x14ac:dyDescent="0.25">
      <c r="A129" s="71" t="s">
        <v>33</v>
      </c>
      <c r="B129" s="71" t="s">
        <v>13</v>
      </c>
      <c r="C129" s="9" t="s">
        <v>6</v>
      </c>
      <c r="D129" s="10">
        <f t="shared" si="19"/>
        <v>183113.4</v>
      </c>
      <c r="E129" s="10">
        <v>0</v>
      </c>
      <c r="F129" s="10">
        <v>0</v>
      </c>
      <c r="G129" s="10">
        <v>0</v>
      </c>
      <c r="H129" s="10">
        <v>8363.4</v>
      </c>
      <c r="I129" s="10">
        <v>28667.599999999999</v>
      </c>
      <c r="J129" s="10">
        <v>30508.7</v>
      </c>
      <c r="K129" s="10">
        <f>K130+K131+K132+K133+K134</f>
        <v>29758.9</v>
      </c>
      <c r="L129" s="15">
        <f>L130+L131+L132+L133+L134</f>
        <v>31512.7</v>
      </c>
      <c r="M129" s="10">
        <f>M130+M131+M132+M133+M134</f>
        <v>27667</v>
      </c>
      <c r="N129" s="10">
        <f>N130+N131+N132+N133+N134</f>
        <v>26635.100000000002</v>
      </c>
      <c r="O129" s="10">
        <f>O130+O131+O132+O133+O134</f>
        <v>0</v>
      </c>
      <c r="P129" s="12" t="e">
        <f>L129-#REF!</f>
        <v>#REF!</v>
      </c>
    </row>
    <row r="130" spans="1:16" x14ac:dyDescent="0.25">
      <c r="A130" s="71"/>
      <c r="B130" s="71"/>
      <c r="C130" s="9" t="s">
        <v>7</v>
      </c>
      <c r="D130" s="10">
        <f t="shared" si="19"/>
        <v>20058.900000000001</v>
      </c>
      <c r="E130" s="10">
        <v>0</v>
      </c>
      <c r="F130" s="10">
        <v>0</v>
      </c>
      <c r="G130" s="10">
        <v>0</v>
      </c>
      <c r="H130" s="10">
        <v>836.3</v>
      </c>
      <c r="I130" s="10">
        <v>3153.4</v>
      </c>
      <c r="J130" s="10">
        <v>3356</v>
      </c>
      <c r="K130" s="10">
        <v>3273.5</v>
      </c>
      <c r="L130" s="15">
        <v>3466.4</v>
      </c>
      <c r="M130" s="10">
        <v>3043.4</v>
      </c>
      <c r="N130" s="10">
        <v>2929.9</v>
      </c>
      <c r="O130" s="10">
        <v>0</v>
      </c>
      <c r="P130" s="12" t="e">
        <f>L130-#REF!</f>
        <v>#REF!</v>
      </c>
    </row>
    <row r="131" spans="1:16" ht="24" x14ac:dyDescent="0.25">
      <c r="A131" s="71"/>
      <c r="B131" s="71"/>
      <c r="C131" s="9" t="s">
        <v>8</v>
      </c>
      <c r="D131" s="10">
        <f t="shared" si="19"/>
        <v>163054.5</v>
      </c>
      <c r="E131" s="10">
        <v>0</v>
      </c>
      <c r="F131" s="10">
        <v>0</v>
      </c>
      <c r="G131" s="10">
        <v>0</v>
      </c>
      <c r="H131" s="10">
        <v>7527.1</v>
      </c>
      <c r="I131" s="10">
        <v>25514.2</v>
      </c>
      <c r="J131" s="10">
        <v>27152.7</v>
      </c>
      <c r="K131" s="10">
        <v>26485.4</v>
      </c>
      <c r="L131" s="15">
        <v>28046.3</v>
      </c>
      <c r="M131" s="10">
        <v>24623.599999999999</v>
      </c>
      <c r="N131" s="10">
        <v>23705.200000000001</v>
      </c>
      <c r="O131" s="10">
        <v>0</v>
      </c>
      <c r="P131" s="12" t="e">
        <f>L131-#REF!</f>
        <v>#REF!</v>
      </c>
    </row>
    <row r="132" spans="1:16" ht="24" x14ac:dyDescent="0.25">
      <c r="A132" s="71"/>
      <c r="B132" s="71"/>
      <c r="C132" s="9" t="s">
        <v>9</v>
      </c>
      <c r="D132" s="10">
        <f t="shared" si="19"/>
        <v>0</v>
      </c>
      <c r="E132" s="10">
        <v>0</v>
      </c>
      <c r="F132" s="10">
        <v>0</v>
      </c>
      <c r="G132" s="10">
        <v>0</v>
      </c>
      <c r="H132" s="10">
        <v>0</v>
      </c>
      <c r="I132" s="10">
        <v>0</v>
      </c>
      <c r="J132" s="10">
        <v>0</v>
      </c>
      <c r="K132" s="10">
        <v>0</v>
      </c>
      <c r="L132" s="15">
        <v>0</v>
      </c>
      <c r="M132" s="10">
        <v>0</v>
      </c>
      <c r="N132" s="10">
        <v>0</v>
      </c>
      <c r="O132" s="10">
        <v>0</v>
      </c>
      <c r="P132" s="12" t="e">
        <f>L132-#REF!</f>
        <v>#REF!</v>
      </c>
    </row>
    <row r="133" spans="1:16" ht="36" x14ac:dyDescent="0.25">
      <c r="A133" s="71"/>
      <c r="B133" s="71"/>
      <c r="C133" s="9" t="s">
        <v>10</v>
      </c>
      <c r="D133" s="10">
        <f t="shared" si="19"/>
        <v>0</v>
      </c>
      <c r="E133" s="10">
        <v>0</v>
      </c>
      <c r="F133" s="10">
        <v>0</v>
      </c>
      <c r="G133" s="10">
        <v>0</v>
      </c>
      <c r="H133" s="10">
        <v>0</v>
      </c>
      <c r="I133" s="10">
        <v>0</v>
      </c>
      <c r="J133" s="10">
        <v>0</v>
      </c>
      <c r="K133" s="10">
        <v>0</v>
      </c>
      <c r="L133" s="15">
        <v>0</v>
      </c>
      <c r="M133" s="10">
        <v>0</v>
      </c>
      <c r="N133" s="10">
        <v>0</v>
      </c>
      <c r="O133" s="10">
        <v>0</v>
      </c>
      <c r="P133" s="12" t="e">
        <f>L133-#REF!</f>
        <v>#REF!</v>
      </c>
    </row>
    <row r="134" spans="1:16" x14ac:dyDescent="0.25">
      <c r="A134" s="9"/>
      <c r="B134" s="9"/>
      <c r="C134" s="9"/>
      <c r="D134" s="10">
        <f t="shared" si="19"/>
        <v>0</v>
      </c>
      <c r="E134" s="10"/>
      <c r="F134" s="10"/>
      <c r="G134" s="10"/>
      <c r="H134" s="10"/>
      <c r="I134" s="10"/>
      <c r="J134" s="10"/>
      <c r="K134" s="10"/>
      <c r="L134" s="15"/>
      <c r="M134" s="10"/>
      <c r="N134" s="10"/>
      <c r="O134" s="10"/>
      <c r="P134" s="12" t="e">
        <f>L134-#REF!</f>
        <v>#REF!</v>
      </c>
    </row>
    <row r="135" spans="1:16" x14ac:dyDescent="0.25">
      <c r="A135" s="73" t="s">
        <v>34</v>
      </c>
      <c r="B135" s="71"/>
      <c r="C135" s="9" t="s">
        <v>6</v>
      </c>
      <c r="D135" s="10">
        <f t="shared" si="19"/>
        <v>1918925.4</v>
      </c>
      <c r="E135" s="10">
        <f t="shared" ref="E135:O140" si="21">E141+E147+E153+E159+E165</f>
        <v>297486.5</v>
      </c>
      <c r="F135" s="10">
        <f t="shared" si="21"/>
        <v>153757.29999999999</v>
      </c>
      <c r="G135" s="10">
        <f t="shared" si="21"/>
        <v>157294.9</v>
      </c>
      <c r="H135" s="10">
        <f t="shared" si="21"/>
        <v>131371.29999999999</v>
      </c>
      <c r="I135" s="10">
        <f t="shared" si="21"/>
        <v>152122.19999999998</v>
      </c>
      <c r="J135" s="10">
        <f t="shared" si="21"/>
        <v>152893.4</v>
      </c>
      <c r="K135" s="10">
        <f t="shared" si="21"/>
        <v>156893.5</v>
      </c>
      <c r="L135" s="15">
        <f t="shared" si="21"/>
        <v>177767.59999999998</v>
      </c>
      <c r="M135" s="10">
        <f t="shared" si="21"/>
        <v>178753.69999999998</v>
      </c>
      <c r="N135" s="10">
        <f t="shared" si="21"/>
        <v>179769.4</v>
      </c>
      <c r="O135" s="10">
        <f t="shared" si="21"/>
        <v>180815.59999999998</v>
      </c>
      <c r="P135" s="12" t="e">
        <f>L135-#REF!</f>
        <v>#REF!</v>
      </c>
    </row>
    <row r="136" spans="1:16" x14ac:dyDescent="0.25">
      <c r="A136" s="73"/>
      <c r="B136" s="71"/>
      <c r="C136" s="9" t="s">
        <v>7</v>
      </c>
      <c r="D136" s="10">
        <f t="shared" si="19"/>
        <v>1388415.2000000002</v>
      </c>
      <c r="E136" s="10">
        <f t="shared" si="21"/>
        <v>126152.8</v>
      </c>
      <c r="F136" s="10">
        <f t="shared" si="21"/>
        <v>113108.9</v>
      </c>
      <c r="G136" s="10">
        <f t="shared" si="21"/>
        <v>110949.5</v>
      </c>
      <c r="H136" s="10">
        <f t="shared" si="21"/>
        <v>108332</v>
      </c>
      <c r="I136" s="10">
        <f t="shared" si="21"/>
        <v>108831.7</v>
      </c>
      <c r="J136" s="10">
        <f t="shared" si="21"/>
        <v>116255.1</v>
      </c>
      <c r="K136" s="10">
        <f t="shared" si="21"/>
        <v>125196</v>
      </c>
      <c r="L136" s="15">
        <f t="shared" si="21"/>
        <v>144897.29999999999</v>
      </c>
      <c r="M136" s="10">
        <f t="shared" si="21"/>
        <v>144897.29999999999</v>
      </c>
      <c r="N136" s="10">
        <f t="shared" si="21"/>
        <v>144897.29999999999</v>
      </c>
      <c r="O136" s="10">
        <f t="shared" si="21"/>
        <v>144897.29999999999</v>
      </c>
      <c r="P136" s="12" t="e">
        <f>L136-#REF!</f>
        <v>#REF!</v>
      </c>
    </row>
    <row r="137" spans="1:16" ht="24" x14ac:dyDescent="0.25">
      <c r="A137" s="73"/>
      <c r="B137" s="71"/>
      <c r="C137" s="9" t="s">
        <v>8</v>
      </c>
      <c r="D137" s="10">
        <f t="shared" si="19"/>
        <v>0</v>
      </c>
      <c r="E137" s="10">
        <f t="shared" si="21"/>
        <v>0</v>
      </c>
      <c r="F137" s="10">
        <f t="shared" si="21"/>
        <v>0</v>
      </c>
      <c r="G137" s="10">
        <f t="shared" si="21"/>
        <v>0</v>
      </c>
      <c r="H137" s="10">
        <f t="shared" si="21"/>
        <v>0</v>
      </c>
      <c r="I137" s="10">
        <f t="shared" si="21"/>
        <v>0</v>
      </c>
      <c r="J137" s="10">
        <f t="shared" si="21"/>
        <v>0</v>
      </c>
      <c r="K137" s="10">
        <f t="shared" si="21"/>
        <v>0</v>
      </c>
      <c r="L137" s="15">
        <f t="shared" si="21"/>
        <v>0</v>
      </c>
      <c r="M137" s="10">
        <f t="shared" si="21"/>
        <v>0</v>
      </c>
      <c r="N137" s="10">
        <f t="shared" si="21"/>
        <v>0</v>
      </c>
      <c r="O137" s="10">
        <f t="shared" si="21"/>
        <v>0</v>
      </c>
      <c r="P137" s="12" t="e">
        <f>L137-#REF!</f>
        <v>#REF!</v>
      </c>
    </row>
    <row r="138" spans="1:16" ht="24" x14ac:dyDescent="0.25">
      <c r="A138" s="73"/>
      <c r="B138" s="71"/>
      <c r="C138" s="9" t="s">
        <v>9</v>
      </c>
      <c r="D138" s="10">
        <f t="shared" si="19"/>
        <v>215836.4</v>
      </c>
      <c r="E138" s="10">
        <f t="shared" si="21"/>
        <v>153033.70000000001</v>
      </c>
      <c r="F138" s="10">
        <f t="shared" si="21"/>
        <v>21524.9</v>
      </c>
      <c r="G138" s="10">
        <f t="shared" si="21"/>
        <v>21392.5</v>
      </c>
      <c r="H138" s="10">
        <f t="shared" si="21"/>
        <v>0</v>
      </c>
      <c r="I138" s="10">
        <f t="shared" si="21"/>
        <v>13843</v>
      </c>
      <c r="J138" s="10">
        <f t="shared" si="21"/>
        <v>6042.3</v>
      </c>
      <c r="K138" s="10">
        <f t="shared" si="21"/>
        <v>0</v>
      </c>
      <c r="L138" s="15">
        <f t="shared" si="21"/>
        <v>0</v>
      </c>
      <c r="M138" s="10">
        <f t="shared" si="21"/>
        <v>0</v>
      </c>
      <c r="N138" s="10">
        <f t="shared" si="21"/>
        <v>0</v>
      </c>
      <c r="O138" s="10">
        <f t="shared" si="21"/>
        <v>0</v>
      </c>
      <c r="P138" s="12" t="e">
        <f>L138-#REF!</f>
        <v>#REF!</v>
      </c>
    </row>
    <row r="139" spans="1:16" ht="36" x14ac:dyDescent="0.25">
      <c r="A139" s="73"/>
      <c r="B139" s="71"/>
      <c r="C139" s="9" t="s">
        <v>10</v>
      </c>
      <c r="D139" s="10">
        <f t="shared" si="19"/>
        <v>314673.8</v>
      </c>
      <c r="E139" s="10">
        <f t="shared" si="21"/>
        <v>18300</v>
      </c>
      <c r="F139" s="10">
        <f t="shared" si="21"/>
        <v>19123.5</v>
      </c>
      <c r="G139" s="10">
        <f t="shared" si="21"/>
        <v>24952.9</v>
      </c>
      <c r="H139" s="10">
        <f t="shared" si="21"/>
        <v>23039.3</v>
      </c>
      <c r="I139" s="10">
        <f t="shared" si="21"/>
        <v>29447.5</v>
      </c>
      <c r="J139" s="10">
        <f t="shared" si="21"/>
        <v>30596</v>
      </c>
      <c r="K139" s="10">
        <f t="shared" si="21"/>
        <v>31697.5</v>
      </c>
      <c r="L139" s="15">
        <f t="shared" si="21"/>
        <v>32870.300000000003</v>
      </c>
      <c r="M139" s="10">
        <f t="shared" si="21"/>
        <v>33856.400000000001</v>
      </c>
      <c r="N139" s="10">
        <f t="shared" si="21"/>
        <v>34872.1</v>
      </c>
      <c r="O139" s="10">
        <f t="shared" si="21"/>
        <v>35918.300000000003</v>
      </c>
      <c r="P139" s="12" t="e">
        <f>L139-#REF!</f>
        <v>#REF!</v>
      </c>
    </row>
    <row r="140" spans="1:16" x14ac:dyDescent="0.25">
      <c r="A140" s="11"/>
      <c r="B140" s="9"/>
      <c r="C140" s="9"/>
      <c r="D140" s="10">
        <f t="shared" si="19"/>
        <v>0</v>
      </c>
      <c r="E140" s="10">
        <f t="shared" si="21"/>
        <v>0</v>
      </c>
      <c r="F140" s="10">
        <f t="shared" si="21"/>
        <v>0</v>
      </c>
      <c r="G140" s="10">
        <f t="shared" si="21"/>
        <v>0</v>
      </c>
      <c r="H140" s="10">
        <f t="shared" si="21"/>
        <v>0</v>
      </c>
      <c r="I140" s="10">
        <f t="shared" si="21"/>
        <v>0</v>
      </c>
      <c r="J140" s="10">
        <f t="shared" si="21"/>
        <v>0</v>
      </c>
      <c r="K140" s="10">
        <f t="shared" si="21"/>
        <v>0</v>
      </c>
      <c r="L140" s="15">
        <f t="shared" si="21"/>
        <v>0</v>
      </c>
      <c r="M140" s="10">
        <f t="shared" si="21"/>
        <v>0</v>
      </c>
      <c r="N140" s="10">
        <f t="shared" si="21"/>
        <v>0</v>
      </c>
      <c r="O140" s="10">
        <f t="shared" si="21"/>
        <v>0</v>
      </c>
      <c r="P140" s="12" t="e">
        <f>L140-#REF!</f>
        <v>#REF!</v>
      </c>
    </row>
    <row r="141" spans="1:16" x14ac:dyDescent="0.25">
      <c r="A141" s="71" t="s">
        <v>35</v>
      </c>
      <c r="B141" s="71" t="s">
        <v>21</v>
      </c>
      <c r="C141" s="9" t="s">
        <v>6</v>
      </c>
      <c r="D141" s="10">
        <f t="shared" si="19"/>
        <v>1896360.0999999996</v>
      </c>
      <c r="E141" s="10">
        <v>293771.90000000002</v>
      </c>
      <c r="F141" s="10">
        <v>152697.29999999999</v>
      </c>
      <c r="G141" s="10">
        <v>156580.5</v>
      </c>
      <c r="H141" s="10">
        <v>129746.3</v>
      </c>
      <c r="I141" s="10">
        <v>150060.9</v>
      </c>
      <c r="J141" s="10">
        <v>150793.4</v>
      </c>
      <c r="K141" s="10">
        <f>K142+K143+K144+K145+K146</f>
        <v>156203.5</v>
      </c>
      <c r="L141" s="15">
        <f>L142+L143+L144+L145+L146</f>
        <v>175117.59999999998</v>
      </c>
      <c r="M141" s="10">
        <f>M142+M143+M144+M145+M146</f>
        <v>176103.69999999998</v>
      </c>
      <c r="N141" s="10">
        <f>N142+N143+N144+N145+N146</f>
        <v>177119.4</v>
      </c>
      <c r="O141" s="10">
        <f>O142+O143+O144+O145+O146</f>
        <v>178165.59999999998</v>
      </c>
      <c r="P141" s="12" t="e">
        <f>L141-#REF!</f>
        <v>#REF!</v>
      </c>
    </row>
    <row r="142" spans="1:16" x14ac:dyDescent="0.25">
      <c r="A142" s="71"/>
      <c r="B142" s="71"/>
      <c r="C142" s="9" t="s">
        <v>7</v>
      </c>
      <c r="D142" s="10">
        <f t="shared" ref="D142:D205" si="22">SUM(E142:O142)</f>
        <v>1365849.9000000001</v>
      </c>
      <c r="E142" s="10">
        <v>122438.2</v>
      </c>
      <c r="F142" s="10">
        <v>112048.9</v>
      </c>
      <c r="G142" s="10">
        <v>110235.1</v>
      </c>
      <c r="H142" s="10">
        <v>106707</v>
      </c>
      <c r="I142" s="10">
        <v>106770.4</v>
      </c>
      <c r="J142" s="10">
        <v>114155.1</v>
      </c>
      <c r="K142" s="10">
        <v>124506</v>
      </c>
      <c r="L142" s="15">
        <v>142247.29999999999</v>
      </c>
      <c r="M142" s="10">
        <v>142247.29999999999</v>
      </c>
      <c r="N142" s="10">
        <v>142247.29999999999</v>
      </c>
      <c r="O142" s="10">
        <v>142247.29999999999</v>
      </c>
      <c r="P142" s="12" t="e">
        <f>L142-#REF!</f>
        <v>#REF!</v>
      </c>
    </row>
    <row r="143" spans="1:16" ht="24" x14ac:dyDescent="0.25">
      <c r="A143" s="71"/>
      <c r="B143" s="71"/>
      <c r="C143" s="9" t="s">
        <v>8</v>
      </c>
      <c r="D143" s="10">
        <f t="shared" si="22"/>
        <v>0</v>
      </c>
      <c r="E143" s="10">
        <v>0</v>
      </c>
      <c r="F143" s="10">
        <v>0</v>
      </c>
      <c r="G143" s="10">
        <v>0</v>
      </c>
      <c r="H143" s="10">
        <v>0</v>
      </c>
      <c r="I143" s="10">
        <v>0</v>
      </c>
      <c r="J143" s="10">
        <v>0</v>
      </c>
      <c r="K143" s="10">
        <v>0</v>
      </c>
      <c r="L143" s="15">
        <v>0</v>
      </c>
      <c r="M143" s="10">
        <v>0</v>
      </c>
      <c r="N143" s="10">
        <v>0</v>
      </c>
      <c r="O143" s="10">
        <v>0</v>
      </c>
      <c r="P143" s="12" t="e">
        <f>L143-#REF!</f>
        <v>#REF!</v>
      </c>
    </row>
    <row r="144" spans="1:16" ht="24" x14ac:dyDescent="0.25">
      <c r="A144" s="71"/>
      <c r="B144" s="71"/>
      <c r="C144" s="9" t="s">
        <v>9</v>
      </c>
      <c r="D144" s="10">
        <f t="shared" si="22"/>
        <v>215836.4</v>
      </c>
      <c r="E144" s="10">
        <v>153033.70000000001</v>
      </c>
      <c r="F144" s="10">
        <v>21524.9</v>
      </c>
      <c r="G144" s="10">
        <v>21392.5</v>
      </c>
      <c r="H144" s="10">
        <v>0</v>
      </c>
      <c r="I144" s="10">
        <v>13843</v>
      </c>
      <c r="J144" s="10">
        <v>6042.3</v>
      </c>
      <c r="K144" s="10">
        <v>0</v>
      </c>
      <c r="L144" s="15">
        <v>0</v>
      </c>
      <c r="M144" s="10">
        <v>0</v>
      </c>
      <c r="N144" s="10">
        <v>0</v>
      </c>
      <c r="O144" s="10">
        <v>0</v>
      </c>
      <c r="P144" s="12" t="e">
        <f>L144-#REF!</f>
        <v>#REF!</v>
      </c>
    </row>
    <row r="145" spans="1:16" ht="36" x14ac:dyDescent="0.25">
      <c r="A145" s="71"/>
      <c r="B145" s="71"/>
      <c r="C145" s="9" t="s">
        <v>10</v>
      </c>
      <c r="D145" s="10">
        <f t="shared" si="22"/>
        <v>314673.8</v>
      </c>
      <c r="E145" s="10">
        <v>18300</v>
      </c>
      <c r="F145" s="10">
        <v>19123.5</v>
      </c>
      <c r="G145" s="10">
        <v>24952.9</v>
      </c>
      <c r="H145" s="10">
        <v>23039.3</v>
      </c>
      <c r="I145" s="10">
        <v>29447.5</v>
      </c>
      <c r="J145" s="10">
        <v>30596</v>
      </c>
      <c r="K145" s="10">
        <v>31697.5</v>
      </c>
      <c r="L145" s="15">
        <v>32870.300000000003</v>
      </c>
      <c r="M145" s="10">
        <v>33856.400000000001</v>
      </c>
      <c r="N145" s="10">
        <v>34872.1</v>
      </c>
      <c r="O145" s="10">
        <v>35918.300000000003</v>
      </c>
      <c r="P145" s="12" t="e">
        <f>L145-#REF!</f>
        <v>#REF!</v>
      </c>
    </row>
    <row r="146" spans="1:16" x14ac:dyDescent="0.25">
      <c r="A146" s="9"/>
      <c r="B146" s="9"/>
      <c r="C146" s="9"/>
      <c r="D146" s="10">
        <f t="shared" si="22"/>
        <v>0</v>
      </c>
      <c r="E146" s="10"/>
      <c r="F146" s="10"/>
      <c r="G146" s="10"/>
      <c r="H146" s="10"/>
      <c r="I146" s="10"/>
      <c r="J146" s="10"/>
      <c r="K146" s="10"/>
      <c r="L146" s="15"/>
      <c r="M146" s="10"/>
      <c r="N146" s="10"/>
      <c r="O146" s="10"/>
      <c r="P146" s="12" t="e">
        <f>L146-#REF!</f>
        <v>#REF!</v>
      </c>
    </row>
    <row r="147" spans="1:16" x14ac:dyDescent="0.25">
      <c r="A147" s="71" t="s">
        <v>36</v>
      </c>
      <c r="B147" s="71" t="s">
        <v>13</v>
      </c>
      <c r="C147" s="9" t="s">
        <v>6</v>
      </c>
      <c r="D147" s="10">
        <f t="shared" si="22"/>
        <v>4162.5</v>
      </c>
      <c r="E147" s="10">
        <v>1550</v>
      </c>
      <c r="F147" s="10">
        <v>250</v>
      </c>
      <c r="G147" s="10">
        <v>342.5</v>
      </c>
      <c r="H147" s="10">
        <v>200</v>
      </c>
      <c r="I147" s="10">
        <v>320</v>
      </c>
      <c r="J147" s="10">
        <v>300</v>
      </c>
      <c r="K147" s="10">
        <f>K148+K149+K150+K151+K152</f>
        <v>0</v>
      </c>
      <c r="L147" s="15">
        <f>L148+L149+L150+L151+L152</f>
        <v>300</v>
      </c>
      <c r="M147" s="10">
        <f>M148+M149+M150+M151+M152</f>
        <v>300</v>
      </c>
      <c r="N147" s="10">
        <f>N148+N149+N150+N151+N152</f>
        <v>300</v>
      </c>
      <c r="O147" s="10">
        <f>O148+O149+O150+O151+O152</f>
        <v>300</v>
      </c>
      <c r="P147" s="12" t="e">
        <f>L147-#REF!</f>
        <v>#REF!</v>
      </c>
    </row>
    <row r="148" spans="1:16" x14ac:dyDescent="0.25">
      <c r="A148" s="71"/>
      <c r="B148" s="71"/>
      <c r="C148" s="9" t="s">
        <v>7</v>
      </c>
      <c r="D148" s="10">
        <f t="shared" si="22"/>
        <v>4162.5</v>
      </c>
      <c r="E148" s="10">
        <v>1550</v>
      </c>
      <c r="F148" s="10">
        <v>250</v>
      </c>
      <c r="G148" s="10">
        <v>342.5</v>
      </c>
      <c r="H148" s="10">
        <v>200</v>
      </c>
      <c r="I148" s="10">
        <v>320</v>
      </c>
      <c r="J148" s="10">
        <v>300</v>
      </c>
      <c r="K148" s="10">
        <v>0</v>
      </c>
      <c r="L148" s="15">
        <v>300</v>
      </c>
      <c r="M148" s="10">
        <v>300</v>
      </c>
      <c r="N148" s="10">
        <v>300</v>
      </c>
      <c r="O148" s="10">
        <v>300</v>
      </c>
      <c r="P148" s="12" t="e">
        <f>L148-#REF!</f>
        <v>#REF!</v>
      </c>
    </row>
    <row r="149" spans="1:16" ht="24" x14ac:dyDescent="0.25">
      <c r="A149" s="71"/>
      <c r="B149" s="71"/>
      <c r="C149" s="9" t="s">
        <v>8</v>
      </c>
      <c r="D149" s="10">
        <f t="shared" si="22"/>
        <v>0</v>
      </c>
      <c r="E149" s="10">
        <v>0</v>
      </c>
      <c r="F149" s="10">
        <v>0</v>
      </c>
      <c r="G149" s="10">
        <v>0</v>
      </c>
      <c r="H149" s="10">
        <v>0</v>
      </c>
      <c r="I149" s="10">
        <v>0</v>
      </c>
      <c r="J149" s="10">
        <v>0</v>
      </c>
      <c r="K149" s="10">
        <v>0</v>
      </c>
      <c r="L149" s="15">
        <v>0</v>
      </c>
      <c r="M149" s="10">
        <v>0</v>
      </c>
      <c r="N149" s="10">
        <v>0</v>
      </c>
      <c r="O149" s="10">
        <v>0</v>
      </c>
      <c r="P149" s="12" t="e">
        <f>L149-#REF!</f>
        <v>#REF!</v>
      </c>
    </row>
    <row r="150" spans="1:16" ht="24" x14ac:dyDescent="0.25">
      <c r="A150" s="71"/>
      <c r="B150" s="71"/>
      <c r="C150" s="9" t="s">
        <v>9</v>
      </c>
      <c r="D150" s="10">
        <f t="shared" si="22"/>
        <v>0</v>
      </c>
      <c r="E150" s="10">
        <v>0</v>
      </c>
      <c r="F150" s="10">
        <v>0</v>
      </c>
      <c r="G150" s="10">
        <v>0</v>
      </c>
      <c r="H150" s="10">
        <v>0</v>
      </c>
      <c r="I150" s="10">
        <v>0</v>
      </c>
      <c r="J150" s="10">
        <v>0</v>
      </c>
      <c r="K150" s="10">
        <v>0</v>
      </c>
      <c r="L150" s="15">
        <v>0</v>
      </c>
      <c r="M150" s="10">
        <v>0</v>
      </c>
      <c r="N150" s="10">
        <v>0</v>
      </c>
      <c r="O150" s="10">
        <v>0</v>
      </c>
      <c r="P150" s="12" t="e">
        <f>L150-#REF!</f>
        <v>#REF!</v>
      </c>
    </row>
    <row r="151" spans="1:16" ht="36" x14ac:dyDescent="0.25">
      <c r="A151" s="71"/>
      <c r="B151" s="71"/>
      <c r="C151" s="9" t="s">
        <v>10</v>
      </c>
      <c r="D151" s="10">
        <f t="shared" si="22"/>
        <v>0</v>
      </c>
      <c r="E151" s="10">
        <v>0</v>
      </c>
      <c r="F151" s="10">
        <v>0</v>
      </c>
      <c r="G151" s="10">
        <v>0</v>
      </c>
      <c r="H151" s="10">
        <v>0</v>
      </c>
      <c r="I151" s="10">
        <v>0</v>
      </c>
      <c r="J151" s="10">
        <v>0</v>
      </c>
      <c r="K151" s="10">
        <v>0</v>
      </c>
      <c r="L151" s="15">
        <v>0</v>
      </c>
      <c r="M151" s="10">
        <v>0</v>
      </c>
      <c r="N151" s="10">
        <v>0</v>
      </c>
      <c r="O151" s="10">
        <v>0</v>
      </c>
      <c r="P151" s="12" t="e">
        <f>L151-#REF!</f>
        <v>#REF!</v>
      </c>
    </row>
    <row r="152" spans="1:16" x14ac:dyDescent="0.25">
      <c r="A152" s="9"/>
      <c r="B152" s="9"/>
      <c r="C152" s="9"/>
      <c r="D152" s="10">
        <f t="shared" si="22"/>
        <v>0</v>
      </c>
      <c r="E152" s="10"/>
      <c r="F152" s="10"/>
      <c r="G152" s="10"/>
      <c r="H152" s="10"/>
      <c r="I152" s="10"/>
      <c r="J152" s="10"/>
      <c r="K152" s="10"/>
      <c r="L152" s="15"/>
      <c r="M152" s="10"/>
      <c r="N152" s="10"/>
      <c r="O152" s="10"/>
      <c r="P152" s="12" t="e">
        <f>L152-#REF!</f>
        <v>#REF!</v>
      </c>
    </row>
    <row r="153" spans="1:16" x14ac:dyDescent="0.25">
      <c r="A153" s="71" t="s">
        <v>37</v>
      </c>
      <c r="B153" s="71" t="s">
        <v>13</v>
      </c>
      <c r="C153" s="9" t="s">
        <v>6</v>
      </c>
      <c r="D153" s="10">
        <f t="shared" si="22"/>
        <v>7645</v>
      </c>
      <c r="E153" s="10">
        <v>1000</v>
      </c>
      <c r="F153" s="10">
        <v>300</v>
      </c>
      <c r="G153" s="10">
        <v>100</v>
      </c>
      <c r="H153" s="10">
        <v>425</v>
      </c>
      <c r="I153" s="10">
        <v>720</v>
      </c>
      <c r="J153" s="10">
        <v>700</v>
      </c>
      <c r="K153" s="10">
        <f>K154+K155+K156+K157+K158</f>
        <v>400</v>
      </c>
      <c r="L153" s="15">
        <f>L154+L155+L156+L157+L158</f>
        <v>1000</v>
      </c>
      <c r="M153" s="10">
        <f>M154+M155+M156+M157+M158</f>
        <v>1000</v>
      </c>
      <c r="N153" s="10">
        <f>N154+N155+N156+N157+N158</f>
        <v>1000</v>
      </c>
      <c r="O153" s="10">
        <f>O154+O155+O156+O157+O158</f>
        <v>1000</v>
      </c>
      <c r="P153" s="12" t="e">
        <f>L153-#REF!</f>
        <v>#REF!</v>
      </c>
    </row>
    <row r="154" spans="1:16" x14ac:dyDescent="0.25">
      <c r="A154" s="71"/>
      <c r="B154" s="71"/>
      <c r="C154" s="9" t="s">
        <v>7</v>
      </c>
      <c r="D154" s="10">
        <f t="shared" si="22"/>
        <v>7645</v>
      </c>
      <c r="E154" s="10">
        <v>1000</v>
      </c>
      <c r="F154" s="10">
        <v>300</v>
      </c>
      <c r="G154" s="10">
        <v>100</v>
      </c>
      <c r="H154" s="10">
        <v>425</v>
      </c>
      <c r="I154" s="10">
        <v>720</v>
      </c>
      <c r="J154" s="10">
        <v>700</v>
      </c>
      <c r="K154" s="10">
        <v>400</v>
      </c>
      <c r="L154" s="15">
        <v>1000</v>
      </c>
      <c r="M154" s="10">
        <v>1000</v>
      </c>
      <c r="N154" s="10">
        <v>1000</v>
      </c>
      <c r="O154" s="10">
        <v>1000</v>
      </c>
      <c r="P154" s="12" t="e">
        <f>L154-#REF!</f>
        <v>#REF!</v>
      </c>
    </row>
    <row r="155" spans="1:16" ht="24" x14ac:dyDescent="0.25">
      <c r="A155" s="71"/>
      <c r="B155" s="71"/>
      <c r="C155" s="9" t="s">
        <v>8</v>
      </c>
      <c r="D155" s="10">
        <f t="shared" si="22"/>
        <v>0</v>
      </c>
      <c r="E155" s="10">
        <v>0</v>
      </c>
      <c r="F155" s="10">
        <v>0</v>
      </c>
      <c r="G155" s="10">
        <v>0</v>
      </c>
      <c r="H155" s="10">
        <v>0</v>
      </c>
      <c r="I155" s="10">
        <v>0</v>
      </c>
      <c r="J155" s="10">
        <v>0</v>
      </c>
      <c r="K155" s="10">
        <v>0</v>
      </c>
      <c r="L155" s="15">
        <v>0</v>
      </c>
      <c r="M155" s="10">
        <v>0</v>
      </c>
      <c r="N155" s="10">
        <v>0</v>
      </c>
      <c r="O155" s="10">
        <v>0</v>
      </c>
      <c r="P155" s="12" t="e">
        <f>L155-#REF!</f>
        <v>#REF!</v>
      </c>
    </row>
    <row r="156" spans="1:16" ht="24" x14ac:dyDescent="0.25">
      <c r="A156" s="71"/>
      <c r="B156" s="71"/>
      <c r="C156" s="9" t="s">
        <v>9</v>
      </c>
      <c r="D156" s="10">
        <f t="shared" si="22"/>
        <v>0</v>
      </c>
      <c r="E156" s="10">
        <v>0</v>
      </c>
      <c r="F156" s="10">
        <v>0</v>
      </c>
      <c r="G156" s="10">
        <v>0</v>
      </c>
      <c r="H156" s="10">
        <v>0</v>
      </c>
      <c r="I156" s="10">
        <v>0</v>
      </c>
      <c r="J156" s="10">
        <v>0</v>
      </c>
      <c r="K156" s="10">
        <v>0</v>
      </c>
      <c r="L156" s="15">
        <v>0</v>
      </c>
      <c r="M156" s="10">
        <v>0</v>
      </c>
      <c r="N156" s="10">
        <v>0</v>
      </c>
      <c r="O156" s="10">
        <v>0</v>
      </c>
      <c r="P156" s="12" t="e">
        <f>L156-#REF!</f>
        <v>#REF!</v>
      </c>
    </row>
    <row r="157" spans="1:16" ht="36" x14ac:dyDescent="0.25">
      <c r="A157" s="71"/>
      <c r="B157" s="71"/>
      <c r="C157" s="9" t="s">
        <v>10</v>
      </c>
      <c r="D157" s="10">
        <f t="shared" si="22"/>
        <v>0</v>
      </c>
      <c r="E157" s="10">
        <v>0</v>
      </c>
      <c r="F157" s="10">
        <v>0</v>
      </c>
      <c r="G157" s="10">
        <v>0</v>
      </c>
      <c r="H157" s="10">
        <v>0</v>
      </c>
      <c r="I157" s="10">
        <v>0</v>
      </c>
      <c r="J157" s="10">
        <v>0</v>
      </c>
      <c r="K157" s="10">
        <v>0</v>
      </c>
      <c r="L157" s="15">
        <v>0</v>
      </c>
      <c r="M157" s="10">
        <v>0</v>
      </c>
      <c r="N157" s="10">
        <v>0</v>
      </c>
      <c r="O157" s="10">
        <v>0</v>
      </c>
      <c r="P157" s="12" t="e">
        <f>L157-#REF!</f>
        <v>#REF!</v>
      </c>
    </row>
    <row r="158" spans="1:16" x14ac:dyDescent="0.25">
      <c r="A158" s="9"/>
      <c r="B158" s="9"/>
      <c r="C158" s="9"/>
      <c r="D158" s="10">
        <f t="shared" si="22"/>
        <v>0</v>
      </c>
      <c r="E158" s="10"/>
      <c r="F158" s="10"/>
      <c r="G158" s="10"/>
      <c r="H158" s="10"/>
      <c r="I158" s="10"/>
      <c r="J158" s="10"/>
      <c r="K158" s="10"/>
      <c r="L158" s="15"/>
      <c r="M158" s="10"/>
      <c r="N158" s="10"/>
      <c r="O158" s="10"/>
      <c r="P158" s="12" t="e">
        <f>L158-#REF!</f>
        <v>#REF!</v>
      </c>
    </row>
    <row r="159" spans="1:16" x14ac:dyDescent="0.25">
      <c r="A159" s="71" t="s">
        <v>38</v>
      </c>
      <c r="B159" s="71" t="s">
        <v>13</v>
      </c>
      <c r="C159" s="9" t="s">
        <v>6</v>
      </c>
      <c r="D159" s="10">
        <f t="shared" si="22"/>
        <v>3904</v>
      </c>
      <c r="E159" s="10">
        <v>520</v>
      </c>
      <c r="F159" s="10">
        <v>260</v>
      </c>
      <c r="G159" s="10">
        <v>224</v>
      </c>
      <c r="H159" s="10">
        <v>250</v>
      </c>
      <c r="I159" s="10">
        <v>400</v>
      </c>
      <c r="J159" s="10">
        <v>250</v>
      </c>
      <c r="K159" s="10">
        <f>K160+K161+K162+K163+K164</f>
        <v>0</v>
      </c>
      <c r="L159" s="15">
        <f>L160+L161+L162+L163+L164</f>
        <v>500</v>
      </c>
      <c r="M159" s="10">
        <f>M160+M161+M162+M163+M164</f>
        <v>500</v>
      </c>
      <c r="N159" s="10">
        <f>N160+N161+N162+N163+N164</f>
        <v>500</v>
      </c>
      <c r="O159" s="10">
        <f>O160+O161+O162+O163+O164</f>
        <v>500</v>
      </c>
      <c r="P159" s="12" t="e">
        <f>L159-#REF!</f>
        <v>#REF!</v>
      </c>
    </row>
    <row r="160" spans="1:16" x14ac:dyDescent="0.25">
      <c r="A160" s="71"/>
      <c r="B160" s="71"/>
      <c r="C160" s="9" t="s">
        <v>7</v>
      </c>
      <c r="D160" s="10">
        <f t="shared" si="22"/>
        <v>3904</v>
      </c>
      <c r="E160" s="10">
        <v>520</v>
      </c>
      <c r="F160" s="10">
        <v>260</v>
      </c>
      <c r="G160" s="10">
        <v>224</v>
      </c>
      <c r="H160" s="10">
        <v>250</v>
      </c>
      <c r="I160" s="10">
        <v>400</v>
      </c>
      <c r="J160" s="10">
        <v>250</v>
      </c>
      <c r="K160" s="10">
        <v>0</v>
      </c>
      <c r="L160" s="15">
        <v>500</v>
      </c>
      <c r="M160" s="10">
        <v>500</v>
      </c>
      <c r="N160" s="10">
        <v>500</v>
      </c>
      <c r="O160" s="10">
        <v>500</v>
      </c>
      <c r="P160" s="12" t="e">
        <f>L160-#REF!</f>
        <v>#REF!</v>
      </c>
    </row>
    <row r="161" spans="1:17" ht="24" x14ac:dyDescent="0.25">
      <c r="A161" s="71"/>
      <c r="B161" s="71"/>
      <c r="C161" s="9" t="s">
        <v>8</v>
      </c>
      <c r="D161" s="10">
        <f t="shared" si="22"/>
        <v>0</v>
      </c>
      <c r="E161" s="10">
        <v>0</v>
      </c>
      <c r="F161" s="10">
        <v>0</v>
      </c>
      <c r="G161" s="10">
        <v>0</v>
      </c>
      <c r="H161" s="10">
        <v>0</v>
      </c>
      <c r="I161" s="10">
        <v>0</v>
      </c>
      <c r="J161" s="10">
        <v>0</v>
      </c>
      <c r="K161" s="10">
        <v>0</v>
      </c>
      <c r="L161" s="15">
        <v>0</v>
      </c>
      <c r="M161" s="10">
        <v>0</v>
      </c>
      <c r="N161" s="10">
        <v>0</v>
      </c>
      <c r="O161" s="10">
        <v>0</v>
      </c>
      <c r="P161" s="12" t="e">
        <f>L161-#REF!</f>
        <v>#REF!</v>
      </c>
    </row>
    <row r="162" spans="1:17" ht="24" x14ac:dyDescent="0.25">
      <c r="A162" s="71"/>
      <c r="B162" s="71"/>
      <c r="C162" s="9" t="s">
        <v>9</v>
      </c>
      <c r="D162" s="10">
        <f t="shared" si="22"/>
        <v>0</v>
      </c>
      <c r="E162" s="10">
        <v>0</v>
      </c>
      <c r="F162" s="10">
        <v>0</v>
      </c>
      <c r="G162" s="10">
        <v>0</v>
      </c>
      <c r="H162" s="10">
        <v>0</v>
      </c>
      <c r="I162" s="10">
        <v>0</v>
      </c>
      <c r="J162" s="10">
        <v>0</v>
      </c>
      <c r="K162" s="10">
        <v>0</v>
      </c>
      <c r="L162" s="15">
        <v>0</v>
      </c>
      <c r="M162" s="10">
        <v>0</v>
      </c>
      <c r="N162" s="10">
        <v>0</v>
      </c>
      <c r="O162" s="10">
        <v>0</v>
      </c>
      <c r="P162" s="12" t="e">
        <f>L162-#REF!</f>
        <v>#REF!</v>
      </c>
    </row>
    <row r="163" spans="1:17" ht="36" x14ac:dyDescent="0.25">
      <c r="A163" s="71"/>
      <c r="B163" s="71"/>
      <c r="C163" s="9" t="s">
        <v>10</v>
      </c>
      <c r="D163" s="10">
        <f t="shared" si="22"/>
        <v>0</v>
      </c>
      <c r="E163" s="10">
        <v>0</v>
      </c>
      <c r="F163" s="10">
        <v>0</v>
      </c>
      <c r="G163" s="10">
        <v>0</v>
      </c>
      <c r="H163" s="10">
        <v>0</v>
      </c>
      <c r="I163" s="10">
        <v>0</v>
      </c>
      <c r="J163" s="10">
        <v>0</v>
      </c>
      <c r="K163" s="10">
        <v>0</v>
      </c>
      <c r="L163" s="15">
        <v>0</v>
      </c>
      <c r="M163" s="10">
        <v>0</v>
      </c>
      <c r="N163" s="10">
        <v>0</v>
      </c>
      <c r="O163" s="10">
        <v>0</v>
      </c>
      <c r="P163" s="12" t="e">
        <f>L163-#REF!</f>
        <v>#REF!</v>
      </c>
    </row>
    <row r="164" spans="1:17" x14ac:dyDescent="0.25">
      <c r="A164" s="9"/>
      <c r="B164" s="9"/>
      <c r="C164" s="9"/>
      <c r="D164" s="10">
        <f t="shared" si="22"/>
        <v>0</v>
      </c>
      <c r="E164" s="10"/>
      <c r="F164" s="10"/>
      <c r="G164" s="10"/>
      <c r="H164" s="10"/>
      <c r="I164" s="10"/>
      <c r="J164" s="10"/>
      <c r="K164" s="10"/>
      <c r="L164" s="15"/>
      <c r="M164" s="10"/>
      <c r="N164" s="10"/>
      <c r="O164" s="10"/>
      <c r="P164" s="12" t="e">
        <f>L164-#REF!</f>
        <v>#REF!</v>
      </c>
    </row>
    <row r="165" spans="1:17" x14ac:dyDescent="0.25">
      <c r="A165" s="71" t="s">
        <v>39</v>
      </c>
      <c r="B165" s="71" t="s">
        <v>13</v>
      </c>
      <c r="C165" s="9" t="s">
        <v>6</v>
      </c>
      <c r="D165" s="10">
        <f t="shared" si="22"/>
        <v>6853.8</v>
      </c>
      <c r="E165" s="10">
        <v>644.6</v>
      </c>
      <c r="F165" s="10">
        <v>250</v>
      </c>
      <c r="G165" s="10">
        <v>47.9</v>
      </c>
      <c r="H165" s="10">
        <v>750</v>
      </c>
      <c r="I165" s="10">
        <v>621.29999999999995</v>
      </c>
      <c r="J165" s="10">
        <v>850</v>
      </c>
      <c r="K165" s="10">
        <f>K166+K167+K168+K169+K170</f>
        <v>290</v>
      </c>
      <c r="L165" s="15">
        <f>L166+L167+L168+L169+L170</f>
        <v>850</v>
      </c>
      <c r="M165" s="10">
        <f>M166+M167+M168+M169+M170</f>
        <v>850</v>
      </c>
      <c r="N165" s="10">
        <f>N166+N167+N168+N169+N170</f>
        <v>850</v>
      </c>
      <c r="O165" s="10">
        <f>O166+O167+O168+O169+O170</f>
        <v>850</v>
      </c>
      <c r="P165" s="12" t="e">
        <f>L165-#REF!</f>
        <v>#REF!</v>
      </c>
    </row>
    <row r="166" spans="1:17" x14ac:dyDescent="0.25">
      <c r="A166" s="71"/>
      <c r="B166" s="71"/>
      <c r="C166" s="9" t="s">
        <v>7</v>
      </c>
      <c r="D166" s="10">
        <f t="shared" si="22"/>
        <v>6853.8</v>
      </c>
      <c r="E166" s="10">
        <v>644.6</v>
      </c>
      <c r="F166" s="10">
        <v>250</v>
      </c>
      <c r="G166" s="10">
        <v>47.9</v>
      </c>
      <c r="H166" s="10">
        <v>750</v>
      </c>
      <c r="I166" s="10">
        <v>621.29999999999995</v>
      </c>
      <c r="J166" s="10">
        <v>850</v>
      </c>
      <c r="K166" s="10">
        <v>290</v>
      </c>
      <c r="L166" s="15">
        <v>850</v>
      </c>
      <c r="M166" s="10">
        <v>850</v>
      </c>
      <c r="N166" s="10">
        <v>850</v>
      </c>
      <c r="O166" s="10">
        <v>850</v>
      </c>
      <c r="P166" s="12" t="e">
        <f>L166-#REF!</f>
        <v>#REF!</v>
      </c>
    </row>
    <row r="167" spans="1:17" ht="24" x14ac:dyDescent="0.25">
      <c r="A167" s="71"/>
      <c r="B167" s="71"/>
      <c r="C167" s="9" t="s">
        <v>8</v>
      </c>
      <c r="D167" s="10">
        <f t="shared" si="22"/>
        <v>0</v>
      </c>
      <c r="E167" s="10">
        <v>0</v>
      </c>
      <c r="F167" s="10">
        <v>0</v>
      </c>
      <c r="G167" s="10">
        <v>0</v>
      </c>
      <c r="H167" s="10">
        <v>0</v>
      </c>
      <c r="I167" s="10">
        <v>0</v>
      </c>
      <c r="J167" s="10">
        <v>0</v>
      </c>
      <c r="K167" s="10">
        <v>0</v>
      </c>
      <c r="L167" s="15">
        <v>0</v>
      </c>
      <c r="M167" s="10">
        <v>0</v>
      </c>
      <c r="N167" s="10">
        <v>0</v>
      </c>
      <c r="O167" s="10">
        <v>0</v>
      </c>
      <c r="P167" s="12" t="e">
        <f>L167-#REF!</f>
        <v>#REF!</v>
      </c>
    </row>
    <row r="168" spans="1:17" ht="24" x14ac:dyDescent="0.25">
      <c r="A168" s="71"/>
      <c r="B168" s="71"/>
      <c r="C168" s="9" t="s">
        <v>9</v>
      </c>
      <c r="D168" s="10">
        <f t="shared" si="22"/>
        <v>0</v>
      </c>
      <c r="E168" s="10">
        <v>0</v>
      </c>
      <c r="F168" s="10">
        <v>0</v>
      </c>
      <c r="G168" s="10">
        <v>0</v>
      </c>
      <c r="H168" s="10">
        <v>0</v>
      </c>
      <c r="I168" s="10">
        <v>0</v>
      </c>
      <c r="J168" s="10">
        <v>0</v>
      </c>
      <c r="K168" s="10">
        <v>0</v>
      </c>
      <c r="L168" s="15">
        <v>0</v>
      </c>
      <c r="M168" s="10">
        <v>0</v>
      </c>
      <c r="N168" s="10">
        <v>0</v>
      </c>
      <c r="O168" s="10">
        <v>0</v>
      </c>
      <c r="P168" s="12" t="e">
        <f>L168-#REF!</f>
        <v>#REF!</v>
      </c>
    </row>
    <row r="169" spans="1:17" ht="36" x14ac:dyDescent="0.25">
      <c r="A169" s="71"/>
      <c r="B169" s="71"/>
      <c r="C169" s="9" t="s">
        <v>10</v>
      </c>
      <c r="D169" s="10">
        <f t="shared" si="22"/>
        <v>0</v>
      </c>
      <c r="E169" s="10">
        <v>0</v>
      </c>
      <c r="F169" s="10">
        <v>0</v>
      </c>
      <c r="G169" s="10">
        <v>0</v>
      </c>
      <c r="H169" s="10">
        <v>0</v>
      </c>
      <c r="I169" s="10">
        <v>0</v>
      </c>
      <c r="J169" s="10">
        <v>0</v>
      </c>
      <c r="K169" s="10">
        <v>0</v>
      </c>
      <c r="L169" s="15">
        <v>0</v>
      </c>
      <c r="M169" s="10">
        <v>0</v>
      </c>
      <c r="N169" s="10">
        <v>0</v>
      </c>
      <c r="O169" s="10">
        <v>0</v>
      </c>
      <c r="P169" s="12" t="e">
        <f>L169-#REF!</f>
        <v>#REF!</v>
      </c>
    </row>
    <row r="170" spans="1:17" x14ac:dyDescent="0.25">
      <c r="A170" s="9"/>
      <c r="B170" s="9"/>
      <c r="C170" s="9"/>
      <c r="D170" s="10">
        <f t="shared" si="22"/>
        <v>0</v>
      </c>
      <c r="E170" s="10"/>
      <c r="F170" s="10"/>
      <c r="G170" s="10"/>
      <c r="H170" s="10"/>
      <c r="I170" s="10"/>
      <c r="J170" s="10"/>
      <c r="K170" s="10"/>
      <c r="L170" s="15"/>
      <c r="M170" s="10"/>
      <c r="N170" s="10"/>
      <c r="O170" s="10"/>
      <c r="P170" s="12" t="e">
        <f>L170-#REF!</f>
        <v>#REF!</v>
      </c>
    </row>
    <row r="171" spans="1:17" x14ac:dyDescent="0.25">
      <c r="A171" s="73" t="s">
        <v>40</v>
      </c>
      <c r="B171" s="71"/>
      <c r="C171" s="9" t="s">
        <v>6</v>
      </c>
      <c r="D171" s="10">
        <f t="shared" si="22"/>
        <v>5652986.8000000007</v>
      </c>
      <c r="E171" s="10">
        <f t="shared" ref="E171:O176" si="23">E177+E183+E189+E195+E201</f>
        <v>517680.10000000003</v>
      </c>
      <c r="F171" s="10">
        <f t="shared" si="23"/>
        <v>163067.6</v>
      </c>
      <c r="G171" s="10">
        <f t="shared" si="23"/>
        <v>177286.9</v>
      </c>
      <c r="H171" s="10">
        <f t="shared" si="23"/>
        <v>253380.30000000002</v>
      </c>
      <c r="I171" s="10">
        <f t="shared" si="23"/>
        <v>528195.5</v>
      </c>
      <c r="J171" s="10">
        <f t="shared" si="23"/>
        <v>566369.9</v>
      </c>
      <c r="K171" s="10">
        <f t="shared" si="23"/>
        <v>582871.19999999995</v>
      </c>
      <c r="L171" s="15">
        <f t="shared" si="23"/>
        <v>739425.60000000009</v>
      </c>
      <c r="M171" s="10">
        <f t="shared" si="23"/>
        <v>706881.4</v>
      </c>
      <c r="N171" s="10">
        <f t="shared" si="23"/>
        <v>714735.70000000007</v>
      </c>
      <c r="O171" s="10">
        <f t="shared" si="23"/>
        <v>703092.60000000009</v>
      </c>
      <c r="P171" s="12" t="e">
        <f>L171-#REF!</f>
        <v>#REF!</v>
      </c>
    </row>
    <row r="172" spans="1:17" x14ac:dyDescent="0.25">
      <c r="A172" s="73"/>
      <c r="B172" s="71"/>
      <c r="C172" s="9" t="s">
        <v>7</v>
      </c>
      <c r="D172" s="10">
        <f t="shared" si="22"/>
        <v>1091251.2000000002</v>
      </c>
      <c r="E172" s="10">
        <f t="shared" si="23"/>
        <v>92446.399999999994</v>
      </c>
      <c r="F172" s="10">
        <f t="shared" si="23"/>
        <v>84532.9</v>
      </c>
      <c r="G172" s="10">
        <f t="shared" si="23"/>
        <v>80647.700000000012</v>
      </c>
      <c r="H172" s="10">
        <f t="shared" si="23"/>
        <v>81228.399999999994</v>
      </c>
      <c r="I172" s="10">
        <f t="shared" si="23"/>
        <v>82283.5</v>
      </c>
      <c r="J172" s="10">
        <f t="shared" si="23"/>
        <v>96492.200000000012</v>
      </c>
      <c r="K172" s="10">
        <f t="shared" si="23"/>
        <v>101202.9</v>
      </c>
      <c r="L172" s="15">
        <f t="shared" si="23"/>
        <v>117954.3</v>
      </c>
      <c r="M172" s="10">
        <f t="shared" si="23"/>
        <v>118154.3</v>
      </c>
      <c r="N172" s="10">
        <f t="shared" si="23"/>
        <v>118154.3</v>
      </c>
      <c r="O172" s="10">
        <f t="shared" si="23"/>
        <v>118154.3</v>
      </c>
      <c r="P172" s="12" t="e">
        <f>L172-#REF!</f>
        <v>#REF!</v>
      </c>
      <c r="Q172" s="1">
        <v>117954.3</v>
      </c>
    </row>
    <row r="173" spans="1:17" ht="24" x14ac:dyDescent="0.25">
      <c r="A173" s="73"/>
      <c r="B173" s="71"/>
      <c r="C173" s="9" t="s">
        <v>8</v>
      </c>
      <c r="D173" s="10">
        <f t="shared" si="22"/>
        <v>29633.7</v>
      </c>
      <c r="E173" s="10">
        <f t="shared" si="23"/>
        <v>3349.8</v>
      </c>
      <c r="F173" s="10">
        <f t="shared" si="23"/>
        <v>3479.9</v>
      </c>
      <c r="G173" s="10">
        <f t="shared" si="23"/>
        <v>3222</v>
      </c>
      <c r="H173" s="10">
        <f t="shared" si="23"/>
        <v>4462.3999999999996</v>
      </c>
      <c r="I173" s="10">
        <f t="shared" si="23"/>
        <v>4757.8999999999996</v>
      </c>
      <c r="J173" s="10">
        <f t="shared" si="23"/>
        <v>4975.5</v>
      </c>
      <c r="K173" s="10">
        <f t="shared" si="23"/>
        <v>5386.2</v>
      </c>
      <c r="L173" s="15">
        <f t="shared" si="23"/>
        <v>0</v>
      </c>
      <c r="M173" s="10">
        <f t="shared" si="23"/>
        <v>0</v>
      </c>
      <c r="N173" s="10">
        <f t="shared" si="23"/>
        <v>0</v>
      </c>
      <c r="O173" s="10">
        <f t="shared" si="23"/>
        <v>0</v>
      </c>
      <c r="P173" s="12" t="e">
        <f>L173-#REF!</f>
        <v>#REF!</v>
      </c>
    </row>
    <row r="174" spans="1:17" ht="24" x14ac:dyDescent="0.25">
      <c r="A174" s="73"/>
      <c r="B174" s="71"/>
      <c r="C174" s="9" t="s">
        <v>9</v>
      </c>
      <c r="D174" s="10">
        <f t="shared" si="22"/>
        <v>4510501.0999999996</v>
      </c>
      <c r="E174" s="10">
        <f t="shared" si="23"/>
        <v>420511.9</v>
      </c>
      <c r="F174" s="10">
        <f t="shared" si="23"/>
        <v>73621.100000000006</v>
      </c>
      <c r="G174" s="10">
        <f t="shared" si="23"/>
        <v>92969.8</v>
      </c>
      <c r="H174" s="10">
        <f t="shared" si="23"/>
        <v>167318.70000000001</v>
      </c>
      <c r="I174" s="10">
        <f t="shared" si="23"/>
        <v>426928</v>
      </c>
      <c r="J174" s="10">
        <f t="shared" si="23"/>
        <v>464215.9</v>
      </c>
      <c r="K174" s="10">
        <f t="shared" si="23"/>
        <v>476038.9</v>
      </c>
      <c r="L174" s="15">
        <f t="shared" si="23"/>
        <v>620785</v>
      </c>
      <c r="M174" s="10">
        <f t="shared" si="23"/>
        <v>588027.1</v>
      </c>
      <c r="N174" s="10">
        <f t="shared" si="23"/>
        <v>595871.4</v>
      </c>
      <c r="O174" s="10">
        <f t="shared" si="23"/>
        <v>584213.30000000005</v>
      </c>
      <c r="P174" s="12" t="e">
        <f>L174-#REF!</f>
        <v>#REF!</v>
      </c>
    </row>
    <row r="175" spans="1:17" ht="36" x14ac:dyDescent="0.25">
      <c r="A175" s="73"/>
      <c r="B175" s="71"/>
      <c r="C175" s="9" t="s">
        <v>10</v>
      </c>
      <c r="D175" s="10">
        <f t="shared" si="22"/>
        <v>21600.799999999999</v>
      </c>
      <c r="E175" s="10">
        <f t="shared" si="23"/>
        <v>1372</v>
      </c>
      <c r="F175" s="10">
        <f t="shared" si="23"/>
        <v>1433.7</v>
      </c>
      <c r="G175" s="10">
        <f t="shared" si="23"/>
        <v>447.4</v>
      </c>
      <c r="H175" s="10">
        <f t="shared" si="23"/>
        <v>370.8</v>
      </c>
      <c r="I175" s="10">
        <f t="shared" si="23"/>
        <v>14226.1</v>
      </c>
      <c r="J175" s="10">
        <f t="shared" si="23"/>
        <v>686.3</v>
      </c>
      <c r="K175" s="10">
        <f t="shared" si="23"/>
        <v>243.2</v>
      </c>
      <c r="L175" s="15">
        <f t="shared" si="23"/>
        <v>686.3</v>
      </c>
      <c r="M175" s="10">
        <f t="shared" si="23"/>
        <v>700</v>
      </c>
      <c r="N175" s="10">
        <f t="shared" si="23"/>
        <v>710</v>
      </c>
      <c r="O175" s="10">
        <f t="shared" si="23"/>
        <v>725</v>
      </c>
      <c r="P175" s="12" t="e">
        <f>L175-#REF!</f>
        <v>#REF!</v>
      </c>
    </row>
    <row r="176" spans="1:17" x14ac:dyDescent="0.25">
      <c r="A176" s="11"/>
      <c r="B176" s="9"/>
      <c r="C176" s="9"/>
      <c r="D176" s="10">
        <f t="shared" si="22"/>
        <v>0</v>
      </c>
      <c r="E176" s="10">
        <f t="shared" si="23"/>
        <v>0</v>
      </c>
      <c r="F176" s="10">
        <f t="shared" si="23"/>
        <v>0</v>
      </c>
      <c r="G176" s="10">
        <f t="shared" si="23"/>
        <v>0</v>
      </c>
      <c r="H176" s="10">
        <f t="shared" si="23"/>
        <v>0</v>
      </c>
      <c r="I176" s="10">
        <f t="shared" si="23"/>
        <v>0</v>
      </c>
      <c r="J176" s="10">
        <f t="shared" si="23"/>
        <v>0</v>
      </c>
      <c r="K176" s="10">
        <f t="shared" si="23"/>
        <v>0</v>
      </c>
      <c r="L176" s="15">
        <f t="shared" si="23"/>
        <v>0</v>
      </c>
      <c r="M176" s="10">
        <f t="shared" si="23"/>
        <v>0</v>
      </c>
      <c r="N176" s="10">
        <f t="shared" si="23"/>
        <v>0</v>
      </c>
      <c r="O176" s="10">
        <f t="shared" si="23"/>
        <v>0</v>
      </c>
      <c r="P176" s="12" t="e">
        <f>L176-#REF!</f>
        <v>#REF!</v>
      </c>
    </row>
    <row r="177" spans="1:16" x14ac:dyDescent="0.25">
      <c r="A177" s="71" t="s">
        <v>41</v>
      </c>
      <c r="B177" s="71" t="s">
        <v>21</v>
      </c>
      <c r="C177" s="9" t="s">
        <v>6</v>
      </c>
      <c r="D177" s="10">
        <f t="shared" si="22"/>
        <v>5588503.5999999996</v>
      </c>
      <c r="E177" s="10">
        <v>510118.40000000002</v>
      </c>
      <c r="F177" s="10">
        <v>157527.70000000001</v>
      </c>
      <c r="G177" s="10">
        <v>173238.3</v>
      </c>
      <c r="H177" s="10">
        <v>246086.5</v>
      </c>
      <c r="I177" s="10">
        <v>520253.1</v>
      </c>
      <c r="J177" s="10">
        <v>557067</v>
      </c>
      <c r="K177" s="10">
        <f>K178+K179+K180+K181+K182</f>
        <v>574677.29999999993</v>
      </c>
      <c r="L177" s="15">
        <f>L178+L179+L180+L181+L182</f>
        <v>735775.60000000009</v>
      </c>
      <c r="M177" s="10">
        <f>M178+M179+M180+M181+M182</f>
        <v>703231.4</v>
      </c>
      <c r="N177" s="10">
        <f>N178+N179+N180+N181+N182</f>
        <v>711085.70000000007</v>
      </c>
      <c r="O177" s="10">
        <f>O178+O179+O180+O181+O182</f>
        <v>699442.60000000009</v>
      </c>
      <c r="P177" s="12" t="e">
        <f>L177-#REF!</f>
        <v>#REF!</v>
      </c>
    </row>
    <row r="178" spans="1:16" x14ac:dyDescent="0.25">
      <c r="A178" s="71"/>
      <c r="B178" s="71"/>
      <c r="C178" s="9" t="s">
        <v>7</v>
      </c>
      <c r="D178" s="10">
        <f t="shared" si="22"/>
        <v>1056401.7000000002</v>
      </c>
      <c r="E178" s="10">
        <v>88234.5</v>
      </c>
      <c r="F178" s="10">
        <v>82472.899999999994</v>
      </c>
      <c r="G178" s="10">
        <v>79821.100000000006</v>
      </c>
      <c r="H178" s="10">
        <v>78397</v>
      </c>
      <c r="I178" s="10">
        <v>79099</v>
      </c>
      <c r="J178" s="10">
        <v>92164.800000000003</v>
      </c>
      <c r="K178" s="10">
        <v>98395.199999999997</v>
      </c>
      <c r="L178" s="15">
        <f>114504.3-200</f>
        <v>114304.3</v>
      </c>
      <c r="M178" s="10">
        <v>114504.3</v>
      </c>
      <c r="N178" s="10">
        <v>114504.3</v>
      </c>
      <c r="O178" s="10">
        <v>114504.3</v>
      </c>
      <c r="P178" s="12" t="e">
        <f>L178-#REF!</f>
        <v>#REF!</v>
      </c>
    </row>
    <row r="179" spans="1:16" ht="24" x14ac:dyDescent="0.25">
      <c r="A179" s="71"/>
      <c r="B179" s="71"/>
      <c r="C179" s="9" t="s">
        <v>8</v>
      </c>
      <c r="D179" s="10">
        <f t="shared" si="22"/>
        <v>0</v>
      </c>
      <c r="E179" s="10">
        <v>0</v>
      </c>
      <c r="F179" s="10">
        <v>0</v>
      </c>
      <c r="G179" s="10">
        <v>0</v>
      </c>
      <c r="H179" s="10">
        <v>0</v>
      </c>
      <c r="I179" s="10">
        <v>0</v>
      </c>
      <c r="J179" s="10">
        <v>0</v>
      </c>
      <c r="K179" s="10">
        <v>0</v>
      </c>
      <c r="L179" s="15">
        <v>0</v>
      </c>
      <c r="M179" s="10">
        <v>0</v>
      </c>
      <c r="N179" s="10">
        <v>0</v>
      </c>
      <c r="O179" s="10">
        <v>0</v>
      </c>
      <c r="P179" s="12" t="e">
        <f>L179-#REF!</f>
        <v>#REF!</v>
      </c>
    </row>
    <row r="180" spans="1:16" ht="24" x14ac:dyDescent="0.25">
      <c r="A180" s="71"/>
      <c r="B180" s="71"/>
      <c r="C180" s="9" t="s">
        <v>9</v>
      </c>
      <c r="D180" s="10">
        <f t="shared" si="22"/>
        <v>4510501.0999999996</v>
      </c>
      <c r="E180" s="10">
        <v>420511.9</v>
      </c>
      <c r="F180" s="10">
        <v>73621.100000000006</v>
      </c>
      <c r="G180" s="10">
        <v>92969.8</v>
      </c>
      <c r="H180" s="10">
        <v>167318.70000000001</v>
      </c>
      <c r="I180" s="10">
        <v>426928</v>
      </c>
      <c r="J180" s="10">
        <v>464215.9</v>
      </c>
      <c r="K180" s="10">
        <v>476038.9</v>
      </c>
      <c r="L180" s="15">
        <v>620785</v>
      </c>
      <c r="M180" s="10">
        <v>588027.1</v>
      </c>
      <c r="N180" s="10">
        <v>595871.4</v>
      </c>
      <c r="O180" s="10">
        <v>584213.30000000005</v>
      </c>
      <c r="P180" s="12" t="e">
        <f>L180-#REF!</f>
        <v>#REF!</v>
      </c>
    </row>
    <row r="181" spans="1:16" ht="36" x14ac:dyDescent="0.25">
      <c r="A181" s="71"/>
      <c r="B181" s="71"/>
      <c r="C181" s="9" t="s">
        <v>10</v>
      </c>
      <c r="D181" s="10">
        <f t="shared" si="22"/>
        <v>21600.799999999999</v>
      </c>
      <c r="E181" s="10">
        <v>1372</v>
      </c>
      <c r="F181" s="10">
        <v>1433.7</v>
      </c>
      <c r="G181" s="10">
        <v>447.4</v>
      </c>
      <c r="H181" s="10">
        <v>370.8</v>
      </c>
      <c r="I181" s="10">
        <v>14226.1</v>
      </c>
      <c r="J181" s="10">
        <v>686.3</v>
      </c>
      <c r="K181" s="10">
        <v>243.2</v>
      </c>
      <c r="L181" s="15">
        <v>686.3</v>
      </c>
      <c r="M181" s="10">
        <v>700</v>
      </c>
      <c r="N181" s="10">
        <v>710</v>
      </c>
      <c r="O181" s="10">
        <v>725</v>
      </c>
      <c r="P181" s="12" t="e">
        <f>L181-#REF!</f>
        <v>#REF!</v>
      </c>
    </row>
    <row r="182" spans="1:16" x14ac:dyDescent="0.25">
      <c r="A182" s="9"/>
      <c r="B182" s="9"/>
      <c r="C182" s="9"/>
      <c r="D182" s="10">
        <f t="shared" si="22"/>
        <v>0</v>
      </c>
      <c r="E182" s="10"/>
      <c r="F182" s="10"/>
      <c r="G182" s="10"/>
      <c r="H182" s="10"/>
      <c r="I182" s="10"/>
      <c r="J182" s="10"/>
      <c r="K182" s="10"/>
      <c r="L182" s="15"/>
      <c r="M182" s="10"/>
      <c r="N182" s="10"/>
      <c r="O182" s="10"/>
      <c r="P182" s="12" t="e">
        <f>L182-#REF!</f>
        <v>#REF!</v>
      </c>
    </row>
    <row r="183" spans="1:16" x14ac:dyDescent="0.25">
      <c r="A183" s="71" t="s">
        <v>42</v>
      </c>
      <c r="B183" s="71" t="s">
        <v>13</v>
      </c>
      <c r="C183" s="9" t="s">
        <v>6</v>
      </c>
      <c r="D183" s="10">
        <f t="shared" si="22"/>
        <v>16161.5</v>
      </c>
      <c r="E183" s="10">
        <v>1491.9</v>
      </c>
      <c r="F183" s="10">
        <v>1719.5</v>
      </c>
      <c r="G183" s="10">
        <v>1047</v>
      </c>
      <c r="H183" s="10">
        <v>2644.7</v>
      </c>
      <c r="I183" s="10">
        <v>2089.4</v>
      </c>
      <c r="J183" s="10">
        <v>2269</v>
      </c>
      <c r="K183" s="10">
        <f>K184+K185+K186+K187+K188</f>
        <v>900</v>
      </c>
      <c r="L183" s="15">
        <f>L184+L185+L186+L187+L188</f>
        <v>1000</v>
      </c>
      <c r="M183" s="10">
        <f>M184+M185+M186+M187+M188</f>
        <v>1000</v>
      </c>
      <c r="N183" s="10">
        <f>N184+N185+N186+N187+N188</f>
        <v>1000</v>
      </c>
      <c r="O183" s="10">
        <f>O184+O185+O186+O187+O188</f>
        <v>1000</v>
      </c>
      <c r="P183" s="12" t="e">
        <f>L183-#REF!</f>
        <v>#REF!</v>
      </c>
    </row>
    <row r="184" spans="1:16" x14ac:dyDescent="0.25">
      <c r="A184" s="71"/>
      <c r="B184" s="71"/>
      <c r="C184" s="9" t="s">
        <v>7</v>
      </c>
      <c r="D184" s="10">
        <f t="shared" si="22"/>
        <v>12436.6</v>
      </c>
      <c r="E184" s="10">
        <v>1491.9</v>
      </c>
      <c r="F184" s="10">
        <v>950</v>
      </c>
      <c r="G184" s="10">
        <v>300</v>
      </c>
      <c r="H184" s="10">
        <v>1937.7</v>
      </c>
      <c r="I184" s="10">
        <v>1321.4</v>
      </c>
      <c r="J184" s="10">
        <v>1535.6</v>
      </c>
      <c r="K184" s="10">
        <v>900</v>
      </c>
      <c r="L184" s="15">
        <v>1000</v>
      </c>
      <c r="M184" s="10">
        <v>1000</v>
      </c>
      <c r="N184" s="10">
        <v>1000</v>
      </c>
      <c r="O184" s="10">
        <v>1000</v>
      </c>
      <c r="P184" s="12" t="e">
        <f>L184-#REF!</f>
        <v>#REF!</v>
      </c>
    </row>
    <row r="185" spans="1:16" ht="24" x14ac:dyDescent="0.25">
      <c r="A185" s="71"/>
      <c r="B185" s="71"/>
      <c r="C185" s="9" t="s">
        <v>8</v>
      </c>
      <c r="D185" s="10">
        <f t="shared" si="22"/>
        <v>3724.9</v>
      </c>
      <c r="E185" s="10">
        <v>0</v>
      </c>
      <c r="F185" s="10">
        <v>769.5</v>
      </c>
      <c r="G185" s="10">
        <v>747</v>
      </c>
      <c r="H185" s="10">
        <v>707</v>
      </c>
      <c r="I185" s="10">
        <v>768</v>
      </c>
      <c r="J185" s="10">
        <v>733.4</v>
      </c>
      <c r="K185" s="10">
        <v>0</v>
      </c>
      <c r="L185" s="15">
        <v>0</v>
      </c>
      <c r="M185" s="10">
        <v>0</v>
      </c>
      <c r="N185" s="10">
        <v>0</v>
      </c>
      <c r="O185" s="10">
        <v>0</v>
      </c>
      <c r="P185" s="12" t="e">
        <f>L185-#REF!</f>
        <v>#REF!</v>
      </c>
    </row>
    <row r="186" spans="1:16" ht="24" x14ac:dyDescent="0.25">
      <c r="A186" s="71"/>
      <c r="B186" s="71"/>
      <c r="C186" s="9" t="s">
        <v>9</v>
      </c>
      <c r="D186" s="10">
        <f t="shared" si="22"/>
        <v>0</v>
      </c>
      <c r="E186" s="10">
        <v>0</v>
      </c>
      <c r="F186" s="10">
        <v>0</v>
      </c>
      <c r="G186" s="10">
        <v>0</v>
      </c>
      <c r="H186" s="10">
        <v>0</v>
      </c>
      <c r="I186" s="10">
        <v>0</v>
      </c>
      <c r="J186" s="10">
        <v>0</v>
      </c>
      <c r="K186" s="10">
        <v>0</v>
      </c>
      <c r="L186" s="15">
        <v>0</v>
      </c>
      <c r="M186" s="10">
        <v>0</v>
      </c>
      <c r="N186" s="10">
        <v>0</v>
      </c>
      <c r="O186" s="10">
        <v>0</v>
      </c>
      <c r="P186" s="12" t="e">
        <f>L186-#REF!</f>
        <v>#REF!</v>
      </c>
    </row>
    <row r="187" spans="1:16" ht="36" x14ac:dyDescent="0.25">
      <c r="A187" s="71"/>
      <c r="B187" s="71"/>
      <c r="C187" s="9" t="s">
        <v>10</v>
      </c>
      <c r="D187" s="10">
        <f t="shared" si="22"/>
        <v>0</v>
      </c>
      <c r="E187" s="10">
        <v>0</v>
      </c>
      <c r="F187" s="10">
        <v>0</v>
      </c>
      <c r="G187" s="10">
        <v>0</v>
      </c>
      <c r="H187" s="10">
        <v>0</v>
      </c>
      <c r="I187" s="10">
        <v>0</v>
      </c>
      <c r="J187" s="10">
        <v>0</v>
      </c>
      <c r="K187" s="10">
        <v>0</v>
      </c>
      <c r="L187" s="15">
        <v>0</v>
      </c>
      <c r="M187" s="10">
        <v>0</v>
      </c>
      <c r="N187" s="10">
        <v>0</v>
      </c>
      <c r="O187" s="10">
        <v>0</v>
      </c>
      <c r="P187" s="12" t="e">
        <f>L187-#REF!</f>
        <v>#REF!</v>
      </c>
    </row>
    <row r="188" spans="1:16" x14ac:dyDescent="0.25">
      <c r="A188" s="9"/>
      <c r="B188" s="9"/>
      <c r="C188" s="9"/>
      <c r="D188" s="10">
        <f t="shared" si="22"/>
        <v>0</v>
      </c>
      <c r="E188" s="10"/>
      <c r="F188" s="10"/>
      <c r="G188" s="10"/>
      <c r="H188" s="10"/>
      <c r="I188" s="10"/>
      <c r="J188" s="10"/>
      <c r="K188" s="10"/>
      <c r="L188" s="15"/>
      <c r="M188" s="10"/>
      <c r="N188" s="10"/>
      <c r="O188" s="10"/>
      <c r="P188" s="12" t="e">
        <f>L188-#REF!</f>
        <v>#REF!</v>
      </c>
    </row>
    <row r="189" spans="1:16" x14ac:dyDescent="0.25">
      <c r="A189" s="71" t="s">
        <v>43</v>
      </c>
      <c r="B189" s="71" t="s">
        <v>13</v>
      </c>
      <c r="C189" s="9" t="s">
        <v>6</v>
      </c>
      <c r="D189" s="10">
        <f t="shared" si="22"/>
        <v>18085.599999999999</v>
      </c>
      <c r="E189" s="10">
        <v>1820</v>
      </c>
      <c r="F189" s="10">
        <v>1060</v>
      </c>
      <c r="G189" s="10">
        <v>526.6</v>
      </c>
      <c r="H189" s="10">
        <v>807.5</v>
      </c>
      <c r="I189" s="10">
        <v>1222</v>
      </c>
      <c r="J189" s="10">
        <v>2082.5</v>
      </c>
      <c r="K189" s="10">
        <f>K190+K191+K192+K193+K194</f>
        <v>707</v>
      </c>
      <c r="L189" s="15">
        <f>L190+L191+L192+L193+L194</f>
        <v>2465</v>
      </c>
      <c r="M189" s="10">
        <f>M190+M191+M192+M193+M194</f>
        <v>2465</v>
      </c>
      <c r="N189" s="10">
        <f>N190+N191+N192+N193+N194</f>
        <v>2465</v>
      </c>
      <c r="O189" s="10">
        <f>O190+O191+O192+O193+O194</f>
        <v>2465</v>
      </c>
      <c r="P189" s="12" t="e">
        <f>L189-#REF!</f>
        <v>#REF!</v>
      </c>
    </row>
    <row r="190" spans="1:16" x14ac:dyDescent="0.25">
      <c r="A190" s="71"/>
      <c r="B190" s="71"/>
      <c r="C190" s="9" t="s">
        <v>7</v>
      </c>
      <c r="D190" s="10">
        <f t="shared" si="22"/>
        <v>18085.599999999999</v>
      </c>
      <c r="E190" s="10">
        <v>1820</v>
      </c>
      <c r="F190" s="10">
        <v>1060</v>
      </c>
      <c r="G190" s="10">
        <v>526.6</v>
      </c>
      <c r="H190" s="10">
        <v>807.5</v>
      </c>
      <c r="I190" s="10">
        <v>1222</v>
      </c>
      <c r="J190" s="10">
        <v>2082.5</v>
      </c>
      <c r="K190" s="10">
        <v>707</v>
      </c>
      <c r="L190" s="15">
        <v>2465</v>
      </c>
      <c r="M190" s="10">
        <v>2465</v>
      </c>
      <c r="N190" s="10">
        <v>2465</v>
      </c>
      <c r="O190" s="10">
        <v>2465</v>
      </c>
      <c r="P190" s="12" t="e">
        <f>L190-#REF!</f>
        <v>#REF!</v>
      </c>
    </row>
    <row r="191" spans="1:16" ht="24" x14ac:dyDescent="0.25">
      <c r="A191" s="71"/>
      <c r="B191" s="71"/>
      <c r="C191" s="9" t="s">
        <v>8</v>
      </c>
      <c r="D191" s="10">
        <f t="shared" si="22"/>
        <v>0</v>
      </c>
      <c r="E191" s="10">
        <v>0</v>
      </c>
      <c r="F191" s="10">
        <v>0</v>
      </c>
      <c r="G191" s="10">
        <v>0</v>
      </c>
      <c r="H191" s="10">
        <v>0</v>
      </c>
      <c r="I191" s="10">
        <v>0</v>
      </c>
      <c r="J191" s="10">
        <v>0</v>
      </c>
      <c r="K191" s="10">
        <v>0</v>
      </c>
      <c r="L191" s="15">
        <v>0</v>
      </c>
      <c r="M191" s="10">
        <v>0</v>
      </c>
      <c r="N191" s="10">
        <v>0</v>
      </c>
      <c r="O191" s="10">
        <v>0</v>
      </c>
      <c r="P191" s="12" t="e">
        <f>L191-#REF!</f>
        <v>#REF!</v>
      </c>
    </row>
    <row r="192" spans="1:16" ht="24" x14ac:dyDescent="0.25">
      <c r="A192" s="71"/>
      <c r="B192" s="71"/>
      <c r="C192" s="9" t="s">
        <v>9</v>
      </c>
      <c r="D192" s="10">
        <f t="shared" si="22"/>
        <v>0</v>
      </c>
      <c r="E192" s="10">
        <v>0</v>
      </c>
      <c r="F192" s="10">
        <v>0</v>
      </c>
      <c r="G192" s="10">
        <v>0</v>
      </c>
      <c r="H192" s="10">
        <v>0</v>
      </c>
      <c r="I192" s="10">
        <v>0</v>
      </c>
      <c r="J192" s="10">
        <v>0</v>
      </c>
      <c r="K192" s="10">
        <v>0</v>
      </c>
      <c r="L192" s="15">
        <v>0</v>
      </c>
      <c r="M192" s="10">
        <v>0</v>
      </c>
      <c r="N192" s="10">
        <v>0</v>
      </c>
      <c r="O192" s="10">
        <v>0</v>
      </c>
      <c r="P192" s="12" t="e">
        <f>L192-#REF!</f>
        <v>#REF!</v>
      </c>
    </row>
    <row r="193" spans="1:17" ht="36" x14ac:dyDescent="0.25">
      <c r="A193" s="71"/>
      <c r="B193" s="71"/>
      <c r="C193" s="9" t="s">
        <v>10</v>
      </c>
      <c r="D193" s="10">
        <f t="shared" si="22"/>
        <v>0</v>
      </c>
      <c r="E193" s="10">
        <v>0</v>
      </c>
      <c r="F193" s="10">
        <v>0</v>
      </c>
      <c r="G193" s="10">
        <v>0</v>
      </c>
      <c r="H193" s="10">
        <v>0</v>
      </c>
      <c r="I193" s="10">
        <v>0</v>
      </c>
      <c r="J193" s="10">
        <v>0</v>
      </c>
      <c r="K193" s="10">
        <v>0</v>
      </c>
      <c r="L193" s="15">
        <v>0</v>
      </c>
      <c r="M193" s="10">
        <v>0</v>
      </c>
      <c r="N193" s="10">
        <v>0</v>
      </c>
      <c r="O193" s="10">
        <v>0</v>
      </c>
      <c r="P193" s="12" t="e">
        <f>L193-#REF!</f>
        <v>#REF!</v>
      </c>
    </row>
    <row r="194" spans="1:17" x14ac:dyDescent="0.25">
      <c r="A194" s="9"/>
      <c r="B194" s="9"/>
      <c r="C194" s="9"/>
      <c r="D194" s="10">
        <f t="shared" si="22"/>
        <v>0</v>
      </c>
      <c r="E194" s="10"/>
      <c r="F194" s="10"/>
      <c r="G194" s="10"/>
      <c r="H194" s="10"/>
      <c r="I194" s="10"/>
      <c r="J194" s="10"/>
      <c r="K194" s="10"/>
      <c r="L194" s="15"/>
      <c r="M194" s="10"/>
      <c r="N194" s="10"/>
      <c r="O194" s="10"/>
      <c r="P194" s="12" t="e">
        <f>L194-#REF!</f>
        <v>#REF!</v>
      </c>
    </row>
    <row r="195" spans="1:17" x14ac:dyDescent="0.25">
      <c r="A195" s="71" t="s">
        <v>44</v>
      </c>
      <c r="B195" s="71" t="s">
        <v>13</v>
      </c>
      <c r="C195" s="9" t="s">
        <v>6</v>
      </c>
      <c r="D195" s="10">
        <f t="shared" si="22"/>
        <v>2199.1999999999998</v>
      </c>
      <c r="E195" s="10">
        <v>900</v>
      </c>
      <c r="F195" s="10">
        <v>50</v>
      </c>
      <c r="G195" s="10">
        <v>0</v>
      </c>
      <c r="H195" s="10">
        <v>86.2</v>
      </c>
      <c r="I195" s="10">
        <v>148</v>
      </c>
      <c r="J195" s="10">
        <v>185</v>
      </c>
      <c r="K195" s="10">
        <f>K196+K197+K198+K199+K200</f>
        <v>90</v>
      </c>
      <c r="L195" s="15">
        <f>L196+L197+L198+L199+L200</f>
        <v>185</v>
      </c>
      <c r="M195" s="10">
        <f>M196+M197+M198+M199+M200</f>
        <v>185</v>
      </c>
      <c r="N195" s="10">
        <f>N196+N197+N198+N199+N200</f>
        <v>185</v>
      </c>
      <c r="O195" s="10">
        <f>O196+O197+O198+O199+O200</f>
        <v>185</v>
      </c>
      <c r="P195" s="12" t="e">
        <f>L195-#REF!</f>
        <v>#REF!</v>
      </c>
    </row>
    <row r="196" spans="1:17" x14ac:dyDescent="0.25">
      <c r="A196" s="71"/>
      <c r="B196" s="71"/>
      <c r="C196" s="9" t="s">
        <v>7</v>
      </c>
      <c r="D196" s="10">
        <f t="shared" si="22"/>
        <v>2199.1999999999998</v>
      </c>
      <c r="E196" s="10">
        <v>900</v>
      </c>
      <c r="F196" s="10">
        <v>50</v>
      </c>
      <c r="G196" s="10">
        <v>0</v>
      </c>
      <c r="H196" s="10">
        <v>86.2</v>
      </c>
      <c r="I196" s="10">
        <v>148</v>
      </c>
      <c r="J196" s="10">
        <v>185</v>
      </c>
      <c r="K196" s="10">
        <v>90</v>
      </c>
      <c r="L196" s="15">
        <v>185</v>
      </c>
      <c r="M196" s="10">
        <v>185</v>
      </c>
      <c r="N196" s="10">
        <v>185</v>
      </c>
      <c r="O196" s="10">
        <v>185</v>
      </c>
      <c r="P196" s="12" t="e">
        <f>L196-#REF!</f>
        <v>#REF!</v>
      </c>
    </row>
    <row r="197" spans="1:17" ht="24" x14ac:dyDescent="0.25">
      <c r="A197" s="71"/>
      <c r="B197" s="71"/>
      <c r="C197" s="9" t="s">
        <v>8</v>
      </c>
      <c r="D197" s="10">
        <f t="shared" si="22"/>
        <v>0</v>
      </c>
      <c r="E197" s="10">
        <v>0</v>
      </c>
      <c r="F197" s="10">
        <v>0</v>
      </c>
      <c r="G197" s="10">
        <v>0</v>
      </c>
      <c r="H197" s="10">
        <v>0</v>
      </c>
      <c r="I197" s="10">
        <v>0</v>
      </c>
      <c r="J197" s="10">
        <v>0</v>
      </c>
      <c r="K197" s="10">
        <v>0</v>
      </c>
      <c r="L197" s="15">
        <v>0</v>
      </c>
      <c r="M197" s="10">
        <v>0</v>
      </c>
      <c r="N197" s="10">
        <v>0</v>
      </c>
      <c r="O197" s="10">
        <v>0</v>
      </c>
      <c r="P197" s="12" t="e">
        <f>L197-#REF!</f>
        <v>#REF!</v>
      </c>
    </row>
    <row r="198" spans="1:17" ht="24" x14ac:dyDescent="0.25">
      <c r="A198" s="71"/>
      <c r="B198" s="71"/>
      <c r="C198" s="9" t="s">
        <v>9</v>
      </c>
      <c r="D198" s="10">
        <f t="shared" si="22"/>
        <v>0</v>
      </c>
      <c r="E198" s="10">
        <v>0</v>
      </c>
      <c r="F198" s="10">
        <v>0</v>
      </c>
      <c r="G198" s="10">
        <v>0</v>
      </c>
      <c r="H198" s="10">
        <v>0</v>
      </c>
      <c r="I198" s="10">
        <v>0</v>
      </c>
      <c r="J198" s="10">
        <v>0</v>
      </c>
      <c r="K198" s="10">
        <v>0</v>
      </c>
      <c r="L198" s="15">
        <v>0</v>
      </c>
      <c r="M198" s="10">
        <v>0</v>
      </c>
      <c r="N198" s="10">
        <v>0</v>
      </c>
      <c r="O198" s="10">
        <v>0</v>
      </c>
      <c r="P198" s="12" t="e">
        <f>L198-#REF!</f>
        <v>#REF!</v>
      </c>
    </row>
    <row r="199" spans="1:17" ht="36" x14ac:dyDescent="0.25">
      <c r="A199" s="71"/>
      <c r="B199" s="71"/>
      <c r="C199" s="9" t="s">
        <v>10</v>
      </c>
      <c r="D199" s="10">
        <f t="shared" si="22"/>
        <v>0</v>
      </c>
      <c r="E199" s="10">
        <v>0</v>
      </c>
      <c r="F199" s="10">
        <v>0</v>
      </c>
      <c r="G199" s="10">
        <v>0</v>
      </c>
      <c r="H199" s="10">
        <v>0</v>
      </c>
      <c r="I199" s="10">
        <v>0</v>
      </c>
      <c r="J199" s="10">
        <v>0</v>
      </c>
      <c r="K199" s="10">
        <v>0</v>
      </c>
      <c r="L199" s="15">
        <v>0</v>
      </c>
      <c r="M199" s="10">
        <v>0</v>
      </c>
      <c r="N199" s="10">
        <v>0</v>
      </c>
      <c r="O199" s="10">
        <v>0</v>
      </c>
      <c r="P199" s="12" t="e">
        <f>L199-#REF!</f>
        <v>#REF!</v>
      </c>
    </row>
    <row r="200" spans="1:17" x14ac:dyDescent="0.25">
      <c r="A200" s="9"/>
      <c r="B200" s="9"/>
      <c r="C200" s="9"/>
      <c r="D200" s="10">
        <f t="shared" si="22"/>
        <v>0</v>
      </c>
      <c r="E200" s="10"/>
      <c r="F200" s="10"/>
      <c r="G200" s="10"/>
      <c r="H200" s="10"/>
      <c r="I200" s="10"/>
      <c r="J200" s="10"/>
      <c r="K200" s="10"/>
      <c r="L200" s="15"/>
      <c r="M200" s="10"/>
      <c r="N200" s="10"/>
      <c r="O200" s="10"/>
      <c r="P200" s="12" t="e">
        <f>L200-#REF!</f>
        <v>#REF!</v>
      </c>
    </row>
    <row r="201" spans="1:17" x14ac:dyDescent="0.25">
      <c r="A201" s="71" t="s">
        <v>45</v>
      </c>
      <c r="B201" s="71" t="s">
        <v>13</v>
      </c>
      <c r="C201" s="9" t="s">
        <v>6</v>
      </c>
      <c r="D201" s="10">
        <f t="shared" si="22"/>
        <v>28036.9</v>
      </c>
      <c r="E201" s="10">
        <v>3349.8</v>
      </c>
      <c r="F201" s="10">
        <v>2710.4</v>
      </c>
      <c r="G201" s="10">
        <v>2475</v>
      </c>
      <c r="H201" s="10">
        <v>3755.4</v>
      </c>
      <c r="I201" s="10">
        <v>4483</v>
      </c>
      <c r="J201" s="10">
        <v>4766.3999999999996</v>
      </c>
      <c r="K201" s="10">
        <f>K202+K203+K204+K205+K206</f>
        <v>6496.9</v>
      </c>
      <c r="L201" s="15">
        <f>L202+L203+L204+L205+L206</f>
        <v>0</v>
      </c>
      <c r="M201" s="10">
        <f>M202+M203+M204+M205+M206</f>
        <v>0</v>
      </c>
      <c r="N201" s="10">
        <f>N202+N203+N204+N205+N206</f>
        <v>0</v>
      </c>
      <c r="O201" s="10">
        <f>O202+O203+O204+O205+O206</f>
        <v>0</v>
      </c>
      <c r="P201" s="12" t="e">
        <f>L201-#REF!</f>
        <v>#REF!</v>
      </c>
    </row>
    <row r="202" spans="1:17" x14ac:dyDescent="0.25">
      <c r="A202" s="71"/>
      <c r="B202" s="71"/>
      <c r="C202" s="9" t="s">
        <v>7</v>
      </c>
      <c r="D202" s="10">
        <f t="shared" si="22"/>
        <v>2128.1</v>
      </c>
      <c r="E202" s="9"/>
      <c r="F202" s="9"/>
      <c r="G202" s="9"/>
      <c r="H202" s="10">
        <v>0</v>
      </c>
      <c r="I202" s="10">
        <v>493.1</v>
      </c>
      <c r="J202" s="10">
        <v>524.29999999999995</v>
      </c>
      <c r="K202" s="10">
        <v>1110.7</v>
      </c>
      <c r="L202" s="15">
        <v>0</v>
      </c>
      <c r="M202" s="10">
        <v>0</v>
      </c>
      <c r="N202" s="10">
        <v>0</v>
      </c>
      <c r="O202" s="10">
        <v>0</v>
      </c>
      <c r="P202" s="12" t="e">
        <f>L202-#REF!</f>
        <v>#REF!</v>
      </c>
    </row>
    <row r="203" spans="1:17" ht="24" x14ac:dyDescent="0.25">
      <c r="A203" s="71"/>
      <c r="B203" s="71"/>
      <c r="C203" s="9" t="s">
        <v>8</v>
      </c>
      <c r="D203" s="10">
        <f t="shared" si="22"/>
        <v>25908.799999999999</v>
      </c>
      <c r="E203" s="10">
        <v>3349.8</v>
      </c>
      <c r="F203" s="10">
        <v>2710.4</v>
      </c>
      <c r="G203" s="10">
        <v>2475</v>
      </c>
      <c r="H203" s="10">
        <v>3755.4</v>
      </c>
      <c r="I203" s="10">
        <v>3989.9</v>
      </c>
      <c r="J203" s="10">
        <v>4242.1000000000004</v>
      </c>
      <c r="K203" s="10">
        <v>5386.2</v>
      </c>
      <c r="L203" s="15">
        <v>0</v>
      </c>
      <c r="M203" s="10">
        <v>0</v>
      </c>
      <c r="N203" s="10">
        <v>0</v>
      </c>
      <c r="O203" s="10">
        <v>0</v>
      </c>
      <c r="P203" s="12" t="e">
        <f>L203-#REF!</f>
        <v>#REF!</v>
      </c>
    </row>
    <row r="204" spans="1:17" ht="24" x14ac:dyDescent="0.25">
      <c r="A204" s="71"/>
      <c r="B204" s="71"/>
      <c r="C204" s="9" t="s">
        <v>9</v>
      </c>
      <c r="D204" s="10">
        <f t="shared" si="22"/>
        <v>0</v>
      </c>
      <c r="E204" s="10">
        <v>0</v>
      </c>
      <c r="F204" s="10">
        <v>0</v>
      </c>
      <c r="G204" s="10">
        <v>0</v>
      </c>
      <c r="H204" s="10">
        <v>0</v>
      </c>
      <c r="I204" s="10">
        <v>0</v>
      </c>
      <c r="J204" s="10">
        <v>0</v>
      </c>
      <c r="K204" s="10">
        <v>0</v>
      </c>
      <c r="L204" s="15">
        <v>0</v>
      </c>
      <c r="M204" s="10">
        <v>0</v>
      </c>
      <c r="N204" s="10">
        <v>0</v>
      </c>
      <c r="O204" s="10">
        <v>0</v>
      </c>
      <c r="P204" s="12" t="e">
        <f>L204-#REF!</f>
        <v>#REF!</v>
      </c>
    </row>
    <row r="205" spans="1:17" ht="36" x14ac:dyDescent="0.25">
      <c r="A205" s="71"/>
      <c r="B205" s="71"/>
      <c r="C205" s="9" t="s">
        <v>10</v>
      </c>
      <c r="D205" s="10">
        <f t="shared" si="22"/>
        <v>0</v>
      </c>
      <c r="E205" s="10">
        <v>0</v>
      </c>
      <c r="F205" s="10">
        <v>0</v>
      </c>
      <c r="G205" s="10">
        <v>0</v>
      </c>
      <c r="H205" s="10">
        <v>0</v>
      </c>
      <c r="I205" s="10">
        <v>0</v>
      </c>
      <c r="J205" s="10">
        <v>0</v>
      </c>
      <c r="K205" s="10">
        <v>0</v>
      </c>
      <c r="L205" s="15">
        <v>0</v>
      </c>
      <c r="M205" s="10">
        <v>0</v>
      </c>
      <c r="N205" s="10">
        <v>0</v>
      </c>
      <c r="O205" s="10">
        <v>0</v>
      </c>
      <c r="P205" s="12" t="e">
        <f>L205-#REF!</f>
        <v>#REF!</v>
      </c>
    </row>
    <row r="206" spans="1:17" x14ac:dyDescent="0.25">
      <c r="A206" s="9"/>
      <c r="B206" s="9"/>
      <c r="C206" s="9"/>
      <c r="D206" s="10">
        <f t="shared" ref="D206:D269" si="24">SUM(E206:O206)</f>
        <v>0</v>
      </c>
      <c r="E206" s="10"/>
      <c r="F206" s="10"/>
      <c r="G206" s="10"/>
      <c r="H206" s="10"/>
      <c r="I206" s="10"/>
      <c r="J206" s="10"/>
      <c r="K206" s="10"/>
      <c r="L206" s="15"/>
      <c r="M206" s="10"/>
      <c r="N206" s="10"/>
      <c r="O206" s="10"/>
      <c r="P206" s="12" t="e">
        <f>L206-#REF!</f>
        <v>#REF!</v>
      </c>
    </row>
    <row r="207" spans="1:17" x14ac:dyDescent="0.25">
      <c r="A207" s="73" t="s">
        <v>46</v>
      </c>
      <c r="B207" s="71"/>
      <c r="C207" s="9" t="s">
        <v>6</v>
      </c>
      <c r="D207" s="10">
        <f t="shared" si="24"/>
        <v>13019926</v>
      </c>
      <c r="E207" s="10">
        <f t="shared" ref="E207:O212" si="25">E213+E219+E225+E231+E237</f>
        <v>955782.9</v>
      </c>
      <c r="F207" s="10">
        <f t="shared" si="25"/>
        <v>428365.8</v>
      </c>
      <c r="G207" s="10">
        <f t="shared" si="25"/>
        <v>467737.9</v>
      </c>
      <c r="H207" s="10">
        <f t="shared" si="25"/>
        <v>574993</v>
      </c>
      <c r="I207" s="10">
        <f t="shared" si="25"/>
        <v>1224764.2</v>
      </c>
      <c r="J207" s="10">
        <f t="shared" si="25"/>
        <v>1346216.6</v>
      </c>
      <c r="K207" s="10">
        <f t="shared" si="25"/>
        <v>1431019.7</v>
      </c>
      <c r="L207" s="15">
        <f t="shared" si="25"/>
        <v>1665368.4</v>
      </c>
      <c r="M207" s="10">
        <f t="shared" si="25"/>
        <v>1644927.2999999998</v>
      </c>
      <c r="N207" s="10">
        <f t="shared" si="25"/>
        <v>1652950</v>
      </c>
      <c r="O207" s="10">
        <f t="shared" si="25"/>
        <v>1627800.2</v>
      </c>
      <c r="P207" s="12" t="e">
        <f>L207-#REF!</f>
        <v>#REF!</v>
      </c>
    </row>
    <row r="208" spans="1:17" x14ac:dyDescent="0.25">
      <c r="A208" s="73"/>
      <c r="B208" s="71"/>
      <c r="C208" s="9" t="s">
        <v>7</v>
      </c>
      <c r="D208" s="10">
        <f t="shared" si="24"/>
        <v>5199469.4000000004</v>
      </c>
      <c r="E208" s="10">
        <f t="shared" si="25"/>
        <v>295707.5</v>
      </c>
      <c r="F208" s="10">
        <f t="shared" si="25"/>
        <v>292345.3</v>
      </c>
      <c r="G208" s="10">
        <f t="shared" si="25"/>
        <v>280742.60000000003</v>
      </c>
      <c r="H208" s="10">
        <f t="shared" si="25"/>
        <v>283733.59999999998</v>
      </c>
      <c r="I208" s="10">
        <f t="shared" si="25"/>
        <v>295585.90000000002</v>
      </c>
      <c r="J208" s="10">
        <f t="shared" si="25"/>
        <v>335018.09999999998</v>
      </c>
      <c r="K208" s="10">
        <f t="shared" si="25"/>
        <v>480964.1</v>
      </c>
      <c r="L208" s="15">
        <f t="shared" si="25"/>
        <v>734590.5</v>
      </c>
      <c r="M208" s="10">
        <f t="shared" si="25"/>
        <v>733471</v>
      </c>
      <c r="N208" s="10">
        <f t="shared" si="25"/>
        <v>733655.4</v>
      </c>
      <c r="O208" s="10">
        <f t="shared" si="25"/>
        <v>733655.4</v>
      </c>
      <c r="P208" s="12" t="e">
        <f>L208-#REF!</f>
        <v>#REF!</v>
      </c>
      <c r="Q208" s="1">
        <v>734590.5</v>
      </c>
    </row>
    <row r="209" spans="1:16" ht="24" x14ac:dyDescent="0.25">
      <c r="A209" s="73"/>
      <c r="B209" s="71"/>
      <c r="C209" s="9" t="s">
        <v>8</v>
      </c>
      <c r="D209" s="10">
        <f t="shared" si="24"/>
        <v>0</v>
      </c>
      <c r="E209" s="10">
        <f t="shared" si="25"/>
        <v>0</v>
      </c>
      <c r="F209" s="10">
        <f t="shared" si="25"/>
        <v>0</v>
      </c>
      <c r="G209" s="10">
        <f t="shared" si="25"/>
        <v>0</v>
      </c>
      <c r="H209" s="10">
        <f t="shared" si="25"/>
        <v>0</v>
      </c>
      <c r="I209" s="10">
        <f t="shared" si="25"/>
        <v>0</v>
      </c>
      <c r="J209" s="10">
        <f t="shared" si="25"/>
        <v>0</v>
      </c>
      <c r="K209" s="10">
        <f t="shared" si="25"/>
        <v>0</v>
      </c>
      <c r="L209" s="15">
        <f t="shared" si="25"/>
        <v>0</v>
      </c>
      <c r="M209" s="10">
        <f t="shared" si="25"/>
        <v>0</v>
      </c>
      <c r="N209" s="10">
        <f t="shared" si="25"/>
        <v>0</v>
      </c>
      <c r="O209" s="10">
        <f t="shared" si="25"/>
        <v>0</v>
      </c>
      <c r="P209" s="12" t="e">
        <f>L209-#REF!</f>
        <v>#REF!</v>
      </c>
    </row>
    <row r="210" spans="1:16" ht="24" x14ac:dyDescent="0.25">
      <c r="A210" s="73"/>
      <c r="B210" s="71"/>
      <c r="C210" s="9" t="s">
        <v>9</v>
      </c>
      <c r="D210" s="10">
        <f t="shared" si="24"/>
        <v>7641115.4000000004</v>
      </c>
      <c r="E210" s="10">
        <f t="shared" si="25"/>
        <v>654160.4</v>
      </c>
      <c r="F210" s="10">
        <f t="shared" si="25"/>
        <v>129839.3</v>
      </c>
      <c r="G210" s="10">
        <f t="shared" si="25"/>
        <v>176745.3</v>
      </c>
      <c r="H210" s="10">
        <f t="shared" si="25"/>
        <v>278101.59999999998</v>
      </c>
      <c r="I210" s="10">
        <f t="shared" si="25"/>
        <v>913841.4</v>
      </c>
      <c r="J210" s="10">
        <f t="shared" si="25"/>
        <v>990756.1</v>
      </c>
      <c r="K210" s="10">
        <f t="shared" si="25"/>
        <v>930106.9</v>
      </c>
      <c r="L210" s="15">
        <f t="shared" si="25"/>
        <v>910335.5</v>
      </c>
      <c r="M210" s="10">
        <f t="shared" si="25"/>
        <v>889991.8</v>
      </c>
      <c r="N210" s="10">
        <f t="shared" si="25"/>
        <v>896756.9</v>
      </c>
      <c r="O210" s="10">
        <f t="shared" si="25"/>
        <v>870480.2</v>
      </c>
      <c r="P210" s="12" t="e">
        <f>L210-#REF!</f>
        <v>#REF!</v>
      </c>
    </row>
    <row r="211" spans="1:16" ht="36" x14ac:dyDescent="0.25">
      <c r="A211" s="73"/>
      <c r="B211" s="71"/>
      <c r="C211" s="9" t="s">
        <v>10</v>
      </c>
      <c r="D211" s="10">
        <f t="shared" si="24"/>
        <v>179341.2</v>
      </c>
      <c r="E211" s="10">
        <f t="shared" si="25"/>
        <v>5915</v>
      </c>
      <c r="F211" s="10">
        <f t="shared" si="25"/>
        <v>6181.2</v>
      </c>
      <c r="G211" s="10">
        <f t="shared" si="25"/>
        <v>10250</v>
      </c>
      <c r="H211" s="10">
        <f t="shared" si="25"/>
        <v>13157.8</v>
      </c>
      <c r="I211" s="10">
        <f t="shared" si="25"/>
        <v>15336.9</v>
      </c>
      <c r="J211" s="10">
        <f t="shared" si="25"/>
        <v>20442.400000000001</v>
      </c>
      <c r="K211" s="10">
        <f t="shared" si="25"/>
        <v>19948.7</v>
      </c>
      <c r="L211" s="15">
        <f t="shared" si="25"/>
        <v>20442.400000000001</v>
      </c>
      <c r="M211" s="10">
        <f t="shared" si="25"/>
        <v>21464.5</v>
      </c>
      <c r="N211" s="10">
        <f t="shared" si="25"/>
        <v>22537.7</v>
      </c>
      <c r="O211" s="10">
        <f t="shared" si="25"/>
        <v>23664.6</v>
      </c>
      <c r="P211" s="12" t="e">
        <f>L211-#REF!</f>
        <v>#REF!</v>
      </c>
    </row>
    <row r="212" spans="1:16" x14ac:dyDescent="0.25">
      <c r="A212" s="11"/>
      <c r="B212" s="9"/>
      <c r="C212" s="9"/>
      <c r="D212" s="10">
        <f t="shared" si="24"/>
        <v>0</v>
      </c>
      <c r="E212" s="10">
        <f t="shared" si="25"/>
        <v>0</v>
      </c>
      <c r="F212" s="10">
        <f t="shared" si="25"/>
        <v>0</v>
      </c>
      <c r="G212" s="10">
        <f t="shared" si="25"/>
        <v>0</v>
      </c>
      <c r="H212" s="10">
        <f t="shared" si="25"/>
        <v>0</v>
      </c>
      <c r="I212" s="10">
        <f t="shared" si="25"/>
        <v>0</v>
      </c>
      <c r="J212" s="10">
        <f t="shared" si="25"/>
        <v>0</v>
      </c>
      <c r="K212" s="10">
        <f t="shared" si="25"/>
        <v>0</v>
      </c>
      <c r="L212" s="15">
        <f t="shared" si="25"/>
        <v>0</v>
      </c>
      <c r="M212" s="10">
        <f t="shared" si="25"/>
        <v>0</v>
      </c>
      <c r="N212" s="10">
        <f t="shared" si="25"/>
        <v>0</v>
      </c>
      <c r="O212" s="10">
        <f t="shared" si="25"/>
        <v>0</v>
      </c>
      <c r="P212" s="12" t="e">
        <f>L212-#REF!</f>
        <v>#REF!</v>
      </c>
    </row>
    <row r="213" spans="1:16" x14ac:dyDescent="0.25">
      <c r="A213" s="71" t="s">
        <v>47</v>
      </c>
      <c r="B213" s="71" t="s">
        <v>21</v>
      </c>
      <c r="C213" s="9" t="s">
        <v>6</v>
      </c>
      <c r="D213" s="10">
        <f t="shared" si="24"/>
        <v>12846812.4</v>
      </c>
      <c r="E213" s="10">
        <v>942052.4</v>
      </c>
      <c r="F213" s="10">
        <v>415325.8</v>
      </c>
      <c r="G213" s="10">
        <v>454148.2</v>
      </c>
      <c r="H213" s="10">
        <v>559776.19999999995</v>
      </c>
      <c r="I213" s="10">
        <v>1210001.2</v>
      </c>
      <c r="J213" s="10">
        <v>1330838.3</v>
      </c>
      <c r="K213" s="10">
        <f>K214+K215+K216+K217+K218</f>
        <v>1412903.4</v>
      </c>
      <c r="L213" s="15">
        <f>L214+L215+L216+L217+L218</f>
        <v>1647933.4</v>
      </c>
      <c r="M213" s="10">
        <f>M214+M215+M216+M217+M218</f>
        <v>1627768.9</v>
      </c>
      <c r="N213" s="10">
        <f>N214+N215+N216+N217+N218</f>
        <v>1635607.2</v>
      </c>
      <c r="O213" s="10">
        <f>O214+O215+O216+O217+O218</f>
        <v>1610457.4</v>
      </c>
      <c r="P213" s="12" t="e">
        <f>L213-#REF!</f>
        <v>#REF!</v>
      </c>
    </row>
    <row r="214" spans="1:16" x14ac:dyDescent="0.25">
      <c r="A214" s="71"/>
      <c r="B214" s="71"/>
      <c r="C214" s="9" t="s">
        <v>7</v>
      </c>
      <c r="D214" s="10">
        <f t="shared" si="24"/>
        <v>5026355.8</v>
      </c>
      <c r="E214" s="10">
        <v>281977</v>
      </c>
      <c r="F214" s="10">
        <v>279305.3</v>
      </c>
      <c r="G214" s="10">
        <v>267152.90000000002</v>
      </c>
      <c r="H214" s="10">
        <v>268516.8</v>
      </c>
      <c r="I214" s="10">
        <v>280822.90000000002</v>
      </c>
      <c r="J214" s="10">
        <v>319639.8</v>
      </c>
      <c r="K214" s="10">
        <v>462847.8</v>
      </c>
      <c r="L214" s="15">
        <f>716312.6+842.9</f>
        <v>717155.5</v>
      </c>
      <c r="M214" s="10">
        <v>716312.6</v>
      </c>
      <c r="N214" s="10">
        <v>716312.6</v>
      </c>
      <c r="O214" s="10">
        <v>716312.6</v>
      </c>
      <c r="P214" s="12" t="e">
        <f>L214-#REF!</f>
        <v>#REF!</v>
      </c>
    </row>
    <row r="215" spans="1:16" ht="24" x14ac:dyDescent="0.25">
      <c r="A215" s="71"/>
      <c r="B215" s="71"/>
      <c r="C215" s="9" t="s">
        <v>8</v>
      </c>
      <c r="D215" s="10">
        <f t="shared" si="24"/>
        <v>0</v>
      </c>
      <c r="E215" s="10">
        <v>0</v>
      </c>
      <c r="F215" s="10">
        <v>0</v>
      </c>
      <c r="G215" s="10">
        <v>0</v>
      </c>
      <c r="H215" s="10">
        <v>0</v>
      </c>
      <c r="I215" s="10">
        <v>0</v>
      </c>
      <c r="J215" s="10">
        <v>0</v>
      </c>
      <c r="K215" s="10">
        <v>0</v>
      </c>
      <c r="L215" s="15">
        <v>0</v>
      </c>
      <c r="M215" s="10">
        <v>0</v>
      </c>
      <c r="N215" s="10">
        <v>0</v>
      </c>
      <c r="O215" s="10">
        <v>0</v>
      </c>
      <c r="P215" s="12" t="e">
        <f>L215-#REF!</f>
        <v>#REF!</v>
      </c>
    </row>
    <row r="216" spans="1:16" ht="24" x14ac:dyDescent="0.25">
      <c r="A216" s="71"/>
      <c r="B216" s="71"/>
      <c r="C216" s="9" t="s">
        <v>9</v>
      </c>
      <c r="D216" s="10">
        <f t="shared" si="24"/>
        <v>7641115.4000000004</v>
      </c>
      <c r="E216" s="10">
        <v>654160.4</v>
      </c>
      <c r="F216" s="10">
        <v>129839.3</v>
      </c>
      <c r="G216" s="10">
        <v>176745.3</v>
      </c>
      <c r="H216" s="10">
        <v>278101.59999999998</v>
      </c>
      <c r="I216" s="10">
        <v>913841.4</v>
      </c>
      <c r="J216" s="10">
        <v>990756.1</v>
      </c>
      <c r="K216" s="10">
        <v>930106.9</v>
      </c>
      <c r="L216" s="15">
        <v>910335.5</v>
      </c>
      <c r="M216" s="10">
        <v>889991.8</v>
      </c>
      <c r="N216" s="10">
        <v>896756.9</v>
      </c>
      <c r="O216" s="10">
        <v>870480.2</v>
      </c>
      <c r="P216" s="12" t="e">
        <f>L216-#REF!</f>
        <v>#REF!</v>
      </c>
    </row>
    <row r="217" spans="1:16" ht="36" x14ac:dyDescent="0.25">
      <c r="A217" s="71"/>
      <c r="B217" s="71"/>
      <c r="C217" s="9" t="s">
        <v>10</v>
      </c>
      <c r="D217" s="10">
        <f t="shared" si="24"/>
        <v>179341.2</v>
      </c>
      <c r="E217" s="10">
        <v>5915</v>
      </c>
      <c r="F217" s="10">
        <v>6181.2</v>
      </c>
      <c r="G217" s="10">
        <v>10250</v>
      </c>
      <c r="H217" s="10">
        <v>13157.8</v>
      </c>
      <c r="I217" s="10">
        <v>15336.9</v>
      </c>
      <c r="J217" s="10">
        <v>20442.400000000001</v>
      </c>
      <c r="K217" s="10">
        <v>19948.7</v>
      </c>
      <c r="L217" s="15">
        <v>20442.400000000001</v>
      </c>
      <c r="M217" s="10">
        <v>21464.5</v>
      </c>
      <c r="N217" s="10">
        <v>22537.7</v>
      </c>
      <c r="O217" s="10">
        <v>23664.6</v>
      </c>
      <c r="P217" s="12" t="e">
        <f>L217-#REF!</f>
        <v>#REF!</v>
      </c>
    </row>
    <row r="218" spans="1:16" x14ac:dyDescent="0.25">
      <c r="A218" s="9"/>
      <c r="B218" s="9"/>
      <c r="C218" s="9"/>
      <c r="D218" s="10">
        <f t="shared" si="24"/>
        <v>0</v>
      </c>
      <c r="E218" s="10"/>
      <c r="F218" s="10"/>
      <c r="G218" s="10"/>
      <c r="H218" s="10"/>
      <c r="I218" s="10"/>
      <c r="J218" s="10"/>
      <c r="K218" s="10"/>
      <c r="L218" s="15"/>
      <c r="M218" s="10"/>
      <c r="N218" s="10"/>
      <c r="O218" s="10"/>
      <c r="P218" s="12" t="e">
        <f>L218-#REF!</f>
        <v>#REF!</v>
      </c>
    </row>
    <row r="219" spans="1:16" x14ac:dyDescent="0.25">
      <c r="A219" s="71" t="s">
        <v>48</v>
      </c>
      <c r="B219" s="71" t="s">
        <v>13</v>
      </c>
      <c r="C219" s="9" t="s">
        <v>6</v>
      </c>
      <c r="D219" s="10">
        <f t="shared" si="24"/>
        <v>100</v>
      </c>
      <c r="E219" s="10">
        <v>100</v>
      </c>
      <c r="F219" s="10">
        <v>0</v>
      </c>
      <c r="G219" s="10">
        <v>0</v>
      </c>
      <c r="H219" s="10">
        <v>0</v>
      </c>
      <c r="I219" s="10">
        <v>0</v>
      </c>
      <c r="J219" s="10">
        <v>0</v>
      </c>
      <c r="K219" s="10">
        <f>K220+K221+K222+K223+K224</f>
        <v>0</v>
      </c>
      <c r="L219" s="15">
        <f>L220+L221+L222+L223+L224</f>
        <v>0</v>
      </c>
      <c r="M219" s="10">
        <f>M220+M221+M222+M223+M224</f>
        <v>0</v>
      </c>
      <c r="N219" s="10">
        <f>N220+N221+N222+N223+N224</f>
        <v>0</v>
      </c>
      <c r="O219" s="10">
        <f>O220+O221+O222+O223+O224</f>
        <v>0</v>
      </c>
      <c r="P219" s="12" t="e">
        <f>L219-#REF!</f>
        <v>#REF!</v>
      </c>
    </row>
    <row r="220" spans="1:16" x14ac:dyDescent="0.25">
      <c r="A220" s="71"/>
      <c r="B220" s="71"/>
      <c r="C220" s="9" t="s">
        <v>7</v>
      </c>
      <c r="D220" s="10">
        <f t="shared" si="24"/>
        <v>100</v>
      </c>
      <c r="E220" s="10">
        <v>100</v>
      </c>
      <c r="F220" s="10">
        <v>0</v>
      </c>
      <c r="G220" s="10">
        <v>0</v>
      </c>
      <c r="H220" s="10">
        <v>0</v>
      </c>
      <c r="I220" s="10">
        <v>0</v>
      </c>
      <c r="J220" s="10">
        <v>0</v>
      </c>
      <c r="K220" s="10">
        <v>0</v>
      </c>
      <c r="L220" s="15">
        <v>0</v>
      </c>
      <c r="M220" s="10">
        <v>0</v>
      </c>
      <c r="N220" s="10">
        <v>0</v>
      </c>
      <c r="O220" s="10">
        <v>0</v>
      </c>
      <c r="P220" s="12" t="e">
        <f>L220-#REF!</f>
        <v>#REF!</v>
      </c>
    </row>
    <row r="221" spans="1:16" ht="24" x14ac:dyDescent="0.25">
      <c r="A221" s="71"/>
      <c r="B221" s="71"/>
      <c r="C221" s="9" t="s">
        <v>8</v>
      </c>
      <c r="D221" s="10">
        <f t="shared" si="24"/>
        <v>0</v>
      </c>
      <c r="E221" s="10">
        <v>0</v>
      </c>
      <c r="F221" s="10">
        <v>0</v>
      </c>
      <c r="G221" s="10">
        <v>0</v>
      </c>
      <c r="H221" s="10">
        <v>0</v>
      </c>
      <c r="I221" s="10">
        <v>0</v>
      </c>
      <c r="J221" s="10">
        <v>0</v>
      </c>
      <c r="K221" s="10">
        <v>0</v>
      </c>
      <c r="L221" s="15">
        <v>0</v>
      </c>
      <c r="M221" s="10">
        <v>0</v>
      </c>
      <c r="N221" s="10">
        <v>0</v>
      </c>
      <c r="O221" s="10">
        <v>0</v>
      </c>
      <c r="P221" s="12" t="e">
        <f>L221-#REF!</f>
        <v>#REF!</v>
      </c>
    </row>
    <row r="222" spans="1:16" ht="24" x14ac:dyDescent="0.25">
      <c r="A222" s="71"/>
      <c r="B222" s="71"/>
      <c r="C222" s="9" t="s">
        <v>9</v>
      </c>
      <c r="D222" s="10">
        <f t="shared" si="24"/>
        <v>0</v>
      </c>
      <c r="E222" s="10">
        <v>0</v>
      </c>
      <c r="F222" s="10">
        <v>0</v>
      </c>
      <c r="G222" s="10">
        <v>0</v>
      </c>
      <c r="H222" s="10">
        <v>0</v>
      </c>
      <c r="I222" s="10">
        <v>0</v>
      </c>
      <c r="J222" s="10">
        <v>0</v>
      </c>
      <c r="K222" s="10">
        <v>0</v>
      </c>
      <c r="L222" s="15">
        <v>0</v>
      </c>
      <c r="M222" s="10">
        <v>0</v>
      </c>
      <c r="N222" s="10">
        <v>0</v>
      </c>
      <c r="O222" s="10">
        <v>0</v>
      </c>
      <c r="P222" s="12" t="e">
        <f>L222-#REF!</f>
        <v>#REF!</v>
      </c>
    </row>
    <row r="223" spans="1:16" ht="36" x14ac:dyDescent="0.25">
      <c r="A223" s="71"/>
      <c r="B223" s="71"/>
      <c r="C223" s="9" t="s">
        <v>10</v>
      </c>
      <c r="D223" s="10">
        <f t="shared" si="24"/>
        <v>0</v>
      </c>
      <c r="E223" s="10">
        <v>0</v>
      </c>
      <c r="F223" s="10">
        <v>0</v>
      </c>
      <c r="G223" s="10">
        <v>0</v>
      </c>
      <c r="H223" s="10">
        <v>0</v>
      </c>
      <c r="I223" s="10">
        <v>0</v>
      </c>
      <c r="J223" s="10">
        <v>0</v>
      </c>
      <c r="K223" s="10">
        <v>0</v>
      </c>
      <c r="L223" s="15">
        <v>0</v>
      </c>
      <c r="M223" s="10">
        <v>0</v>
      </c>
      <c r="N223" s="10">
        <v>0</v>
      </c>
      <c r="O223" s="10">
        <v>0</v>
      </c>
      <c r="P223" s="12" t="e">
        <f>L223-#REF!</f>
        <v>#REF!</v>
      </c>
    </row>
    <row r="224" spans="1:16" x14ac:dyDescent="0.25">
      <c r="A224" s="9"/>
      <c r="B224" s="9"/>
      <c r="C224" s="9"/>
      <c r="D224" s="10">
        <f t="shared" si="24"/>
        <v>0</v>
      </c>
      <c r="E224" s="10"/>
      <c r="F224" s="10"/>
      <c r="G224" s="10"/>
      <c r="H224" s="10"/>
      <c r="I224" s="10"/>
      <c r="J224" s="10"/>
      <c r="K224" s="10"/>
      <c r="L224" s="15"/>
      <c r="M224" s="10"/>
      <c r="N224" s="10"/>
      <c r="O224" s="10"/>
      <c r="P224" s="12" t="e">
        <f>L224-#REF!</f>
        <v>#REF!</v>
      </c>
    </row>
    <row r="225" spans="1:16" x14ac:dyDescent="0.25">
      <c r="A225" s="71" t="s">
        <v>49</v>
      </c>
      <c r="B225" s="71" t="s">
        <v>13</v>
      </c>
      <c r="C225" s="9" t="s">
        <v>6</v>
      </c>
      <c r="D225" s="10">
        <f t="shared" si="24"/>
        <v>700</v>
      </c>
      <c r="E225" s="10">
        <v>700</v>
      </c>
      <c r="F225" s="10">
        <v>0</v>
      </c>
      <c r="G225" s="10">
        <v>0</v>
      </c>
      <c r="H225" s="10">
        <v>0</v>
      </c>
      <c r="I225" s="10">
        <v>0</v>
      </c>
      <c r="J225" s="10">
        <v>0</v>
      </c>
      <c r="K225" s="10">
        <f>K226+K227+K228+K229+K230</f>
        <v>0</v>
      </c>
      <c r="L225" s="15">
        <f>L226+L227+L228+L229+L230</f>
        <v>0</v>
      </c>
      <c r="M225" s="10">
        <f>M226+M227+M228+M229+M230</f>
        <v>0</v>
      </c>
      <c r="N225" s="10">
        <f>N226+N227+N228+N229+N230</f>
        <v>0</v>
      </c>
      <c r="O225" s="10">
        <f>O226+O227+O228+O229+O230</f>
        <v>0</v>
      </c>
      <c r="P225" s="12" t="e">
        <f>L225-#REF!</f>
        <v>#REF!</v>
      </c>
    </row>
    <row r="226" spans="1:16" x14ac:dyDescent="0.25">
      <c r="A226" s="71"/>
      <c r="B226" s="71"/>
      <c r="C226" s="9" t="s">
        <v>7</v>
      </c>
      <c r="D226" s="10">
        <f t="shared" si="24"/>
        <v>700</v>
      </c>
      <c r="E226" s="10">
        <v>700</v>
      </c>
      <c r="F226" s="10">
        <v>0</v>
      </c>
      <c r="G226" s="10">
        <v>0</v>
      </c>
      <c r="H226" s="10">
        <v>0</v>
      </c>
      <c r="I226" s="10">
        <v>0</v>
      </c>
      <c r="J226" s="10">
        <v>0</v>
      </c>
      <c r="K226" s="10">
        <v>0</v>
      </c>
      <c r="L226" s="15">
        <v>0</v>
      </c>
      <c r="M226" s="10">
        <v>0</v>
      </c>
      <c r="N226" s="10">
        <v>0</v>
      </c>
      <c r="O226" s="10">
        <v>0</v>
      </c>
      <c r="P226" s="12" t="e">
        <f>L226-#REF!</f>
        <v>#REF!</v>
      </c>
    </row>
    <row r="227" spans="1:16" ht="24" x14ac:dyDescent="0.25">
      <c r="A227" s="71"/>
      <c r="B227" s="71"/>
      <c r="C227" s="9" t="s">
        <v>8</v>
      </c>
      <c r="D227" s="10">
        <f t="shared" si="24"/>
        <v>0</v>
      </c>
      <c r="E227" s="10">
        <v>0</v>
      </c>
      <c r="F227" s="10">
        <v>0</v>
      </c>
      <c r="G227" s="10">
        <v>0</v>
      </c>
      <c r="H227" s="10">
        <v>0</v>
      </c>
      <c r="I227" s="10">
        <v>0</v>
      </c>
      <c r="J227" s="10">
        <v>0</v>
      </c>
      <c r="K227" s="10">
        <v>0</v>
      </c>
      <c r="L227" s="15">
        <v>0</v>
      </c>
      <c r="M227" s="10">
        <v>0</v>
      </c>
      <c r="N227" s="10">
        <v>0</v>
      </c>
      <c r="O227" s="10">
        <v>0</v>
      </c>
      <c r="P227" s="12" t="e">
        <f>L227-#REF!</f>
        <v>#REF!</v>
      </c>
    </row>
    <row r="228" spans="1:16" ht="24" x14ac:dyDescent="0.25">
      <c r="A228" s="71"/>
      <c r="B228" s="71"/>
      <c r="C228" s="9" t="s">
        <v>9</v>
      </c>
      <c r="D228" s="10">
        <f t="shared" si="24"/>
        <v>0</v>
      </c>
      <c r="E228" s="10">
        <v>0</v>
      </c>
      <c r="F228" s="10">
        <v>0</v>
      </c>
      <c r="G228" s="10">
        <v>0</v>
      </c>
      <c r="H228" s="10">
        <v>0</v>
      </c>
      <c r="I228" s="10">
        <v>0</v>
      </c>
      <c r="J228" s="10">
        <v>0</v>
      </c>
      <c r="K228" s="10">
        <v>0</v>
      </c>
      <c r="L228" s="15">
        <v>0</v>
      </c>
      <c r="M228" s="10">
        <v>0</v>
      </c>
      <c r="N228" s="10">
        <v>0</v>
      </c>
      <c r="O228" s="10">
        <v>0</v>
      </c>
      <c r="P228" s="12" t="e">
        <f>L228-#REF!</f>
        <v>#REF!</v>
      </c>
    </row>
    <row r="229" spans="1:16" ht="36" x14ac:dyDescent="0.25">
      <c r="A229" s="71"/>
      <c r="B229" s="71"/>
      <c r="C229" s="9" t="s">
        <v>10</v>
      </c>
      <c r="D229" s="10">
        <f t="shared" si="24"/>
        <v>0</v>
      </c>
      <c r="E229" s="10">
        <v>0</v>
      </c>
      <c r="F229" s="10">
        <v>0</v>
      </c>
      <c r="G229" s="10">
        <v>0</v>
      </c>
      <c r="H229" s="10">
        <v>0</v>
      </c>
      <c r="I229" s="10">
        <v>0</v>
      </c>
      <c r="J229" s="10">
        <v>0</v>
      </c>
      <c r="K229" s="10">
        <v>0</v>
      </c>
      <c r="L229" s="15">
        <v>0</v>
      </c>
      <c r="M229" s="10">
        <v>0</v>
      </c>
      <c r="N229" s="10">
        <v>0</v>
      </c>
      <c r="O229" s="10">
        <v>0</v>
      </c>
      <c r="P229" s="12" t="e">
        <f>L229-#REF!</f>
        <v>#REF!</v>
      </c>
    </row>
    <row r="230" spans="1:16" x14ac:dyDescent="0.25">
      <c r="A230" s="9"/>
      <c r="B230" s="9"/>
      <c r="C230" s="9"/>
      <c r="D230" s="10">
        <f t="shared" si="24"/>
        <v>0</v>
      </c>
      <c r="E230" s="10"/>
      <c r="F230" s="10"/>
      <c r="G230" s="10"/>
      <c r="H230" s="10"/>
      <c r="I230" s="10"/>
      <c r="J230" s="10"/>
      <c r="K230" s="10"/>
      <c r="L230" s="15"/>
      <c r="M230" s="10"/>
      <c r="N230" s="10"/>
      <c r="O230" s="10"/>
      <c r="P230" s="12" t="e">
        <f>L230-#REF!</f>
        <v>#REF!</v>
      </c>
    </row>
    <row r="231" spans="1:16" x14ac:dyDescent="0.25">
      <c r="A231" s="71" t="s">
        <v>50</v>
      </c>
      <c r="B231" s="71" t="s">
        <v>13</v>
      </c>
      <c r="C231" s="9" t="s">
        <v>6</v>
      </c>
      <c r="D231" s="10">
        <f t="shared" si="24"/>
        <v>400</v>
      </c>
      <c r="E231" s="10">
        <v>400</v>
      </c>
      <c r="F231" s="10">
        <v>0</v>
      </c>
      <c r="G231" s="10">
        <v>0</v>
      </c>
      <c r="H231" s="10">
        <v>0</v>
      </c>
      <c r="I231" s="10">
        <v>0</v>
      </c>
      <c r="J231" s="10">
        <v>0</v>
      </c>
      <c r="K231" s="10">
        <f>K232+K233+K234+K235+K236</f>
        <v>0</v>
      </c>
      <c r="L231" s="15">
        <f>L232+L233+L234+L235+L236</f>
        <v>0</v>
      </c>
      <c r="M231" s="10">
        <f>M232+M233+M234+M235+M236</f>
        <v>0</v>
      </c>
      <c r="N231" s="10">
        <f>N232+N233+N234+N235+N236</f>
        <v>0</v>
      </c>
      <c r="O231" s="10">
        <f>O232+O233+O234+O235+O236</f>
        <v>0</v>
      </c>
      <c r="P231" s="12" t="e">
        <f>L231-#REF!</f>
        <v>#REF!</v>
      </c>
    </row>
    <row r="232" spans="1:16" x14ac:dyDescent="0.25">
      <c r="A232" s="71"/>
      <c r="B232" s="71"/>
      <c r="C232" s="9" t="s">
        <v>7</v>
      </c>
      <c r="D232" s="10">
        <f t="shared" si="24"/>
        <v>400</v>
      </c>
      <c r="E232" s="10">
        <v>400</v>
      </c>
      <c r="F232" s="10">
        <v>0</v>
      </c>
      <c r="G232" s="10">
        <v>0</v>
      </c>
      <c r="H232" s="10">
        <v>0</v>
      </c>
      <c r="I232" s="10">
        <v>0</v>
      </c>
      <c r="J232" s="10">
        <v>0</v>
      </c>
      <c r="K232" s="10">
        <v>0</v>
      </c>
      <c r="L232" s="15">
        <v>0</v>
      </c>
      <c r="M232" s="10">
        <v>0</v>
      </c>
      <c r="N232" s="10">
        <v>0</v>
      </c>
      <c r="O232" s="10">
        <v>0</v>
      </c>
      <c r="P232" s="12" t="e">
        <f>L232-#REF!</f>
        <v>#REF!</v>
      </c>
    </row>
    <row r="233" spans="1:16" ht="24" x14ac:dyDescent="0.25">
      <c r="A233" s="71"/>
      <c r="B233" s="71"/>
      <c r="C233" s="9" t="s">
        <v>8</v>
      </c>
      <c r="D233" s="10">
        <f t="shared" si="24"/>
        <v>0</v>
      </c>
      <c r="E233" s="10">
        <v>0</v>
      </c>
      <c r="F233" s="10">
        <v>0</v>
      </c>
      <c r="G233" s="10">
        <v>0</v>
      </c>
      <c r="H233" s="10">
        <v>0</v>
      </c>
      <c r="I233" s="10">
        <v>0</v>
      </c>
      <c r="J233" s="10">
        <v>0</v>
      </c>
      <c r="K233" s="10">
        <v>0</v>
      </c>
      <c r="L233" s="15">
        <v>0</v>
      </c>
      <c r="M233" s="10">
        <v>0</v>
      </c>
      <c r="N233" s="10">
        <v>0</v>
      </c>
      <c r="O233" s="10">
        <v>0</v>
      </c>
      <c r="P233" s="12" t="e">
        <f>L233-#REF!</f>
        <v>#REF!</v>
      </c>
    </row>
    <row r="234" spans="1:16" ht="24" x14ac:dyDescent="0.25">
      <c r="A234" s="71"/>
      <c r="B234" s="71"/>
      <c r="C234" s="9" t="s">
        <v>9</v>
      </c>
      <c r="D234" s="10">
        <f t="shared" si="24"/>
        <v>0</v>
      </c>
      <c r="E234" s="10">
        <v>0</v>
      </c>
      <c r="F234" s="10">
        <v>0</v>
      </c>
      <c r="G234" s="10">
        <v>0</v>
      </c>
      <c r="H234" s="10">
        <v>0</v>
      </c>
      <c r="I234" s="10">
        <v>0</v>
      </c>
      <c r="J234" s="10">
        <v>0</v>
      </c>
      <c r="K234" s="10">
        <v>0</v>
      </c>
      <c r="L234" s="15">
        <v>0</v>
      </c>
      <c r="M234" s="10">
        <v>0</v>
      </c>
      <c r="N234" s="10">
        <v>0</v>
      </c>
      <c r="O234" s="10">
        <v>0</v>
      </c>
      <c r="P234" s="12" t="e">
        <f>L234-#REF!</f>
        <v>#REF!</v>
      </c>
    </row>
    <row r="235" spans="1:16" ht="36" x14ac:dyDescent="0.25">
      <c r="A235" s="71"/>
      <c r="B235" s="71"/>
      <c r="C235" s="9" t="s">
        <v>10</v>
      </c>
      <c r="D235" s="10">
        <f t="shared" si="24"/>
        <v>0</v>
      </c>
      <c r="E235" s="10">
        <v>0</v>
      </c>
      <c r="F235" s="10">
        <v>0</v>
      </c>
      <c r="G235" s="10">
        <v>0</v>
      </c>
      <c r="H235" s="10">
        <v>0</v>
      </c>
      <c r="I235" s="10">
        <v>0</v>
      </c>
      <c r="J235" s="10">
        <v>0</v>
      </c>
      <c r="K235" s="10">
        <v>0</v>
      </c>
      <c r="L235" s="15">
        <v>0</v>
      </c>
      <c r="M235" s="10">
        <v>0</v>
      </c>
      <c r="N235" s="10">
        <v>0</v>
      </c>
      <c r="O235" s="10">
        <v>0</v>
      </c>
      <c r="P235" s="12" t="e">
        <f>L235-#REF!</f>
        <v>#REF!</v>
      </c>
    </row>
    <row r="236" spans="1:16" x14ac:dyDescent="0.25">
      <c r="A236" s="9"/>
      <c r="B236" s="9"/>
      <c r="C236" s="9"/>
      <c r="D236" s="10">
        <f t="shared" si="24"/>
        <v>0</v>
      </c>
      <c r="E236" s="10"/>
      <c r="F236" s="10"/>
      <c r="G236" s="10"/>
      <c r="H236" s="10"/>
      <c r="I236" s="10"/>
      <c r="J236" s="10"/>
      <c r="K236" s="10"/>
      <c r="L236" s="15"/>
      <c r="M236" s="10"/>
      <c r="N236" s="10"/>
      <c r="O236" s="10"/>
      <c r="P236" s="12" t="e">
        <f>L236-#REF!</f>
        <v>#REF!</v>
      </c>
    </row>
    <row r="237" spans="1:16" x14ac:dyDescent="0.25">
      <c r="A237" s="71" t="s">
        <v>51</v>
      </c>
      <c r="B237" s="71" t="s">
        <v>13</v>
      </c>
      <c r="C237" s="9" t="s">
        <v>6</v>
      </c>
      <c r="D237" s="10">
        <f t="shared" si="24"/>
        <v>171913.59999999998</v>
      </c>
      <c r="E237" s="10">
        <v>12530.5</v>
      </c>
      <c r="F237" s="10">
        <v>13040</v>
      </c>
      <c r="G237" s="10">
        <v>13589.7</v>
      </c>
      <c r="H237" s="10">
        <v>15216.8</v>
      </c>
      <c r="I237" s="10">
        <v>14763</v>
      </c>
      <c r="J237" s="10">
        <v>15378.3</v>
      </c>
      <c r="K237" s="10">
        <f>K238+K239+K240+K241+K242</f>
        <v>18116.3</v>
      </c>
      <c r="L237" s="15">
        <f>L238+L239+L240+L241+L242</f>
        <v>17435</v>
      </c>
      <c r="M237" s="10">
        <f>M238+M239+M240+M241+M242</f>
        <v>17158.400000000001</v>
      </c>
      <c r="N237" s="10">
        <f>N238+N239+N240+N241+N242</f>
        <v>17342.8</v>
      </c>
      <c r="O237" s="10">
        <f>O238+O239+O240+O241+O242</f>
        <v>17342.8</v>
      </c>
      <c r="P237" s="12" t="e">
        <f>L237-#REF!</f>
        <v>#REF!</v>
      </c>
    </row>
    <row r="238" spans="1:16" x14ac:dyDescent="0.25">
      <c r="A238" s="71"/>
      <c r="B238" s="71"/>
      <c r="C238" s="9" t="s">
        <v>7</v>
      </c>
      <c r="D238" s="10">
        <f t="shared" si="24"/>
        <v>171913.59999999998</v>
      </c>
      <c r="E238" s="10">
        <v>12530.5</v>
      </c>
      <c r="F238" s="10">
        <v>13040</v>
      </c>
      <c r="G238" s="10">
        <v>13589.7</v>
      </c>
      <c r="H238" s="10">
        <v>15216.8</v>
      </c>
      <c r="I238" s="10">
        <v>14763</v>
      </c>
      <c r="J238" s="10">
        <v>15378.3</v>
      </c>
      <c r="K238" s="10">
        <v>18116.3</v>
      </c>
      <c r="L238" s="15">
        <v>17435</v>
      </c>
      <c r="M238" s="10">
        <v>17158.400000000001</v>
      </c>
      <c r="N238" s="10">
        <v>17342.8</v>
      </c>
      <c r="O238" s="10">
        <v>17342.8</v>
      </c>
      <c r="P238" s="12" t="e">
        <f>L238-#REF!</f>
        <v>#REF!</v>
      </c>
    </row>
    <row r="239" spans="1:16" ht="24" x14ac:dyDescent="0.25">
      <c r="A239" s="71"/>
      <c r="B239" s="71"/>
      <c r="C239" s="9" t="s">
        <v>8</v>
      </c>
      <c r="D239" s="10">
        <f t="shared" si="24"/>
        <v>0</v>
      </c>
      <c r="E239" s="10">
        <v>0</v>
      </c>
      <c r="F239" s="10">
        <v>0</v>
      </c>
      <c r="G239" s="10">
        <v>0</v>
      </c>
      <c r="H239" s="10">
        <v>0</v>
      </c>
      <c r="I239" s="10">
        <v>0</v>
      </c>
      <c r="J239" s="10">
        <v>0</v>
      </c>
      <c r="K239" s="10">
        <v>0</v>
      </c>
      <c r="L239" s="15">
        <v>0</v>
      </c>
      <c r="M239" s="10">
        <v>0</v>
      </c>
      <c r="N239" s="10">
        <v>0</v>
      </c>
      <c r="O239" s="10">
        <v>0</v>
      </c>
      <c r="P239" s="12" t="e">
        <f>L239-#REF!</f>
        <v>#REF!</v>
      </c>
    </row>
    <row r="240" spans="1:16" ht="24" x14ac:dyDescent="0.25">
      <c r="A240" s="71"/>
      <c r="B240" s="71"/>
      <c r="C240" s="9" t="s">
        <v>9</v>
      </c>
      <c r="D240" s="10">
        <f t="shared" si="24"/>
        <v>0</v>
      </c>
      <c r="E240" s="10">
        <v>0</v>
      </c>
      <c r="F240" s="10">
        <v>0</v>
      </c>
      <c r="G240" s="10">
        <v>0</v>
      </c>
      <c r="H240" s="10">
        <v>0</v>
      </c>
      <c r="I240" s="10">
        <v>0</v>
      </c>
      <c r="J240" s="10">
        <v>0</v>
      </c>
      <c r="K240" s="10">
        <v>0</v>
      </c>
      <c r="L240" s="15">
        <v>0</v>
      </c>
      <c r="M240" s="10">
        <v>0</v>
      </c>
      <c r="N240" s="10">
        <v>0</v>
      </c>
      <c r="O240" s="10">
        <v>0</v>
      </c>
      <c r="P240" s="12" t="e">
        <f>L240-#REF!</f>
        <v>#REF!</v>
      </c>
    </row>
    <row r="241" spans="1:21" ht="36" x14ac:dyDescent="0.25">
      <c r="A241" s="71"/>
      <c r="B241" s="71"/>
      <c r="C241" s="9" t="s">
        <v>10</v>
      </c>
      <c r="D241" s="10">
        <f t="shared" si="24"/>
        <v>0</v>
      </c>
      <c r="E241" s="10">
        <v>0</v>
      </c>
      <c r="F241" s="10">
        <v>0</v>
      </c>
      <c r="G241" s="10">
        <v>0</v>
      </c>
      <c r="H241" s="10">
        <v>0</v>
      </c>
      <c r="I241" s="10">
        <v>0</v>
      </c>
      <c r="J241" s="10">
        <v>0</v>
      </c>
      <c r="K241" s="10">
        <v>0</v>
      </c>
      <c r="L241" s="15">
        <v>0</v>
      </c>
      <c r="M241" s="10">
        <v>0</v>
      </c>
      <c r="N241" s="10">
        <v>0</v>
      </c>
      <c r="O241" s="10">
        <v>0</v>
      </c>
      <c r="P241" s="12" t="e">
        <f>L241-#REF!</f>
        <v>#REF!</v>
      </c>
    </row>
    <row r="242" spans="1:21" x14ac:dyDescent="0.25">
      <c r="A242" s="9"/>
      <c r="B242" s="9"/>
      <c r="C242" s="9"/>
      <c r="D242" s="10">
        <f t="shared" si="24"/>
        <v>0</v>
      </c>
      <c r="E242" s="10"/>
      <c r="F242" s="10"/>
      <c r="G242" s="10"/>
      <c r="H242" s="10"/>
      <c r="I242" s="10"/>
      <c r="J242" s="10"/>
      <c r="K242" s="10"/>
      <c r="L242" s="15"/>
      <c r="M242" s="10"/>
      <c r="N242" s="10"/>
      <c r="O242" s="10"/>
      <c r="P242" s="12" t="e">
        <f>L242-#REF!</f>
        <v>#REF!</v>
      </c>
    </row>
    <row r="243" spans="1:21" x14ac:dyDescent="0.25">
      <c r="A243" s="73" t="s">
        <v>52</v>
      </c>
      <c r="B243" s="71"/>
      <c r="C243" s="9" t="s">
        <v>6</v>
      </c>
      <c r="D243" s="20">
        <f t="shared" si="24"/>
        <v>11756201.399999999</v>
      </c>
      <c r="E243" s="10">
        <f t="shared" ref="E243:O248" si="26">E249+E255+E261+E267+E273+E279</f>
        <v>579415.00000000012</v>
      </c>
      <c r="F243" s="10">
        <f t="shared" si="26"/>
        <v>319489.09999999998</v>
      </c>
      <c r="G243" s="10">
        <f t="shared" si="26"/>
        <v>382147.3</v>
      </c>
      <c r="H243" s="10">
        <f t="shared" si="26"/>
        <v>664880.1</v>
      </c>
      <c r="I243" s="10">
        <f t="shared" si="26"/>
        <v>1129022</v>
      </c>
      <c r="J243" s="10">
        <f t="shared" si="26"/>
        <v>1288558.5</v>
      </c>
      <c r="K243" s="10">
        <f t="shared" si="26"/>
        <v>1286301.9999999998</v>
      </c>
      <c r="L243" s="20">
        <f t="shared" si="26"/>
        <v>1598302</v>
      </c>
      <c r="M243" s="10">
        <f t="shared" si="26"/>
        <v>1517332.7</v>
      </c>
      <c r="N243" s="10">
        <f t="shared" si="26"/>
        <v>1518369</v>
      </c>
      <c r="O243" s="10">
        <f t="shared" si="26"/>
        <v>1472383.7</v>
      </c>
      <c r="P243" s="12" t="e">
        <f>L243-#REF!</f>
        <v>#REF!</v>
      </c>
    </row>
    <row r="244" spans="1:21" x14ac:dyDescent="0.25">
      <c r="A244" s="73"/>
      <c r="B244" s="71"/>
      <c r="C244" s="9" t="s">
        <v>7</v>
      </c>
      <c r="D244" s="20">
        <f t="shared" si="24"/>
        <v>1410797.9999999998</v>
      </c>
      <c r="E244" s="10">
        <f t="shared" si="26"/>
        <v>105670.3</v>
      </c>
      <c r="F244" s="10">
        <f t="shared" si="26"/>
        <v>102525.3</v>
      </c>
      <c r="G244" s="10">
        <f t="shared" si="26"/>
        <v>106425.4</v>
      </c>
      <c r="H244" s="10">
        <f t="shared" si="26"/>
        <v>106146.2</v>
      </c>
      <c r="I244" s="10">
        <f t="shared" si="26"/>
        <v>106350.5</v>
      </c>
      <c r="J244" s="10">
        <f t="shared" si="26"/>
        <v>128522.09999999999</v>
      </c>
      <c r="K244" s="10">
        <f t="shared" si="26"/>
        <v>133296.19999999998</v>
      </c>
      <c r="L244" s="20">
        <f t="shared" si="26"/>
        <v>154960.9</v>
      </c>
      <c r="M244" s="10">
        <f t="shared" si="26"/>
        <v>155633.70000000001</v>
      </c>
      <c r="N244" s="10">
        <f t="shared" si="26"/>
        <v>155633.70000000001</v>
      </c>
      <c r="O244" s="10">
        <f t="shared" si="26"/>
        <v>155633.70000000001</v>
      </c>
      <c r="P244" s="12" t="e">
        <f>L244-#REF!</f>
        <v>#REF!</v>
      </c>
      <c r="Q244" s="1">
        <v>154960.9</v>
      </c>
      <c r="S244" s="1">
        <v>11756201.4</v>
      </c>
      <c r="T244" s="1">
        <v>1598302</v>
      </c>
      <c r="U244" s="1">
        <v>1410798</v>
      </c>
    </row>
    <row r="245" spans="1:21" ht="24" x14ac:dyDescent="0.25">
      <c r="A245" s="73"/>
      <c r="B245" s="71"/>
      <c r="C245" s="9" t="s">
        <v>8</v>
      </c>
      <c r="D245" s="10">
        <f t="shared" si="24"/>
        <v>0</v>
      </c>
      <c r="E245" s="10">
        <f t="shared" si="26"/>
        <v>0</v>
      </c>
      <c r="F245" s="10">
        <f t="shared" si="26"/>
        <v>0</v>
      </c>
      <c r="G245" s="10">
        <f t="shared" si="26"/>
        <v>0</v>
      </c>
      <c r="H245" s="10">
        <f t="shared" si="26"/>
        <v>0</v>
      </c>
      <c r="I245" s="10">
        <f t="shared" si="26"/>
        <v>0</v>
      </c>
      <c r="J245" s="10">
        <f t="shared" si="26"/>
        <v>0</v>
      </c>
      <c r="K245" s="10">
        <f t="shared" si="26"/>
        <v>0</v>
      </c>
      <c r="L245" s="15">
        <f t="shared" si="26"/>
        <v>0</v>
      </c>
      <c r="M245" s="10">
        <f t="shared" si="26"/>
        <v>0</v>
      </c>
      <c r="N245" s="10">
        <f t="shared" si="26"/>
        <v>0</v>
      </c>
      <c r="O245" s="10">
        <f t="shared" si="26"/>
        <v>0</v>
      </c>
      <c r="P245" s="12" t="e">
        <f>L245-#REF!</f>
        <v>#REF!</v>
      </c>
      <c r="U245" s="1">
        <v>154960.9</v>
      </c>
    </row>
    <row r="246" spans="1:21" ht="24" x14ac:dyDescent="0.25">
      <c r="A246" s="73"/>
      <c r="B246" s="71"/>
      <c r="C246" s="9" t="s">
        <v>9</v>
      </c>
      <c r="D246" s="10">
        <f t="shared" si="24"/>
        <v>10027589</v>
      </c>
      <c r="E246" s="10">
        <f t="shared" si="26"/>
        <v>455216.7</v>
      </c>
      <c r="F246" s="10">
        <f t="shared" si="26"/>
        <v>197602</v>
      </c>
      <c r="G246" s="10">
        <f t="shared" si="26"/>
        <v>249116.9</v>
      </c>
      <c r="H246" s="10">
        <f t="shared" si="26"/>
        <v>531427</v>
      </c>
      <c r="I246" s="10">
        <f t="shared" si="26"/>
        <v>991095.5</v>
      </c>
      <c r="J246" s="10">
        <f t="shared" si="26"/>
        <v>1127228.8999999999</v>
      </c>
      <c r="K246" s="10">
        <f t="shared" si="26"/>
        <v>1132780.8999999999</v>
      </c>
      <c r="L246" s="15">
        <f t="shared" si="26"/>
        <v>1410533.6</v>
      </c>
      <c r="M246" s="10">
        <f t="shared" si="26"/>
        <v>1327251.2</v>
      </c>
      <c r="N246" s="10">
        <f t="shared" si="26"/>
        <v>1326565</v>
      </c>
      <c r="O246" s="10">
        <f t="shared" si="26"/>
        <v>1278771.3</v>
      </c>
      <c r="P246" s="12" t="e">
        <f>L246-#REF!</f>
        <v>#REF!</v>
      </c>
    </row>
    <row r="247" spans="1:21" ht="36" x14ac:dyDescent="0.25">
      <c r="A247" s="73"/>
      <c r="B247" s="71"/>
      <c r="C247" s="9" t="s">
        <v>10</v>
      </c>
      <c r="D247" s="10">
        <f t="shared" si="24"/>
        <v>317814.40000000002</v>
      </c>
      <c r="E247" s="10">
        <f t="shared" si="26"/>
        <v>18528</v>
      </c>
      <c r="F247" s="10">
        <f t="shared" si="26"/>
        <v>19361.8</v>
      </c>
      <c r="G247" s="10">
        <f t="shared" si="26"/>
        <v>26605</v>
      </c>
      <c r="H247" s="10">
        <f t="shared" si="26"/>
        <v>27306.9</v>
      </c>
      <c r="I247" s="10">
        <f t="shared" si="26"/>
        <v>31576</v>
      </c>
      <c r="J247" s="10">
        <f t="shared" si="26"/>
        <v>32807.5</v>
      </c>
      <c r="K247" s="10">
        <f t="shared" si="26"/>
        <v>20224.900000000001</v>
      </c>
      <c r="L247" s="15">
        <f t="shared" si="26"/>
        <v>32807.5</v>
      </c>
      <c r="M247" s="10">
        <f t="shared" si="26"/>
        <v>34447.800000000003</v>
      </c>
      <c r="N247" s="10">
        <f t="shared" si="26"/>
        <v>36170.300000000003</v>
      </c>
      <c r="O247" s="10">
        <f t="shared" si="26"/>
        <v>37978.699999999997</v>
      </c>
      <c r="P247" s="12" t="e">
        <f>L247-#REF!</f>
        <v>#REF!</v>
      </c>
    </row>
    <row r="248" spans="1:21" x14ac:dyDescent="0.25">
      <c r="A248" s="11"/>
      <c r="B248" s="9"/>
      <c r="C248" s="9"/>
      <c r="D248" s="10">
        <f t="shared" si="24"/>
        <v>0</v>
      </c>
      <c r="E248" s="10">
        <f t="shared" si="26"/>
        <v>0</v>
      </c>
      <c r="F248" s="10">
        <f t="shared" si="26"/>
        <v>0</v>
      </c>
      <c r="G248" s="10">
        <f t="shared" si="26"/>
        <v>0</v>
      </c>
      <c r="H248" s="10">
        <f t="shared" si="26"/>
        <v>0</v>
      </c>
      <c r="I248" s="10">
        <f t="shared" si="26"/>
        <v>0</v>
      </c>
      <c r="J248" s="10">
        <f t="shared" si="26"/>
        <v>0</v>
      </c>
      <c r="K248" s="10">
        <f t="shared" si="26"/>
        <v>0</v>
      </c>
      <c r="L248" s="15">
        <f t="shared" si="26"/>
        <v>0</v>
      </c>
      <c r="M248" s="10">
        <f t="shared" si="26"/>
        <v>0</v>
      </c>
      <c r="N248" s="10">
        <f t="shared" si="26"/>
        <v>0</v>
      </c>
      <c r="O248" s="10">
        <f t="shared" si="26"/>
        <v>0</v>
      </c>
      <c r="P248" s="12" t="e">
        <f>L248-#REF!</f>
        <v>#REF!</v>
      </c>
    </row>
    <row r="249" spans="1:21" x14ac:dyDescent="0.25">
      <c r="A249" s="71" t="s">
        <v>53</v>
      </c>
      <c r="B249" s="71" t="s">
        <v>21</v>
      </c>
      <c r="C249" s="9" t="s">
        <v>6</v>
      </c>
      <c r="D249" s="20">
        <f t="shared" si="24"/>
        <v>11683115.799999999</v>
      </c>
      <c r="E249" s="10">
        <v>574379.30000000005</v>
      </c>
      <c r="F249" s="10">
        <v>315610.59999999998</v>
      </c>
      <c r="G249" s="10">
        <v>377518.1</v>
      </c>
      <c r="H249" s="10">
        <v>660236.1</v>
      </c>
      <c r="I249" s="10">
        <v>1124742</v>
      </c>
      <c r="J249" s="10">
        <v>1280636.1000000001</v>
      </c>
      <c r="K249" s="10">
        <f>K250+K251+K252+K253+K254</f>
        <v>1282006.1999999997</v>
      </c>
      <c r="L249" s="20">
        <f>L250+L251+L252+L253+L254</f>
        <v>1588702</v>
      </c>
      <c r="M249" s="10">
        <f>M250+M251+M252+M253+M254</f>
        <v>1507732.7</v>
      </c>
      <c r="N249" s="10">
        <f>N250+N251+N252+N253+N254</f>
        <v>1508769</v>
      </c>
      <c r="O249" s="10">
        <f>O250+O251+O252+O253+O254</f>
        <v>1462783.7</v>
      </c>
      <c r="P249" s="12" t="e">
        <f>L249-#REF!</f>
        <v>#REF!</v>
      </c>
    </row>
    <row r="250" spans="1:21" x14ac:dyDescent="0.25">
      <c r="A250" s="71"/>
      <c r="B250" s="71"/>
      <c r="C250" s="9" t="s">
        <v>7</v>
      </c>
      <c r="D250" s="20">
        <f t="shared" si="24"/>
        <v>1337712.3999999999</v>
      </c>
      <c r="E250" s="10">
        <v>100634.6</v>
      </c>
      <c r="F250" s="10">
        <v>98646.8</v>
      </c>
      <c r="G250" s="10">
        <v>101796.2</v>
      </c>
      <c r="H250" s="10">
        <v>101502.2</v>
      </c>
      <c r="I250" s="10">
        <v>102070.5</v>
      </c>
      <c r="J250" s="10">
        <v>120599.7</v>
      </c>
      <c r="K250" s="10">
        <v>129000.4</v>
      </c>
      <c r="L250" s="20">
        <v>145360.9</v>
      </c>
      <c r="M250" s="10">
        <v>146033.70000000001</v>
      </c>
      <c r="N250" s="10">
        <v>146033.70000000001</v>
      </c>
      <c r="O250" s="10">
        <v>146033.70000000001</v>
      </c>
      <c r="P250" s="12" t="e">
        <f>L250-#REF!</f>
        <v>#REF!</v>
      </c>
    </row>
    <row r="251" spans="1:21" ht="24" x14ac:dyDescent="0.25">
      <c r="A251" s="71"/>
      <c r="B251" s="71"/>
      <c r="C251" s="9" t="s">
        <v>8</v>
      </c>
      <c r="D251" s="10">
        <f t="shared" si="24"/>
        <v>0</v>
      </c>
      <c r="E251" s="10">
        <v>0</v>
      </c>
      <c r="F251" s="10">
        <v>0</v>
      </c>
      <c r="G251" s="10">
        <v>0</v>
      </c>
      <c r="H251" s="10">
        <v>0</v>
      </c>
      <c r="I251" s="10">
        <v>0</v>
      </c>
      <c r="J251" s="10">
        <v>0</v>
      </c>
      <c r="K251" s="10">
        <v>0</v>
      </c>
      <c r="L251" s="15">
        <v>0</v>
      </c>
      <c r="M251" s="10">
        <v>0</v>
      </c>
      <c r="N251" s="10">
        <v>0</v>
      </c>
      <c r="O251" s="10">
        <v>0</v>
      </c>
      <c r="P251" s="12" t="e">
        <f>L251-#REF!</f>
        <v>#REF!</v>
      </c>
    </row>
    <row r="252" spans="1:21" ht="24" x14ac:dyDescent="0.25">
      <c r="A252" s="71"/>
      <c r="B252" s="71"/>
      <c r="C252" s="9" t="s">
        <v>9</v>
      </c>
      <c r="D252" s="10">
        <f t="shared" si="24"/>
        <v>10027589</v>
      </c>
      <c r="E252" s="10">
        <v>455216.7</v>
      </c>
      <c r="F252" s="10">
        <v>197602</v>
      </c>
      <c r="G252" s="10">
        <v>249116.9</v>
      </c>
      <c r="H252" s="10">
        <v>531427</v>
      </c>
      <c r="I252" s="10">
        <v>991095.5</v>
      </c>
      <c r="J252" s="10">
        <v>1127228.8999999999</v>
      </c>
      <c r="K252" s="10">
        <v>1132780.8999999999</v>
      </c>
      <c r="L252" s="15">
        <v>1410533.6</v>
      </c>
      <c r="M252" s="10">
        <v>1327251.2</v>
      </c>
      <c r="N252" s="10">
        <v>1326565</v>
      </c>
      <c r="O252" s="10">
        <v>1278771.3</v>
      </c>
      <c r="P252" s="12" t="e">
        <f>L252-#REF!</f>
        <v>#REF!</v>
      </c>
    </row>
    <row r="253" spans="1:21" ht="36" x14ac:dyDescent="0.25">
      <c r="A253" s="71"/>
      <c r="B253" s="71"/>
      <c r="C253" s="9" t="s">
        <v>10</v>
      </c>
      <c r="D253" s="10">
        <f t="shared" si="24"/>
        <v>317814.40000000002</v>
      </c>
      <c r="E253" s="10">
        <v>18528</v>
      </c>
      <c r="F253" s="10">
        <v>19361.8</v>
      </c>
      <c r="G253" s="10">
        <v>26605</v>
      </c>
      <c r="H253" s="10">
        <v>27306.9</v>
      </c>
      <c r="I253" s="10">
        <v>31576</v>
      </c>
      <c r="J253" s="10">
        <v>32807.5</v>
      </c>
      <c r="K253" s="10">
        <v>20224.900000000001</v>
      </c>
      <c r="L253" s="15">
        <v>32807.5</v>
      </c>
      <c r="M253" s="10">
        <v>34447.800000000003</v>
      </c>
      <c r="N253" s="10">
        <v>36170.300000000003</v>
      </c>
      <c r="O253" s="10">
        <v>37978.699999999997</v>
      </c>
      <c r="P253" s="12" t="e">
        <f>L253-#REF!</f>
        <v>#REF!</v>
      </c>
    </row>
    <row r="254" spans="1:21" x14ac:dyDescent="0.25">
      <c r="A254" s="9"/>
      <c r="B254" s="9"/>
      <c r="C254" s="9"/>
      <c r="D254" s="10">
        <f t="shared" si="24"/>
        <v>0</v>
      </c>
      <c r="E254" s="10"/>
      <c r="F254" s="10"/>
      <c r="G254" s="10"/>
      <c r="H254" s="10"/>
      <c r="I254" s="10"/>
      <c r="J254" s="10"/>
      <c r="K254" s="10"/>
      <c r="L254" s="15"/>
      <c r="M254" s="10"/>
      <c r="N254" s="10"/>
      <c r="O254" s="10"/>
      <c r="P254" s="12" t="e">
        <f>L254-#REF!</f>
        <v>#REF!</v>
      </c>
    </row>
    <row r="255" spans="1:21" x14ac:dyDescent="0.25">
      <c r="A255" s="71" t="s">
        <v>54</v>
      </c>
      <c r="B255" s="71" t="s">
        <v>13</v>
      </c>
      <c r="C255" s="9" t="s">
        <v>6</v>
      </c>
      <c r="D255" s="10">
        <f t="shared" si="24"/>
        <v>44458.5</v>
      </c>
      <c r="E255" s="10">
        <v>2348.8000000000002</v>
      </c>
      <c r="F255" s="10">
        <v>1963.5</v>
      </c>
      <c r="G255" s="10">
        <v>1970.8</v>
      </c>
      <c r="H255" s="10">
        <v>2765</v>
      </c>
      <c r="I255" s="10">
        <v>2160</v>
      </c>
      <c r="J255" s="10">
        <v>4922.3999999999996</v>
      </c>
      <c r="K255" s="10">
        <f>K256+K257+K258+K259+K260</f>
        <v>2328</v>
      </c>
      <c r="L255" s="15">
        <f>L256+L257+L258+L259+L260</f>
        <v>6500</v>
      </c>
      <c r="M255" s="10">
        <f>M256+M257+M258+M259+M260</f>
        <v>6500</v>
      </c>
      <c r="N255" s="10">
        <f>N256+N257+N258+N259+N260</f>
        <v>6500</v>
      </c>
      <c r="O255" s="10">
        <f>O256+O257+O258+O259+O260</f>
        <v>6500</v>
      </c>
      <c r="P255" s="12" t="e">
        <f>L255-#REF!</f>
        <v>#REF!</v>
      </c>
    </row>
    <row r="256" spans="1:21" x14ac:dyDescent="0.25">
      <c r="A256" s="71"/>
      <c r="B256" s="71"/>
      <c r="C256" s="9" t="s">
        <v>7</v>
      </c>
      <c r="D256" s="10">
        <f t="shared" si="24"/>
        <v>44458.5</v>
      </c>
      <c r="E256" s="10">
        <v>2348.8000000000002</v>
      </c>
      <c r="F256" s="10">
        <v>1963.5</v>
      </c>
      <c r="G256" s="10">
        <v>1970.8</v>
      </c>
      <c r="H256" s="10">
        <v>2765</v>
      </c>
      <c r="I256" s="10">
        <v>2160</v>
      </c>
      <c r="J256" s="10">
        <v>4922.3999999999996</v>
      </c>
      <c r="K256" s="10">
        <v>2328</v>
      </c>
      <c r="L256" s="15">
        <v>6500</v>
      </c>
      <c r="M256" s="10">
        <v>6500</v>
      </c>
      <c r="N256" s="10">
        <v>6500</v>
      </c>
      <c r="O256" s="10">
        <v>6500</v>
      </c>
      <c r="P256" s="12" t="e">
        <f>L256-#REF!</f>
        <v>#REF!</v>
      </c>
    </row>
    <row r="257" spans="1:16" ht="24" x14ac:dyDescent="0.25">
      <c r="A257" s="71"/>
      <c r="B257" s="71"/>
      <c r="C257" s="9" t="s">
        <v>8</v>
      </c>
      <c r="D257" s="10">
        <f t="shared" si="24"/>
        <v>0</v>
      </c>
      <c r="E257" s="10">
        <v>0</v>
      </c>
      <c r="F257" s="10">
        <v>0</v>
      </c>
      <c r="G257" s="10">
        <v>0</v>
      </c>
      <c r="H257" s="10">
        <v>0</v>
      </c>
      <c r="I257" s="10">
        <v>0</v>
      </c>
      <c r="J257" s="10">
        <v>0</v>
      </c>
      <c r="K257" s="10">
        <v>0</v>
      </c>
      <c r="L257" s="15">
        <v>0</v>
      </c>
      <c r="M257" s="10">
        <v>0</v>
      </c>
      <c r="N257" s="10">
        <v>0</v>
      </c>
      <c r="O257" s="10">
        <v>0</v>
      </c>
      <c r="P257" s="12" t="e">
        <f>L257-#REF!</f>
        <v>#REF!</v>
      </c>
    </row>
    <row r="258" spans="1:16" ht="24" x14ac:dyDescent="0.25">
      <c r="A258" s="71"/>
      <c r="B258" s="71"/>
      <c r="C258" s="9" t="s">
        <v>9</v>
      </c>
      <c r="D258" s="10">
        <f t="shared" si="24"/>
        <v>0</v>
      </c>
      <c r="E258" s="10">
        <v>0</v>
      </c>
      <c r="F258" s="10">
        <v>0</v>
      </c>
      <c r="G258" s="10">
        <v>0</v>
      </c>
      <c r="H258" s="10">
        <v>0</v>
      </c>
      <c r="I258" s="10">
        <v>0</v>
      </c>
      <c r="J258" s="10">
        <v>0</v>
      </c>
      <c r="K258" s="10">
        <v>0</v>
      </c>
      <c r="L258" s="15">
        <v>0</v>
      </c>
      <c r="M258" s="10">
        <v>0</v>
      </c>
      <c r="N258" s="10">
        <v>0</v>
      </c>
      <c r="O258" s="10">
        <v>0</v>
      </c>
      <c r="P258" s="12" t="e">
        <f>L258-#REF!</f>
        <v>#REF!</v>
      </c>
    </row>
    <row r="259" spans="1:16" ht="36" x14ac:dyDescent="0.25">
      <c r="A259" s="71"/>
      <c r="B259" s="71"/>
      <c r="C259" s="9" t="s">
        <v>10</v>
      </c>
      <c r="D259" s="10">
        <f t="shared" si="24"/>
        <v>0</v>
      </c>
      <c r="E259" s="10">
        <v>0</v>
      </c>
      <c r="F259" s="10">
        <v>0</v>
      </c>
      <c r="G259" s="10">
        <v>0</v>
      </c>
      <c r="H259" s="10">
        <v>0</v>
      </c>
      <c r="I259" s="10">
        <v>0</v>
      </c>
      <c r="J259" s="10">
        <v>0</v>
      </c>
      <c r="K259" s="10">
        <v>0</v>
      </c>
      <c r="L259" s="15">
        <v>0</v>
      </c>
      <c r="M259" s="10">
        <v>0</v>
      </c>
      <c r="N259" s="10">
        <v>0</v>
      </c>
      <c r="O259" s="10">
        <v>0</v>
      </c>
      <c r="P259" s="12" t="e">
        <f>L259-#REF!</f>
        <v>#REF!</v>
      </c>
    </row>
    <row r="260" spans="1:16" x14ac:dyDescent="0.25">
      <c r="A260" s="9"/>
      <c r="B260" s="9"/>
      <c r="C260" s="9"/>
      <c r="D260" s="10">
        <f t="shared" si="24"/>
        <v>0</v>
      </c>
      <c r="E260" s="10"/>
      <c r="F260" s="10"/>
      <c r="G260" s="10"/>
      <c r="H260" s="10"/>
      <c r="I260" s="10"/>
      <c r="J260" s="10"/>
      <c r="K260" s="10"/>
      <c r="L260" s="15"/>
      <c r="M260" s="10"/>
      <c r="N260" s="10"/>
      <c r="O260" s="10"/>
      <c r="P260" s="12" t="e">
        <f>L260-#REF!</f>
        <v>#REF!</v>
      </c>
    </row>
    <row r="261" spans="1:16" x14ac:dyDescent="0.25">
      <c r="A261" s="71" t="s">
        <v>55</v>
      </c>
      <c r="B261" s="71" t="s">
        <v>13</v>
      </c>
      <c r="C261" s="9" t="s">
        <v>6</v>
      </c>
      <c r="D261" s="10">
        <f t="shared" si="24"/>
        <v>2589.1999999999998</v>
      </c>
      <c r="E261" s="10">
        <v>775.5</v>
      </c>
      <c r="F261" s="10">
        <v>333.9</v>
      </c>
      <c r="G261" s="10">
        <v>233</v>
      </c>
      <c r="H261" s="10">
        <v>14</v>
      </c>
      <c r="I261" s="10">
        <v>80</v>
      </c>
      <c r="J261" s="10">
        <v>200</v>
      </c>
      <c r="K261" s="10">
        <f>K262+K263+K264+K265+K266</f>
        <v>152.80000000000001</v>
      </c>
      <c r="L261" s="15">
        <f>L262+L263+L264+L265+L266</f>
        <v>200</v>
      </c>
      <c r="M261" s="10">
        <f>M262+M263+M264+M265+M266</f>
        <v>200</v>
      </c>
      <c r="N261" s="10">
        <f>N262+N263+N264+N265+N266</f>
        <v>200</v>
      </c>
      <c r="O261" s="10">
        <f>O262+O263+O264+O265+O266</f>
        <v>200</v>
      </c>
      <c r="P261" s="12" t="e">
        <f>L261-#REF!</f>
        <v>#REF!</v>
      </c>
    </row>
    <row r="262" spans="1:16" x14ac:dyDescent="0.25">
      <c r="A262" s="71"/>
      <c r="B262" s="71"/>
      <c r="C262" s="9" t="s">
        <v>7</v>
      </c>
      <c r="D262" s="10">
        <f t="shared" si="24"/>
        <v>2589.1999999999998</v>
      </c>
      <c r="E262" s="10">
        <v>775.5</v>
      </c>
      <c r="F262" s="10">
        <v>333.9</v>
      </c>
      <c r="G262" s="10">
        <v>233</v>
      </c>
      <c r="H262" s="10">
        <v>14</v>
      </c>
      <c r="I262" s="10">
        <v>80</v>
      </c>
      <c r="J262" s="10">
        <v>200</v>
      </c>
      <c r="K262" s="10">
        <v>152.80000000000001</v>
      </c>
      <c r="L262" s="15">
        <v>200</v>
      </c>
      <c r="M262" s="10">
        <v>200</v>
      </c>
      <c r="N262" s="10">
        <v>200</v>
      </c>
      <c r="O262" s="10">
        <v>200</v>
      </c>
      <c r="P262" s="12" t="e">
        <f>L262-#REF!</f>
        <v>#REF!</v>
      </c>
    </row>
    <row r="263" spans="1:16" ht="24" x14ac:dyDescent="0.25">
      <c r="A263" s="71"/>
      <c r="B263" s="71"/>
      <c r="C263" s="9" t="s">
        <v>8</v>
      </c>
      <c r="D263" s="10">
        <f t="shared" si="24"/>
        <v>0</v>
      </c>
      <c r="E263" s="10">
        <v>0</v>
      </c>
      <c r="F263" s="10">
        <v>0</v>
      </c>
      <c r="G263" s="10">
        <v>0</v>
      </c>
      <c r="H263" s="10">
        <v>0</v>
      </c>
      <c r="I263" s="10">
        <v>0</v>
      </c>
      <c r="J263" s="10">
        <v>0</v>
      </c>
      <c r="K263" s="10">
        <v>0</v>
      </c>
      <c r="L263" s="15">
        <v>0</v>
      </c>
      <c r="M263" s="10">
        <v>0</v>
      </c>
      <c r="N263" s="10">
        <v>0</v>
      </c>
      <c r="O263" s="10">
        <v>0</v>
      </c>
      <c r="P263" s="12" t="e">
        <f>L263-#REF!</f>
        <v>#REF!</v>
      </c>
    </row>
    <row r="264" spans="1:16" ht="24" x14ac:dyDescent="0.25">
      <c r="A264" s="71"/>
      <c r="B264" s="71"/>
      <c r="C264" s="9" t="s">
        <v>9</v>
      </c>
      <c r="D264" s="10">
        <f t="shared" si="24"/>
        <v>0</v>
      </c>
      <c r="E264" s="10">
        <v>0</v>
      </c>
      <c r="F264" s="10">
        <v>0</v>
      </c>
      <c r="G264" s="10">
        <v>0</v>
      </c>
      <c r="H264" s="10">
        <v>0</v>
      </c>
      <c r="I264" s="10">
        <v>0</v>
      </c>
      <c r="J264" s="10">
        <v>0</v>
      </c>
      <c r="K264" s="10">
        <v>0</v>
      </c>
      <c r="L264" s="15">
        <v>0</v>
      </c>
      <c r="M264" s="10">
        <v>0</v>
      </c>
      <c r="N264" s="10">
        <v>0</v>
      </c>
      <c r="O264" s="10">
        <v>0</v>
      </c>
      <c r="P264" s="12" t="e">
        <f>L264-#REF!</f>
        <v>#REF!</v>
      </c>
    </row>
    <row r="265" spans="1:16" ht="36" x14ac:dyDescent="0.25">
      <c r="A265" s="71"/>
      <c r="B265" s="71"/>
      <c r="C265" s="9" t="s">
        <v>10</v>
      </c>
      <c r="D265" s="10">
        <f t="shared" si="24"/>
        <v>0</v>
      </c>
      <c r="E265" s="10">
        <v>0</v>
      </c>
      <c r="F265" s="10">
        <v>0</v>
      </c>
      <c r="G265" s="10">
        <v>0</v>
      </c>
      <c r="H265" s="10">
        <v>0</v>
      </c>
      <c r="I265" s="10">
        <v>0</v>
      </c>
      <c r="J265" s="10">
        <v>0</v>
      </c>
      <c r="K265" s="10">
        <v>0</v>
      </c>
      <c r="L265" s="15">
        <v>0</v>
      </c>
      <c r="M265" s="10">
        <v>0</v>
      </c>
      <c r="N265" s="10">
        <v>0</v>
      </c>
      <c r="O265" s="10">
        <v>0</v>
      </c>
      <c r="P265" s="12" t="e">
        <f>L265-#REF!</f>
        <v>#REF!</v>
      </c>
    </row>
    <row r="266" spans="1:16" x14ac:dyDescent="0.25">
      <c r="A266" s="9"/>
      <c r="B266" s="9"/>
      <c r="C266" s="9"/>
      <c r="D266" s="10">
        <f t="shared" si="24"/>
        <v>0</v>
      </c>
      <c r="E266" s="10"/>
      <c r="F266" s="10"/>
      <c r="G266" s="10"/>
      <c r="H266" s="10"/>
      <c r="I266" s="10"/>
      <c r="J266" s="10"/>
      <c r="K266" s="10"/>
      <c r="L266" s="15"/>
      <c r="M266" s="10"/>
      <c r="N266" s="10"/>
      <c r="O266" s="10"/>
      <c r="P266" s="12" t="e">
        <f>L266-#REF!</f>
        <v>#REF!</v>
      </c>
    </row>
    <row r="267" spans="1:16" x14ac:dyDescent="0.25">
      <c r="A267" s="71" t="s">
        <v>56</v>
      </c>
      <c r="B267" s="71" t="s">
        <v>13</v>
      </c>
      <c r="C267" s="9" t="s">
        <v>6</v>
      </c>
      <c r="D267" s="10">
        <f t="shared" si="24"/>
        <v>1055</v>
      </c>
      <c r="E267" s="10">
        <v>400</v>
      </c>
      <c r="F267" s="10">
        <v>35</v>
      </c>
      <c r="G267" s="10">
        <v>220</v>
      </c>
      <c r="H267" s="10">
        <v>40</v>
      </c>
      <c r="I267" s="10">
        <v>160</v>
      </c>
      <c r="J267" s="10">
        <v>200</v>
      </c>
      <c r="K267" s="10">
        <f>K268+K269+K270+K271+K272</f>
        <v>0</v>
      </c>
      <c r="L267" s="15">
        <f>L268+L269+L270+L271+L272</f>
        <v>0</v>
      </c>
      <c r="M267" s="10">
        <f>M268+M269+M270+M271+M272</f>
        <v>0</v>
      </c>
      <c r="N267" s="10">
        <f>N268+N269+N270+N271+N272</f>
        <v>0</v>
      </c>
      <c r="O267" s="10">
        <f>O268+O269+O270+O271+O272</f>
        <v>0</v>
      </c>
      <c r="P267" s="12" t="e">
        <f>L267-#REF!</f>
        <v>#REF!</v>
      </c>
    </row>
    <row r="268" spans="1:16" x14ac:dyDescent="0.25">
      <c r="A268" s="71"/>
      <c r="B268" s="71"/>
      <c r="C268" s="9" t="s">
        <v>7</v>
      </c>
      <c r="D268" s="10">
        <f t="shared" si="24"/>
        <v>1055</v>
      </c>
      <c r="E268" s="10">
        <v>400</v>
      </c>
      <c r="F268" s="10">
        <v>35</v>
      </c>
      <c r="G268" s="10">
        <v>220</v>
      </c>
      <c r="H268" s="10">
        <v>40</v>
      </c>
      <c r="I268" s="10">
        <v>160</v>
      </c>
      <c r="J268" s="10">
        <v>200</v>
      </c>
      <c r="K268" s="10">
        <v>0</v>
      </c>
      <c r="L268" s="15">
        <v>0</v>
      </c>
      <c r="M268" s="10">
        <v>0</v>
      </c>
      <c r="N268" s="10">
        <v>0</v>
      </c>
      <c r="O268" s="10">
        <v>0</v>
      </c>
      <c r="P268" s="12" t="e">
        <f>L268-#REF!</f>
        <v>#REF!</v>
      </c>
    </row>
    <row r="269" spans="1:16" ht="24" x14ac:dyDescent="0.25">
      <c r="A269" s="71"/>
      <c r="B269" s="71"/>
      <c r="C269" s="9" t="s">
        <v>8</v>
      </c>
      <c r="D269" s="10">
        <f t="shared" si="24"/>
        <v>0</v>
      </c>
      <c r="E269" s="10">
        <v>0</v>
      </c>
      <c r="F269" s="10">
        <v>0</v>
      </c>
      <c r="G269" s="10">
        <v>0</v>
      </c>
      <c r="H269" s="10">
        <v>0</v>
      </c>
      <c r="I269" s="10">
        <v>0</v>
      </c>
      <c r="J269" s="10">
        <v>0</v>
      </c>
      <c r="K269" s="10">
        <v>0</v>
      </c>
      <c r="L269" s="15">
        <v>0</v>
      </c>
      <c r="M269" s="10">
        <v>0</v>
      </c>
      <c r="N269" s="10">
        <v>0</v>
      </c>
      <c r="O269" s="10">
        <v>0</v>
      </c>
      <c r="P269" s="12" t="e">
        <f>L269-#REF!</f>
        <v>#REF!</v>
      </c>
    </row>
    <row r="270" spans="1:16" ht="24" x14ac:dyDescent="0.25">
      <c r="A270" s="71"/>
      <c r="B270" s="71"/>
      <c r="C270" s="9" t="s">
        <v>9</v>
      </c>
      <c r="D270" s="10">
        <f t="shared" ref="D270:D290" si="27">SUM(E270:O270)</f>
        <v>0</v>
      </c>
      <c r="E270" s="10">
        <v>0</v>
      </c>
      <c r="F270" s="10">
        <v>0</v>
      </c>
      <c r="G270" s="10">
        <v>0</v>
      </c>
      <c r="H270" s="10">
        <v>0</v>
      </c>
      <c r="I270" s="10">
        <v>0</v>
      </c>
      <c r="J270" s="10">
        <v>0</v>
      </c>
      <c r="K270" s="10">
        <v>0</v>
      </c>
      <c r="L270" s="15">
        <v>0</v>
      </c>
      <c r="M270" s="10">
        <v>0</v>
      </c>
      <c r="N270" s="10">
        <v>0</v>
      </c>
      <c r="O270" s="10">
        <v>0</v>
      </c>
      <c r="P270" s="12" t="e">
        <f>L270-#REF!</f>
        <v>#REF!</v>
      </c>
    </row>
    <row r="271" spans="1:16" ht="36" x14ac:dyDescent="0.25">
      <c r="A271" s="71"/>
      <c r="B271" s="71"/>
      <c r="C271" s="9" t="s">
        <v>10</v>
      </c>
      <c r="D271" s="10">
        <f t="shared" si="27"/>
        <v>0</v>
      </c>
      <c r="E271" s="10">
        <v>0</v>
      </c>
      <c r="F271" s="10">
        <v>0</v>
      </c>
      <c r="G271" s="10">
        <v>0</v>
      </c>
      <c r="H271" s="10">
        <v>0</v>
      </c>
      <c r="I271" s="10">
        <v>0</v>
      </c>
      <c r="J271" s="10">
        <v>0</v>
      </c>
      <c r="K271" s="10">
        <v>0</v>
      </c>
      <c r="L271" s="15">
        <v>0</v>
      </c>
      <c r="M271" s="10">
        <v>0</v>
      </c>
      <c r="N271" s="10">
        <v>0</v>
      </c>
      <c r="O271" s="10">
        <v>0</v>
      </c>
      <c r="P271" s="12" t="e">
        <f>L271-#REF!</f>
        <v>#REF!</v>
      </c>
    </row>
    <row r="272" spans="1:16" x14ac:dyDescent="0.25">
      <c r="A272" s="9"/>
      <c r="B272" s="9"/>
      <c r="C272" s="9"/>
      <c r="D272" s="10">
        <f t="shared" si="27"/>
        <v>0</v>
      </c>
      <c r="E272" s="10"/>
      <c r="F272" s="10"/>
      <c r="G272" s="10"/>
      <c r="H272" s="10"/>
      <c r="I272" s="10"/>
      <c r="J272" s="10"/>
      <c r="K272" s="10"/>
      <c r="L272" s="15"/>
      <c r="M272" s="10"/>
      <c r="N272" s="10"/>
      <c r="O272" s="10"/>
      <c r="P272" s="12" t="e">
        <f>L272-#REF!</f>
        <v>#REF!</v>
      </c>
    </row>
    <row r="273" spans="1:20" x14ac:dyDescent="0.25">
      <c r="A273" s="71" t="s">
        <v>57</v>
      </c>
      <c r="B273" s="71" t="s">
        <v>13</v>
      </c>
      <c r="C273" s="9" t="s">
        <v>6</v>
      </c>
      <c r="D273" s="10">
        <f t="shared" si="27"/>
        <v>14386.9</v>
      </c>
      <c r="E273" s="10">
        <v>1009</v>
      </c>
      <c r="F273" s="10">
        <v>650</v>
      </c>
      <c r="G273" s="10">
        <v>1432.4</v>
      </c>
      <c r="H273" s="10">
        <v>1100</v>
      </c>
      <c r="I273" s="10">
        <v>1080</v>
      </c>
      <c r="J273" s="10">
        <v>1200</v>
      </c>
      <c r="K273" s="10">
        <f>K274+K275+K276+K277+K278</f>
        <v>1115.5</v>
      </c>
      <c r="L273" s="15">
        <f>L274+L275+L276+L277+L278</f>
        <v>1700</v>
      </c>
      <c r="M273" s="10">
        <f>M274+M275+M276+M277+M278</f>
        <v>1700</v>
      </c>
      <c r="N273" s="10">
        <f>N274+N275+N276+N277+N278</f>
        <v>1700</v>
      </c>
      <c r="O273" s="10">
        <f>O274+O275+O276+O277+O278</f>
        <v>1700</v>
      </c>
      <c r="P273" s="12" t="e">
        <f>L273-#REF!</f>
        <v>#REF!</v>
      </c>
    </row>
    <row r="274" spans="1:20" x14ac:dyDescent="0.25">
      <c r="A274" s="71"/>
      <c r="B274" s="71"/>
      <c r="C274" s="9" t="s">
        <v>7</v>
      </c>
      <c r="D274" s="10">
        <f t="shared" si="27"/>
        <v>14386.9</v>
      </c>
      <c r="E274" s="10">
        <v>1009</v>
      </c>
      <c r="F274" s="10">
        <v>650</v>
      </c>
      <c r="G274" s="10">
        <v>1432.4</v>
      </c>
      <c r="H274" s="10">
        <v>1100</v>
      </c>
      <c r="I274" s="10">
        <v>1080</v>
      </c>
      <c r="J274" s="10">
        <v>1200</v>
      </c>
      <c r="K274" s="10">
        <v>1115.5</v>
      </c>
      <c r="L274" s="15">
        <v>1700</v>
      </c>
      <c r="M274" s="10">
        <v>1700</v>
      </c>
      <c r="N274" s="10">
        <v>1700</v>
      </c>
      <c r="O274" s="10">
        <v>1700</v>
      </c>
      <c r="P274" s="12" t="e">
        <f>L274-#REF!</f>
        <v>#REF!</v>
      </c>
    </row>
    <row r="275" spans="1:20" ht="24" x14ac:dyDescent="0.25">
      <c r="A275" s="71"/>
      <c r="B275" s="71"/>
      <c r="C275" s="9" t="s">
        <v>8</v>
      </c>
      <c r="D275" s="10">
        <f t="shared" si="27"/>
        <v>0</v>
      </c>
      <c r="E275" s="10">
        <v>0</v>
      </c>
      <c r="F275" s="10">
        <v>0</v>
      </c>
      <c r="G275" s="10">
        <v>0</v>
      </c>
      <c r="H275" s="10">
        <v>0</v>
      </c>
      <c r="I275" s="10">
        <v>0</v>
      </c>
      <c r="J275" s="10">
        <v>0</v>
      </c>
      <c r="K275" s="10">
        <v>0</v>
      </c>
      <c r="L275" s="15">
        <v>0</v>
      </c>
      <c r="M275" s="10">
        <v>0</v>
      </c>
      <c r="N275" s="10">
        <v>0</v>
      </c>
      <c r="O275" s="10">
        <v>0</v>
      </c>
      <c r="P275" s="12" t="e">
        <f>L275-#REF!</f>
        <v>#REF!</v>
      </c>
    </row>
    <row r="276" spans="1:20" ht="24" x14ac:dyDescent="0.25">
      <c r="A276" s="71"/>
      <c r="B276" s="71"/>
      <c r="C276" s="9" t="s">
        <v>9</v>
      </c>
      <c r="D276" s="10">
        <f t="shared" si="27"/>
        <v>0</v>
      </c>
      <c r="E276" s="10">
        <v>0</v>
      </c>
      <c r="F276" s="10">
        <v>0</v>
      </c>
      <c r="G276" s="10">
        <v>0</v>
      </c>
      <c r="H276" s="10">
        <v>0</v>
      </c>
      <c r="I276" s="10">
        <v>0</v>
      </c>
      <c r="J276" s="10">
        <v>0</v>
      </c>
      <c r="K276" s="10">
        <v>0</v>
      </c>
      <c r="L276" s="15">
        <v>0</v>
      </c>
      <c r="M276" s="10">
        <v>0</v>
      </c>
      <c r="N276" s="10">
        <v>0</v>
      </c>
      <c r="O276" s="10">
        <v>0</v>
      </c>
      <c r="P276" s="12" t="e">
        <f>L276-#REF!</f>
        <v>#REF!</v>
      </c>
    </row>
    <row r="277" spans="1:20" ht="36" x14ac:dyDescent="0.25">
      <c r="A277" s="71"/>
      <c r="B277" s="71"/>
      <c r="C277" s="9" t="s">
        <v>10</v>
      </c>
      <c r="D277" s="10">
        <f t="shared" si="27"/>
        <v>0</v>
      </c>
      <c r="E277" s="10">
        <v>0</v>
      </c>
      <c r="F277" s="10">
        <v>0</v>
      </c>
      <c r="G277" s="10">
        <v>0</v>
      </c>
      <c r="H277" s="10">
        <v>0</v>
      </c>
      <c r="I277" s="10">
        <v>0</v>
      </c>
      <c r="J277" s="10">
        <v>0</v>
      </c>
      <c r="K277" s="10">
        <v>0</v>
      </c>
      <c r="L277" s="15">
        <v>0</v>
      </c>
      <c r="M277" s="10">
        <v>0</v>
      </c>
      <c r="N277" s="10">
        <v>0</v>
      </c>
      <c r="O277" s="10">
        <v>0</v>
      </c>
      <c r="P277" s="12" t="e">
        <f>L277-#REF!</f>
        <v>#REF!</v>
      </c>
    </row>
    <row r="278" spans="1:20" x14ac:dyDescent="0.25">
      <c r="A278" s="9"/>
      <c r="B278" s="9"/>
      <c r="C278" s="9"/>
      <c r="D278" s="10">
        <f t="shared" si="27"/>
        <v>0</v>
      </c>
      <c r="E278" s="10"/>
      <c r="F278" s="10"/>
      <c r="G278" s="10"/>
      <c r="H278" s="10"/>
      <c r="I278" s="10"/>
      <c r="J278" s="10"/>
      <c r="K278" s="10"/>
      <c r="L278" s="15"/>
      <c r="M278" s="10"/>
      <c r="N278" s="10"/>
      <c r="O278" s="10"/>
      <c r="P278" s="12" t="e">
        <f>L278-#REF!</f>
        <v>#REF!</v>
      </c>
    </row>
    <row r="279" spans="1:20" x14ac:dyDescent="0.25">
      <c r="A279" s="71" t="s">
        <v>58</v>
      </c>
      <c r="B279" s="71" t="s">
        <v>13</v>
      </c>
      <c r="C279" s="9" t="s">
        <v>6</v>
      </c>
      <c r="D279" s="10">
        <f t="shared" si="27"/>
        <v>10596</v>
      </c>
      <c r="E279" s="10">
        <v>502.4</v>
      </c>
      <c r="F279" s="10">
        <v>896.1</v>
      </c>
      <c r="G279" s="10">
        <v>773</v>
      </c>
      <c r="H279" s="10">
        <v>725</v>
      </c>
      <c r="I279" s="10">
        <v>800</v>
      </c>
      <c r="J279" s="10">
        <v>1400</v>
      </c>
      <c r="K279" s="10">
        <f>K280+K281+K282+K283+K284</f>
        <v>699.5</v>
      </c>
      <c r="L279" s="15">
        <f>L280+L281+L282+L283+L284</f>
        <v>1200</v>
      </c>
      <c r="M279" s="10">
        <f>M280+M281+M282+M283+M284</f>
        <v>1200</v>
      </c>
      <c r="N279" s="10">
        <f>N280+N281+N282+N283+N284</f>
        <v>1200</v>
      </c>
      <c r="O279" s="10">
        <f>O280+O281+O282+O283+O284</f>
        <v>1200</v>
      </c>
      <c r="P279" s="12" t="e">
        <f>L279-#REF!</f>
        <v>#REF!</v>
      </c>
    </row>
    <row r="280" spans="1:20" x14ac:dyDescent="0.25">
      <c r="A280" s="71"/>
      <c r="B280" s="71"/>
      <c r="C280" s="9" t="s">
        <v>7</v>
      </c>
      <c r="D280" s="10">
        <f t="shared" si="27"/>
        <v>10596</v>
      </c>
      <c r="E280" s="10">
        <v>502.4</v>
      </c>
      <c r="F280" s="10">
        <v>896.1</v>
      </c>
      <c r="G280" s="10">
        <v>773</v>
      </c>
      <c r="H280" s="10">
        <v>725</v>
      </c>
      <c r="I280" s="10">
        <v>800</v>
      </c>
      <c r="J280" s="10">
        <v>1400</v>
      </c>
      <c r="K280" s="10">
        <v>699.5</v>
      </c>
      <c r="L280" s="15">
        <v>1200</v>
      </c>
      <c r="M280" s="10">
        <v>1200</v>
      </c>
      <c r="N280" s="10">
        <v>1200</v>
      </c>
      <c r="O280" s="10">
        <v>1200</v>
      </c>
      <c r="P280" s="12" t="e">
        <f>L280-#REF!</f>
        <v>#REF!</v>
      </c>
    </row>
    <row r="281" spans="1:20" ht="24" x14ac:dyDescent="0.25">
      <c r="A281" s="71"/>
      <c r="B281" s="71"/>
      <c r="C281" s="9" t="s">
        <v>8</v>
      </c>
      <c r="D281" s="10">
        <f t="shared" si="27"/>
        <v>0</v>
      </c>
      <c r="E281" s="10">
        <v>0</v>
      </c>
      <c r="F281" s="10">
        <v>0</v>
      </c>
      <c r="G281" s="10">
        <v>0</v>
      </c>
      <c r="H281" s="10">
        <v>0</v>
      </c>
      <c r="I281" s="10">
        <v>0</v>
      </c>
      <c r="J281" s="10">
        <v>0</v>
      </c>
      <c r="K281" s="10">
        <v>0</v>
      </c>
      <c r="L281" s="15">
        <v>0</v>
      </c>
      <c r="M281" s="10">
        <v>0</v>
      </c>
      <c r="N281" s="10">
        <v>0</v>
      </c>
      <c r="O281" s="10">
        <v>0</v>
      </c>
      <c r="P281" s="12" t="e">
        <f>L281-#REF!</f>
        <v>#REF!</v>
      </c>
    </row>
    <row r="282" spans="1:20" ht="24" x14ac:dyDescent="0.25">
      <c r="A282" s="71"/>
      <c r="B282" s="71"/>
      <c r="C282" s="9" t="s">
        <v>9</v>
      </c>
      <c r="D282" s="10">
        <f t="shared" si="27"/>
        <v>0</v>
      </c>
      <c r="E282" s="10">
        <v>0</v>
      </c>
      <c r="F282" s="10">
        <v>0</v>
      </c>
      <c r="G282" s="10">
        <v>0</v>
      </c>
      <c r="H282" s="10">
        <v>0</v>
      </c>
      <c r="I282" s="10">
        <v>0</v>
      </c>
      <c r="J282" s="10">
        <v>0</v>
      </c>
      <c r="K282" s="10">
        <v>0</v>
      </c>
      <c r="L282" s="15">
        <v>0</v>
      </c>
      <c r="M282" s="10">
        <v>0</v>
      </c>
      <c r="N282" s="10">
        <v>0</v>
      </c>
      <c r="O282" s="10">
        <v>0</v>
      </c>
      <c r="P282" s="12" t="e">
        <f>L282-#REF!</f>
        <v>#REF!</v>
      </c>
    </row>
    <row r="283" spans="1:20" ht="36" x14ac:dyDescent="0.25">
      <c r="A283" s="71"/>
      <c r="B283" s="71"/>
      <c r="C283" s="9" t="s">
        <v>10</v>
      </c>
      <c r="D283" s="10">
        <f t="shared" si="27"/>
        <v>0</v>
      </c>
      <c r="E283" s="10">
        <v>0</v>
      </c>
      <c r="F283" s="10">
        <v>0</v>
      </c>
      <c r="G283" s="10">
        <v>0</v>
      </c>
      <c r="H283" s="10">
        <v>0</v>
      </c>
      <c r="I283" s="10">
        <v>0</v>
      </c>
      <c r="J283" s="10">
        <v>0</v>
      </c>
      <c r="K283" s="10">
        <v>0</v>
      </c>
      <c r="L283" s="15">
        <v>0</v>
      </c>
      <c r="M283" s="10">
        <v>0</v>
      </c>
      <c r="N283" s="10">
        <v>0</v>
      </c>
      <c r="O283" s="10">
        <v>0</v>
      </c>
      <c r="P283" s="12" t="e">
        <f>L283-#REF!</f>
        <v>#REF!</v>
      </c>
    </row>
    <row r="284" spans="1:20" x14ac:dyDescent="0.25">
      <c r="A284" s="9"/>
      <c r="B284" s="9"/>
      <c r="C284" s="9"/>
      <c r="D284" s="10">
        <f t="shared" si="27"/>
        <v>0</v>
      </c>
      <c r="E284" s="10"/>
      <c r="F284" s="10"/>
      <c r="G284" s="10"/>
      <c r="H284" s="10"/>
      <c r="I284" s="10"/>
      <c r="J284" s="10"/>
      <c r="K284" s="10"/>
      <c r="L284" s="15"/>
      <c r="M284" s="10"/>
      <c r="N284" s="10"/>
      <c r="O284" s="10"/>
      <c r="P284" s="12" t="e">
        <f>L284-#REF!</f>
        <v>#REF!</v>
      </c>
    </row>
    <row r="285" spans="1:20" x14ac:dyDescent="0.25">
      <c r="A285" s="73" t="s">
        <v>59</v>
      </c>
      <c r="B285" s="71"/>
      <c r="C285" s="9" t="s">
        <v>6</v>
      </c>
      <c r="D285" s="20">
        <f t="shared" si="27"/>
        <v>510082.00000000006</v>
      </c>
      <c r="E285" s="10">
        <f t="shared" ref="E285:O290" si="28">E292+E298+E304</f>
        <v>16461.900000000001</v>
      </c>
      <c r="F285" s="10">
        <f t="shared" si="28"/>
        <v>11591.7</v>
      </c>
      <c r="G285" s="10">
        <f t="shared" si="28"/>
        <v>13366.6</v>
      </c>
      <c r="H285" s="10">
        <f t="shared" si="28"/>
        <v>13625.7</v>
      </c>
      <c r="I285" s="10">
        <f t="shared" si="28"/>
        <v>20738.099999999999</v>
      </c>
      <c r="J285" s="10">
        <f t="shared" si="28"/>
        <v>38667.699999999997</v>
      </c>
      <c r="K285" s="10">
        <f t="shared" si="28"/>
        <v>31377.5</v>
      </c>
      <c r="L285" s="20">
        <f>L292+L298+L304</f>
        <v>229813.2</v>
      </c>
      <c r="M285" s="10">
        <f t="shared" si="28"/>
        <v>44813.2</v>
      </c>
      <c r="N285" s="10">
        <f t="shared" si="28"/>
        <v>44813.2</v>
      </c>
      <c r="O285" s="10">
        <f t="shared" si="28"/>
        <v>44813.2</v>
      </c>
      <c r="P285" s="12" t="e">
        <f>L285-#REF!</f>
        <v>#REF!</v>
      </c>
    </row>
    <row r="286" spans="1:20" x14ac:dyDescent="0.25">
      <c r="A286" s="73"/>
      <c r="B286" s="71"/>
      <c r="C286" s="9" t="s">
        <v>7</v>
      </c>
      <c r="D286" s="20">
        <f t="shared" si="27"/>
        <v>431094.00000000006</v>
      </c>
      <c r="E286" s="10">
        <f t="shared" si="28"/>
        <v>8053.1</v>
      </c>
      <c r="F286" s="10">
        <f t="shared" si="28"/>
        <v>8008.1</v>
      </c>
      <c r="G286" s="10">
        <f t="shared" si="28"/>
        <v>7271</v>
      </c>
      <c r="H286" s="10">
        <f t="shared" si="28"/>
        <v>7525.7</v>
      </c>
      <c r="I286" s="10">
        <f t="shared" si="28"/>
        <v>14638.1</v>
      </c>
      <c r="J286" s="10">
        <f t="shared" si="28"/>
        <v>22567.7</v>
      </c>
      <c r="K286" s="10">
        <f t="shared" si="28"/>
        <v>23177.5</v>
      </c>
      <c r="L286" s="20">
        <f t="shared" si="28"/>
        <v>223713.2</v>
      </c>
      <c r="M286" s="10">
        <f t="shared" si="28"/>
        <v>38713.199999999997</v>
      </c>
      <c r="N286" s="10">
        <f t="shared" si="28"/>
        <v>38713.199999999997</v>
      </c>
      <c r="O286" s="10">
        <f t="shared" si="28"/>
        <v>38713.199999999997</v>
      </c>
      <c r="P286" s="12" t="e">
        <f>L286-#REF!</f>
        <v>#REF!</v>
      </c>
      <c r="Q286" s="1">
        <v>203713.2</v>
      </c>
      <c r="R286" s="1">
        <f>Q286-L286</f>
        <v>-20000</v>
      </c>
      <c r="S286" s="1">
        <v>510082</v>
      </c>
      <c r="T286" s="1">
        <v>431094</v>
      </c>
    </row>
    <row r="287" spans="1:20" ht="24" x14ac:dyDescent="0.25">
      <c r="A287" s="73"/>
      <c r="B287" s="71"/>
      <c r="C287" s="9" t="s">
        <v>8</v>
      </c>
      <c r="D287" s="10">
        <f t="shared" si="27"/>
        <v>1151.8</v>
      </c>
      <c r="E287" s="10">
        <f t="shared" si="28"/>
        <v>1151.8</v>
      </c>
      <c r="F287" s="10">
        <f t="shared" si="28"/>
        <v>0</v>
      </c>
      <c r="G287" s="10">
        <f t="shared" si="28"/>
        <v>0</v>
      </c>
      <c r="H287" s="10">
        <f t="shared" si="28"/>
        <v>0</v>
      </c>
      <c r="I287" s="10">
        <f t="shared" si="28"/>
        <v>0</v>
      </c>
      <c r="J287" s="10">
        <f t="shared" si="28"/>
        <v>0</v>
      </c>
      <c r="K287" s="10">
        <f t="shared" si="28"/>
        <v>0</v>
      </c>
      <c r="L287" s="15">
        <f t="shared" si="28"/>
        <v>0</v>
      </c>
      <c r="M287" s="10">
        <f t="shared" si="28"/>
        <v>0</v>
      </c>
      <c r="N287" s="10">
        <f t="shared" si="28"/>
        <v>0</v>
      </c>
      <c r="O287" s="10">
        <f t="shared" si="28"/>
        <v>0</v>
      </c>
      <c r="P287" s="12" t="e">
        <f>L287-#REF!</f>
        <v>#REF!</v>
      </c>
      <c r="T287" s="1">
        <v>229813.2</v>
      </c>
    </row>
    <row r="288" spans="1:20" ht="24" x14ac:dyDescent="0.25">
      <c r="A288" s="73"/>
      <c r="B288" s="71"/>
      <c r="C288" s="9" t="s">
        <v>9</v>
      </c>
      <c r="D288" s="10">
        <f t="shared" si="27"/>
        <v>0</v>
      </c>
      <c r="E288" s="10">
        <f t="shared" si="28"/>
        <v>0</v>
      </c>
      <c r="F288" s="10">
        <f t="shared" si="28"/>
        <v>0</v>
      </c>
      <c r="G288" s="10">
        <f t="shared" si="28"/>
        <v>0</v>
      </c>
      <c r="H288" s="10">
        <f t="shared" si="28"/>
        <v>0</v>
      </c>
      <c r="I288" s="10">
        <f t="shared" si="28"/>
        <v>0</v>
      </c>
      <c r="J288" s="10">
        <f t="shared" si="28"/>
        <v>0</v>
      </c>
      <c r="K288" s="10">
        <f t="shared" si="28"/>
        <v>0</v>
      </c>
      <c r="L288" s="15">
        <f t="shared" si="28"/>
        <v>0</v>
      </c>
      <c r="M288" s="10">
        <f t="shared" si="28"/>
        <v>0</v>
      </c>
      <c r="N288" s="10">
        <f t="shared" si="28"/>
        <v>0</v>
      </c>
      <c r="O288" s="10">
        <f t="shared" si="28"/>
        <v>0</v>
      </c>
      <c r="P288" s="12" t="e">
        <f>L288-#REF!</f>
        <v>#REF!</v>
      </c>
      <c r="T288" s="1">
        <v>223713.2</v>
      </c>
    </row>
    <row r="289" spans="1:16" ht="36" x14ac:dyDescent="0.25">
      <c r="A289" s="73"/>
      <c r="B289" s="71"/>
      <c r="C289" s="9" t="s">
        <v>10</v>
      </c>
      <c r="D289" s="10">
        <f t="shared" si="27"/>
        <v>67836.2</v>
      </c>
      <c r="E289" s="10">
        <f t="shared" si="28"/>
        <v>7257</v>
      </c>
      <c r="F289" s="10">
        <f t="shared" si="28"/>
        <v>3583.6</v>
      </c>
      <c r="G289" s="10">
        <f t="shared" si="28"/>
        <v>6095.6</v>
      </c>
      <c r="H289" s="10">
        <f t="shared" si="28"/>
        <v>6100</v>
      </c>
      <c r="I289" s="10">
        <f t="shared" si="28"/>
        <v>6100</v>
      </c>
      <c r="J289" s="10">
        <f t="shared" si="28"/>
        <v>6100</v>
      </c>
      <c r="K289" s="10">
        <f t="shared" si="28"/>
        <v>8200</v>
      </c>
      <c r="L289" s="15">
        <f t="shared" si="28"/>
        <v>6100</v>
      </c>
      <c r="M289" s="10">
        <f t="shared" si="28"/>
        <v>6100</v>
      </c>
      <c r="N289" s="10">
        <f t="shared" si="28"/>
        <v>6100</v>
      </c>
      <c r="O289" s="10">
        <f t="shared" si="28"/>
        <v>6100</v>
      </c>
      <c r="P289" s="12" t="e">
        <f>L289-#REF!</f>
        <v>#REF!</v>
      </c>
    </row>
    <row r="290" spans="1:16" ht="72" x14ac:dyDescent="0.25">
      <c r="A290" s="73"/>
      <c r="B290" s="71"/>
      <c r="C290" s="9" t="s">
        <v>11</v>
      </c>
      <c r="D290" s="10">
        <f t="shared" si="27"/>
        <v>10000</v>
      </c>
      <c r="E290" s="10">
        <f t="shared" si="28"/>
        <v>0</v>
      </c>
      <c r="F290" s="10">
        <f t="shared" si="28"/>
        <v>0</v>
      </c>
      <c r="G290" s="10">
        <f t="shared" si="28"/>
        <v>0</v>
      </c>
      <c r="H290" s="10">
        <f t="shared" si="28"/>
        <v>0</v>
      </c>
      <c r="I290" s="10">
        <f t="shared" si="28"/>
        <v>0</v>
      </c>
      <c r="J290" s="10">
        <f t="shared" si="28"/>
        <v>10000</v>
      </c>
      <c r="K290" s="10">
        <f t="shared" si="28"/>
        <v>0</v>
      </c>
      <c r="L290" s="15">
        <f t="shared" si="28"/>
        <v>0</v>
      </c>
      <c r="M290" s="10">
        <f t="shared" si="28"/>
        <v>0</v>
      </c>
      <c r="N290" s="10">
        <f t="shared" si="28"/>
        <v>0</v>
      </c>
      <c r="O290" s="10">
        <f t="shared" si="28"/>
        <v>0</v>
      </c>
      <c r="P290" s="12" t="e">
        <f>L290-#REF!</f>
        <v>#REF!</v>
      </c>
    </row>
    <row r="291" spans="1:16" x14ac:dyDescent="0.25">
      <c r="A291" s="73"/>
      <c r="B291" s="71" t="s">
        <v>12</v>
      </c>
      <c r="C291" s="71"/>
      <c r="D291" s="71"/>
      <c r="E291" s="71"/>
      <c r="F291" s="71"/>
      <c r="G291" s="71"/>
      <c r="H291" s="71"/>
      <c r="I291" s="71"/>
      <c r="J291" s="71"/>
      <c r="K291" s="71"/>
      <c r="L291" s="17"/>
      <c r="M291" s="9"/>
      <c r="N291" s="9"/>
      <c r="O291" s="9"/>
      <c r="P291" s="12" t="e">
        <f>L291-#REF!</f>
        <v>#REF!</v>
      </c>
    </row>
    <row r="292" spans="1:16" x14ac:dyDescent="0.25">
      <c r="A292" s="73"/>
      <c r="B292" s="71" t="s">
        <v>13</v>
      </c>
      <c r="C292" s="9" t="s">
        <v>6</v>
      </c>
      <c r="D292" s="10">
        <f t="shared" ref="D292:D315" si="29">SUM(E292:O292)</f>
        <v>24517.800000000003</v>
      </c>
      <c r="E292" s="10">
        <f>SUM(E293:E297)</f>
        <v>16461.900000000001</v>
      </c>
      <c r="F292" s="10">
        <f t="shared" ref="F292:O292" si="30">SUM(F293:F297)</f>
        <v>8055.9</v>
      </c>
      <c r="G292" s="10">
        <f t="shared" si="30"/>
        <v>0</v>
      </c>
      <c r="H292" s="10">
        <f t="shared" si="30"/>
        <v>0</v>
      </c>
      <c r="I292" s="10">
        <f t="shared" si="30"/>
        <v>0</v>
      </c>
      <c r="J292" s="10">
        <f t="shared" si="30"/>
        <v>0</v>
      </c>
      <c r="K292" s="10">
        <f t="shared" si="30"/>
        <v>0</v>
      </c>
      <c r="L292" s="15">
        <f t="shared" si="30"/>
        <v>0</v>
      </c>
      <c r="M292" s="10">
        <f t="shared" si="30"/>
        <v>0</v>
      </c>
      <c r="N292" s="10">
        <f t="shared" si="30"/>
        <v>0</v>
      </c>
      <c r="O292" s="10">
        <f t="shared" si="30"/>
        <v>0</v>
      </c>
      <c r="P292" s="12" t="e">
        <f>L292-#REF!</f>
        <v>#REF!</v>
      </c>
    </row>
    <row r="293" spans="1:16" x14ac:dyDescent="0.25">
      <c r="A293" s="73"/>
      <c r="B293" s="71"/>
      <c r="C293" s="9" t="s">
        <v>7</v>
      </c>
      <c r="D293" s="10">
        <f t="shared" si="29"/>
        <v>13707.3</v>
      </c>
      <c r="E293" s="10">
        <v>8053.1</v>
      </c>
      <c r="F293" s="10">
        <v>5654.2</v>
      </c>
      <c r="G293" s="10">
        <v>0</v>
      </c>
      <c r="H293" s="10">
        <v>0</v>
      </c>
      <c r="I293" s="10">
        <v>0</v>
      </c>
      <c r="J293" s="10">
        <v>0</v>
      </c>
      <c r="K293" s="10">
        <v>0</v>
      </c>
      <c r="L293" s="15">
        <v>0</v>
      </c>
      <c r="M293" s="10">
        <v>0</v>
      </c>
      <c r="N293" s="10">
        <v>0</v>
      </c>
      <c r="O293" s="10">
        <v>0</v>
      </c>
      <c r="P293" s="12" t="e">
        <f>L293-#REF!</f>
        <v>#REF!</v>
      </c>
    </row>
    <row r="294" spans="1:16" ht="24" x14ac:dyDescent="0.25">
      <c r="A294" s="73"/>
      <c r="B294" s="71"/>
      <c r="C294" s="9" t="s">
        <v>8</v>
      </c>
      <c r="D294" s="10">
        <f t="shared" si="29"/>
        <v>1151.8</v>
      </c>
      <c r="E294" s="10">
        <v>1151.8</v>
      </c>
      <c r="F294" s="10">
        <v>0</v>
      </c>
      <c r="G294" s="10">
        <v>0</v>
      </c>
      <c r="H294" s="10">
        <v>0</v>
      </c>
      <c r="I294" s="10">
        <v>0</v>
      </c>
      <c r="J294" s="10">
        <v>0</v>
      </c>
      <c r="K294" s="10">
        <v>0</v>
      </c>
      <c r="L294" s="15">
        <v>0</v>
      </c>
      <c r="M294" s="10">
        <v>0</v>
      </c>
      <c r="N294" s="10">
        <v>0</v>
      </c>
      <c r="O294" s="10">
        <v>0</v>
      </c>
      <c r="P294" s="12" t="e">
        <f>L294-#REF!</f>
        <v>#REF!</v>
      </c>
    </row>
    <row r="295" spans="1:16" ht="24" x14ac:dyDescent="0.25">
      <c r="A295" s="73"/>
      <c r="B295" s="71"/>
      <c r="C295" s="9" t="s">
        <v>9</v>
      </c>
      <c r="D295" s="10">
        <f t="shared" si="29"/>
        <v>0</v>
      </c>
      <c r="E295" s="10">
        <v>0</v>
      </c>
      <c r="F295" s="10">
        <v>0</v>
      </c>
      <c r="G295" s="10">
        <v>0</v>
      </c>
      <c r="H295" s="10">
        <v>0</v>
      </c>
      <c r="I295" s="10">
        <v>0</v>
      </c>
      <c r="J295" s="10">
        <v>0</v>
      </c>
      <c r="K295" s="10">
        <v>0</v>
      </c>
      <c r="L295" s="15">
        <v>0</v>
      </c>
      <c r="M295" s="10">
        <v>0</v>
      </c>
      <c r="N295" s="10">
        <v>0</v>
      </c>
      <c r="O295" s="10">
        <v>0</v>
      </c>
      <c r="P295" s="12" t="e">
        <f>L295-#REF!</f>
        <v>#REF!</v>
      </c>
    </row>
    <row r="296" spans="1:16" ht="36" x14ac:dyDescent="0.25">
      <c r="A296" s="73"/>
      <c r="B296" s="71"/>
      <c r="C296" s="9" t="s">
        <v>10</v>
      </c>
      <c r="D296" s="10">
        <f t="shared" si="29"/>
        <v>9658.7000000000007</v>
      </c>
      <c r="E296" s="10">
        <v>7257</v>
      </c>
      <c r="F296" s="10">
        <v>2401.6999999999998</v>
      </c>
      <c r="G296" s="10">
        <v>0</v>
      </c>
      <c r="H296" s="10">
        <v>0</v>
      </c>
      <c r="I296" s="10">
        <v>0</v>
      </c>
      <c r="J296" s="10">
        <v>0</v>
      </c>
      <c r="K296" s="10">
        <v>0</v>
      </c>
      <c r="L296" s="15">
        <v>0</v>
      </c>
      <c r="M296" s="10">
        <v>0</v>
      </c>
      <c r="N296" s="10">
        <v>0</v>
      </c>
      <c r="O296" s="10">
        <v>0</v>
      </c>
      <c r="P296" s="12" t="e">
        <f>L296-#REF!</f>
        <v>#REF!</v>
      </c>
    </row>
    <row r="297" spans="1:16" x14ac:dyDescent="0.25">
      <c r="A297" s="73"/>
      <c r="B297" s="9"/>
      <c r="C297" s="9"/>
      <c r="D297" s="10">
        <f t="shared" si="29"/>
        <v>0</v>
      </c>
      <c r="E297" s="10"/>
      <c r="F297" s="10"/>
      <c r="G297" s="10"/>
      <c r="H297" s="10"/>
      <c r="I297" s="10"/>
      <c r="J297" s="10"/>
      <c r="K297" s="10"/>
      <c r="L297" s="15"/>
      <c r="M297" s="10"/>
      <c r="N297" s="10"/>
      <c r="O297" s="10"/>
      <c r="P297" s="12" t="e">
        <f>L297-#REF!</f>
        <v>#REF!</v>
      </c>
    </row>
    <row r="298" spans="1:16" x14ac:dyDescent="0.25">
      <c r="A298" s="73"/>
      <c r="B298" s="71" t="s">
        <v>16</v>
      </c>
      <c r="C298" s="9" t="s">
        <v>6</v>
      </c>
      <c r="D298" s="10">
        <f t="shared" si="29"/>
        <v>320564.2</v>
      </c>
      <c r="E298" s="10">
        <f>SUM(E299:E303)</f>
        <v>0</v>
      </c>
      <c r="F298" s="10">
        <f t="shared" ref="F298:O298" si="31">SUM(F299:F303)</f>
        <v>3535.8</v>
      </c>
      <c r="G298" s="10">
        <f t="shared" si="31"/>
        <v>13366.6</v>
      </c>
      <c r="H298" s="10">
        <f t="shared" si="31"/>
        <v>13625.7</v>
      </c>
      <c r="I298" s="10">
        <f t="shared" si="31"/>
        <v>20738.099999999999</v>
      </c>
      <c r="J298" s="10">
        <f t="shared" si="31"/>
        <v>38667.699999999997</v>
      </c>
      <c r="K298" s="10">
        <f t="shared" si="31"/>
        <v>31377.5</v>
      </c>
      <c r="L298" s="15">
        <f>SUM(L299:L303)</f>
        <v>64813.2</v>
      </c>
      <c r="M298" s="10">
        <f t="shared" si="31"/>
        <v>44813.2</v>
      </c>
      <c r="N298" s="10">
        <f t="shared" si="31"/>
        <v>44813.2</v>
      </c>
      <c r="O298" s="10">
        <f t="shared" si="31"/>
        <v>44813.2</v>
      </c>
      <c r="P298" s="12" t="e">
        <f>L298-#REF!</f>
        <v>#REF!</v>
      </c>
    </row>
    <row r="299" spans="1:16" x14ac:dyDescent="0.25">
      <c r="A299" s="73"/>
      <c r="B299" s="71"/>
      <c r="C299" s="9" t="s">
        <v>7</v>
      </c>
      <c r="D299" s="10">
        <f t="shared" si="29"/>
        <v>252386.7</v>
      </c>
      <c r="E299" s="10">
        <v>0</v>
      </c>
      <c r="F299" s="10">
        <v>2353.9</v>
      </c>
      <c r="G299" s="10">
        <v>7271</v>
      </c>
      <c r="H299" s="10">
        <v>7525.7</v>
      </c>
      <c r="I299" s="10">
        <v>14638.1</v>
      </c>
      <c r="J299" s="10">
        <v>22567.7</v>
      </c>
      <c r="K299" s="10">
        <v>23177.5</v>
      </c>
      <c r="L299" s="15">
        <f>L311+L343</f>
        <v>58713.2</v>
      </c>
      <c r="M299" s="10">
        <v>38713.199999999997</v>
      </c>
      <c r="N299" s="10">
        <v>38713.199999999997</v>
      </c>
      <c r="O299" s="10">
        <v>38713.199999999997</v>
      </c>
      <c r="P299" s="12" t="e">
        <f>L299-#REF!</f>
        <v>#REF!</v>
      </c>
    </row>
    <row r="300" spans="1:16" ht="24" x14ac:dyDescent="0.25">
      <c r="A300" s="73"/>
      <c r="B300" s="71"/>
      <c r="C300" s="9" t="s">
        <v>8</v>
      </c>
      <c r="D300" s="10">
        <f t="shared" si="29"/>
        <v>0</v>
      </c>
      <c r="E300" s="10">
        <v>0</v>
      </c>
      <c r="F300" s="10">
        <v>0</v>
      </c>
      <c r="G300" s="10">
        <v>0</v>
      </c>
      <c r="H300" s="10">
        <v>0</v>
      </c>
      <c r="I300" s="10">
        <v>0</v>
      </c>
      <c r="J300" s="10">
        <v>0</v>
      </c>
      <c r="K300" s="10">
        <v>0</v>
      </c>
      <c r="L300" s="15">
        <v>0</v>
      </c>
      <c r="M300" s="10">
        <v>0</v>
      </c>
      <c r="N300" s="10">
        <v>0</v>
      </c>
      <c r="O300" s="10">
        <v>0</v>
      </c>
      <c r="P300" s="12" t="e">
        <f>L300-#REF!</f>
        <v>#REF!</v>
      </c>
    </row>
    <row r="301" spans="1:16" ht="24" x14ac:dyDescent="0.25">
      <c r="A301" s="73"/>
      <c r="B301" s="71"/>
      <c r="C301" s="9" t="s">
        <v>9</v>
      </c>
      <c r="D301" s="10">
        <f t="shared" si="29"/>
        <v>0</v>
      </c>
      <c r="E301" s="10">
        <v>0</v>
      </c>
      <c r="F301" s="10">
        <v>0</v>
      </c>
      <c r="G301" s="10">
        <v>0</v>
      </c>
      <c r="H301" s="10">
        <v>0</v>
      </c>
      <c r="I301" s="10">
        <v>0</v>
      </c>
      <c r="J301" s="10">
        <v>0</v>
      </c>
      <c r="K301" s="10">
        <v>0</v>
      </c>
      <c r="L301" s="15">
        <v>0</v>
      </c>
      <c r="M301" s="10">
        <v>0</v>
      </c>
      <c r="N301" s="10">
        <v>0</v>
      </c>
      <c r="O301" s="10">
        <v>0</v>
      </c>
      <c r="P301" s="12" t="e">
        <f>L301-#REF!</f>
        <v>#REF!</v>
      </c>
    </row>
    <row r="302" spans="1:16" ht="36" x14ac:dyDescent="0.25">
      <c r="A302" s="73"/>
      <c r="B302" s="71"/>
      <c r="C302" s="9" t="s">
        <v>10</v>
      </c>
      <c r="D302" s="10">
        <f t="shared" si="29"/>
        <v>58177.5</v>
      </c>
      <c r="E302" s="10">
        <v>0</v>
      </c>
      <c r="F302" s="10">
        <v>1181.9000000000001</v>
      </c>
      <c r="G302" s="10">
        <v>6095.6</v>
      </c>
      <c r="H302" s="10">
        <v>6100</v>
      </c>
      <c r="I302" s="10">
        <v>6100</v>
      </c>
      <c r="J302" s="10">
        <v>6100</v>
      </c>
      <c r="K302" s="10">
        <v>8200</v>
      </c>
      <c r="L302" s="15">
        <v>6100</v>
      </c>
      <c r="M302" s="10">
        <v>6100</v>
      </c>
      <c r="N302" s="10">
        <v>6100</v>
      </c>
      <c r="O302" s="10">
        <v>6100</v>
      </c>
      <c r="P302" s="12" t="e">
        <f>L302-#REF!</f>
        <v>#REF!</v>
      </c>
    </row>
    <row r="303" spans="1:16" ht="72" x14ac:dyDescent="0.25">
      <c r="A303" s="73"/>
      <c r="B303" s="71"/>
      <c r="C303" s="9" t="s">
        <v>11</v>
      </c>
      <c r="D303" s="10">
        <f t="shared" si="29"/>
        <v>10000</v>
      </c>
      <c r="E303" s="10">
        <v>0</v>
      </c>
      <c r="F303" s="10">
        <v>0</v>
      </c>
      <c r="G303" s="10">
        <v>0</v>
      </c>
      <c r="H303" s="10">
        <v>0</v>
      </c>
      <c r="I303" s="10">
        <v>0</v>
      </c>
      <c r="J303" s="10">
        <v>10000</v>
      </c>
      <c r="K303" s="10">
        <v>0</v>
      </c>
      <c r="L303" s="15">
        <v>0</v>
      </c>
      <c r="M303" s="10">
        <v>0</v>
      </c>
      <c r="N303" s="10">
        <v>0</v>
      </c>
      <c r="O303" s="10">
        <v>0</v>
      </c>
      <c r="P303" s="12" t="e">
        <f>L303-#REF!</f>
        <v>#REF!</v>
      </c>
    </row>
    <row r="304" spans="1:16" x14ac:dyDescent="0.25">
      <c r="A304" s="73"/>
      <c r="B304" s="71" t="s">
        <v>165</v>
      </c>
      <c r="C304" s="9" t="s">
        <v>6</v>
      </c>
      <c r="D304" s="20">
        <f t="shared" si="29"/>
        <v>165000</v>
      </c>
      <c r="E304" s="10">
        <f>SUM(E305:E309)</f>
        <v>0</v>
      </c>
      <c r="F304" s="10">
        <f t="shared" ref="F304:K304" si="32">SUM(F305:F309)</f>
        <v>0</v>
      </c>
      <c r="G304" s="10">
        <f t="shared" si="32"/>
        <v>0</v>
      </c>
      <c r="H304" s="10">
        <f t="shared" si="32"/>
        <v>0</v>
      </c>
      <c r="I304" s="10">
        <f t="shared" si="32"/>
        <v>0</v>
      </c>
      <c r="J304" s="10">
        <f t="shared" si="32"/>
        <v>0</v>
      </c>
      <c r="K304" s="10">
        <f t="shared" si="32"/>
        <v>0</v>
      </c>
      <c r="L304" s="20">
        <f>L431</f>
        <v>165000</v>
      </c>
      <c r="M304" s="10">
        <f t="shared" ref="M304:O304" si="33">M431</f>
        <v>0</v>
      </c>
      <c r="N304" s="10">
        <f t="shared" si="33"/>
        <v>0</v>
      </c>
      <c r="O304" s="10">
        <f t="shared" si="33"/>
        <v>0</v>
      </c>
      <c r="P304" s="12" t="e">
        <f>L304-#REF!</f>
        <v>#REF!</v>
      </c>
    </row>
    <row r="305" spans="1:16" x14ac:dyDescent="0.25">
      <c r="A305" s="73"/>
      <c r="B305" s="71"/>
      <c r="C305" s="9" t="s">
        <v>7</v>
      </c>
      <c r="D305" s="20">
        <f t="shared" si="29"/>
        <v>165000</v>
      </c>
      <c r="E305" s="10">
        <v>0</v>
      </c>
      <c r="F305" s="10">
        <v>0</v>
      </c>
      <c r="G305" s="10">
        <v>0</v>
      </c>
      <c r="H305" s="10">
        <v>0</v>
      </c>
      <c r="I305" s="10">
        <v>0</v>
      </c>
      <c r="J305" s="10">
        <v>0</v>
      </c>
      <c r="K305" s="10">
        <v>0</v>
      </c>
      <c r="L305" s="20">
        <f t="shared" ref="L305:O308" si="34">L432</f>
        <v>165000</v>
      </c>
      <c r="M305" s="10">
        <f t="shared" si="34"/>
        <v>0</v>
      </c>
      <c r="N305" s="10">
        <f t="shared" si="34"/>
        <v>0</v>
      </c>
      <c r="O305" s="10">
        <f t="shared" si="34"/>
        <v>0</v>
      </c>
      <c r="P305" s="12" t="e">
        <f>L305-#REF!</f>
        <v>#REF!</v>
      </c>
    </row>
    <row r="306" spans="1:16" ht="24" x14ac:dyDescent="0.25">
      <c r="A306" s="73"/>
      <c r="B306" s="71"/>
      <c r="C306" s="9" t="s">
        <v>8</v>
      </c>
      <c r="D306" s="10">
        <f t="shared" si="29"/>
        <v>0</v>
      </c>
      <c r="E306" s="10">
        <v>0</v>
      </c>
      <c r="F306" s="10">
        <v>0</v>
      </c>
      <c r="G306" s="10">
        <v>0</v>
      </c>
      <c r="H306" s="10">
        <v>0</v>
      </c>
      <c r="I306" s="10">
        <v>0</v>
      </c>
      <c r="J306" s="10">
        <v>0</v>
      </c>
      <c r="K306" s="10">
        <v>0</v>
      </c>
      <c r="L306" s="15">
        <f t="shared" si="34"/>
        <v>0</v>
      </c>
      <c r="M306" s="10">
        <f t="shared" si="34"/>
        <v>0</v>
      </c>
      <c r="N306" s="10">
        <f t="shared" si="34"/>
        <v>0</v>
      </c>
      <c r="O306" s="10">
        <f t="shared" si="34"/>
        <v>0</v>
      </c>
      <c r="P306" s="12" t="e">
        <f>L306-#REF!</f>
        <v>#REF!</v>
      </c>
    </row>
    <row r="307" spans="1:16" ht="24" x14ac:dyDescent="0.25">
      <c r="A307" s="73"/>
      <c r="B307" s="71"/>
      <c r="C307" s="9" t="s">
        <v>9</v>
      </c>
      <c r="D307" s="10">
        <f t="shared" si="29"/>
        <v>0</v>
      </c>
      <c r="E307" s="10">
        <v>0</v>
      </c>
      <c r="F307" s="10">
        <v>0</v>
      </c>
      <c r="G307" s="10">
        <v>0</v>
      </c>
      <c r="H307" s="10">
        <v>0</v>
      </c>
      <c r="I307" s="10">
        <v>0</v>
      </c>
      <c r="J307" s="10">
        <v>0</v>
      </c>
      <c r="K307" s="10">
        <v>0</v>
      </c>
      <c r="L307" s="15">
        <f t="shared" si="34"/>
        <v>0</v>
      </c>
      <c r="M307" s="10">
        <f t="shared" si="34"/>
        <v>0</v>
      </c>
      <c r="N307" s="10">
        <f t="shared" si="34"/>
        <v>0</v>
      </c>
      <c r="O307" s="10">
        <f t="shared" si="34"/>
        <v>0</v>
      </c>
      <c r="P307" s="12" t="e">
        <f>L307-#REF!</f>
        <v>#REF!</v>
      </c>
    </row>
    <row r="308" spans="1:16" ht="36" x14ac:dyDescent="0.25">
      <c r="A308" s="73"/>
      <c r="B308" s="71"/>
      <c r="C308" s="9" t="s">
        <v>10</v>
      </c>
      <c r="D308" s="10">
        <f t="shared" si="29"/>
        <v>0</v>
      </c>
      <c r="E308" s="10">
        <v>0</v>
      </c>
      <c r="F308" s="10">
        <v>0</v>
      </c>
      <c r="G308" s="10">
        <v>0</v>
      </c>
      <c r="H308" s="10">
        <v>0</v>
      </c>
      <c r="I308" s="10">
        <v>0</v>
      </c>
      <c r="J308" s="10">
        <v>0</v>
      </c>
      <c r="K308" s="10">
        <v>0</v>
      </c>
      <c r="L308" s="15">
        <f t="shared" si="34"/>
        <v>0</v>
      </c>
      <c r="M308" s="10">
        <f t="shared" si="34"/>
        <v>0</v>
      </c>
      <c r="N308" s="10">
        <f t="shared" si="34"/>
        <v>0</v>
      </c>
      <c r="O308" s="10">
        <f t="shared" si="34"/>
        <v>0</v>
      </c>
      <c r="P308" s="12" t="e">
        <f>L308-#REF!</f>
        <v>#REF!</v>
      </c>
    </row>
    <row r="309" spans="1:16" x14ac:dyDescent="0.25">
      <c r="A309" s="11"/>
      <c r="B309" s="9"/>
      <c r="C309" s="9"/>
      <c r="D309" s="10">
        <f t="shared" si="29"/>
        <v>0</v>
      </c>
      <c r="E309" s="10"/>
      <c r="F309" s="10"/>
      <c r="G309" s="10"/>
      <c r="H309" s="10"/>
      <c r="I309" s="10"/>
      <c r="J309" s="10"/>
      <c r="K309" s="10"/>
      <c r="L309" s="15"/>
      <c r="M309" s="10"/>
      <c r="N309" s="10"/>
      <c r="O309" s="10"/>
      <c r="P309" s="12" t="e">
        <f>L309-#REF!</f>
        <v>#REF!</v>
      </c>
    </row>
    <row r="310" spans="1:16" x14ac:dyDescent="0.25">
      <c r="A310" s="71" t="s">
        <v>61</v>
      </c>
      <c r="B310" s="71"/>
      <c r="C310" s="9" t="s">
        <v>6</v>
      </c>
      <c r="D310" s="10">
        <f t="shared" si="29"/>
        <v>312148.40000000002</v>
      </c>
      <c r="E310" s="10">
        <f t="shared" ref="E310:O315" si="35">E317+E323</f>
        <v>15111.900000000001</v>
      </c>
      <c r="F310" s="10">
        <f t="shared" si="35"/>
        <v>11591.7</v>
      </c>
      <c r="G310" s="10">
        <f t="shared" si="35"/>
        <v>13366.6</v>
      </c>
      <c r="H310" s="10">
        <f t="shared" si="35"/>
        <v>13625.7</v>
      </c>
      <c r="I310" s="10">
        <f t="shared" si="35"/>
        <v>20654.5</v>
      </c>
      <c r="J310" s="10">
        <f t="shared" si="35"/>
        <v>27167.7</v>
      </c>
      <c r="K310" s="10">
        <f t="shared" si="35"/>
        <v>31377.5</v>
      </c>
      <c r="L310" s="15">
        <f>L317+L323</f>
        <v>44813.2</v>
      </c>
      <c r="M310" s="10">
        <f t="shared" si="35"/>
        <v>44813.2</v>
      </c>
      <c r="N310" s="10">
        <f t="shared" si="35"/>
        <v>44813.2</v>
      </c>
      <c r="O310" s="10">
        <f t="shared" si="35"/>
        <v>44813.2</v>
      </c>
      <c r="P310" s="12" t="e">
        <f>L310-#REF!</f>
        <v>#REF!</v>
      </c>
    </row>
    <row r="311" spans="1:16" x14ac:dyDescent="0.25">
      <c r="A311" s="71"/>
      <c r="B311" s="71"/>
      <c r="C311" s="9" t="s">
        <v>7</v>
      </c>
      <c r="D311" s="10">
        <f t="shared" si="29"/>
        <v>243160.40000000002</v>
      </c>
      <c r="E311" s="10">
        <f t="shared" si="35"/>
        <v>6703.1</v>
      </c>
      <c r="F311" s="10">
        <f t="shared" si="35"/>
        <v>8008.1</v>
      </c>
      <c r="G311" s="10">
        <f t="shared" si="35"/>
        <v>7271</v>
      </c>
      <c r="H311" s="10">
        <f t="shared" si="35"/>
        <v>7525.7</v>
      </c>
      <c r="I311" s="10">
        <f t="shared" si="35"/>
        <v>14554.5</v>
      </c>
      <c r="J311" s="10">
        <f t="shared" si="35"/>
        <v>21067.7</v>
      </c>
      <c r="K311" s="10">
        <f t="shared" si="35"/>
        <v>23177.5</v>
      </c>
      <c r="L311" s="15">
        <f t="shared" si="35"/>
        <v>38713.199999999997</v>
      </c>
      <c r="M311" s="10">
        <f t="shared" si="35"/>
        <v>38713.199999999997</v>
      </c>
      <c r="N311" s="10">
        <f t="shared" si="35"/>
        <v>38713.199999999997</v>
      </c>
      <c r="O311" s="10">
        <f t="shared" si="35"/>
        <v>38713.199999999997</v>
      </c>
      <c r="P311" s="12" t="e">
        <f>L311-#REF!</f>
        <v>#REF!</v>
      </c>
    </row>
    <row r="312" spans="1:16" ht="24" x14ac:dyDescent="0.25">
      <c r="A312" s="71"/>
      <c r="B312" s="71"/>
      <c r="C312" s="9" t="s">
        <v>8</v>
      </c>
      <c r="D312" s="10">
        <f t="shared" si="29"/>
        <v>1151.8</v>
      </c>
      <c r="E312" s="10">
        <f t="shared" si="35"/>
        <v>1151.8</v>
      </c>
      <c r="F312" s="10">
        <f t="shared" si="35"/>
        <v>0</v>
      </c>
      <c r="G312" s="10">
        <f t="shared" si="35"/>
        <v>0</v>
      </c>
      <c r="H312" s="10">
        <f t="shared" si="35"/>
        <v>0</v>
      </c>
      <c r="I312" s="10">
        <f t="shared" si="35"/>
        <v>0</v>
      </c>
      <c r="J312" s="10">
        <f t="shared" si="35"/>
        <v>0</v>
      </c>
      <c r="K312" s="10">
        <f t="shared" si="35"/>
        <v>0</v>
      </c>
      <c r="L312" s="15">
        <f t="shared" si="35"/>
        <v>0</v>
      </c>
      <c r="M312" s="10">
        <f t="shared" si="35"/>
        <v>0</v>
      </c>
      <c r="N312" s="10">
        <f t="shared" si="35"/>
        <v>0</v>
      </c>
      <c r="O312" s="10">
        <f t="shared" si="35"/>
        <v>0</v>
      </c>
      <c r="P312" s="12" t="e">
        <f>L312-#REF!</f>
        <v>#REF!</v>
      </c>
    </row>
    <row r="313" spans="1:16" ht="24" x14ac:dyDescent="0.25">
      <c r="A313" s="71"/>
      <c r="B313" s="71"/>
      <c r="C313" s="9" t="s">
        <v>9</v>
      </c>
      <c r="D313" s="10">
        <f t="shared" si="29"/>
        <v>0</v>
      </c>
      <c r="E313" s="10">
        <f t="shared" si="35"/>
        <v>0</v>
      </c>
      <c r="F313" s="10">
        <f t="shared" si="35"/>
        <v>0</v>
      </c>
      <c r="G313" s="10">
        <f t="shared" si="35"/>
        <v>0</v>
      </c>
      <c r="H313" s="10">
        <f t="shared" si="35"/>
        <v>0</v>
      </c>
      <c r="I313" s="10">
        <f t="shared" si="35"/>
        <v>0</v>
      </c>
      <c r="J313" s="10">
        <f t="shared" si="35"/>
        <v>0</v>
      </c>
      <c r="K313" s="10">
        <f t="shared" si="35"/>
        <v>0</v>
      </c>
      <c r="L313" s="15">
        <f t="shared" si="35"/>
        <v>0</v>
      </c>
      <c r="M313" s="10">
        <f t="shared" si="35"/>
        <v>0</v>
      </c>
      <c r="N313" s="10">
        <f t="shared" si="35"/>
        <v>0</v>
      </c>
      <c r="O313" s="10">
        <f t="shared" si="35"/>
        <v>0</v>
      </c>
      <c r="P313" s="12" t="e">
        <f>L313-#REF!</f>
        <v>#REF!</v>
      </c>
    </row>
    <row r="314" spans="1:16" ht="36" x14ac:dyDescent="0.25">
      <c r="A314" s="71"/>
      <c r="B314" s="71"/>
      <c r="C314" s="9" t="s">
        <v>10</v>
      </c>
      <c r="D314" s="10">
        <f t="shared" si="29"/>
        <v>67836.2</v>
      </c>
      <c r="E314" s="10">
        <f t="shared" si="35"/>
        <v>7257</v>
      </c>
      <c r="F314" s="10">
        <f t="shared" si="35"/>
        <v>3583.6</v>
      </c>
      <c r="G314" s="10">
        <f t="shared" si="35"/>
        <v>6095.6</v>
      </c>
      <c r="H314" s="10">
        <f t="shared" si="35"/>
        <v>6100</v>
      </c>
      <c r="I314" s="10">
        <f t="shared" si="35"/>
        <v>6100</v>
      </c>
      <c r="J314" s="10">
        <f t="shared" si="35"/>
        <v>6100</v>
      </c>
      <c r="K314" s="10">
        <f t="shared" si="35"/>
        <v>8200</v>
      </c>
      <c r="L314" s="15">
        <f t="shared" si="35"/>
        <v>6100</v>
      </c>
      <c r="M314" s="10">
        <f t="shared" si="35"/>
        <v>6100</v>
      </c>
      <c r="N314" s="10">
        <f t="shared" si="35"/>
        <v>6100</v>
      </c>
      <c r="O314" s="10">
        <f t="shared" si="35"/>
        <v>6100</v>
      </c>
      <c r="P314" s="12" t="e">
        <f>L314-#REF!</f>
        <v>#REF!</v>
      </c>
    </row>
    <row r="315" spans="1:16" x14ac:dyDescent="0.25">
      <c r="A315" s="71"/>
      <c r="B315" s="9"/>
      <c r="C315" s="9"/>
      <c r="D315" s="10">
        <f t="shared" si="29"/>
        <v>0</v>
      </c>
      <c r="E315" s="10">
        <f t="shared" si="35"/>
        <v>0</v>
      </c>
      <c r="F315" s="10">
        <f t="shared" si="35"/>
        <v>0</v>
      </c>
      <c r="G315" s="10">
        <f t="shared" si="35"/>
        <v>0</v>
      </c>
      <c r="H315" s="10">
        <f t="shared" si="35"/>
        <v>0</v>
      </c>
      <c r="I315" s="10">
        <f t="shared" si="35"/>
        <v>0</v>
      </c>
      <c r="J315" s="10">
        <f t="shared" si="35"/>
        <v>0</v>
      </c>
      <c r="K315" s="10">
        <f t="shared" si="35"/>
        <v>0</v>
      </c>
      <c r="L315" s="15">
        <f t="shared" si="35"/>
        <v>0</v>
      </c>
      <c r="M315" s="10">
        <f t="shared" si="35"/>
        <v>0</v>
      </c>
      <c r="N315" s="10">
        <f t="shared" si="35"/>
        <v>0</v>
      </c>
      <c r="O315" s="10">
        <f t="shared" si="35"/>
        <v>0</v>
      </c>
      <c r="P315" s="12" t="e">
        <f>L315-#REF!</f>
        <v>#REF!</v>
      </c>
    </row>
    <row r="316" spans="1:16" x14ac:dyDescent="0.25">
      <c r="A316" s="71"/>
      <c r="B316" s="71" t="s">
        <v>12</v>
      </c>
      <c r="C316" s="71"/>
      <c r="D316" s="71"/>
      <c r="E316" s="71"/>
      <c r="F316" s="71"/>
      <c r="G316" s="71"/>
      <c r="H316" s="71"/>
      <c r="I316" s="71"/>
      <c r="J316" s="71"/>
      <c r="K316" s="71"/>
      <c r="L316" s="17"/>
      <c r="M316" s="9"/>
      <c r="N316" s="9"/>
      <c r="O316" s="9"/>
      <c r="P316" s="12" t="e">
        <f>L316-#REF!</f>
        <v>#REF!</v>
      </c>
    </row>
    <row r="317" spans="1:16" x14ac:dyDescent="0.25">
      <c r="A317" s="71"/>
      <c r="B317" s="71" t="s">
        <v>13</v>
      </c>
      <c r="C317" s="9" t="s">
        <v>6</v>
      </c>
      <c r="D317" s="10">
        <f t="shared" ref="D317:D334" si="36">SUM(E317:O317)</f>
        <v>23167.800000000003</v>
      </c>
      <c r="E317" s="10">
        <f>SUM(E318:E322)</f>
        <v>15111.900000000001</v>
      </c>
      <c r="F317" s="10">
        <f t="shared" ref="F317:O317" si="37">SUM(F318:F322)</f>
        <v>8055.9</v>
      </c>
      <c r="G317" s="10">
        <f t="shared" si="37"/>
        <v>0</v>
      </c>
      <c r="H317" s="10">
        <f t="shared" si="37"/>
        <v>0</v>
      </c>
      <c r="I317" s="10">
        <f t="shared" si="37"/>
        <v>0</v>
      </c>
      <c r="J317" s="10">
        <f t="shared" si="37"/>
        <v>0</v>
      </c>
      <c r="K317" s="10">
        <f t="shared" si="37"/>
        <v>0</v>
      </c>
      <c r="L317" s="15">
        <f t="shared" si="37"/>
        <v>0</v>
      </c>
      <c r="M317" s="10">
        <f t="shared" si="37"/>
        <v>0</v>
      </c>
      <c r="N317" s="10">
        <f t="shared" si="37"/>
        <v>0</v>
      </c>
      <c r="O317" s="10">
        <f t="shared" si="37"/>
        <v>0</v>
      </c>
      <c r="P317" s="12" t="e">
        <f>L317-#REF!</f>
        <v>#REF!</v>
      </c>
    </row>
    <row r="318" spans="1:16" x14ac:dyDescent="0.25">
      <c r="A318" s="71"/>
      <c r="B318" s="71"/>
      <c r="C318" s="9" t="s">
        <v>7</v>
      </c>
      <c r="D318" s="10">
        <f t="shared" si="36"/>
        <v>12357.3</v>
      </c>
      <c r="E318" s="10">
        <v>6703.1</v>
      </c>
      <c r="F318" s="10">
        <v>5654.2</v>
      </c>
      <c r="G318" s="10">
        <v>0</v>
      </c>
      <c r="H318" s="10">
        <v>0</v>
      </c>
      <c r="I318" s="10">
        <v>0</v>
      </c>
      <c r="J318" s="10">
        <v>0</v>
      </c>
      <c r="K318" s="10">
        <v>0</v>
      </c>
      <c r="L318" s="15">
        <v>0</v>
      </c>
      <c r="M318" s="10">
        <v>0</v>
      </c>
      <c r="N318" s="10">
        <v>0</v>
      </c>
      <c r="O318" s="10">
        <v>0</v>
      </c>
      <c r="P318" s="12" t="e">
        <f>L318-#REF!</f>
        <v>#REF!</v>
      </c>
    </row>
    <row r="319" spans="1:16" ht="24" x14ac:dyDescent="0.25">
      <c r="A319" s="71"/>
      <c r="B319" s="71"/>
      <c r="C319" s="9" t="s">
        <v>8</v>
      </c>
      <c r="D319" s="10">
        <f t="shared" si="36"/>
        <v>1151.8</v>
      </c>
      <c r="E319" s="10">
        <v>1151.8</v>
      </c>
      <c r="F319" s="10">
        <v>0</v>
      </c>
      <c r="G319" s="10">
        <v>0</v>
      </c>
      <c r="H319" s="10">
        <v>0</v>
      </c>
      <c r="I319" s="10">
        <v>0</v>
      </c>
      <c r="J319" s="10">
        <v>0</v>
      </c>
      <c r="K319" s="10">
        <v>0</v>
      </c>
      <c r="L319" s="15">
        <v>0</v>
      </c>
      <c r="M319" s="10">
        <v>0</v>
      </c>
      <c r="N319" s="10">
        <v>0</v>
      </c>
      <c r="O319" s="10">
        <v>0</v>
      </c>
      <c r="P319" s="12" t="e">
        <f>L319-#REF!</f>
        <v>#REF!</v>
      </c>
    </row>
    <row r="320" spans="1:16" ht="24" x14ac:dyDescent="0.25">
      <c r="A320" s="71"/>
      <c r="B320" s="71"/>
      <c r="C320" s="9" t="s">
        <v>9</v>
      </c>
      <c r="D320" s="10">
        <f t="shared" si="36"/>
        <v>0</v>
      </c>
      <c r="E320" s="10">
        <v>0</v>
      </c>
      <c r="F320" s="10">
        <v>0</v>
      </c>
      <c r="G320" s="10">
        <v>0</v>
      </c>
      <c r="H320" s="10">
        <v>0</v>
      </c>
      <c r="I320" s="10">
        <v>0</v>
      </c>
      <c r="J320" s="10">
        <v>0</v>
      </c>
      <c r="K320" s="10">
        <v>0</v>
      </c>
      <c r="L320" s="15">
        <v>0</v>
      </c>
      <c r="M320" s="10">
        <v>0</v>
      </c>
      <c r="N320" s="10">
        <v>0</v>
      </c>
      <c r="O320" s="10">
        <v>0</v>
      </c>
      <c r="P320" s="12" t="e">
        <f>L320-#REF!</f>
        <v>#REF!</v>
      </c>
    </row>
    <row r="321" spans="1:16" ht="36" x14ac:dyDescent="0.25">
      <c r="A321" s="71"/>
      <c r="B321" s="71"/>
      <c r="C321" s="9" t="s">
        <v>10</v>
      </c>
      <c r="D321" s="10">
        <f t="shared" si="36"/>
        <v>9658.7000000000007</v>
      </c>
      <c r="E321" s="10">
        <v>7257</v>
      </c>
      <c r="F321" s="10">
        <v>2401.6999999999998</v>
      </c>
      <c r="G321" s="10">
        <v>0</v>
      </c>
      <c r="H321" s="10">
        <v>0</v>
      </c>
      <c r="I321" s="10">
        <v>0</v>
      </c>
      <c r="J321" s="10">
        <v>0</v>
      </c>
      <c r="K321" s="10">
        <v>0</v>
      </c>
      <c r="L321" s="15">
        <v>0</v>
      </c>
      <c r="M321" s="10">
        <v>0</v>
      </c>
      <c r="N321" s="10">
        <v>0</v>
      </c>
      <c r="O321" s="10">
        <v>0</v>
      </c>
      <c r="P321" s="12" t="e">
        <f>L321-#REF!</f>
        <v>#REF!</v>
      </c>
    </row>
    <row r="322" spans="1:16" x14ac:dyDescent="0.25">
      <c r="A322" s="71"/>
      <c r="B322" s="9"/>
      <c r="C322" s="9"/>
      <c r="D322" s="10">
        <f t="shared" si="36"/>
        <v>0</v>
      </c>
      <c r="E322" s="10"/>
      <c r="F322" s="10"/>
      <c r="G322" s="10"/>
      <c r="H322" s="10"/>
      <c r="I322" s="10"/>
      <c r="J322" s="10"/>
      <c r="K322" s="10"/>
      <c r="L322" s="15"/>
      <c r="M322" s="10"/>
      <c r="N322" s="10"/>
      <c r="O322" s="10"/>
      <c r="P322" s="12" t="e">
        <f>L322-#REF!</f>
        <v>#REF!</v>
      </c>
    </row>
    <row r="323" spans="1:16" x14ac:dyDescent="0.25">
      <c r="A323" s="71"/>
      <c r="B323" s="71" t="s">
        <v>16</v>
      </c>
      <c r="C323" s="9" t="s">
        <v>6</v>
      </c>
      <c r="D323" s="10">
        <f t="shared" si="36"/>
        <v>288980.60000000003</v>
      </c>
      <c r="E323" s="10">
        <f>SUM(E324:E328)</f>
        <v>0</v>
      </c>
      <c r="F323" s="10">
        <f t="shared" ref="F323:O323" si="38">SUM(F324:F328)</f>
        <v>3535.8</v>
      </c>
      <c r="G323" s="10">
        <f t="shared" si="38"/>
        <v>13366.6</v>
      </c>
      <c r="H323" s="10">
        <f t="shared" si="38"/>
        <v>13625.7</v>
      </c>
      <c r="I323" s="10">
        <f t="shared" si="38"/>
        <v>20654.5</v>
      </c>
      <c r="J323" s="10">
        <f t="shared" si="38"/>
        <v>27167.7</v>
      </c>
      <c r="K323" s="10">
        <f t="shared" si="38"/>
        <v>31377.5</v>
      </c>
      <c r="L323" s="15">
        <f t="shared" si="38"/>
        <v>44813.2</v>
      </c>
      <c r="M323" s="10">
        <f t="shared" si="38"/>
        <v>44813.2</v>
      </c>
      <c r="N323" s="10">
        <f t="shared" si="38"/>
        <v>44813.2</v>
      </c>
      <c r="O323" s="10">
        <f t="shared" si="38"/>
        <v>44813.2</v>
      </c>
      <c r="P323" s="12" t="e">
        <f>L323-#REF!</f>
        <v>#REF!</v>
      </c>
    </row>
    <row r="324" spans="1:16" x14ac:dyDescent="0.25">
      <c r="A324" s="71"/>
      <c r="B324" s="71"/>
      <c r="C324" s="9" t="s">
        <v>7</v>
      </c>
      <c r="D324" s="10">
        <f t="shared" si="36"/>
        <v>230803.10000000003</v>
      </c>
      <c r="E324" s="10">
        <v>0</v>
      </c>
      <c r="F324" s="10">
        <v>2353.9</v>
      </c>
      <c r="G324" s="10">
        <v>7271</v>
      </c>
      <c r="H324" s="10">
        <v>7525.7</v>
      </c>
      <c r="I324" s="10">
        <v>14554.5</v>
      </c>
      <c r="J324" s="10">
        <v>21067.7</v>
      </c>
      <c r="K324" s="10">
        <v>23177.5</v>
      </c>
      <c r="L324" s="15">
        <v>38713.199999999997</v>
      </c>
      <c r="M324" s="10">
        <v>38713.199999999997</v>
      </c>
      <c r="N324" s="10">
        <v>38713.199999999997</v>
      </c>
      <c r="O324" s="10">
        <v>38713.199999999997</v>
      </c>
      <c r="P324" s="12" t="e">
        <f>L324-#REF!</f>
        <v>#REF!</v>
      </c>
    </row>
    <row r="325" spans="1:16" ht="24" x14ac:dyDescent="0.25">
      <c r="A325" s="71"/>
      <c r="B325" s="71"/>
      <c r="C325" s="9" t="s">
        <v>8</v>
      </c>
      <c r="D325" s="10">
        <f t="shared" si="36"/>
        <v>0</v>
      </c>
      <c r="E325" s="10">
        <v>0</v>
      </c>
      <c r="F325" s="10">
        <v>0</v>
      </c>
      <c r="G325" s="10">
        <v>0</v>
      </c>
      <c r="H325" s="10">
        <v>0</v>
      </c>
      <c r="I325" s="10">
        <v>0</v>
      </c>
      <c r="J325" s="10">
        <v>0</v>
      </c>
      <c r="K325" s="10">
        <v>0</v>
      </c>
      <c r="L325" s="15">
        <v>0</v>
      </c>
      <c r="M325" s="10">
        <v>0</v>
      </c>
      <c r="N325" s="10">
        <v>0</v>
      </c>
      <c r="O325" s="10">
        <v>0</v>
      </c>
      <c r="P325" s="12" t="e">
        <f>L325-#REF!</f>
        <v>#REF!</v>
      </c>
    </row>
    <row r="326" spans="1:16" ht="24" x14ac:dyDescent="0.25">
      <c r="A326" s="71"/>
      <c r="B326" s="71"/>
      <c r="C326" s="9" t="s">
        <v>9</v>
      </c>
      <c r="D326" s="10">
        <f t="shared" si="36"/>
        <v>0</v>
      </c>
      <c r="E326" s="10">
        <v>0</v>
      </c>
      <c r="F326" s="10">
        <v>0</v>
      </c>
      <c r="G326" s="10">
        <v>0</v>
      </c>
      <c r="H326" s="10">
        <v>0</v>
      </c>
      <c r="I326" s="10">
        <v>0</v>
      </c>
      <c r="J326" s="10">
        <v>0</v>
      </c>
      <c r="K326" s="10">
        <v>0</v>
      </c>
      <c r="L326" s="15">
        <v>0</v>
      </c>
      <c r="M326" s="10">
        <v>0</v>
      </c>
      <c r="N326" s="10">
        <v>0</v>
      </c>
      <c r="O326" s="10">
        <v>0</v>
      </c>
      <c r="P326" s="12" t="e">
        <f>L326-#REF!</f>
        <v>#REF!</v>
      </c>
    </row>
    <row r="327" spans="1:16" ht="36" x14ac:dyDescent="0.25">
      <c r="A327" s="71"/>
      <c r="B327" s="71"/>
      <c r="C327" s="9" t="s">
        <v>10</v>
      </c>
      <c r="D327" s="10">
        <f t="shared" si="36"/>
        <v>58177.5</v>
      </c>
      <c r="E327" s="10">
        <v>0</v>
      </c>
      <c r="F327" s="10">
        <v>1181.9000000000001</v>
      </c>
      <c r="G327" s="10">
        <v>6095.6</v>
      </c>
      <c r="H327" s="10">
        <v>6100</v>
      </c>
      <c r="I327" s="10">
        <v>6100</v>
      </c>
      <c r="J327" s="10">
        <v>6100</v>
      </c>
      <c r="K327" s="10">
        <v>8200</v>
      </c>
      <c r="L327" s="15">
        <v>6100</v>
      </c>
      <c r="M327" s="10">
        <v>6100</v>
      </c>
      <c r="N327" s="10">
        <v>6100</v>
      </c>
      <c r="O327" s="10">
        <v>6100</v>
      </c>
      <c r="P327" s="12" t="e">
        <f>L327-#REF!</f>
        <v>#REF!</v>
      </c>
    </row>
    <row r="328" spans="1:16" x14ac:dyDescent="0.25">
      <c r="A328" s="9"/>
      <c r="B328" s="9"/>
      <c r="C328" s="9"/>
      <c r="D328" s="10">
        <f t="shared" si="36"/>
        <v>0</v>
      </c>
      <c r="E328" s="10"/>
      <c r="F328" s="10"/>
      <c r="G328" s="10"/>
      <c r="H328" s="10"/>
      <c r="I328" s="10"/>
      <c r="J328" s="10"/>
      <c r="K328" s="10"/>
      <c r="L328" s="15"/>
      <c r="M328" s="10"/>
      <c r="N328" s="10"/>
      <c r="O328" s="10"/>
      <c r="P328" s="12" t="e">
        <f>L328-#REF!</f>
        <v>#REF!</v>
      </c>
    </row>
    <row r="329" spans="1:16" x14ac:dyDescent="0.25">
      <c r="A329" s="71" t="s">
        <v>62</v>
      </c>
      <c r="B329" s="71"/>
      <c r="C329" s="9" t="s">
        <v>6</v>
      </c>
      <c r="D329" s="10">
        <f>SUM(E329:O329)</f>
        <v>21820</v>
      </c>
      <c r="E329" s="10">
        <f t="shared" ref="E329:O334" si="39">E336+E342+E348</f>
        <v>320</v>
      </c>
      <c r="F329" s="10">
        <f t="shared" si="39"/>
        <v>0</v>
      </c>
      <c r="G329" s="10">
        <f t="shared" si="39"/>
        <v>0</v>
      </c>
      <c r="H329" s="10">
        <f t="shared" si="39"/>
        <v>0</v>
      </c>
      <c r="I329" s="10">
        <f t="shared" si="39"/>
        <v>0</v>
      </c>
      <c r="J329" s="10">
        <f t="shared" si="39"/>
        <v>1500</v>
      </c>
      <c r="K329" s="10">
        <f t="shared" si="39"/>
        <v>0</v>
      </c>
      <c r="L329" s="15">
        <f>L330+L331+L332+L333</f>
        <v>20000</v>
      </c>
      <c r="M329" s="10">
        <f t="shared" si="39"/>
        <v>0</v>
      </c>
      <c r="N329" s="10">
        <f t="shared" si="39"/>
        <v>0</v>
      </c>
      <c r="O329" s="10">
        <f t="shared" si="39"/>
        <v>0</v>
      </c>
      <c r="P329" s="12" t="e">
        <f>L329-#REF!</f>
        <v>#REF!</v>
      </c>
    </row>
    <row r="330" spans="1:16" x14ac:dyDescent="0.25">
      <c r="A330" s="71"/>
      <c r="B330" s="71"/>
      <c r="C330" s="9" t="s">
        <v>7</v>
      </c>
      <c r="D330" s="10">
        <f t="shared" si="36"/>
        <v>21820</v>
      </c>
      <c r="E330" s="10">
        <f t="shared" si="39"/>
        <v>320</v>
      </c>
      <c r="F330" s="10">
        <f t="shared" si="39"/>
        <v>0</v>
      </c>
      <c r="G330" s="10">
        <f t="shared" si="39"/>
        <v>0</v>
      </c>
      <c r="H330" s="10">
        <f t="shared" si="39"/>
        <v>0</v>
      </c>
      <c r="I330" s="10">
        <f t="shared" si="39"/>
        <v>0</v>
      </c>
      <c r="J330" s="10">
        <f t="shared" si="39"/>
        <v>1500</v>
      </c>
      <c r="K330" s="10">
        <f t="shared" si="39"/>
        <v>0</v>
      </c>
      <c r="L330" s="15">
        <f>L337+L343+L349</f>
        <v>20000</v>
      </c>
      <c r="M330" s="10">
        <f t="shared" si="39"/>
        <v>0</v>
      </c>
      <c r="N330" s="10">
        <f t="shared" si="39"/>
        <v>0</v>
      </c>
      <c r="O330" s="10">
        <f t="shared" si="39"/>
        <v>0</v>
      </c>
      <c r="P330" s="12" t="e">
        <f>L330-#REF!</f>
        <v>#REF!</v>
      </c>
    </row>
    <row r="331" spans="1:16" ht="24" x14ac:dyDescent="0.25">
      <c r="A331" s="71"/>
      <c r="B331" s="71"/>
      <c r="C331" s="9" t="s">
        <v>8</v>
      </c>
      <c r="D331" s="10">
        <f t="shared" si="36"/>
        <v>0</v>
      </c>
      <c r="E331" s="10">
        <f t="shared" si="39"/>
        <v>0</v>
      </c>
      <c r="F331" s="10">
        <f t="shared" si="39"/>
        <v>0</v>
      </c>
      <c r="G331" s="10">
        <f t="shared" si="39"/>
        <v>0</v>
      </c>
      <c r="H331" s="10">
        <f t="shared" si="39"/>
        <v>0</v>
      </c>
      <c r="I331" s="10">
        <f t="shared" si="39"/>
        <v>0</v>
      </c>
      <c r="J331" s="10">
        <f t="shared" si="39"/>
        <v>0</v>
      </c>
      <c r="K331" s="10">
        <f t="shared" si="39"/>
        <v>0</v>
      </c>
      <c r="L331" s="15">
        <f t="shared" si="39"/>
        <v>0</v>
      </c>
      <c r="M331" s="10">
        <f t="shared" si="39"/>
        <v>0</v>
      </c>
      <c r="N331" s="10">
        <f t="shared" si="39"/>
        <v>0</v>
      </c>
      <c r="O331" s="10">
        <f t="shared" si="39"/>
        <v>0</v>
      </c>
      <c r="P331" s="12" t="e">
        <f>L331-#REF!</f>
        <v>#REF!</v>
      </c>
    </row>
    <row r="332" spans="1:16" ht="24" x14ac:dyDescent="0.25">
      <c r="A332" s="71"/>
      <c r="B332" s="71"/>
      <c r="C332" s="9" t="s">
        <v>9</v>
      </c>
      <c r="D332" s="10">
        <f t="shared" si="36"/>
        <v>0</v>
      </c>
      <c r="E332" s="10">
        <f t="shared" si="39"/>
        <v>0</v>
      </c>
      <c r="F332" s="10">
        <f t="shared" si="39"/>
        <v>0</v>
      </c>
      <c r="G332" s="10">
        <f t="shared" si="39"/>
        <v>0</v>
      </c>
      <c r="H332" s="10">
        <f t="shared" si="39"/>
        <v>0</v>
      </c>
      <c r="I332" s="10">
        <f t="shared" si="39"/>
        <v>0</v>
      </c>
      <c r="J332" s="10">
        <f t="shared" si="39"/>
        <v>0</v>
      </c>
      <c r="K332" s="10">
        <f t="shared" si="39"/>
        <v>0</v>
      </c>
      <c r="L332" s="15">
        <f t="shared" si="39"/>
        <v>0</v>
      </c>
      <c r="M332" s="10">
        <f t="shared" si="39"/>
        <v>0</v>
      </c>
      <c r="N332" s="10">
        <f t="shared" si="39"/>
        <v>0</v>
      </c>
      <c r="O332" s="10">
        <f t="shared" si="39"/>
        <v>0</v>
      </c>
      <c r="P332" s="12" t="e">
        <f>L332-#REF!</f>
        <v>#REF!</v>
      </c>
    </row>
    <row r="333" spans="1:16" ht="36" x14ac:dyDescent="0.25">
      <c r="A333" s="71"/>
      <c r="B333" s="71"/>
      <c r="C333" s="9" t="s">
        <v>10</v>
      </c>
      <c r="D333" s="10">
        <f t="shared" si="36"/>
        <v>0</v>
      </c>
      <c r="E333" s="10">
        <f t="shared" si="39"/>
        <v>0</v>
      </c>
      <c r="F333" s="10">
        <f t="shared" si="39"/>
        <v>0</v>
      </c>
      <c r="G333" s="10">
        <f t="shared" si="39"/>
        <v>0</v>
      </c>
      <c r="H333" s="10">
        <f t="shared" si="39"/>
        <v>0</v>
      </c>
      <c r="I333" s="10">
        <f t="shared" si="39"/>
        <v>0</v>
      </c>
      <c r="J333" s="10">
        <f t="shared" si="39"/>
        <v>0</v>
      </c>
      <c r="K333" s="10">
        <f t="shared" si="39"/>
        <v>0</v>
      </c>
      <c r="L333" s="15">
        <f t="shared" si="39"/>
        <v>0</v>
      </c>
      <c r="M333" s="10">
        <f t="shared" si="39"/>
        <v>0</v>
      </c>
      <c r="N333" s="10">
        <f t="shared" si="39"/>
        <v>0</v>
      </c>
      <c r="O333" s="10">
        <f t="shared" si="39"/>
        <v>0</v>
      </c>
      <c r="P333" s="12" t="e">
        <f>L333-#REF!</f>
        <v>#REF!</v>
      </c>
    </row>
    <row r="334" spans="1:16" x14ac:dyDescent="0.25">
      <c r="A334" s="71"/>
      <c r="B334" s="9"/>
      <c r="C334" s="9"/>
      <c r="D334" s="10">
        <f t="shared" si="36"/>
        <v>0</v>
      </c>
      <c r="E334" s="10">
        <f t="shared" si="39"/>
        <v>0</v>
      </c>
      <c r="F334" s="10">
        <f t="shared" si="39"/>
        <v>0</v>
      </c>
      <c r="G334" s="10">
        <f t="shared" si="39"/>
        <v>0</v>
      </c>
      <c r="H334" s="10">
        <f t="shared" si="39"/>
        <v>0</v>
      </c>
      <c r="I334" s="10">
        <f t="shared" si="39"/>
        <v>0</v>
      </c>
      <c r="J334" s="10">
        <f t="shared" si="39"/>
        <v>0</v>
      </c>
      <c r="K334" s="10">
        <f t="shared" si="39"/>
        <v>0</v>
      </c>
      <c r="L334" s="15">
        <f t="shared" si="39"/>
        <v>0</v>
      </c>
      <c r="M334" s="10">
        <f t="shared" si="39"/>
        <v>0</v>
      </c>
      <c r="N334" s="10">
        <f t="shared" si="39"/>
        <v>0</v>
      </c>
      <c r="O334" s="10">
        <f t="shared" si="39"/>
        <v>0</v>
      </c>
      <c r="P334" s="12" t="e">
        <f>L334-#REF!</f>
        <v>#REF!</v>
      </c>
    </row>
    <row r="335" spans="1:16" x14ac:dyDescent="0.25">
      <c r="A335" s="71"/>
      <c r="B335" s="71" t="s">
        <v>12</v>
      </c>
      <c r="C335" s="71"/>
      <c r="D335" s="71"/>
      <c r="E335" s="71"/>
      <c r="F335" s="71"/>
      <c r="G335" s="71"/>
      <c r="H335" s="71"/>
      <c r="I335" s="71"/>
      <c r="J335" s="71"/>
      <c r="K335" s="71"/>
      <c r="L335" s="17"/>
      <c r="M335" s="9"/>
      <c r="N335" s="9"/>
      <c r="O335" s="9"/>
      <c r="P335" s="12" t="e">
        <f>L335-#REF!</f>
        <v>#REF!</v>
      </c>
    </row>
    <row r="336" spans="1:16" x14ac:dyDescent="0.25">
      <c r="A336" s="71"/>
      <c r="B336" s="71" t="s">
        <v>13</v>
      </c>
      <c r="C336" s="9" t="s">
        <v>6</v>
      </c>
      <c r="D336" s="10">
        <f t="shared" ref="D336:D359" si="40">SUM(E336:O336)</f>
        <v>320</v>
      </c>
      <c r="E336" s="10">
        <f>SUM(E337:E341)</f>
        <v>320</v>
      </c>
      <c r="F336" s="10">
        <f t="shared" ref="F336:O336" si="41">SUM(F337:F341)</f>
        <v>0</v>
      </c>
      <c r="G336" s="10">
        <f t="shared" si="41"/>
        <v>0</v>
      </c>
      <c r="H336" s="10">
        <f t="shared" si="41"/>
        <v>0</v>
      </c>
      <c r="I336" s="10">
        <f t="shared" si="41"/>
        <v>0</v>
      </c>
      <c r="J336" s="10">
        <f t="shared" si="41"/>
        <v>0</v>
      </c>
      <c r="K336" s="10">
        <f t="shared" si="41"/>
        <v>0</v>
      </c>
      <c r="L336" s="15">
        <f t="shared" si="41"/>
        <v>0</v>
      </c>
      <c r="M336" s="10">
        <f t="shared" si="41"/>
        <v>0</v>
      </c>
      <c r="N336" s="10">
        <f t="shared" si="41"/>
        <v>0</v>
      </c>
      <c r="O336" s="10">
        <f t="shared" si="41"/>
        <v>0</v>
      </c>
      <c r="P336" s="12" t="e">
        <f>L336-#REF!</f>
        <v>#REF!</v>
      </c>
    </row>
    <row r="337" spans="1:16" x14ac:dyDescent="0.25">
      <c r="A337" s="71"/>
      <c r="B337" s="71"/>
      <c r="C337" s="9" t="s">
        <v>7</v>
      </c>
      <c r="D337" s="10">
        <f t="shared" si="40"/>
        <v>320</v>
      </c>
      <c r="E337" s="10">
        <v>320</v>
      </c>
      <c r="F337" s="10">
        <v>0</v>
      </c>
      <c r="G337" s="10">
        <v>0</v>
      </c>
      <c r="H337" s="10">
        <v>0</v>
      </c>
      <c r="I337" s="10">
        <v>0</v>
      </c>
      <c r="J337" s="10">
        <v>0</v>
      </c>
      <c r="K337" s="10">
        <v>0</v>
      </c>
      <c r="L337" s="15">
        <v>0</v>
      </c>
      <c r="M337" s="10">
        <v>0</v>
      </c>
      <c r="N337" s="10">
        <v>0</v>
      </c>
      <c r="O337" s="10">
        <v>0</v>
      </c>
      <c r="P337" s="12" t="e">
        <f>L337-#REF!</f>
        <v>#REF!</v>
      </c>
    </row>
    <row r="338" spans="1:16" ht="24" x14ac:dyDescent="0.25">
      <c r="A338" s="71"/>
      <c r="B338" s="71"/>
      <c r="C338" s="9" t="s">
        <v>8</v>
      </c>
      <c r="D338" s="10">
        <f t="shared" si="40"/>
        <v>0</v>
      </c>
      <c r="E338" s="10">
        <v>0</v>
      </c>
      <c r="F338" s="10">
        <v>0</v>
      </c>
      <c r="G338" s="10">
        <v>0</v>
      </c>
      <c r="H338" s="10">
        <v>0</v>
      </c>
      <c r="I338" s="10">
        <v>0</v>
      </c>
      <c r="J338" s="10">
        <v>0</v>
      </c>
      <c r="K338" s="10">
        <v>0</v>
      </c>
      <c r="L338" s="15">
        <v>0</v>
      </c>
      <c r="M338" s="10">
        <v>0</v>
      </c>
      <c r="N338" s="10">
        <v>0</v>
      </c>
      <c r="O338" s="10">
        <v>0</v>
      </c>
      <c r="P338" s="12" t="e">
        <f>L338-#REF!</f>
        <v>#REF!</v>
      </c>
    </row>
    <row r="339" spans="1:16" ht="24" x14ac:dyDescent="0.25">
      <c r="A339" s="71"/>
      <c r="B339" s="71"/>
      <c r="C339" s="9" t="s">
        <v>9</v>
      </c>
      <c r="D339" s="10">
        <f t="shared" si="40"/>
        <v>0</v>
      </c>
      <c r="E339" s="10">
        <v>0</v>
      </c>
      <c r="F339" s="10">
        <v>0</v>
      </c>
      <c r="G339" s="10">
        <v>0</v>
      </c>
      <c r="H339" s="10">
        <v>0</v>
      </c>
      <c r="I339" s="10">
        <v>0</v>
      </c>
      <c r="J339" s="10">
        <v>0</v>
      </c>
      <c r="K339" s="10">
        <v>0</v>
      </c>
      <c r="L339" s="15">
        <v>0</v>
      </c>
      <c r="M339" s="10">
        <v>0</v>
      </c>
      <c r="N339" s="10">
        <v>0</v>
      </c>
      <c r="O339" s="10">
        <v>0</v>
      </c>
      <c r="P339" s="12" t="e">
        <f>L339-#REF!</f>
        <v>#REF!</v>
      </c>
    </row>
    <row r="340" spans="1:16" ht="36" x14ac:dyDescent="0.25">
      <c r="A340" s="71"/>
      <c r="B340" s="71"/>
      <c r="C340" s="9" t="s">
        <v>10</v>
      </c>
      <c r="D340" s="10">
        <f t="shared" si="40"/>
        <v>0</v>
      </c>
      <c r="E340" s="10">
        <v>0</v>
      </c>
      <c r="F340" s="10">
        <v>0</v>
      </c>
      <c r="G340" s="10">
        <v>0</v>
      </c>
      <c r="H340" s="10">
        <v>0</v>
      </c>
      <c r="I340" s="10">
        <v>0</v>
      </c>
      <c r="J340" s="10">
        <v>0</v>
      </c>
      <c r="K340" s="10">
        <v>0</v>
      </c>
      <c r="L340" s="15">
        <v>0</v>
      </c>
      <c r="M340" s="10">
        <v>0</v>
      </c>
      <c r="N340" s="10">
        <v>0</v>
      </c>
      <c r="O340" s="10">
        <v>0</v>
      </c>
      <c r="P340" s="12" t="e">
        <f>L340-#REF!</f>
        <v>#REF!</v>
      </c>
    </row>
    <row r="341" spans="1:16" x14ac:dyDescent="0.25">
      <c r="A341" s="71"/>
      <c r="B341" s="9"/>
      <c r="C341" s="9"/>
      <c r="D341" s="10">
        <f t="shared" si="40"/>
        <v>0</v>
      </c>
      <c r="E341" s="10"/>
      <c r="F341" s="10"/>
      <c r="G341" s="10"/>
      <c r="H341" s="10"/>
      <c r="I341" s="10"/>
      <c r="J341" s="10"/>
      <c r="K341" s="10"/>
      <c r="L341" s="15"/>
      <c r="M341" s="10"/>
      <c r="N341" s="10"/>
      <c r="O341" s="10"/>
      <c r="P341" s="12" t="e">
        <f>L341-#REF!</f>
        <v>#REF!</v>
      </c>
    </row>
    <row r="342" spans="1:16" x14ac:dyDescent="0.25">
      <c r="A342" s="71"/>
      <c r="B342" s="71" t="s">
        <v>16</v>
      </c>
      <c r="C342" s="9" t="s">
        <v>6</v>
      </c>
      <c r="D342" s="10">
        <f t="shared" si="40"/>
        <v>21500</v>
      </c>
      <c r="E342" s="10">
        <f>SUM(E343:E347)</f>
        <v>0</v>
      </c>
      <c r="F342" s="10">
        <f t="shared" ref="F342:O342" si="42">SUM(F343:F347)</f>
        <v>0</v>
      </c>
      <c r="G342" s="10">
        <f t="shared" si="42"/>
        <v>0</v>
      </c>
      <c r="H342" s="10">
        <f t="shared" si="42"/>
        <v>0</v>
      </c>
      <c r="I342" s="10">
        <f t="shared" si="42"/>
        <v>0</v>
      </c>
      <c r="J342" s="10">
        <f t="shared" si="42"/>
        <v>1500</v>
      </c>
      <c r="K342" s="10">
        <f t="shared" si="42"/>
        <v>0</v>
      </c>
      <c r="L342" s="15">
        <f t="shared" si="42"/>
        <v>20000</v>
      </c>
      <c r="M342" s="10">
        <f t="shared" si="42"/>
        <v>0</v>
      </c>
      <c r="N342" s="10">
        <f t="shared" si="42"/>
        <v>0</v>
      </c>
      <c r="O342" s="10">
        <f t="shared" si="42"/>
        <v>0</v>
      </c>
      <c r="P342" s="12" t="e">
        <f>L342-#REF!</f>
        <v>#REF!</v>
      </c>
    </row>
    <row r="343" spans="1:16" x14ac:dyDescent="0.25">
      <c r="A343" s="71"/>
      <c r="B343" s="71"/>
      <c r="C343" s="9" t="s">
        <v>7</v>
      </c>
      <c r="D343" s="10">
        <f t="shared" si="40"/>
        <v>21500</v>
      </c>
      <c r="E343" s="10">
        <v>0</v>
      </c>
      <c r="F343" s="10">
        <v>0</v>
      </c>
      <c r="G343" s="10">
        <v>0</v>
      </c>
      <c r="H343" s="10">
        <v>0</v>
      </c>
      <c r="I343" s="10">
        <v>0</v>
      </c>
      <c r="J343" s="10">
        <v>1500</v>
      </c>
      <c r="K343" s="10">
        <v>0</v>
      </c>
      <c r="L343" s="15">
        <v>20000</v>
      </c>
      <c r="M343" s="10">
        <v>0</v>
      </c>
      <c r="N343" s="10">
        <v>0</v>
      </c>
      <c r="O343" s="10">
        <v>0</v>
      </c>
      <c r="P343" s="12" t="e">
        <f>L343-#REF!</f>
        <v>#REF!</v>
      </c>
    </row>
    <row r="344" spans="1:16" ht="24" x14ac:dyDescent="0.25">
      <c r="A344" s="71"/>
      <c r="B344" s="71"/>
      <c r="C344" s="9" t="s">
        <v>8</v>
      </c>
      <c r="D344" s="10">
        <f t="shared" si="40"/>
        <v>0</v>
      </c>
      <c r="E344" s="10">
        <v>0</v>
      </c>
      <c r="F344" s="10">
        <v>0</v>
      </c>
      <c r="G344" s="10">
        <v>0</v>
      </c>
      <c r="H344" s="10">
        <v>0</v>
      </c>
      <c r="I344" s="10">
        <v>0</v>
      </c>
      <c r="J344" s="10">
        <v>0</v>
      </c>
      <c r="K344" s="10">
        <v>0</v>
      </c>
      <c r="L344" s="15">
        <v>0</v>
      </c>
      <c r="M344" s="10">
        <v>0</v>
      </c>
      <c r="N344" s="10">
        <v>0</v>
      </c>
      <c r="O344" s="10">
        <v>0</v>
      </c>
      <c r="P344" s="12" t="e">
        <f>L344-#REF!</f>
        <v>#REF!</v>
      </c>
    </row>
    <row r="345" spans="1:16" ht="24" x14ac:dyDescent="0.25">
      <c r="A345" s="71"/>
      <c r="B345" s="71"/>
      <c r="C345" s="9" t="s">
        <v>9</v>
      </c>
      <c r="D345" s="10">
        <f t="shared" si="40"/>
        <v>0</v>
      </c>
      <c r="E345" s="10">
        <v>0</v>
      </c>
      <c r="F345" s="10">
        <v>0</v>
      </c>
      <c r="G345" s="10">
        <v>0</v>
      </c>
      <c r="H345" s="10">
        <v>0</v>
      </c>
      <c r="I345" s="10">
        <v>0</v>
      </c>
      <c r="J345" s="10">
        <v>0</v>
      </c>
      <c r="K345" s="10">
        <v>0</v>
      </c>
      <c r="L345" s="15">
        <v>0</v>
      </c>
      <c r="M345" s="10">
        <v>0</v>
      </c>
      <c r="N345" s="10">
        <v>0</v>
      </c>
      <c r="O345" s="10">
        <v>0</v>
      </c>
      <c r="P345" s="12" t="e">
        <f>L345-#REF!</f>
        <v>#REF!</v>
      </c>
    </row>
    <row r="346" spans="1:16" ht="36" x14ac:dyDescent="0.25">
      <c r="A346" s="71"/>
      <c r="B346" s="71"/>
      <c r="C346" s="9" t="s">
        <v>10</v>
      </c>
      <c r="D346" s="10">
        <f t="shared" si="40"/>
        <v>0</v>
      </c>
      <c r="E346" s="10">
        <v>0</v>
      </c>
      <c r="F346" s="10">
        <v>0</v>
      </c>
      <c r="G346" s="10">
        <v>0</v>
      </c>
      <c r="H346" s="10">
        <v>0</v>
      </c>
      <c r="I346" s="10">
        <v>0</v>
      </c>
      <c r="J346" s="10">
        <v>0</v>
      </c>
      <c r="K346" s="10">
        <v>0</v>
      </c>
      <c r="L346" s="15">
        <v>0</v>
      </c>
      <c r="M346" s="10">
        <v>0</v>
      </c>
      <c r="N346" s="10">
        <v>0</v>
      </c>
      <c r="O346" s="10">
        <v>0</v>
      </c>
      <c r="P346" s="12" t="e">
        <f>L346-#REF!</f>
        <v>#REF!</v>
      </c>
    </row>
    <row r="347" spans="1:16" x14ac:dyDescent="0.25">
      <c r="A347" s="71"/>
      <c r="B347" s="9"/>
      <c r="C347" s="9"/>
      <c r="D347" s="10">
        <f t="shared" si="40"/>
        <v>0</v>
      </c>
      <c r="E347" s="10"/>
      <c r="F347" s="10"/>
      <c r="G347" s="10"/>
      <c r="H347" s="10"/>
      <c r="I347" s="10"/>
      <c r="J347" s="10"/>
      <c r="K347" s="10"/>
      <c r="L347" s="15"/>
      <c r="M347" s="10"/>
      <c r="N347" s="10"/>
      <c r="O347" s="10"/>
      <c r="P347" s="12" t="e">
        <f>L347-#REF!</f>
        <v>#REF!</v>
      </c>
    </row>
    <row r="348" spans="1:16" x14ac:dyDescent="0.25">
      <c r="A348" s="71"/>
      <c r="B348" s="71" t="s">
        <v>60</v>
      </c>
      <c r="C348" s="9" t="s">
        <v>6</v>
      </c>
      <c r="D348" s="10">
        <f t="shared" si="40"/>
        <v>0</v>
      </c>
      <c r="E348" s="10">
        <f>SUM(E349:E353)</f>
        <v>0</v>
      </c>
      <c r="F348" s="10">
        <f t="shared" ref="F348:O348" si="43">SUM(F349:F353)</f>
        <v>0</v>
      </c>
      <c r="G348" s="10">
        <f t="shared" si="43"/>
        <v>0</v>
      </c>
      <c r="H348" s="10">
        <f t="shared" si="43"/>
        <v>0</v>
      </c>
      <c r="I348" s="10">
        <f t="shared" si="43"/>
        <v>0</v>
      </c>
      <c r="J348" s="10">
        <f t="shared" si="43"/>
        <v>0</v>
      </c>
      <c r="K348" s="10">
        <f t="shared" si="43"/>
        <v>0</v>
      </c>
      <c r="L348" s="15">
        <f t="shared" si="43"/>
        <v>0</v>
      </c>
      <c r="M348" s="10">
        <f t="shared" si="43"/>
        <v>0</v>
      </c>
      <c r="N348" s="10">
        <f t="shared" si="43"/>
        <v>0</v>
      </c>
      <c r="O348" s="10">
        <f t="shared" si="43"/>
        <v>0</v>
      </c>
      <c r="P348" s="12" t="e">
        <f>L348-#REF!</f>
        <v>#REF!</v>
      </c>
    </row>
    <row r="349" spans="1:16" x14ac:dyDescent="0.25">
      <c r="A349" s="71"/>
      <c r="B349" s="71"/>
      <c r="C349" s="9" t="s">
        <v>7</v>
      </c>
      <c r="D349" s="10">
        <f t="shared" si="40"/>
        <v>0</v>
      </c>
      <c r="E349" s="10">
        <v>0</v>
      </c>
      <c r="F349" s="10">
        <v>0</v>
      </c>
      <c r="G349" s="10">
        <v>0</v>
      </c>
      <c r="H349" s="10">
        <v>0</v>
      </c>
      <c r="I349" s="10">
        <v>0</v>
      </c>
      <c r="J349" s="10">
        <v>0</v>
      </c>
      <c r="K349" s="10">
        <v>0</v>
      </c>
      <c r="L349" s="15">
        <v>0</v>
      </c>
      <c r="M349" s="10">
        <v>0</v>
      </c>
      <c r="N349" s="10">
        <v>0</v>
      </c>
      <c r="O349" s="10">
        <v>0</v>
      </c>
      <c r="P349" s="12" t="e">
        <f>L349-#REF!</f>
        <v>#REF!</v>
      </c>
    </row>
    <row r="350" spans="1:16" ht="24" x14ac:dyDescent="0.25">
      <c r="A350" s="71"/>
      <c r="B350" s="71"/>
      <c r="C350" s="9" t="s">
        <v>8</v>
      </c>
      <c r="D350" s="10">
        <f t="shared" si="40"/>
        <v>0</v>
      </c>
      <c r="E350" s="10">
        <v>0</v>
      </c>
      <c r="F350" s="10">
        <v>0</v>
      </c>
      <c r="G350" s="10">
        <v>0</v>
      </c>
      <c r="H350" s="10">
        <v>0</v>
      </c>
      <c r="I350" s="10">
        <v>0</v>
      </c>
      <c r="J350" s="10">
        <v>0</v>
      </c>
      <c r="K350" s="10">
        <v>0</v>
      </c>
      <c r="L350" s="15">
        <v>0</v>
      </c>
      <c r="M350" s="10">
        <v>0</v>
      </c>
      <c r="N350" s="10">
        <v>0</v>
      </c>
      <c r="O350" s="10">
        <v>0</v>
      </c>
      <c r="P350" s="12" t="e">
        <f>L350-#REF!</f>
        <v>#REF!</v>
      </c>
    </row>
    <row r="351" spans="1:16" ht="24" x14ac:dyDescent="0.25">
      <c r="A351" s="71"/>
      <c r="B351" s="71"/>
      <c r="C351" s="9" t="s">
        <v>9</v>
      </c>
      <c r="D351" s="10">
        <f t="shared" si="40"/>
        <v>0</v>
      </c>
      <c r="E351" s="10">
        <v>0</v>
      </c>
      <c r="F351" s="10">
        <v>0</v>
      </c>
      <c r="G351" s="10">
        <v>0</v>
      </c>
      <c r="H351" s="10">
        <v>0</v>
      </c>
      <c r="I351" s="10">
        <v>0</v>
      </c>
      <c r="J351" s="10">
        <v>0</v>
      </c>
      <c r="K351" s="10">
        <v>0</v>
      </c>
      <c r="L351" s="15">
        <v>0</v>
      </c>
      <c r="M351" s="10">
        <v>0</v>
      </c>
      <c r="N351" s="10">
        <v>0</v>
      </c>
      <c r="O351" s="10">
        <v>0</v>
      </c>
      <c r="P351" s="12" t="e">
        <f>L351-#REF!</f>
        <v>#REF!</v>
      </c>
    </row>
    <row r="352" spans="1:16" ht="36" x14ac:dyDescent="0.25">
      <c r="A352" s="71"/>
      <c r="B352" s="71"/>
      <c r="C352" s="9" t="s">
        <v>10</v>
      </c>
      <c r="D352" s="10">
        <f t="shared" si="40"/>
        <v>0</v>
      </c>
      <c r="E352" s="10">
        <v>0</v>
      </c>
      <c r="F352" s="10">
        <v>0</v>
      </c>
      <c r="G352" s="10">
        <v>0</v>
      </c>
      <c r="H352" s="10">
        <v>0</v>
      </c>
      <c r="I352" s="10">
        <v>0</v>
      </c>
      <c r="J352" s="10">
        <v>0</v>
      </c>
      <c r="K352" s="10">
        <v>0</v>
      </c>
      <c r="L352" s="15">
        <v>0</v>
      </c>
      <c r="M352" s="10">
        <v>0</v>
      </c>
      <c r="N352" s="10">
        <v>0</v>
      </c>
      <c r="O352" s="10">
        <v>0</v>
      </c>
      <c r="P352" s="12" t="e">
        <f>L352-#REF!</f>
        <v>#REF!</v>
      </c>
    </row>
    <row r="353" spans="1:16" x14ac:dyDescent="0.25">
      <c r="A353" s="9"/>
      <c r="B353" s="9"/>
      <c r="C353" s="9"/>
      <c r="D353" s="10">
        <f t="shared" si="40"/>
        <v>0</v>
      </c>
      <c r="E353" s="10"/>
      <c r="F353" s="10"/>
      <c r="G353" s="10"/>
      <c r="H353" s="10"/>
      <c r="I353" s="10"/>
      <c r="J353" s="10"/>
      <c r="K353" s="10"/>
      <c r="L353" s="15"/>
      <c r="M353" s="10"/>
      <c r="N353" s="10"/>
      <c r="O353" s="10"/>
      <c r="P353" s="12" t="e">
        <f>L353-#REF!</f>
        <v>#REF!</v>
      </c>
    </row>
    <row r="354" spans="1:16" x14ac:dyDescent="0.25">
      <c r="A354" s="71" t="s">
        <v>63</v>
      </c>
      <c r="B354" s="71"/>
      <c r="C354" s="9" t="s">
        <v>6</v>
      </c>
      <c r="D354" s="10">
        <f t="shared" si="40"/>
        <v>220</v>
      </c>
      <c r="E354" s="10">
        <f t="shared" ref="E354:O359" si="44">E361+E367</f>
        <v>220</v>
      </c>
      <c r="F354" s="10">
        <f t="shared" si="44"/>
        <v>0</v>
      </c>
      <c r="G354" s="10">
        <f t="shared" si="44"/>
        <v>0</v>
      </c>
      <c r="H354" s="10">
        <f t="shared" si="44"/>
        <v>0</v>
      </c>
      <c r="I354" s="10">
        <f t="shared" si="44"/>
        <v>0</v>
      </c>
      <c r="J354" s="10">
        <f t="shared" si="44"/>
        <v>0</v>
      </c>
      <c r="K354" s="10">
        <f t="shared" si="44"/>
        <v>0</v>
      </c>
      <c r="L354" s="15">
        <f t="shared" si="44"/>
        <v>0</v>
      </c>
      <c r="M354" s="10">
        <f t="shared" si="44"/>
        <v>0</v>
      </c>
      <c r="N354" s="10">
        <f t="shared" si="44"/>
        <v>0</v>
      </c>
      <c r="O354" s="10">
        <f t="shared" si="44"/>
        <v>0</v>
      </c>
      <c r="P354" s="12" t="e">
        <f>L354-#REF!</f>
        <v>#REF!</v>
      </c>
    </row>
    <row r="355" spans="1:16" x14ac:dyDescent="0.25">
      <c r="A355" s="71"/>
      <c r="B355" s="71"/>
      <c r="C355" s="9" t="s">
        <v>7</v>
      </c>
      <c r="D355" s="10">
        <f t="shared" si="40"/>
        <v>220</v>
      </c>
      <c r="E355" s="10">
        <f t="shared" si="44"/>
        <v>220</v>
      </c>
      <c r="F355" s="10">
        <f t="shared" si="44"/>
        <v>0</v>
      </c>
      <c r="G355" s="10">
        <f t="shared" si="44"/>
        <v>0</v>
      </c>
      <c r="H355" s="10">
        <f t="shared" si="44"/>
        <v>0</v>
      </c>
      <c r="I355" s="10">
        <f t="shared" si="44"/>
        <v>0</v>
      </c>
      <c r="J355" s="10">
        <f t="shared" si="44"/>
        <v>0</v>
      </c>
      <c r="K355" s="10">
        <f t="shared" si="44"/>
        <v>0</v>
      </c>
      <c r="L355" s="15">
        <f t="shared" si="44"/>
        <v>0</v>
      </c>
      <c r="M355" s="10">
        <f t="shared" si="44"/>
        <v>0</v>
      </c>
      <c r="N355" s="10">
        <f t="shared" si="44"/>
        <v>0</v>
      </c>
      <c r="O355" s="10">
        <f t="shared" si="44"/>
        <v>0</v>
      </c>
      <c r="P355" s="12" t="e">
        <f>L355-#REF!</f>
        <v>#REF!</v>
      </c>
    </row>
    <row r="356" spans="1:16" ht="24" x14ac:dyDescent="0.25">
      <c r="A356" s="71"/>
      <c r="B356" s="71"/>
      <c r="C356" s="9" t="s">
        <v>8</v>
      </c>
      <c r="D356" s="10">
        <f t="shared" si="40"/>
        <v>0</v>
      </c>
      <c r="E356" s="10">
        <f t="shared" si="44"/>
        <v>0</v>
      </c>
      <c r="F356" s="10">
        <f t="shared" si="44"/>
        <v>0</v>
      </c>
      <c r="G356" s="10">
        <f t="shared" si="44"/>
        <v>0</v>
      </c>
      <c r="H356" s="10">
        <f t="shared" si="44"/>
        <v>0</v>
      </c>
      <c r="I356" s="10">
        <f t="shared" si="44"/>
        <v>0</v>
      </c>
      <c r="J356" s="10">
        <f t="shared" si="44"/>
        <v>0</v>
      </c>
      <c r="K356" s="10">
        <f t="shared" si="44"/>
        <v>0</v>
      </c>
      <c r="L356" s="15">
        <f t="shared" si="44"/>
        <v>0</v>
      </c>
      <c r="M356" s="10">
        <f t="shared" si="44"/>
        <v>0</v>
      </c>
      <c r="N356" s="10">
        <f t="shared" si="44"/>
        <v>0</v>
      </c>
      <c r="O356" s="10">
        <f t="shared" si="44"/>
        <v>0</v>
      </c>
      <c r="P356" s="12" t="e">
        <f>L356-#REF!</f>
        <v>#REF!</v>
      </c>
    </row>
    <row r="357" spans="1:16" ht="24" x14ac:dyDescent="0.25">
      <c r="A357" s="71"/>
      <c r="B357" s="71"/>
      <c r="C357" s="9" t="s">
        <v>9</v>
      </c>
      <c r="D357" s="10">
        <f t="shared" si="40"/>
        <v>0</v>
      </c>
      <c r="E357" s="10">
        <f t="shared" si="44"/>
        <v>0</v>
      </c>
      <c r="F357" s="10">
        <f t="shared" si="44"/>
        <v>0</v>
      </c>
      <c r="G357" s="10">
        <f t="shared" si="44"/>
        <v>0</v>
      </c>
      <c r="H357" s="10">
        <f t="shared" si="44"/>
        <v>0</v>
      </c>
      <c r="I357" s="10">
        <f t="shared" si="44"/>
        <v>0</v>
      </c>
      <c r="J357" s="10">
        <f t="shared" si="44"/>
        <v>0</v>
      </c>
      <c r="K357" s="10">
        <f t="shared" si="44"/>
        <v>0</v>
      </c>
      <c r="L357" s="15">
        <f t="shared" si="44"/>
        <v>0</v>
      </c>
      <c r="M357" s="10">
        <f t="shared" si="44"/>
        <v>0</v>
      </c>
      <c r="N357" s="10">
        <f t="shared" si="44"/>
        <v>0</v>
      </c>
      <c r="O357" s="10">
        <f t="shared" si="44"/>
        <v>0</v>
      </c>
      <c r="P357" s="12" t="e">
        <f>L357-#REF!</f>
        <v>#REF!</v>
      </c>
    </row>
    <row r="358" spans="1:16" ht="36" x14ac:dyDescent="0.25">
      <c r="A358" s="71"/>
      <c r="B358" s="71"/>
      <c r="C358" s="9" t="s">
        <v>10</v>
      </c>
      <c r="D358" s="10">
        <f t="shared" si="40"/>
        <v>0</v>
      </c>
      <c r="E358" s="10">
        <f t="shared" si="44"/>
        <v>0</v>
      </c>
      <c r="F358" s="10">
        <f t="shared" si="44"/>
        <v>0</v>
      </c>
      <c r="G358" s="10">
        <f t="shared" si="44"/>
        <v>0</v>
      </c>
      <c r="H358" s="10">
        <f t="shared" si="44"/>
        <v>0</v>
      </c>
      <c r="I358" s="10">
        <f t="shared" si="44"/>
        <v>0</v>
      </c>
      <c r="J358" s="10">
        <f t="shared" si="44"/>
        <v>0</v>
      </c>
      <c r="K358" s="10">
        <f t="shared" si="44"/>
        <v>0</v>
      </c>
      <c r="L358" s="15">
        <f t="shared" si="44"/>
        <v>0</v>
      </c>
      <c r="M358" s="10">
        <f t="shared" si="44"/>
        <v>0</v>
      </c>
      <c r="N358" s="10">
        <f t="shared" si="44"/>
        <v>0</v>
      </c>
      <c r="O358" s="10">
        <f t="shared" si="44"/>
        <v>0</v>
      </c>
      <c r="P358" s="12" t="e">
        <f>L358-#REF!</f>
        <v>#REF!</v>
      </c>
    </row>
    <row r="359" spans="1:16" x14ac:dyDescent="0.25">
      <c r="A359" s="71"/>
      <c r="B359" s="9"/>
      <c r="C359" s="9"/>
      <c r="D359" s="10">
        <f t="shared" si="40"/>
        <v>0</v>
      </c>
      <c r="E359" s="10">
        <f t="shared" si="44"/>
        <v>0</v>
      </c>
      <c r="F359" s="10">
        <f t="shared" si="44"/>
        <v>0</v>
      </c>
      <c r="G359" s="10">
        <f t="shared" si="44"/>
        <v>0</v>
      </c>
      <c r="H359" s="10">
        <f t="shared" si="44"/>
        <v>0</v>
      </c>
      <c r="I359" s="10">
        <f t="shared" si="44"/>
        <v>0</v>
      </c>
      <c r="J359" s="10">
        <f t="shared" si="44"/>
        <v>0</v>
      </c>
      <c r="K359" s="10">
        <f t="shared" si="44"/>
        <v>0</v>
      </c>
      <c r="L359" s="15">
        <f t="shared" si="44"/>
        <v>0</v>
      </c>
      <c r="M359" s="10">
        <f t="shared" si="44"/>
        <v>0</v>
      </c>
      <c r="N359" s="10">
        <f t="shared" si="44"/>
        <v>0</v>
      </c>
      <c r="O359" s="10">
        <f t="shared" si="44"/>
        <v>0</v>
      </c>
      <c r="P359" s="12" t="e">
        <f>L359-#REF!</f>
        <v>#REF!</v>
      </c>
    </row>
    <row r="360" spans="1:16" x14ac:dyDescent="0.25">
      <c r="A360" s="71"/>
      <c r="B360" s="71" t="s">
        <v>12</v>
      </c>
      <c r="C360" s="71"/>
      <c r="D360" s="71"/>
      <c r="E360" s="71"/>
      <c r="F360" s="71"/>
      <c r="G360" s="71"/>
      <c r="H360" s="71"/>
      <c r="I360" s="71"/>
      <c r="J360" s="71"/>
      <c r="K360" s="71"/>
      <c r="L360" s="17"/>
      <c r="M360" s="9"/>
      <c r="N360" s="9"/>
      <c r="O360" s="9"/>
      <c r="P360" s="12" t="e">
        <f>L360-#REF!</f>
        <v>#REF!</v>
      </c>
    </row>
    <row r="361" spans="1:16" x14ac:dyDescent="0.25">
      <c r="A361" s="71"/>
      <c r="B361" s="71" t="s">
        <v>13</v>
      </c>
      <c r="C361" s="9" t="s">
        <v>6</v>
      </c>
      <c r="D361" s="10">
        <f t="shared" ref="D361:D378" si="45">SUM(E361:O361)</f>
        <v>220</v>
      </c>
      <c r="E361" s="10">
        <v>220</v>
      </c>
      <c r="F361" s="10">
        <v>0</v>
      </c>
      <c r="G361" s="10">
        <v>0</v>
      </c>
      <c r="H361" s="10">
        <v>0</v>
      </c>
      <c r="I361" s="10">
        <v>0</v>
      </c>
      <c r="J361" s="10">
        <v>0</v>
      </c>
      <c r="K361" s="10">
        <v>0</v>
      </c>
      <c r="L361" s="15">
        <v>0</v>
      </c>
      <c r="M361" s="10">
        <v>0</v>
      </c>
      <c r="N361" s="10">
        <v>0</v>
      </c>
      <c r="O361" s="10">
        <v>0</v>
      </c>
      <c r="P361" s="12" t="e">
        <f>L361-#REF!</f>
        <v>#REF!</v>
      </c>
    </row>
    <row r="362" spans="1:16" x14ac:dyDescent="0.25">
      <c r="A362" s="71"/>
      <c r="B362" s="71"/>
      <c r="C362" s="9" t="s">
        <v>7</v>
      </c>
      <c r="D362" s="10">
        <f t="shared" si="45"/>
        <v>220</v>
      </c>
      <c r="E362" s="10">
        <v>220</v>
      </c>
      <c r="F362" s="10">
        <v>0</v>
      </c>
      <c r="G362" s="10">
        <v>0</v>
      </c>
      <c r="H362" s="10">
        <v>0</v>
      </c>
      <c r="I362" s="10">
        <v>0</v>
      </c>
      <c r="J362" s="10">
        <v>0</v>
      </c>
      <c r="K362" s="10">
        <v>0</v>
      </c>
      <c r="L362" s="15">
        <v>0</v>
      </c>
      <c r="M362" s="10">
        <v>0</v>
      </c>
      <c r="N362" s="10">
        <v>0</v>
      </c>
      <c r="O362" s="10">
        <v>0</v>
      </c>
      <c r="P362" s="12" t="e">
        <f>L362-#REF!</f>
        <v>#REF!</v>
      </c>
    </row>
    <row r="363" spans="1:16" ht="24" x14ac:dyDescent="0.25">
      <c r="A363" s="71"/>
      <c r="B363" s="71"/>
      <c r="C363" s="9" t="s">
        <v>8</v>
      </c>
      <c r="D363" s="10">
        <f t="shared" si="45"/>
        <v>0</v>
      </c>
      <c r="E363" s="10">
        <v>0</v>
      </c>
      <c r="F363" s="10">
        <v>0</v>
      </c>
      <c r="G363" s="10">
        <v>0</v>
      </c>
      <c r="H363" s="10">
        <v>0</v>
      </c>
      <c r="I363" s="10">
        <v>0</v>
      </c>
      <c r="J363" s="10">
        <v>0</v>
      </c>
      <c r="K363" s="10">
        <v>0</v>
      </c>
      <c r="L363" s="15">
        <v>0</v>
      </c>
      <c r="M363" s="10">
        <v>0</v>
      </c>
      <c r="N363" s="10">
        <v>0</v>
      </c>
      <c r="O363" s="10">
        <v>0</v>
      </c>
      <c r="P363" s="12" t="e">
        <f>L363-#REF!</f>
        <v>#REF!</v>
      </c>
    </row>
    <row r="364" spans="1:16" ht="24" x14ac:dyDescent="0.25">
      <c r="A364" s="71"/>
      <c r="B364" s="71"/>
      <c r="C364" s="9" t="s">
        <v>9</v>
      </c>
      <c r="D364" s="10">
        <f t="shared" si="45"/>
        <v>0</v>
      </c>
      <c r="E364" s="10">
        <v>0</v>
      </c>
      <c r="F364" s="10">
        <v>0</v>
      </c>
      <c r="G364" s="10">
        <v>0</v>
      </c>
      <c r="H364" s="10">
        <v>0</v>
      </c>
      <c r="I364" s="10">
        <v>0</v>
      </c>
      <c r="J364" s="10">
        <v>0</v>
      </c>
      <c r="K364" s="10">
        <v>0</v>
      </c>
      <c r="L364" s="15">
        <v>0</v>
      </c>
      <c r="M364" s="10">
        <v>0</v>
      </c>
      <c r="N364" s="10">
        <v>0</v>
      </c>
      <c r="O364" s="10">
        <v>0</v>
      </c>
      <c r="P364" s="12" t="e">
        <f>L364-#REF!</f>
        <v>#REF!</v>
      </c>
    </row>
    <row r="365" spans="1:16" ht="36" x14ac:dyDescent="0.25">
      <c r="A365" s="71"/>
      <c r="B365" s="71"/>
      <c r="C365" s="9" t="s">
        <v>10</v>
      </c>
      <c r="D365" s="10">
        <f t="shared" si="45"/>
        <v>0</v>
      </c>
      <c r="E365" s="10">
        <v>0</v>
      </c>
      <c r="F365" s="10">
        <v>0</v>
      </c>
      <c r="G365" s="10">
        <v>0</v>
      </c>
      <c r="H365" s="10">
        <v>0</v>
      </c>
      <c r="I365" s="10">
        <v>0</v>
      </c>
      <c r="J365" s="10">
        <v>0</v>
      </c>
      <c r="K365" s="10">
        <v>0</v>
      </c>
      <c r="L365" s="15">
        <v>0</v>
      </c>
      <c r="M365" s="10">
        <v>0</v>
      </c>
      <c r="N365" s="10">
        <v>0</v>
      </c>
      <c r="O365" s="10">
        <v>0</v>
      </c>
      <c r="P365" s="12" t="e">
        <f>L365-#REF!</f>
        <v>#REF!</v>
      </c>
    </row>
    <row r="366" spans="1:16" x14ac:dyDescent="0.25">
      <c r="A366" s="71"/>
      <c r="B366" s="9"/>
      <c r="C366" s="9"/>
      <c r="D366" s="10">
        <f t="shared" si="45"/>
        <v>0</v>
      </c>
      <c r="E366" s="10"/>
      <c r="F366" s="10"/>
      <c r="G366" s="10"/>
      <c r="H366" s="10"/>
      <c r="I366" s="10"/>
      <c r="J366" s="10"/>
      <c r="K366" s="10"/>
      <c r="L366" s="15"/>
      <c r="M366" s="10"/>
      <c r="N366" s="10"/>
      <c r="O366" s="10"/>
      <c r="P366" s="12" t="e">
        <f>L366-#REF!</f>
        <v>#REF!</v>
      </c>
    </row>
    <row r="367" spans="1:16" x14ac:dyDescent="0.25">
      <c r="A367" s="71"/>
      <c r="B367" s="71" t="s">
        <v>16</v>
      </c>
      <c r="C367" s="9" t="s">
        <v>6</v>
      </c>
      <c r="D367" s="10">
        <f t="shared" si="45"/>
        <v>0</v>
      </c>
      <c r="E367" s="10">
        <v>0</v>
      </c>
      <c r="F367" s="10">
        <v>0</v>
      </c>
      <c r="G367" s="10">
        <v>0</v>
      </c>
      <c r="H367" s="10">
        <v>0</v>
      </c>
      <c r="I367" s="10">
        <v>0</v>
      </c>
      <c r="J367" s="10">
        <v>0</v>
      </c>
      <c r="K367" s="10">
        <v>0</v>
      </c>
      <c r="L367" s="15">
        <v>0</v>
      </c>
      <c r="M367" s="10">
        <v>0</v>
      </c>
      <c r="N367" s="10">
        <v>0</v>
      </c>
      <c r="O367" s="10">
        <v>0</v>
      </c>
      <c r="P367" s="12" t="e">
        <f>L367-#REF!</f>
        <v>#REF!</v>
      </c>
    </row>
    <row r="368" spans="1:16" x14ac:dyDescent="0.25">
      <c r="A368" s="71"/>
      <c r="B368" s="71"/>
      <c r="C368" s="9" t="s">
        <v>7</v>
      </c>
      <c r="D368" s="10">
        <f t="shared" si="45"/>
        <v>0</v>
      </c>
      <c r="E368" s="10">
        <v>0</v>
      </c>
      <c r="F368" s="10">
        <v>0</v>
      </c>
      <c r="G368" s="10">
        <v>0</v>
      </c>
      <c r="H368" s="10">
        <v>0</v>
      </c>
      <c r="I368" s="10">
        <v>0</v>
      </c>
      <c r="J368" s="10">
        <v>0</v>
      </c>
      <c r="K368" s="10">
        <v>0</v>
      </c>
      <c r="L368" s="15">
        <v>0</v>
      </c>
      <c r="M368" s="10">
        <v>0</v>
      </c>
      <c r="N368" s="10">
        <v>0</v>
      </c>
      <c r="O368" s="10">
        <v>0</v>
      </c>
      <c r="P368" s="12" t="e">
        <f>L368-#REF!</f>
        <v>#REF!</v>
      </c>
    </row>
    <row r="369" spans="1:16" ht="24" x14ac:dyDescent="0.25">
      <c r="A369" s="71"/>
      <c r="B369" s="71"/>
      <c r="C369" s="9" t="s">
        <v>8</v>
      </c>
      <c r="D369" s="10">
        <f t="shared" si="45"/>
        <v>0</v>
      </c>
      <c r="E369" s="10">
        <v>0</v>
      </c>
      <c r="F369" s="10">
        <v>0</v>
      </c>
      <c r="G369" s="10">
        <v>0</v>
      </c>
      <c r="H369" s="10">
        <v>0</v>
      </c>
      <c r="I369" s="10">
        <v>0</v>
      </c>
      <c r="J369" s="10">
        <v>0</v>
      </c>
      <c r="K369" s="10">
        <v>0</v>
      </c>
      <c r="L369" s="15">
        <v>0</v>
      </c>
      <c r="M369" s="10">
        <v>0</v>
      </c>
      <c r="N369" s="10">
        <v>0</v>
      </c>
      <c r="O369" s="10">
        <v>0</v>
      </c>
      <c r="P369" s="12" t="e">
        <f>L369-#REF!</f>
        <v>#REF!</v>
      </c>
    </row>
    <row r="370" spans="1:16" ht="24" x14ac:dyDescent="0.25">
      <c r="A370" s="71"/>
      <c r="B370" s="71"/>
      <c r="C370" s="9" t="s">
        <v>9</v>
      </c>
      <c r="D370" s="10">
        <f t="shared" si="45"/>
        <v>0</v>
      </c>
      <c r="E370" s="10">
        <v>0</v>
      </c>
      <c r="F370" s="10">
        <v>0</v>
      </c>
      <c r="G370" s="10">
        <v>0</v>
      </c>
      <c r="H370" s="10">
        <v>0</v>
      </c>
      <c r="I370" s="10">
        <v>0</v>
      </c>
      <c r="J370" s="10">
        <v>0</v>
      </c>
      <c r="K370" s="10">
        <v>0</v>
      </c>
      <c r="L370" s="15">
        <v>0</v>
      </c>
      <c r="M370" s="10">
        <v>0</v>
      </c>
      <c r="N370" s="10">
        <v>0</v>
      </c>
      <c r="O370" s="10">
        <v>0</v>
      </c>
      <c r="P370" s="12" t="e">
        <f>L370-#REF!</f>
        <v>#REF!</v>
      </c>
    </row>
    <row r="371" spans="1:16" ht="36" x14ac:dyDescent="0.25">
      <c r="A371" s="71"/>
      <c r="B371" s="71"/>
      <c r="C371" s="9" t="s">
        <v>10</v>
      </c>
      <c r="D371" s="10">
        <f t="shared" si="45"/>
        <v>0</v>
      </c>
      <c r="E371" s="10">
        <v>0</v>
      </c>
      <c r="F371" s="10">
        <v>0</v>
      </c>
      <c r="G371" s="10">
        <v>0</v>
      </c>
      <c r="H371" s="10">
        <v>0</v>
      </c>
      <c r="I371" s="10">
        <v>0</v>
      </c>
      <c r="J371" s="10">
        <v>0</v>
      </c>
      <c r="K371" s="10">
        <v>0</v>
      </c>
      <c r="L371" s="15">
        <v>0</v>
      </c>
      <c r="M371" s="10">
        <v>0</v>
      </c>
      <c r="N371" s="10">
        <v>0</v>
      </c>
      <c r="O371" s="10">
        <v>0</v>
      </c>
      <c r="P371" s="12" t="e">
        <f>L371-#REF!</f>
        <v>#REF!</v>
      </c>
    </row>
    <row r="372" spans="1:16" x14ac:dyDescent="0.25">
      <c r="A372" s="9"/>
      <c r="B372" s="9"/>
      <c r="C372" s="9"/>
      <c r="D372" s="10">
        <f t="shared" si="45"/>
        <v>0</v>
      </c>
      <c r="E372" s="10"/>
      <c r="F372" s="10"/>
      <c r="G372" s="10"/>
      <c r="H372" s="10"/>
      <c r="I372" s="10"/>
      <c r="J372" s="10"/>
      <c r="K372" s="10"/>
      <c r="L372" s="15"/>
      <c r="M372" s="10"/>
      <c r="N372" s="10"/>
      <c r="O372" s="10"/>
      <c r="P372" s="12" t="e">
        <f>L372-#REF!</f>
        <v>#REF!</v>
      </c>
    </row>
    <row r="373" spans="1:16" x14ac:dyDescent="0.25">
      <c r="A373" s="71" t="s">
        <v>64</v>
      </c>
      <c r="B373" s="71"/>
      <c r="C373" s="9" t="s">
        <v>6</v>
      </c>
      <c r="D373" s="10">
        <f t="shared" si="45"/>
        <v>353.6</v>
      </c>
      <c r="E373" s="10">
        <f t="shared" ref="E373:O378" si="46">E380+E386</f>
        <v>270</v>
      </c>
      <c r="F373" s="10">
        <f t="shared" si="46"/>
        <v>0</v>
      </c>
      <c r="G373" s="10">
        <f t="shared" si="46"/>
        <v>0</v>
      </c>
      <c r="H373" s="10">
        <f t="shared" si="46"/>
        <v>0</v>
      </c>
      <c r="I373" s="10">
        <f t="shared" si="46"/>
        <v>83.6</v>
      </c>
      <c r="J373" s="10">
        <f t="shared" si="46"/>
        <v>0</v>
      </c>
      <c r="K373" s="10">
        <f t="shared" si="46"/>
        <v>0</v>
      </c>
      <c r="L373" s="15">
        <f t="shared" si="46"/>
        <v>0</v>
      </c>
      <c r="M373" s="10">
        <f t="shared" si="46"/>
        <v>0</v>
      </c>
      <c r="N373" s="10">
        <f t="shared" si="46"/>
        <v>0</v>
      </c>
      <c r="O373" s="10">
        <f t="shared" si="46"/>
        <v>0</v>
      </c>
      <c r="P373" s="12" t="e">
        <f>L373-#REF!</f>
        <v>#REF!</v>
      </c>
    </row>
    <row r="374" spans="1:16" x14ac:dyDescent="0.25">
      <c r="A374" s="71"/>
      <c r="B374" s="71"/>
      <c r="C374" s="9" t="s">
        <v>7</v>
      </c>
      <c r="D374" s="10">
        <f t="shared" si="45"/>
        <v>353.6</v>
      </c>
      <c r="E374" s="10">
        <f t="shared" si="46"/>
        <v>270</v>
      </c>
      <c r="F374" s="10">
        <f t="shared" si="46"/>
        <v>0</v>
      </c>
      <c r="G374" s="10">
        <f t="shared" si="46"/>
        <v>0</v>
      </c>
      <c r="H374" s="10">
        <f t="shared" si="46"/>
        <v>0</v>
      </c>
      <c r="I374" s="10">
        <f t="shared" si="46"/>
        <v>83.6</v>
      </c>
      <c r="J374" s="10">
        <f t="shared" si="46"/>
        <v>0</v>
      </c>
      <c r="K374" s="10">
        <f t="shared" si="46"/>
        <v>0</v>
      </c>
      <c r="L374" s="15">
        <f t="shared" si="46"/>
        <v>0</v>
      </c>
      <c r="M374" s="10">
        <f t="shared" si="46"/>
        <v>0</v>
      </c>
      <c r="N374" s="10">
        <f t="shared" si="46"/>
        <v>0</v>
      </c>
      <c r="O374" s="10">
        <f t="shared" si="46"/>
        <v>0</v>
      </c>
      <c r="P374" s="12" t="e">
        <f>L374-#REF!</f>
        <v>#REF!</v>
      </c>
    </row>
    <row r="375" spans="1:16" ht="24" x14ac:dyDescent="0.25">
      <c r="A375" s="71"/>
      <c r="B375" s="71"/>
      <c r="C375" s="9" t="s">
        <v>8</v>
      </c>
      <c r="D375" s="10">
        <f t="shared" si="45"/>
        <v>0</v>
      </c>
      <c r="E375" s="10">
        <f t="shared" si="46"/>
        <v>0</v>
      </c>
      <c r="F375" s="10">
        <f t="shared" si="46"/>
        <v>0</v>
      </c>
      <c r="G375" s="10">
        <f t="shared" si="46"/>
        <v>0</v>
      </c>
      <c r="H375" s="10">
        <f t="shared" si="46"/>
        <v>0</v>
      </c>
      <c r="I375" s="10">
        <f t="shared" si="46"/>
        <v>0</v>
      </c>
      <c r="J375" s="10">
        <f t="shared" si="46"/>
        <v>0</v>
      </c>
      <c r="K375" s="10">
        <f t="shared" si="46"/>
        <v>0</v>
      </c>
      <c r="L375" s="15">
        <f t="shared" si="46"/>
        <v>0</v>
      </c>
      <c r="M375" s="10">
        <f t="shared" si="46"/>
        <v>0</v>
      </c>
      <c r="N375" s="10">
        <f t="shared" si="46"/>
        <v>0</v>
      </c>
      <c r="O375" s="10">
        <f t="shared" si="46"/>
        <v>0</v>
      </c>
      <c r="P375" s="12" t="e">
        <f>L375-#REF!</f>
        <v>#REF!</v>
      </c>
    </row>
    <row r="376" spans="1:16" ht="24" x14ac:dyDescent="0.25">
      <c r="A376" s="71"/>
      <c r="B376" s="71"/>
      <c r="C376" s="9" t="s">
        <v>9</v>
      </c>
      <c r="D376" s="10">
        <f t="shared" si="45"/>
        <v>0</v>
      </c>
      <c r="E376" s="10">
        <f t="shared" si="46"/>
        <v>0</v>
      </c>
      <c r="F376" s="10">
        <f t="shared" si="46"/>
        <v>0</v>
      </c>
      <c r="G376" s="10">
        <f t="shared" si="46"/>
        <v>0</v>
      </c>
      <c r="H376" s="10">
        <f t="shared" si="46"/>
        <v>0</v>
      </c>
      <c r="I376" s="10">
        <f t="shared" si="46"/>
        <v>0</v>
      </c>
      <c r="J376" s="10">
        <f t="shared" si="46"/>
        <v>0</v>
      </c>
      <c r="K376" s="10">
        <f t="shared" si="46"/>
        <v>0</v>
      </c>
      <c r="L376" s="15">
        <f t="shared" si="46"/>
        <v>0</v>
      </c>
      <c r="M376" s="10">
        <f t="shared" si="46"/>
        <v>0</v>
      </c>
      <c r="N376" s="10">
        <f t="shared" si="46"/>
        <v>0</v>
      </c>
      <c r="O376" s="10">
        <f t="shared" si="46"/>
        <v>0</v>
      </c>
      <c r="P376" s="12" t="e">
        <f>L376-#REF!</f>
        <v>#REF!</v>
      </c>
    </row>
    <row r="377" spans="1:16" ht="36" x14ac:dyDescent="0.25">
      <c r="A377" s="71"/>
      <c r="B377" s="71"/>
      <c r="C377" s="9" t="s">
        <v>10</v>
      </c>
      <c r="D377" s="10">
        <f t="shared" si="45"/>
        <v>0</v>
      </c>
      <c r="E377" s="10">
        <f t="shared" si="46"/>
        <v>0</v>
      </c>
      <c r="F377" s="10">
        <f t="shared" si="46"/>
        <v>0</v>
      </c>
      <c r="G377" s="10">
        <f t="shared" si="46"/>
        <v>0</v>
      </c>
      <c r="H377" s="10">
        <f t="shared" si="46"/>
        <v>0</v>
      </c>
      <c r="I377" s="10">
        <f t="shared" si="46"/>
        <v>0</v>
      </c>
      <c r="J377" s="10">
        <f t="shared" si="46"/>
        <v>0</v>
      </c>
      <c r="K377" s="10">
        <f t="shared" si="46"/>
        <v>0</v>
      </c>
      <c r="L377" s="15">
        <f t="shared" si="46"/>
        <v>0</v>
      </c>
      <c r="M377" s="10">
        <f t="shared" si="46"/>
        <v>0</v>
      </c>
      <c r="N377" s="10">
        <f t="shared" si="46"/>
        <v>0</v>
      </c>
      <c r="O377" s="10">
        <f t="shared" si="46"/>
        <v>0</v>
      </c>
      <c r="P377" s="12" t="e">
        <f>L377-#REF!</f>
        <v>#REF!</v>
      </c>
    </row>
    <row r="378" spans="1:16" x14ac:dyDescent="0.25">
      <c r="A378" s="71"/>
      <c r="B378" s="9"/>
      <c r="C378" s="9"/>
      <c r="D378" s="10">
        <f t="shared" si="45"/>
        <v>0</v>
      </c>
      <c r="E378" s="10">
        <f t="shared" si="46"/>
        <v>0</v>
      </c>
      <c r="F378" s="10">
        <f t="shared" si="46"/>
        <v>0</v>
      </c>
      <c r="G378" s="10">
        <f t="shared" si="46"/>
        <v>0</v>
      </c>
      <c r="H378" s="10">
        <f t="shared" si="46"/>
        <v>0</v>
      </c>
      <c r="I378" s="10">
        <f t="shared" si="46"/>
        <v>0</v>
      </c>
      <c r="J378" s="10">
        <f t="shared" si="46"/>
        <v>0</v>
      </c>
      <c r="K378" s="10">
        <f t="shared" si="46"/>
        <v>0</v>
      </c>
      <c r="L378" s="15">
        <f t="shared" si="46"/>
        <v>0</v>
      </c>
      <c r="M378" s="10">
        <f t="shared" si="46"/>
        <v>0</v>
      </c>
      <c r="N378" s="10">
        <f t="shared" si="46"/>
        <v>0</v>
      </c>
      <c r="O378" s="10">
        <f t="shared" si="46"/>
        <v>0</v>
      </c>
      <c r="P378" s="12" t="e">
        <f>L378-#REF!</f>
        <v>#REF!</v>
      </c>
    </row>
    <row r="379" spans="1:16" x14ac:dyDescent="0.25">
      <c r="A379" s="71"/>
      <c r="B379" s="71" t="s">
        <v>12</v>
      </c>
      <c r="C379" s="71"/>
      <c r="D379" s="71"/>
      <c r="E379" s="71"/>
      <c r="F379" s="71"/>
      <c r="G379" s="71"/>
      <c r="H379" s="71"/>
      <c r="I379" s="71"/>
      <c r="J379" s="71"/>
      <c r="K379" s="71"/>
      <c r="L379" s="17"/>
      <c r="M379" s="9"/>
      <c r="N379" s="9"/>
      <c r="O379" s="9"/>
      <c r="P379" s="12" t="e">
        <f>L379-#REF!</f>
        <v>#REF!</v>
      </c>
    </row>
    <row r="380" spans="1:16" x14ac:dyDescent="0.25">
      <c r="A380" s="71"/>
      <c r="B380" s="71" t="s">
        <v>13</v>
      </c>
      <c r="C380" s="9" t="s">
        <v>6</v>
      </c>
      <c r="D380" s="10">
        <f t="shared" ref="D380:D397" si="47">SUM(E380:O380)</f>
        <v>270</v>
      </c>
      <c r="E380" s="10">
        <v>270</v>
      </c>
      <c r="F380" s="10">
        <v>0</v>
      </c>
      <c r="G380" s="10">
        <v>0</v>
      </c>
      <c r="H380" s="10">
        <v>0</v>
      </c>
      <c r="I380" s="10">
        <v>0</v>
      </c>
      <c r="J380" s="10">
        <v>0</v>
      </c>
      <c r="K380" s="10">
        <v>0</v>
      </c>
      <c r="L380" s="15">
        <v>0</v>
      </c>
      <c r="M380" s="10">
        <v>0</v>
      </c>
      <c r="N380" s="10">
        <v>0</v>
      </c>
      <c r="O380" s="10">
        <v>0</v>
      </c>
      <c r="P380" s="12" t="e">
        <f>L380-#REF!</f>
        <v>#REF!</v>
      </c>
    </row>
    <row r="381" spans="1:16" x14ac:dyDescent="0.25">
      <c r="A381" s="71"/>
      <c r="B381" s="71"/>
      <c r="C381" s="9" t="s">
        <v>7</v>
      </c>
      <c r="D381" s="10">
        <f t="shared" si="47"/>
        <v>270</v>
      </c>
      <c r="E381" s="10">
        <v>270</v>
      </c>
      <c r="F381" s="10">
        <v>0</v>
      </c>
      <c r="G381" s="10">
        <v>0</v>
      </c>
      <c r="H381" s="10">
        <v>0</v>
      </c>
      <c r="I381" s="10">
        <v>0</v>
      </c>
      <c r="J381" s="10">
        <v>0</v>
      </c>
      <c r="K381" s="10">
        <v>0</v>
      </c>
      <c r="L381" s="15">
        <v>0</v>
      </c>
      <c r="M381" s="10">
        <v>0</v>
      </c>
      <c r="N381" s="10">
        <v>0</v>
      </c>
      <c r="O381" s="10">
        <v>0</v>
      </c>
      <c r="P381" s="12" t="e">
        <f>L381-#REF!</f>
        <v>#REF!</v>
      </c>
    </row>
    <row r="382" spans="1:16" ht="24" x14ac:dyDescent="0.25">
      <c r="A382" s="71"/>
      <c r="B382" s="71"/>
      <c r="C382" s="9" t="s">
        <v>8</v>
      </c>
      <c r="D382" s="10">
        <f t="shared" si="47"/>
        <v>0</v>
      </c>
      <c r="E382" s="10">
        <v>0</v>
      </c>
      <c r="F382" s="10">
        <v>0</v>
      </c>
      <c r="G382" s="10">
        <v>0</v>
      </c>
      <c r="H382" s="10">
        <v>0</v>
      </c>
      <c r="I382" s="10">
        <v>0</v>
      </c>
      <c r="J382" s="10">
        <v>0</v>
      </c>
      <c r="K382" s="10">
        <v>0</v>
      </c>
      <c r="L382" s="15">
        <v>0</v>
      </c>
      <c r="M382" s="10">
        <v>0</v>
      </c>
      <c r="N382" s="10">
        <v>0</v>
      </c>
      <c r="O382" s="10">
        <v>0</v>
      </c>
      <c r="P382" s="12" t="e">
        <f>L382-#REF!</f>
        <v>#REF!</v>
      </c>
    </row>
    <row r="383" spans="1:16" ht="24" x14ac:dyDescent="0.25">
      <c r="A383" s="71"/>
      <c r="B383" s="71"/>
      <c r="C383" s="9" t="s">
        <v>9</v>
      </c>
      <c r="D383" s="10">
        <f t="shared" si="47"/>
        <v>0</v>
      </c>
      <c r="E383" s="10">
        <v>0</v>
      </c>
      <c r="F383" s="10">
        <v>0</v>
      </c>
      <c r="G383" s="10">
        <v>0</v>
      </c>
      <c r="H383" s="10">
        <v>0</v>
      </c>
      <c r="I383" s="10">
        <v>0</v>
      </c>
      <c r="J383" s="10">
        <v>0</v>
      </c>
      <c r="K383" s="10">
        <v>0</v>
      </c>
      <c r="L383" s="15">
        <v>0</v>
      </c>
      <c r="M383" s="10">
        <v>0</v>
      </c>
      <c r="N383" s="10">
        <v>0</v>
      </c>
      <c r="O383" s="10">
        <v>0</v>
      </c>
      <c r="P383" s="12" t="e">
        <f>L383-#REF!</f>
        <v>#REF!</v>
      </c>
    </row>
    <row r="384" spans="1:16" ht="36" x14ac:dyDescent="0.25">
      <c r="A384" s="71"/>
      <c r="B384" s="71"/>
      <c r="C384" s="9" t="s">
        <v>10</v>
      </c>
      <c r="D384" s="10">
        <f t="shared" si="47"/>
        <v>0</v>
      </c>
      <c r="E384" s="10">
        <v>0</v>
      </c>
      <c r="F384" s="10">
        <v>0</v>
      </c>
      <c r="G384" s="10">
        <v>0</v>
      </c>
      <c r="H384" s="10">
        <v>0</v>
      </c>
      <c r="I384" s="10">
        <v>0</v>
      </c>
      <c r="J384" s="10">
        <v>0</v>
      </c>
      <c r="K384" s="10">
        <v>0</v>
      </c>
      <c r="L384" s="15">
        <v>0</v>
      </c>
      <c r="M384" s="10">
        <v>0</v>
      </c>
      <c r="N384" s="10">
        <v>0</v>
      </c>
      <c r="O384" s="10">
        <v>0</v>
      </c>
      <c r="P384" s="12" t="e">
        <f>L384-#REF!</f>
        <v>#REF!</v>
      </c>
    </row>
    <row r="385" spans="1:16" x14ac:dyDescent="0.25">
      <c r="A385" s="71"/>
      <c r="B385" s="9"/>
      <c r="C385" s="9"/>
      <c r="D385" s="10">
        <f t="shared" si="47"/>
        <v>0</v>
      </c>
      <c r="E385" s="10"/>
      <c r="F385" s="10"/>
      <c r="G385" s="10"/>
      <c r="H385" s="10"/>
      <c r="I385" s="10"/>
      <c r="J385" s="10"/>
      <c r="K385" s="10"/>
      <c r="L385" s="15"/>
      <c r="M385" s="10"/>
      <c r="N385" s="10"/>
      <c r="O385" s="10"/>
      <c r="P385" s="12" t="e">
        <f>L385-#REF!</f>
        <v>#REF!</v>
      </c>
    </row>
    <row r="386" spans="1:16" x14ac:dyDescent="0.25">
      <c r="A386" s="71"/>
      <c r="B386" s="71" t="s">
        <v>16</v>
      </c>
      <c r="C386" s="9" t="s">
        <v>6</v>
      </c>
      <c r="D386" s="10">
        <f t="shared" si="47"/>
        <v>83.6</v>
      </c>
      <c r="E386" s="10">
        <v>0</v>
      </c>
      <c r="F386" s="10">
        <v>0</v>
      </c>
      <c r="G386" s="10">
        <v>0</v>
      </c>
      <c r="H386" s="10">
        <v>0</v>
      </c>
      <c r="I386" s="10">
        <v>83.6</v>
      </c>
      <c r="J386" s="10">
        <v>0</v>
      </c>
      <c r="K386" s="10">
        <v>0</v>
      </c>
      <c r="L386" s="15">
        <v>0</v>
      </c>
      <c r="M386" s="10">
        <v>0</v>
      </c>
      <c r="N386" s="10">
        <v>0</v>
      </c>
      <c r="O386" s="10">
        <v>0</v>
      </c>
      <c r="P386" s="12" t="e">
        <f>L386-#REF!</f>
        <v>#REF!</v>
      </c>
    </row>
    <row r="387" spans="1:16" x14ac:dyDescent="0.25">
      <c r="A387" s="71"/>
      <c r="B387" s="71"/>
      <c r="C387" s="9" t="s">
        <v>7</v>
      </c>
      <c r="D387" s="10">
        <f t="shared" si="47"/>
        <v>83.6</v>
      </c>
      <c r="E387" s="10">
        <v>0</v>
      </c>
      <c r="F387" s="10">
        <v>0</v>
      </c>
      <c r="G387" s="10">
        <v>0</v>
      </c>
      <c r="H387" s="10">
        <v>0</v>
      </c>
      <c r="I387" s="10">
        <v>83.6</v>
      </c>
      <c r="J387" s="10">
        <v>0</v>
      </c>
      <c r="K387" s="10">
        <v>0</v>
      </c>
      <c r="L387" s="15">
        <v>0</v>
      </c>
      <c r="M387" s="10">
        <v>0</v>
      </c>
      <c r="N387" s="10">
        <v>0</v>
      </c>
      <c r="O387" s="10">
        <v>0</v>
      </c>
      <c r="P387" s="12" t="e">
        <f>L387-#REF!</f>
        <v>#REF!</v>
      </c>
    </row>
    <row r="388" spans="1:16" ht="24" x14ac:dyDescent="0.25">
      <c r="A388" s="71"/>
      <c r="B388" s="71"/>
      <c r="C388" s="9" t="s">
        <v>8</v>
      </c>
      <c r="D388" s="10">
        <f t="shared" si="47"/>
        <v>0</v>
      </c>
      <c r="E388" s="10">
        <v>0</v>
      </c>
      <c r="F388" s="10">
        <v>0</v>
      </c>
      <c r="G388" s="10">
        <v>0</v>
      </c>
      <c r="H388" s="10">
        <v>0</v>
      </c>
      <c r="I388" s="10">
        <v>0</v>
      </c>
      <c r="J388" s="10">
        <v>0</v>
      </c>
      <c r="K388" s="10">
        <v>0</v>
      </c>
      <c r="L388" s="15">
        <v>0</v>
      </c>
      <c r="M388" s="10">
        <v>0</v>
      </c>
      <c r="N388" s="10">
        <v>0</v>
      </c>
      <c r="O388" s="10">
        <v>0</v>
      </c>
      <c r="P388" s="12" t="e">
        <f>L388-#REF!</f>
        <v>#REF!</v>
      </c>
    </row>
    <row r="389" spans="1:16" ht="24" x14ac:dyDescent="0.25">
      <c r="A389" s="71"/>
      <c r="B389" s="71"/>
      <c r="C389" s="9" t="s">
        <v>9</v>
      </c>
      <c r="D389" s="10">
        <f t="shared" si="47"/>
        <v>0</v>
      </c>
      <c r="E389" s="10">
        <v>0</v>
      </c>
      <c r="F389" s="10">
        <v>0</v>
      </c>
      <c r="G389" s="10">
        <v>0</v>
      </c>
      <c r="H389" s="10">
        <v>0</v>
      </c>
      <c r="I389" s="10">
        <v>0</v>
      </c>
      <c r="J389" s="10">
        <v>0</v>
      </c>
      <c r="K389" s="10">
        <v>0</v>
      </c>
      <c r="L389" s="15">
        <v>0</v>
      </c>
      <c r="M389" s="10">
        <v>0</v>
      </c>
      <c r="N389" s="10">
        <v>0</v>
      </c>
      <c r="O389" s="10">
        <v>0</v>
      </c>
      <c r="P389" s="12" t="e">
        <f>L389-#REF!</f>
        <v>#REF!</v>
      </c>
    </row>
    <row r="390" spans="1:16" ht="36" x14ac:dyDescent="0.25">
      <c r="A390" s="71"/>
      <c r="B390" s="71"/>
      <c r="C390" s="9" t="s">
        <v>10</v>
      </c>
      <c r="D390" s="10">
        <f t="shared" si="47"/>
        <v>0</v>
      </c>
      <c r="E390" s="10">
        <v>0</v>
      </c>
      <c r="F390" s="10">
        <v>0</v>
      </c>
      <c r="G390" s="10">
        <v>0</v>
      </c>
      <c r="H390" s="10">
        <v>0</v>
      </c>
      <c r="I390" s="10">
        <v>0</v>
      </c>
      <c r="J390" s="10">
        <v>0</v>
      </c>
      <c r="K390" s="10">
        <v>0</v>
      </c>
      <c r="L390" s="15">
        <v>0</v>
      </c>
      <c r="M390" s="10">
        <v>0</v>
      </c>
      <c r="N390" s="10">
        <v>0</v>
      </c>
      <c r="O390" s="10">
        <v>0</v>
      </c>
      <c r="P390" s="12" t="e">
        <f>L390-#REF!</f>
        <v>#REF!</v>
      </c>
    </row>
    <row r="391" spans="1:16" x14ac:dyDescent="0.25">
      <c r="A391" s="9"/>
      <c r="B391" s="9"/>
      <c r="C391" s="9"/>
      <c r="D391" s="10">
        <f t="shared" si="47"/>
        <v>0</v>
      </c>
      <c r="E391" s="10"/>
      <c r="F391" s="10"/>
      <c r="G391" s="10"/>
      <c r="H391" s="10"/>
      <c r="I391" s="10"/>
      <c r="J391" s="10"/>
      <c r="K391" s="10"/>
      <c r="L391" s="15"/>
      <c r="M391" s="10"/>
      <c r="N391" s="10"/>
      <c r="O391" s="10"/>
      <c r="P391" s="12" t="e">
        <f>L391-#REF!</f>
        <v>#REF!</v>
      </c>
    </row>
    <row r="392" spans="1:16" x14ac:dyDescent="0.25">
      <c r="A392" s="71" t="s">
        <v>65</v>
      </c>
      <c r="B392" s="71"/>
      <c r="C392" s="9" t="s">
        <v>6</v>
      </c>
      <c r="D392" s="10">
        <f t="shared" si="47"/>
        <v>10520</v>
      </c>
      <c r="E392" s="10">
        <f t="shared" ref="E392:O397" si="48">E399+E405</f>
        <v>520</v>
      </c>
      <c r="F392" s="10">
        <f t="shared" si="48"/>
        <v>0</v>
      </c>
      <c r="G392" s="10">
        <f t="shared" si="48"/>
        <v>0</v>
      </c>
      <c r="H392" s="10">
        <f t="shared" si="48"/>
        <v>0</v>
      </c>
      <c r="I392" s="10">
        <f t="shared" si="48"/>
        <v>0</v>
      </c>
      <c r="J392" s="10">
        <f t="shared" si="48"/>
        <v>10000</v>
      </c>
      <c r="K392" s="10">
        <f t="shared" si="48"/>
        <v>0</v>
      </c>
      <c r="L392" s="15">
        <f t="shared" si="48"/>
        <v>0</v>
      </c>
      <c r="M392" s="10">
        <f t="shared" si="48"/>
        <v>0</v>
      </c>
      <c r="N392" s="10">
        <f t="shared" si="48"/>
        <v>0</v>
      </c>
      <c r="O392" s="10">
        <f t="shared" si="48"/>
        <v>0</v>
      </c>
      <c r="P392" s="12" t="e">
        <f>L392-#REF!</f>
        <v>#REF!</v>
      </c>
    </row>
    <row r="393" spans="1:16" x14ac:dyDescent="0.25">
      <c r="A393" s="71"/>
      <c r="B393" s="71"/>
      <c r="C393" s="9" t="s">
        <v>7</v>
      </c>
      <c r="D393" s="10">
        <f t="shared" si="47"/>
        <v>520</v>
      </c>
      <c r="E393" s="10">
        <f t="shared" si="48"/>
        <v>520</v>
      </c>
      <c r="F393" s="10">
        <f t="shared" si="48"/>
        <v>0</v>
      </c>
      <c r="G393" s="10">
        <f t="shared" si="48"/>
        <v>0</v>
      </c>
      <c r="H393" s="10">
        <f t="shared" si="48"/>
        <v>0</v>
      </c>
      <c r="I393" s="10">
        <f t="shared" si="48"/>
        <v>0</v>
      </c>
      <c r="J393" s="10">
        <f t="shared" si="48"/>
        <v>0</v>
      </c>
      <c r="K393" s="10">
        <f t="shared" si="48"/>
        <v>0</v>
      </c>
      <c r="L393" s="15">
        <f t="shared" si="48"/>
        <v>0</v>
      </c>
      <c r="M393" s="10">
        <f t="shared" si="48"/>
        <v>0</v>
      </c>
      <c r="N393" s="10">
        <f t="shared" si="48"/>
        <v>0</v>
      </c>
      <c r="O393" s="10">
        <f t="shared" si="48"/>
        <v>0</v>
      </c>
      <c r="P393" s="12" t="e">
        <f>L393-#REF!</f>
        <v>#REF!</v>
      </c>
    </row>
    <row r="394" spans="1:16" ht="24" x14ac:dyDescent="0.25">
      <c r="A394" s="71"/>
      <c r="B394" s="71"/>
      <c r="C394" s="9" t="s">
        <v>8</v>
      </c>
      <c r="D394" s="10">
        <f t="shared" si="47"/>
        <v>0</v>
      </c>
      <c r="E394" s="10">
        <f t="shared" si="48"/>
        <v>0</v>
      </c>
      <c r="F394" s="10">
        <f t="shared" si="48"/>
        <v>0</v>
      </c>
      <c r="G394" s="10">
        <f t="shared" si="48"/>
        <v>0</v>
      </c>
      <c r="H394" s="10">
        <f t="shared" si="48"/>
        <v>0</v>
      </c>
      <c r="I394" s="10">
        <f t="shared" si="48"/>
        <v>0</v>
      </c>
      <c r="J394" s="10">
        <f t="shared" si="48"/>
        <v>0</v>
      </c>
      <c r="K394" s="10">
        <f t="shared" si="48"/>
        <v>0</v>
      </c>
      <c r="L394" s="15">
        <f t="shared" si="48"/>
        <v>0</v>
      </c>
      <c r="M394" s="10">
        <f t="shared" si="48"/>
        <v>0</v>
      </c>
      <c r="N394" s="10">
        <f t="shared" si="48"/>
        <v>0</v>
      </c>
      <c r="O394" s="10">
        <f t="shared" si="48"/>
        <v>0</v>
      </c>
      <c r="P394" s="12" t="e">
        <f>L394-#REF!</f>
        <v>#REF!</v>
      </c>
    </row>
    <row r="395" spans="1:16" ht="24" x14ac:dyDescent="0.25">
      <c r="A395" s="71"/>
      <c r="B395" s="71"/>
      <c r="C395" s="9" t="s">
        <v>9</v>
      </c>
      <c r="D395" s="10">
        <f t="shared" si="47"/>
        <v>0</v>
      </c>
      <c r="E395" s="10">
        <f t="shared" si="48"/>
        <v>0</v>
      </c>
      <c r="F395" s="10">
        <f t="shared" si="48"/>
        <v>0</v>
      </c>
      <c r="G395" s="10">
        <f t="shared" si="48"/>
        <v>0</v>
      </c>
      <c r="H395" s="10">
        <f t="shared" si="48"/>
        <v>0</v>
      </c>
      <c r="I395" s="10">
        <f t="shared" si="48"/>
        <v>0</v>
      </c>
      <c r="J395" s="10">
        <f t="shared" si="48"/>
        <v>0</v>
      </c>
      <c r="K395" s="10">
        <f t="shared" si="48"/>
        <v>0</v>
      </c>
      <c r="L395" s="15">
        <f t="shared" si="48"/>
        <v>0</v>
      </c>
      <c r="M395" s="10">
        <f t="shared" si="48"/>
        <v>0</v>
      </c>
      <c r="N395" s="10">
        <f t="shared" si="48"/>
        <v>0</v>
      </c>
      <c r="O395" s="10">
        <f t="shared" si="48"/>
        <v>0</v>
      </c>
      <c r="P395" s="12" t="e">
        <f>L395-#REF!</f>
        <v>#REF!</v>
      </c>
    </row>
    <row r="396" spans="1:16" ht="36" x14ac:dyDescent="0.25">
      <c r="A396" s="71"/>
      <c r="B396" s="71"/>
      <c r="C396" s="9" t="s">
        <v>10</v>
      </c>
      <c r="D396" s="10">
        <f t="shared" si="47"/>
        <v>0</v>
      </c>
      <c r="E396" s="10">
        <f t="shared" si="48"/>
        <v>0</v>
      </c>
      <c r="F396" s="10">
        <f t="shared" si="48"/>
        <v>0</v>
      </c>
      <c r="G396" s="10">
        <f t="shared" si="48"/>
        <v>0</v>
      </c>
      <c r="H396" s="10">
        <f t="shared" si="48"/>
        <v>0</v>
      </c>
      <c r="I396" s="10">
        <f t="shared" si="48"/>
        <v>0</v>
      </c>
      <c r="J396" s="10">
        <f t="shared" si="48"/>
        <v>0</v>
      </c>
      <c r="K396" s="10">
        <f t="shared" si="48"/>
        <v>0</v>
      </c>
      <c r="L396" s="15">
        <f t="shared" si="48"/>
        <v>0</v>
      </c>
      <c r="M396" s="10">
        <f t="shared" si="48"/>
        <v>0</v>
      </c>
      <c r="N396" s="10">
        <f t="shared" si="48"/>
        <v>0</v>
      </c>
      <c r="O396" s="10">
        <f t="shared" si="48"/>
        <v>0</v>
      </c>
      <c r="P396" s="12" t="e">
        <f>L396-#REF!</f>
        <v>#REF!</v>
      </c>
    </row>
    <row r="397" spans="1:16" ht="72" x14ac:dyDescent="0.25">
      <c r="A397" s="71"/>
      <c r="B397" s="71"/>
      <c r="C397" s="9" t="s">
        <v>11</v>
      </c>
      <c r="D397" s="10">
        <f t="shared" si="47"/>
        <v>10000</v>
      </c>
      <c r="E397" s="10">
        <f t="shared" si="48"/>
        <v>0</v>
      </c>
      <c r="F397" s="10">
        <f t="shared" si="48"/>
        <v>0</v>
      </c>
      <c r="G397" s="10">
        <f t="shared" si="48"/>
        <v>0</v>
      </c>
      <c r="H397" s="10">
        <f t="shared" si="48"/>
        <v>0</v>
      </c>
      <c r="I397" s="10">
        <f t="shared" si="48"/>
        <v>0</v>
      </c>
      <c r="J397" s="10">
        <f t="shared" si="48"/>
        <v>10000</v>
      </c>
      <c r="K397" s="10">
        <f t="shared" si="48"/>
        <v>0</v>
      </c>
      <c r="L397" s="15">
        <f t="shared" si="48"/>
        <v>0</v>
      </c>
      <c r="M397" s="10">
        <f t="shared" si="48"/>
        <v>0</v>
      </c>
      <c r="N397" s="10">
        <f t="shared" si="48"/>
        <v>0</v>
      </c>
      <c r="O397" s="10">
        <f t="shared" si="48"/>
        <v>0</v>
      </c>
      <c r="P397" s="12" t="e">
        <f>L397-#REF!</f>
        <v>#REF!</v>
      </c>
    </row>
    <row r="398" spans="1:16" x14ac:dyDescent="0.25">
      <c r="A398" s="71"/>
      <c r="B398" s="71" t="s">
        <v>12</v>
      </c>
      <c r="C398" s="71"/>
      <c r="D398" s="71"/>
      <c r="E398" s="71"/>
      <c r="F398" s="71"/>
      <c r="G398" s="71"/>
      <c r="H398" s="71"/>
      <c r="I398" s="71"/>
      <c r="J398" s="71"/>
      <c r="K398" s="71"/>
      <c r="L398" s="17"/>
      <c r="M398" s="9"/>
      <c r="N398" s="9"/>
      <c r="O398" s="9"/>
      <c r="P398" s="12" t="e">
        <f>L398-#REF!</f>
        <v>#REF!</v>
      </c>
    </row>
    <row r="399" spans="1:16" x14ac:dyDescent="0.25">
      <c r="A399" s="71"/>
      <c r="B399" s="71" t="s">
        <v>13</v>
      </c>
      <c r="C399" s="9" t="s">
        <v>6</v>
      </c>
      <c r="D399" s="10">
        <f t="shared" ref="D399:D416" si="49">SUM(E399:O399)</f>
        <v>520</v>
      </c>
      <c r="E399" s="10">
        <v>520</v>
      </c>
      <c r="F399" s="10">
        <v>0</v>
      </c>
      <c r="G399" s="10">
        <v>0</v>
      </c>
      <c r="H399" s="10">
        <v>0</v>
      </c>
      <c r="I399" s="10">
        <v>0</v>
      </c>
      <c r="J399" s="10">
        <v>0</v>
      </c>
      <c r="K399" s="10">
        <v>0</v>
      </c>
      <c r="L399" s="15">
        <v>0</v>
      </c>
      <c r="M399" s="10">
        <v>0</v>
      </c>
      <c r="N399" s="10">
        <v>0</v>
      </c>
      <c r="O399" s="10">
        <v>0</v>
      </c>
      <c r="P399" s="12" t="e">
        <f>L399-#REF!</f>
        <v>#REF!</v>
      </c>
    </row>
    <row r="400" spans="1:16" x14ac:dyDescent="0.25">
      <c r="A400" s="71"/>
      <c r="B400" s="71"/>
      <c r="C400" s="9" t="s">
        <v>7</v>
      </c>
      <c r="D400" s="10">
        <f t="shared" si="49"/>
        <v>520</v>
      </c>
      <c r="E400" s="10">
        <v>520</v>
      </c>
      <c r="F400" s="10">
        <v>0</v>
      </c>
      <c r="G400" s="10">
        <v>0</v>
      </c>
      <c r="H400" s="10">
        <v>0</v>
      </c>
      <c r="I400" s="10">
        <v>0</v>
      </c>
      <c r="J400" s="10">
        <v>0</v>
      </c>
      <c r="K400" s="10">
        <v>0</v>
      </c>
      <c r="L400" s="15">
        <v>0</v>
      </c>
      <c r="M400" s="10">
        <v>0</v>
      </c>
      <c r="N400" s="10">
        <v>0</v>
      </c>
      <c r="O400" s="10">
        <v>0</v>
      </c>
      <c r="P400" s="12" t="e">
        <f>L400-#REF!</f>
        <v>#REF!</v>
      </c>
    </row>
    <row r="401" spans="1:16" ht="24" x14ac:dyDescent="0.25">
      <c r="A401" s="71"/>
      <c r="B401" s="71"/>
      <c r="C401" s="9" t="s">
        <v>8</v>
      </c>
      <c r="D401" s="10">
        <f t="shared" si="49"/>
        <v>0</v>
      </c>
      <c r="E401" s="10">
        <v>0</v>
      </c>
      <c r="F401" s="10">
        <v>0</v>
      </c>
      <c r="G401" s="10">
        <v>0</v>
      </c>
      <c r="H401" s="10">
        <v>0</v>
      </c>
      <c r="I401" s="10">
        <v>0</v>
      </c>
      <c r="J401" s="10">
        <v>0</v>
      </c>
      <c r="K401" s="10">
        <v>0</v>
      </c>
      <c r="L401" s="15">
        <v>0</v>
      </c>
      <c r="M401" s="10">
        <v>0</v>
      </c>
      <c r="N401" s="10">
        <v>0</v>
      </c>
      <c r="O401" s="10">
        <v>0</v>
      </c>
      <c r="P401" s="12" t="e">
        <f>L401-#REF!</f>
        <v>#REF!</v>
      </c>
    </row>
    <row r="402" spans="1:16" ht="24" x14ac:dyDescent="0.25">
      <c r="A402" s="71"/>
      <c r="B402" s="71"/>
      <c r="C402" s="9" t="s">
        <v>9</v>
      </c>
      <c r="D402" s="10">
        <f t="shared" si="49"/>
        <v>0</v>
      </c>
      <c r="E402" s="10">
        <v>0</v>
      </c>
      <c r="F402" s="10">
        <v>0</v>
      </c>
      <c r="G402" s="10">
        <v>0</v>
      </c>
      <c r="H402" s="10">
        <v>0</v>
      </c>
      <c r="I402" s="10">
        <v>0</v>
      </c>
      <c r="J402" s="10">
        <v>0</v>
      </c>
      <c r="K402" s="10">
        <v>0</v>
      </c>
      <c r="L402" s="15">
        <v>0</v>
      </c>
      <c r="M402" s="10">
        <v>0</v>
      </c>
      <c r="N402" s="10">
        <v>0</v>
      </c>
      <c r="O402" s="10">
        <v>0</v>
      </c>
      <c r="P402" s="12" t="e">
        <f>L402-#REF!</f>
        <v>#REF!</v>
      </c>
    </row>
    <row r="403" spans="1:16" ht="36" x14ac:dyDescent="0.25">
      <c r="A403" s="71"/>
      <c r="B403" s="71"/>
      <c r="C403" s="9" t="s">
        <v>10</v>
      </c>
      <c r="D403" s="10">
        <f t="shared" si="49"/>
        <v>0</v>
      </c>
      <c r="E403" s="10">
        <v>0</v>
      </c>
      <c r="F403" s="10">
        <v>0</v>
      </c>
      <c r="G403" s="10">
        <v>0</v>
      </c>
      <c r="H403" s="10">
        <v>0</v>
      </c>
      <c r="I403" s="10">
        <v>0</v>
      </c>
      <c r="J403" s="10">
        <v>0</v>
      </c>
      <c r="K403" s="10">
        <v>0</v>
      </c>
      <c r="L403" s="15">
        <v>0</v>
      </c>
      <c r="M403" s="10">
        <v>0</v>
      </c>
      <c r="N403" s="10">
        <v>0</v>
      </c>
      <c r="O403" s="10">
        <v>0</v>
      </c>
      <c r="P403" s="12" t="e">
        <f>L403-#REF!</f>
        <v>#REF!</v>
      </c>
    </row>
    <row r="404" spans="1:16" x14ac:dyDescent="0.25">
      <c r="A404" s="71"/>
      <c r="B404" s="9"/>
      <c r="C404" s="9"/>
      <c r="D404" s="10">
        <f t="shared" si="49"/>
        <v>0</v>
      </c>
      <c r="E404" s="10"/>
      <c r="F404" s="10"/>
      <c r="G404" s="10"/>
      <c r="H404" s="10"/>
      <c r="I404" s="10"/>
      <c r="J404" s="10"/>
      <c r="K404" s="10"/>
      <c r="L404" s="15"/>
      <c r="M404" s="10"/>
      <c r="N404" s="10"/>
      <c r="O404" s="10"/>
      <c r="P404" s="12" t="e">
        <f>L404-#REF!</f>
        <v>#REF!</v>
      </c>
    </row>
    <row r="405" spans="1:16" x14ac:dyDescent="0.25">
      <c r="A405" s="71"/>
      <c r="B405" s="71" t="s">
        <v>16</v>
      </c>
      <c r="C405" s="9" t="s">
        <v>6</v>
      </c>
      <c r="D405" s="10">
        <f t="shared" si="49"/>
        <v>10000</v>
      </c>
      <c r="E405" s="10">
        <v>0</v>
      </c>
      <c r="F405" s="10">
        <v>0</v>
      </c>
      <c r="G405" s="10">
        <v>0</v>
      </c>
      <c r="H405" s="10">
        <v>0</v>
      </c>
      <c r="I405" s="10">
        <v>0</v>
      </c>
      <c r="J405" s="10">
        <v>10000</v>
      </c>
      <c r="K405" s="10">
        <v>0</v>
      </c>
      <c r="L405" s="15">
        <v>0</v>
      </c>
      <c r="M405" s="10">
        <v>0</v>
      </c>
      <c r="N405" s="10">
        <v>0</v>
      </c>
      <c r="O405" s="10">
        <v>0</v>
      </c>
      <c r="P405" s="12" t="e">
        <f>L405-#REF!</f>
        <v>#REF!</v>
      </c>
    </row>
    <row r="406" spans="1:16" x14ac:dyDescent="0.25">
      <c r="A406" s="71"/>
      <c r="B406" s="71"/>
      <c r="C406" s="9" t="s">
        <v>7</v>
      </c>
      <c r="D406" s="10">
        <f t="shared" si="49"/>
        <v>0</v>
      </c>
      <c r="E406" s="10">
        <v>0</v>
      </c>
      <c r="F406" s="10">
        <v>0</v>
      </c>
      <c r="G406" s="10">
        <v>0</v>
      </c>
      <c r="H406" s="10">
        <v>0</v>
      </c>
      <c r="I406" s="10">
        <v>0</v>
      </c>
      <c r="J406" s="10">
        <v>0</v>
      </c>
      <c r="K406" s="10">
        <v>0</v>
      </c>
      <c r="L406" s="15">
        <v>0</v>
      </c>
      <c r="M406" s="10">
        <v>0</v>
      </c>
      <c r="N406" s="10">
        <v>0</v>
      </c>
      <c r="O406" s="10">
        <v>0</v>
      </c>
      <c r="P406" s="12" t="e">
        <f>L406-#REF!</f>
        <v>#REF!</v>
      </c>
    </row>
    <row r="407" spans="1:16" ht="24" x14ac:dyDescent="0.25">
      <c r="A407" s="71"/>
      <c r="B407" s="71"/>
      <c r="C407" s="9" t="s">
        <v>8</v>
      </c>
      <c r="D407" s="10">
        <f t="shared" si="49"/>
        <v>0</v>
      </c>
      <c r="E407" s="10">
        <v>0</v>
      </c>
      <c r="F407" s="10">
        <v>0</v>
      </c>
      <c r="G407" s="10">
        <v>0</v>
      </c>
      <c r="H407" s="10">
        <v>0</v>
      </c>
      <c r="I407" s="10">
        <v>0</v>
      </c>
      <c r="J407" s="10">
        <v>0</v>
      </c>
      <c r="K407" s="10">
        <v>0</v>
      </c>
      <c r="L407" s="15">
        <v>0</v>
      </c>
      <c r="M407" s="10">
        <v>0</v>
      </c>
      <c r="N407" s="10">
        <v>0</v>
      </c>
      <c r="O407" s="10">
        <v>0</v>
      </c>
      <c r="P407" s="12" t="e">
        <f>L407-#REF!</f>
        <v>#REF!</v>
      </c>
    </row>
    <row r="408" spans="1:16" ht="24" x14ac:dyDescent="0.25">
      <c r="A408" s="71"/>
      <c r="B408" s="71"/>
      <c r="C408" s="9" t="s">
        <v>9</v>
      </c>
      <c r="D408" s="10">
        <f t="shared" si="49"/>
        <v>0</v>
      </c>
      <c r="E408" s="10">
        <v>0</v>
      </c>
      <c r="F408" s="10">
        <v>0</v>
      </c>
      <c r="G408" s="10">
        <v>0</v>
      </c>
      <c r="H408" s="10">
        <v>0</v>
      </c>
      <c r="I408" s="10">
        <v>0</v>
      </c>
      <c r="J408" s="10">
        <v>0</v>
      </c>
      <c r="K408" s="10">
        <v>0</v>
      </c>
      <c r="L408" s="15">
        <v>0</v>
      </c>
      <c r="M408" s="10">
        <v>0</v>
      </c>
      <c r="N408" s="10">
        <v>0</v>
      </c>
      <c r="O408" s="10">
        <v>0</v>
      </c>
      <c r="P408" s="12" t="e">
        <f>L408-#REF!</f>
        <v>#REF!</v>
      </c>
    </row>
    <row r="409" spans="1:16" ht="36" x14ac:dyDescent="0.25">
      <c r="A409" s="71"/>
      <c r="B409" s="71"/>
      <c r="C409" s="9" t="s">
        <v>10</v>
      </c>
      <c r="D409" s="10">
        <f t="shared" si="49"/>
        <v>0</v>
      </c>
      <c r="E409" s="10">
        <v>0</v>
      </c>
      <c r="F409" s="10">
        <v>0</v>
      </c>
      <c r="G409" s="10">
        <v>0</v>
      </c>
      <c r="H409" s="10">
        <v>0</v>
      </c>
      <c r="I409" s="10">
        <v>0</v>
      </c>
      <c r="J409" s="10">
        <v>0</v>
      </c>
      <c r="K409" s="10">
        <v>0</v>
      </c>
      <c r="L409" s="15">
        <v>0</v>
      </c>
      <c r="M409" s="10">
        <v>0</v>
      </c>
      <c r="N409" s="10">
        <v>0</v>
      </c>
      <c r="O409" s="10">
        <v>0</v>
      </c>
      <c r="P409" s="12" t="e">
        <f>L409-#REF!</f>
        <v>#REF!</v>
      </c>
    </row>
    <row r="410" spans="1:16" ht="72" x14ac:dyDescent="0.25">
      <c r="A410" s="71"/>
      <c r="B410" s="71"/>
      <c r="C410" s="9" t="s">
        <v>11</v>
      </c>
      <c r="D410" s="10">
        <f t="shared" si="49"/>
        <v>10000</v>
      </c>
      <c r="E410" s="10">
        <v>0</v>
      </c>
      <c r="F410" s="10">
        <v>0</v>
      </c>
      <c r="G410" s="10">
        <v>0</v>
      </c>
      <c r="H410" s="10">
        <v>0</v>
      </c>
      <c r="I410" s="10">
        <v>0</v>
      </c>
      <c r="J410" s="10">
        <v>10000</v>
      </c>
      <c r="K410" s="10">
        <v>0</v>
      </c>
      <c r="L410" s="15">
        <v>0</v>
      </c>
      <c r="M410" s="10">
        <v>0</v>
      </c>
      <c r="N410" s="10">
        <v>0</v>
      </c>
      <c r="O410" s="10">
        <v>0</v>
      </c>
      <c r="P410" s="12" t="e">
        <f>L410-#REF!</f>
        <v>#REF!</v>
      </c>
    </row>
    <row r="411" spans="1:16" x14ac:dyDescent="0.25">
      <c r="A411" s="9"/>
      <c r="B411" s="9"/>
      <c r="C411" s="9"/>
      <c r="D411" s="10">
        <f t="shared" si="49"/>
        <v>0</v>
      </c>
      <c r="E411" s="10"/>
      <c r="F411" s="10"/>
      <c r="G411" s="10"/>
      <c r="H411" s="10"/>
      <c r="I411" s="10"/>
      <c r="J411" s="10"/>
      <c r="K411" s="10"/>
      <c r="L411" s="15"/>
      <c r="M411" s="10"/>
      <c r="N411" s="10"/>
      <c r="O411" s="10"/>
      <c r="P411" s="12" t="e">
        <f>L411-#REF!</f>
        <v>#REF!</v>
      </c>
    </row>
    <row r="412" spans="1:16" x14ac:dyDescent="0.25">
      <c r="A412" s="71" t="s">
        <v>66</v>
      </c>
      <c r="B412" s="71"/>
      <c r="C412" s="9" t="s">
        <v>6</v>
      </c>
      <c r="D412" s="10">
        <f t="shared" si="49"/>
        <v>20</v>
      </c>
      <c r="E412" s="10">
        <f t="shared" ref="E412:O416" si="50">E419+E425</f>
        <v>20</v>
      </c>
      <c r="F412" s="10">
        <f t="shared" si="50"/>
        <v>0</v>
      </c>
      <c r="G412" s="10">
        <f t="shared" si="50"/>
        <v>0</v>
      </c>
      <c r="H412" s="10">
        <f t="shared" si="50"/>
        <v>0</v>
      </c>
      <c r="I412" s="10">
        <f t="shared" si="50"/>
        <v>0</v>
      </c>
      <c r="J412" s="10">
        <f t="shared" si="50"/>
        <v>0</v>
      </c>
      <c r="K412" s="10">
        <f t="shared" si="50"/>
        <v>0</v>
      </c>
      <c r="L412" s="15">
        <f t="shared" si="50"/>
        <v>0</v>
      </c>
      <c r="M412" s="10">
        <f t="shared" si="50"/>
        <v>0</v>
      </c>
      <c r="N412" s="10">
        <f t="shared" si="50"/>
        <v>0</v>
      </c>
      <c r="O412" s="10">
        <f t="shared" si="50"/>
        <v>0</v>
      </c>
      <c r="P412" s="12" t="e">
        <f>L412-#REF!</f>
        <v>#REF!</v>
      </c>
    </row>
    <row r="413" spans="1:16" x14ac:dyDescent="0.25">
      <c r="A413" s="71"/>
      <c r="B413" s="71"/>
      <c r="C413" s="9" t="s">
        <v>7</v>
      </c>
      <c r="D413" s="10">
        <f t="shared" si="49"/>
        <v>20</v>
      </c>
      <c r="E413" s="10">
        <f t="shared" si="50"/>
        <v>20</v>
      </c>
      <c r="F413" s="10">
        <f t="shared" si="50"/>
        <v>0</v>
      </c>
      <c r="G413" s="10">
        <f t="shared" si="50"/>
        <v>0</v>
      </c>
      <c r="H413" s="10">
        <f t="shared" si="50"/>
        <v>0</v>
      </c>
      <c r="I413" s="10">
        <f t="shared" si="50"/>
        <v>0</v>
      </c>
      <c r="J413" s="10">
        <f t="shared" si="50"/>
        <v>0</v>
      </c>
      <c r="K413" s="10">
        <f t="shared" si="50"/>
        <v>0</v>
      </c>
      <c r="L413" s="15">
        <f t="shared" si="50"/>
        <v>0</v>
      </c>
      <c r="M413" s="10">
        <f t="shared" si="50"/>
        <v>0</v>
      </c>
      <c r="N413" s="10">
        <f t="shared" si="50"/>
        <v>0</v>
      </c>
      <c r="O413" s="10">
        <f t="shared" si="50"/>
        <v>0</v>
      </c>
      <c r="P413" s="12" t="e">
        <f>L413-#REF!</f>
        <v>#REF!</v>
      </c>
    </row>
    <row r="414" spans="1:16" ht="24" x14ac:dyDescent="0.25">
      <c r="A414" s="71"/>
      <c r="B414" s="71"/>
      <c r="C414" s="9" t="s">
        <v>8</v>
      </c>
      <c r="D414" s="10">
        <f t="shared" si="49"/>
        <v>0</v>
      </c>
      <c r="E414" s="10">
        <f t="shared" si="50"/>
        <v>0</v>
      </c>
      <c r="F414" s="10">
        <f t="shared" si="50"/>
        <v>0</v>
      </c>
      <c r="G414" s="10">
        <f t="shared" si="50"/>
        <v>0</v>
      </c>
      <c r="H414" s="10">
        <f t="shared" si="50"/>
        <v>0</v>
      </c>
      <c r="I414" s="10">
        <f t="shared" si="50"/>
        <v>0</v>
      </c>
      <c r="J414" s="10">
        <f t="shared" si="50"/>
        <v>0</v>
      </c>
      <c r="K414" s="10">
        <f t="shared" si="50"/>
        <v>0</v>
      </c>
      <c r="L414" s="15">
        <f t="shared" si="50"/>
        <v>0</v>
      </c>
      <c r="M414" s="10">
        <f t="shared" si="50"/>
        <v>0</v>
      </c>
      <c r="N414" s="10">
        <f t="shared" si="50"/>
        <v>0</v>
      </c>
      <c r="O414" s="10">
        <f t="shared" si="50"/>
        <v>0</v>
      </c>
      <c r="P414" s="12" t="e">
        <f>L414-#REF!</f>
        <v>#REF!</v>
      </c>
    </row>
    <row r="415" spans="1:16" ht="24" x14ac:dyDescent="0.25">
      <c r="A415" s="71"/>
      <c r="B415" s="71"/>
      <c r="C415" s="9" t="s">
        <v>9</v>
      </c>
      <c r="D415" s="10">
        <f t="shared" si="49"/>
        <v>0</v>
      </c>
      <c r="E415" s="10">
        <f t="shared" si="50"/>
        <v>0</v>
      </c>
      <c r="F415" s="10">
        <f t="shared" si="50"/>
        <v>0</v>
      </c>
      <c r="G415" s="10">
        <f t="shared" si="50"/>
        <v>0</v>
      </c>
      <c r="H415" s="10">
        <f t="shared" si="50"/>
        <v>0</v>
      </c>
      <c r="I415" s="10">
        <f t="shared" si="50"/>
        <v>0</v>
      </c>
      <c r="J415" s="10">
        <f t="shared" si="50"/>
        <v>0</v>
      </c>
      <c r="K415" s="10">
        <f t="shared" si="50"/>
        <v>0</v>
      </c>
      <c r="L415" s="15">
        <f t="shared" si="50"/>
        <v>0</v>
      </c>
      <c r="M415" s="10">
        <f t="shared" si="50"/>
        <v>0</v>
      </c>
      <c r="N415" s="10">
        <f t="shared" si="50"/>
        <v>0</v>
      </c>
      <c r="O415" s="10">
        <f t="shared" si="50"/>
        <v>0</v>
      </c>
      <c r="P415" s="12" t="e">
        <f>L415-#REF!</f>
        <v>#REF!</v>
      </c>
    </row>
    <row r="416" spans="1:16" ht="36" x14ac:dyDescent="0.25">
      <c r="A416" s="71"/>
      <c r="B416" s="71"/>
      <c r="C416" s="9" t="s">
        <v>10</v>
      </c>
      <c r="D416" s="10">
        <f t="shared" si="49"/>
        <v>0</v>
      </c>
      <c r="E416" s="10">
        <f t="shared" si="50"/>
        <v>0</v>
      </c>
      <c r="F416" s="10">
        <f t="shared" si="50"/>
        <v>0</v>
      </c>
      <c r="G416" s="10">
        <f t="shared" si="50"/>
        <v>0</v>
      </c>
      <c r="H416" s="10">
        <f t="shared" si="50"/>
        <v>0</v>
      </c>
      <c r="I416" s="10">
        <f t="shared" si="50"/>
        <v>0</v>
      </c>
      <c r="J416" s="10">
        <f t="shared" si="50"/>
        <v>0</v>
      </c>
      <c r="K416" s="10">
        <f t="shared" si="50"/>
        <v>0</v>
      </c>
      <c r="L416" s="15">
        <f t="shared" si="50"/>
        <v>0</v>
      </c>
      <c r="M416" s="10">
        <f t="shared" si="50"/>
        <v>0</v>
      </c>
      <c r="N416" s="10">
        <f t="shared" si="50"/>
        <v>0</v>
      </c>
      <c r="O416" s="10">
        <f t="shared" si="50"/>
        <v>0</v>
      </c>
      <c r="P416" s="12" t="e">
        <f>L416-#REF!</f>
        <v>#REF!</v>
      </c>
    </row>
    <row r="417" spans="1:16" x14ac:dyDescent="0.25">
      <c r="A417" s="71"/>
      <c r="B417" s="9"/>
      <c r="C417" s="9"/>
      <c r="D417" s="10"/>
      <c r="E417" s="10"/>
      <c r="F417" s="10"/>
      <c r="G417" s="10"/>
      <c r="H417" s="10"/>
      <c r="I417" s="10"/>
      <c r="J417" s="10"/>
      <c r="K417" s="10"/>
      <c r="L417" s="15"/>
      <c r="M417" s="10"/>
      <c r="N417" s="10"/>
      <c r="O417" s="10"/>
      <c r="P417" s="12" t="e">
        <f>L417-#REF!</f>
        <v>#REF!</v>
      </c>
    </row>
    <row r="418" spans="1:16" x14ac:dyDescent="0.25">
      <c r="A418" s="71"/>
      <c r="B418" s="71" t="s">
        <v>12</v>
      </c>
      <c r="C418" s="71"/>
      <c r="D418" s="71"/>
      <c r="E418" s="71"/>
      <c r="F418" s="71"/>
      <c r="G418" s="71"/>
      <c r="H418" s="71"/>
      <c r="I418" s="71"/>
      <c r="J418" s="71"/>
      <c r="K418" s="71"/>
      <c r="L418" s="17"/>
      <c r="M418" s="9"/>
      <c r="N418" s="9"/>
      <c r="O418" s="9"/>
      <c r="P418" s="12" t="e">
        <f>L418-#REF!</f>
        <v>#REF!</v>
      </c>
    </row>
    <row r="419" spans="1:16" x14ac:dyDescent="0.25">
      <c r="A419" s="71"/>
      <c r="B419" s="71" t="s">
        <v>13</v>
      </c>
      <c r="C419" s="9" t="s">
        <v>6</v>
      </c>
      <c r="D419" s="10">
        <f t="shared" ref="D419:D488" si="51">SUM(E419:O419)</f>
        <v>20</v>
      </c>
      <c r="E419" s="10">
        <v>20</v>
      </c>
      <c r="F419" s="10">
        <v>0</v>
      </c>
      <c r="G419" s="10">
        <v>0</v>
      </c>
      <c r="H419" s="10">
        <v>0</v>
      </c>
      <c r="I419" s="10">
        <v>0</v>
      </c>
      <c r="J419" s="10">
        <v>0</v>
      </c>
      <c r="K419" s="10">
        <v>0</v>
      </c>
      <c r="L419" s="15">
        <v>0</v>
      </c>
      <c r="M419" s="10">
        <v>0</v>
      </c>
      <c r="N419" s="10">
        <v>0</v>
      </c>
      <c r="O419" s="10">
        <v>0</v>
      </c>
      <c r="P419" s="12" t="e">
        <f>L419-#REF!</f>
        <v>#REF!</v>
      </c>
    </row>
    <row r="420" spans="1:16" x14ac:dyDescent="0.25">
      <c r="A420" s="71"/>
      <c r="B420" s="71"/>
      <c r="C420" s="9" t="s">
        <v>7</v>
      </c>
      <c r="D420" s="10">
        <f t="shared" si="51"/>
        <v>20</v>
      </c>
      <c r="E420" s="10">
        <v>20</v>
      </c>
      <c r="F420" s="10">
        <v>0</v>
      </c>
      <c r="G420" s="10">
        <v>0</v>
      </c>
      <c r="H420" s="10">
        <v>0</v>
      </c>
      <c r="I420" s="10">
        <v>0</v>
      </c>
      <c r="J420" s="10">
        <v>0</v>
      </c>
      <c r="K420" s="10">
        <v>0</v>
      </c>
      <c r="L420" s="15">
        <v>0</v>
      </c>
      <c r="M420" s="10">
        <v>0</v>
      </c>
      <c r="N420" s="10">
        <v>0</v>
      </c>
      <c r="O420" s="10">
        <v>0</v>
      </c>
      <c r="P420" s="12" t="e">
        <f>L420-#REF!</f>
        <v>#REF!</v>
      </c>
    </row>
    <row r="421" spans="1:16" ht="24" x14ac:dyDescent="0.25">
      <c r="A421" s="71"/>
      <c r="B421" s="71"/>
      <c r="C421" s="9" t="s">
        <v>8</v>
      </c>
      <c r="D421" s="10">
        <f t="shared" si="51"/>
        <v>0</v>
      </c>
      <c r="E421" s="10">
        <v>0</v>
      </c>
      <c r="F421" s="10">
        <v>0</v>
      </c>
      <c r="G421" s="10">
        <v>0</v>
      </c>
      <c r="H421" s="10">
        <v>0</v>
      </c>
      <c r="I421" s="10">
        <v>0</v>
      </c>
      <c r="J421" s="10">
        <v>0</v>
      </c>
      <c r="K421" s="10">
        <v>0</v>
      </c>
      <c r="L421" s="15">
        <v>0</v>
      </c>
      <c r="M421" s="10">
        <v>0</v>
      </c>
      <c r="N421" s="10">
        <v>0</v>
      </c>
      <c r="O421" s="10">
        <v>0</v>
      </c>
      <c r="P421" s="12" t="e">
        <f>L421-#REF!</f>
        <v>#REF!</v>
      </c>
    </row>
    <row r="422" spans="1:16" ht="24" x14ac:dyDescent="0.25">
      <c r="A422" s="71"/>
      <c r="B422" s="71"/>
      <c r="C422" s="9" t="s">
        <v>9</v>
      </c>
      <c r="D422" s="10">
        <f t="shared" si="51"/>
        <v>0</v>
      </c>
      <c r="E422" s="10">
        <v>0</v>
      </c>
      <c r="F422" s="10">
        <v>0</v>
      </c>
      <c r="G422" s="10">
        <v>0</v>
      </c>
      <c r="H422" s="10">
        <v>0</v>
      </c>
      <c r="I422" s="10">
        <v>0</v>
      </c>
      <c r="J422" s="10">
        <v>0</v>
      </c>
      <c r="K422" s="10">
        <v>0</v>
      </c>
      <c r="L422" s="15">
        <v>0</v>
      </c>
      <c r="M422" s="10">
        <v>0</v>
      </c>
      <c r="N422" s="10">
        <v>0</v>
      </c>
      <c r="O422" s="10">
        <v>0</v>
      </c>
      <c r="P422" s="12" t="e">
        <f>L422-#REF!</f>
        <v>#REF!</v>
      </c>
    </row>
    <row r="423" spans="1:16" ht="36" x14ac:dyDescent="0.25">
      <c r="A423" s="71"/>
      <c r="B423" s="71"/>
      <c r="C423" s="9" t="s">
        <v>10</v>
      </c>
      <c r="D423" s="10">
        <f t="shared" si="51"/>
        <v>0</v>
      </c>
      <c r="E423" s="10">
        <v>0</v>
      </c>
      <c r="F423" s="10">
        <v>0</v>
      </c>
      <c r="G423" s="10">
        <v>0</v>
      </c>
      <c r="H423" s="10">
        <v>0</v>
      </c>
      <c r="I423" s="10">
        <v>0</v>
      </c>
      <c r="J423" s="10">
        <v>0</v>
      </c>
      <c r="K423" s="10">
        <v>0</v>
      </c>
      <c r="L423" s="15">
        <v>0</v>
      </c>
      <c r="M423" s="10">
        <v>0</v>
      </c>
      <c r="N423" s="10">
        <v>0</v>
      </c>
      <c r="O423" s="10">
        <v>0</v>
      </c>
      <c r="P423" s="12" t="e">
        <f>L423-#REF!</f>
        <v>#REF!</v>
      </c>
    </row>
    <row r="424" spans="1:16" x14ac:dyDescent="0.25">
      <c r="A424" s="71"/>
      <c r="B424" s="9"/>
      <c r="C424" s="9"/>
      <c r="D424" s="10">
        <f t="shared" si="51"/>
        <v>0</v>
      </c>
      <c r="E424" s="10"/>
      <c r="F424" s="10"/>
      <c r="G424" s="10"/>
      <c r="H424" s="10"/>
      <c r="I424" s="10"/>
      <c r="J424" s="10"/>
      <c r="K424" s="10"/>
      <c r="L424" s="15"/>
      <c r="M424" s="10"/>
      <c r="N424" s="10"/>
      <c r="O424" s="10"/>
      <c r="P424" s="12" t="e">
        <f>L424-#REF!</f>
        <v>#REF!</v>
      </c>
    </row>
    <row r="425" spans="1:16" x14ac:dyDescent="0.25">
      <c r="A425" s="71"/>
      <c r="B425" s="71" t="s">
        <v>16</v>
      </c>
      <c r="C425" s="9" t="s">
        <v>6</v>
      </c>
      <c r="D425" s="10">
        <f t="shared" si="51"/>
        <v>0</v>
      </c>
      <c r="E425" s="10">
        <v>0</v>
      </c>
      <c r="F425" s="10">
        <v>0</v>
      </c>
      <c r="G425" s="10">
        <v>0</v>
      </c>
      <c r="H425" s="10">
        <v>0</v>
      </c>
      <c r="I425" s="10">
        <v>0</v>
      </c>
      <c r="J425" s="10">
        <v>0</v>
      </c>
      <c r="K425" s="10">
        <v>0</v>
      </c>
      <c r="L425" s="15">
        <v>0</v>
      </c>
      <c r="M425" s="10">
        <v>0</v>
      </c>
      <c r="N425" s="10">
        <v>0</v>
      </c>
      <c r="O425" s="10">
        <v>0</v>
      </c>
      <c r="P425" s="12" t="e">
        <f>L425-#REF!</f>
        <v>#REF!</v>
      </c>
    </row>
    <row r="426" spans="1:16" x14ac:dyDescent="0.25">
      <c r="A426" s="71"/>
      <c r="B426" s="71"/>
      <c r="C426" s="9" t="s">
        <v>7</v>
      </c>
      <c r="D426" s="10">
        <f t="shared" si="51"/>
        <v>0</v>
      </c>
      <c r="E426" s="10">
        <v>0</v>
      </c>
      <c r="F426" s="10">
        <v>0</v>
      </c>
      <c r="G426" s="10">
        <v>0</v>
      </c>
      <c r="H426" s="10">
        <v>0</v>
      </c>
      <c r="I426" s="10">
        <v>0</v>
      </c>
      <c r="J426" s="10">
        <v>0</v>
      </c>
      <c r="K426" s="10">
        <v>0</v>
      </c>
      <c r="L426" s="15">
        <v>0</v>
      </c>
      <c r="M426" s="10">
        <v>0</v>
      </c>
      <c r="N426" s="10">
        <v>0</v>
      </c>
      <c r="O426" s="10">
        <v>0</v>
      </c>
      <c r="P426" s="12" t="e">
        <f>L426-#REF!</f>
        <v>#REF!</v>
      </c>
    </row>
    <row r="427" spans="1:16" ht="24" x14ac:dyDescent="0.25">
      <c r="A427" s="71"/>
      <c r="B427" s="71"/>
      <c r="C427" s="9" t="s">
        <v>8</v>
      </c>
      <c r="D427" s="10">
        <f t="shared" si="51"/>
        <v>0</v>
      </c>
      <c r="E427" s="10">
        <v>0</v>
      </c>
      <c r="F427" s="10">
        <v>0</v>
      </c>
      <c r="G427" s="10">
        <v>0</v>
      </c>
      <c r="H427" s="10">
        <v>0</v>
      </c>
      <c r="I427" s="10">
        <v>0</v>
      </c>
      <c r="J427" s="10">
        <v>0</v>
      </c>
      <c r="K427" s="10">
        <v>0</v>
      </c>
      <c r="L427" s="15">
        <v>0</v>
      </c>
      <c r="M427" s="10">
        <v>0</v>
      </c>
      <c r="N427" s="10">
        <v>0</v>
      </c>
      <c r="O427" s="10">
        <v>0</v>
      </c>
      <c r="P427" s="12" t="e">
        <f>L427-#REF!</f>
        <v>#REF!</v>
      </c>
    </row>
    <row r="428" spans="1:16" ht="24" x14ac:dyDescent="0.25">
      <c r="A428" s="71"/>
      <c r="B428" s="71"/>
      <c r="C428" s="9" t="s">
        <v>9</v>
      </c>
      <c r="D428" s="10">
        <f t="shared" si="51"/>
        <v>0</v>
      </c>
      <c r="E428" s="10">
        <v>0</v>
      </c>
      <c r="F428" s="10">
        <v>0</v>
      </c>
      <c r="G428" s="10">
        <v>0</v>
      </c>
      <c r="H428" s="10">
        <v>0</v>
      </c>
      <c r="I428" s="10">
        <v>0</v>
      </c>
      <c r="J428" s="10">
        <v>0</v>
      </c>
      <c r="K428" s="10">
        <v>0</v>
      </c>
      <c r="L428" s="15">
        <v>0</v>
      </c>
      <c r="M428" s="10">
        <v>0</v>
      </c>
      <c r="N428" s="10">
        <v>0</v>
      </c>
      <c r="O428" s="10">
        <v>0</v>
      </c>
      <c r="P428" s="12" t="e">
        <f>L428-#REF!</f>
        <v>#REF!</v>
      </c>
    </row>
    <row r="429" spans="1:16" ht="36" x14ac:dyDescent="0.25">
      <c r="A429" s="71"/>
      <c r="B429" s="71"/>
      <c r="C429" s="9" t="s">
        <v>10</v>
      </c>
      <c r="D429" s="10">
        <f>SUM(E429:O429)</f>
        <v>0</v>
      </c>
      <c r="E429" s="10">
        <v>0</v>
      </c>
      <c r="F429" s="10">
        <v>0</v>
      </c>
      <c r="G429" s="10">
        <v>0</v>
      </c>
      <c r="H429" s="10">
        <v>0</v>
      </c>
      <c r="I429" s="10">
        <v>0</v>
      </c>
      <c r="J429" s="10">
        <v>0</v>
      </c>
      <c r="K429" s="10">
        <v>0</v>
      </c>
      <c r="L429" s="15">
        <v>0</v>
      </c>
      <c r="M429" s="10">
        <v>0</v>
      </c>
      <c r="N429" s="10">
        <v>0</v>
      </c>
      <c r="O429" s="10">
        <v>0</v>
      </c>
      <c r="P429" s="12" t="e">
        <f>L429-#REF!</f>
        <v>#REF!</v>
      </c>
    </row>
    <row r="430" spans="1:16" x14ac:dyDescent="0.25">
      <c r="A430" s="9"/>
      <c r="B430" s="9"/>
      <c r="C430" s="9"/>
      <c r="D430" s="10"/>
      <c r="E430" s="10"/>
      <c r="F430" s="10"/>
      <c r="G430" s="10"/>
      <c r="H430" s="10"/>
      <c r="I430" s="10"/>
      <c r="J430" s="10"/>
      <c r="K430" s="10"/>
      <c r="L430" s="15"/>
      <c r="M430" s="10"/>
      <c r="N430" s="10"/>
      <c r="O430" s="10"/>
      <c r="P430" s="12" t="e">
        <f>L430-#REF!</f>
        <v>#REF!</v>
      </c>
    </row>
    <row r="431" spans="1:16" ht="17.25" customHeight="1" x14ac:dyDescent="0.25">
      <c r="A431" s="74" t="s">
        <v>163</v>
      </c>
      <c r="B431" s="74" t="s">
        <v>164</v>
      </c>
      <c r="C431" s="21" t="s">
        <v>6</v>
      </c>
      <c r="D431" s="20">
        <f>SUM(E431:O431)</f>
        <v>165000</v>
      </c>
      <c r="E431" s="20">
        <v>0</v>
      </c>
      <c r="F431" s="20">
        <v>0</v>
      </c>
      <c r="G431" s="20">
        <v>0</v>
      </c>
      <c r="H431" s="20">
        <v>0</v>
      </c>
      <c r="I431" s="20">
        <v>0</v>
      </c>
      <c r="J431" s="20">
        <v>0</v>
      </c>
      <c r="K431" s="20">
        <v>0</v>
      </c>
      <c r="L431" s="20">
        <f>SUM(L433+L435+L434+L432)</f>
        <v>165000</v>
      </c>
      <c r="M431" s="20">
        <f t="shared" ref="M431:O431" si="52">SUM(M433+M435+M434+M432)</f>
        <v>0</v>
      </c>
      <c r="N431" s="20">
        <f t="shared" si="52"/>
        <v>0</v>
      </c>
      <c r="O431" s="20">
        <f t="shared" si="52"/>
        <v>0</v>
      </c>
      <c r="P431" s="12" t="e">
        <f>L431-#REF!</f>
        <v>#REF!</v>
      </c>
    </row>
    <row r="432" spans="1:16" x14ac:dyDescent="0.25">
      <c r="A432" s="75"/>
      <c r="B432" s="75"/>
      <c r="C432" s="21" t="s">
        <v>7</v>
      </c>
      <c r="D432" s="20">
        <f t="shared" ref="D432:D435" si="53">SUM(E432:O432)</f>
        <v>165000</v>
      </c>
      <c r="E432" s="20">
        <v>0</v>
      </c>
      <c r="F432" s="20">
        <v>0</v>
      </c>
      <c r="G432" s="20">
        <v>0</v>
      </c>
      <c r="H432" s="20">
        <v>0</v>
      </c>
      <c r="I432" s="20">
        <v>0</v>
      </c>
      <c r="J432" s="20">
        <v>0</v>
      </c>
      <c r="K432" s="20">
        <v>0</v>
      </c>
      <c r="L432" s="20">
        <v>165000</v>
      </c>
      <c r="M432" s="20">
        <v>0</v>
      </c>
      <c r="N432" s="20">
        <v>0</v>
      </c>
      <c r="O432" s="20">
        <v>0</v>
      </c>
      <c r="P432" s="12" t="e">
        <f>L432-#REF!</f>
        <v>#REF!</v>
      </c>
    </row>
    <row r="433" spans="1:16" ht="24" x14ac:dyDescent="0.25">
      <c r="A433" s="75"/>
      <c r="B433" s="75"/>
      <c r="C433" s="21" t="s">
        <v>8</v>
      </c>
      <c r="D433" s="20">
        <f t="shared" si="53"/>
        <v>0</v>
      </c>
      <c r="E433" s="20">
        <v>0</v>
      </c>
      <c r="F433" s="20">
        <v>0</v>
      </c>
      <c r="G433" s="20">
        <v>0</v>
      </c>
      <c r="H433" s="20">
        <v>0</v>
      </c>
      <c r="I433" s="20">
        <v>0</v>
      </c>
      <c r="J433" s="20">
        <v>0</v>
      </c>
      <c r="K433" s="20">
        <v>0</v>
      </c>
      <c r="L433" s="20">
        <v>0</v>
      </c>
      <c r="M433" s="20">
        <v>0</v>
      </c>
      <c r="N433" s="20">
        <v>0</v>
      </c>
      <c r="O433" s="20">
        <v>0</v>
      </c>
      <c r="P433" s="12" t="e">
        <f>L433-#REF!</f>
        <v>#REF!</v>
      </c>
    </row>
    <row r="434" spans="1:16" ht="24" x14ac:dyDescent="0.25">
      <c r="A434" s="75"/>
      <c r="B434" s="75"/>
      <c r="C434" s="21" t="s">
        <v>9</v>
      </c>
      <c r="D434" s="20">
        <f t="shared" si="53"/>
        <v>0</v>
      </c>
      <c r="E434" s="20">
        <v>0</v>
      </c>
      <c r="F434" s="20">
        <v>0</v>
      </c>
      <c r="G434" s="20">
        <v>0</v>
      </c>
      <c r="H434" s="20">
        <v>0</v>
      </c>
      <c r="I434" s="20">
        <v>0</v>
      </c>
      <c r="J434" s="20">
        <v>0</v>
      </c>
      <c r="K434" s="20">
        <v>0</v>
      </c>
      <c r="L434" s="20">
        <v>0</v>
      </c>
      <c r="M434" s="20">
        <v>0</v>
      </c>
      <c r="N434" s="20">
        <v>0</v>
      </c>
      <c r="O434" s="20">
        <v>0</v>
      </c>
      <c r="P434" s="12" t="e">
        <f>L434-#REF!</f>
        <v>#REF!</v>
      </c>
    </row>
    <row r="435" spans="1:16" ht="36" x14ac:dyDescent="0.25">
      <c r="A435" s="76"/>
      <c r="B435" s="76"/>
      <c r="C435" s="21" t="s">
        <v>10</v>
      </c>
      <c r="D435" s="20">
        <f t="shared" si="53"/>
        <v>0</v>
      </c>
      <c r="E435" s="20">
        <v>0</v>
      </c>
      <c r="F435" s="20">
        <v>0</v>
      </c>
      <c r="G435" s="20">
        <v>0</v>
      </c>
      <c r="H435" s="20">
        <v>0</v>
      </c>
      <c r="I435" s="20">
        <v>0</v>
      </c>
      <c r="J435" s="20">
        <v>0</v>
      </c>
      <c r="K435" s="20">
        <v>0</v>
      </c>
      <c r="L435" s="20">
        <v>0</v>
      </c>
      <c r="M435" s="20">
        <v>0</v>
      </c>
      <c r="N435" s="20">
        <v>0</v>
      </c>
      <c r="O435" s="20">
        <v>0</v>
      </c>
      <c r="P435" s="12" t="e">
        <f>L435-#REF!</f>
        <v>#REF!</v>
      </c>
    </row>
    <row r="436" spans="1:16" x14ac:dyDescent="0.25">
      <c r="A436" s="9"/>
      <c r="B436" s="9"/>
      <c r="C436" s="9"/>
      <c r="D436" s="10"/>
      <c r="E436" s="10"/>
      <c r="F436" s="10"/>
      <c r="G436" s="10"/>
      <c r="H436" s="10"/>
      <c r="I436" s="10"/>
      <c r="J436" s="10"/>
      <c r="K436" s="10"/>
      <c r="L436" s="15"/>
      <c r="M436" s="10"/>
      <c r="N436" s="10"/>
      <c r="O436" s="10"/>
      <c r="P436" s="12" t="e">
        <f>L436-#REF!</f>
        <v>#REF!</v>
      </c>
    </row>
    <row r="437" spans="1:16" x14ac:dyDescent="0.25">
      <c r="A437" s="73" t="s">
        <v>67</v>
      </c>
      <c r="B437" s="71"/>
      <c r="C437" s="9" t="s">
        <v>6</v>
      </c>
      <c r="D437" s="10">
        <f t="shared" si="51"/>
        <v>848205.20000000007</v>
      </c>
      <c r="E437" s="10">
        <f t="shared" ref="E437:O442" si="54">E443+E449+E455</f>
        <v>53175.6</v>
      </c>
      <c r="F437" s="10">
        <f t="shared" si="54"/>
        <v>48209.1</v>
      </c>
      <c r="G437" s="10">
        <f t="shared" si="54"/>
        <v>52359.8</v>
      </c>
      <c r="H437" s="10">
        <f t="shared" si="54"/>
        <v>52877.4</v>
      </c>
      <c r="I437" s="10">
        <f t="shared" si="54"/>
        <v>53525.2</v>
      </c>
      <c r="J437" s="10">
        <f t="shared" si="54"/>
        <v>76495.100000000006</v>
      </c>
      <c r="K437" s="10">
        <f t="shared" si="54"/>
        <v>97401.5</v>
      </c>
      <c r="L437" s="15">
        <f t="shared" si="54"/>
        <v>103376</v>
      </c>
      <c r="M437" s="10">
        <f t="shared" si="54"/>
        <v>103592.9</v>
      </c>
      <c r="N437" s="10">
        <f t="shared" si="54"/>
        <v>103596.3</v>
      </c>
      <c r="O437" s="10">
        <f t="shared" si="54"/>
        <v>103596.3</v>
      </c>
      <c r="P437" s="12" t="e">
        <f>L437-#REF!</f>
        <v>#REF!</v>
      </c>
    </row>
    <row r="438" spans="1:16" x14ac:dyDescent="0.25">
      <c r="A438" s="73"/>
      <c r="B438" s="71"/>
      <c r="C438" s="9" t="s">
        <v>7</v>
      </c>
      <c r="D438" s="10">
        <f t="shared" si="51"/>
        <v>744337.29999999993</v>
      </c>
      <c r="E438" s="10">
        <f t="shared" si="54"/>
        <v>44150.3</v>
      </c>
      <c r="F438" s="10">
        <f t="shared" si="54"/>
        <v>42022</v>
      </c>
      <c r="G438" s="10">
        <f t="shared" si="54"/>
        <v>43393.5</v>
      </c>
      <c r="H438" s="10">
        <f t="shared" si="54"/>
        <v>43187.6</v>
      </c>
      <c r="I438" s="10">
        <f t="shared" si="54"/>
        <v>43859.7</v>
      </c>
      <c r="J438" s="10">
        <f t="shared" si="54"/>
        <v>68432.399999999994</v>
      </c>
      <c r="K438" s="10">
        <f t="shared" si="54"/>
        <v>85668.3</v>
      </c>
      <c r="L438" s="15">
        <f t="shared" si="54"/>
        <v>93408.3</v>
      </c>
      <c r="M438" s="10">
        <f t="shared" si="54"/>
        <v>93402.8</v>
      </c>
      <c r="N438" s="10">
        <f t="shared" si="54"/>
        <v>93406.2</v>
      </c>
      <c r="O438" s="10">
        <f t="shared" si="54"/>
        <v>93406.2</v>
      </c>
      <c r="P438" s="12" t="e">
        <f>L438-#REF!</f>
        <v>#REF!</v>
      </c>
    </row>
    <row r="439" spans="1:16" ht="24" x14ac:dyDescent="0.25">
      <c r="A439" s="73"/>
      <c r="B439" s="71"/>
      <c r="C439" s="9" t="s">
        <v>8</v>
      </c>
      <c r="D439" s="10">
        <f t="shared" si="51"/>
        <v>0</v>
      </c>
      <c r="E439" s="10">
        <f t="shared" si="54"/>
        <v>0</v>
      </c>
      <c r="F439" s="10">
        <f t="shared" si="54"/>
        <v>0</v>
      </c>
      <c r="G439" s="10">
        <f t="shared" si="54"/>
        <v>0</v>
      </c>
      <c r="H439" s="10">
        <f t="shared" si="54"/>
        <v>0</v>
      </c>
      <c r="I439" s="10">
        <f t="shared" si="54"/>
        <v>0</v>
      </c>
      <c r="J439" s="10">
        <f t="shared" si="54"/>
        <v>0</v>
      </c>
      <c r="K439" s="10">
        <f t="shared" si="54"/>
        <v>0</v>
      </c>
      <c r="L439" s="15">
        <f t="shared" si="54"/>
        <v>0</v>
      </c>
      <c r="M439" s="10">
        <f t="shared" si="54"/>
        <v>0</v>
      </c>
      <c r="N439" s="10">
        <f t="shared" si="54"/>
        <v>0</v>
      </c>
      <c r="O439" s="10">
        <f t="shared" si="54"/>
        <v>0</v>
      </c>
      <c r="P439" s="12" t="e">
        <f>L439-#REF!</f>
        <v>#REF!</v>
      </c>
    </row>
    <row r="440" spans="1:16" ht="24" x14ac:dyDescent="0.25">
      <c r="A440" s="73"/>
      <c r="B440" s="71"/>
      <c r="C440" s="9" t="s">
        <v>9</v>
      </c>
      <c r="D440" s="10">
        <f t="shared" si="51"/>
        <v>103867.90000000001</v>
      </c>
      <c r="E440" s="10">
        <f t="shared" si="54"/>
        <v>9025.2999999999993</v>
      </c>
      <c r="F440" s="10">
        <f t="shared" si="54"/>
        <v>6187.1</v>
      </c>
      <c r="G440" s="10">
        <f t="shared" si="54"/>
        <v>8966.2999999999993</v>
      </c>
      <c r="H440" s="10">
        <f t="shared" si="54"/>
        <v>9689.7999999999993</v>
      </c>
      <c r="I440" s="10">
        <f t="shared" si="54"/>
        <v>9665.5</v>
      </c>
      <c r="J440" s="10">
        <f t="shared" si="54"/>
        <v>8062.7</v>
      </c>
      <c r="K440" s="10">
        <f t="shared" si="54"/>
        <v>11733.2</v>
      </c>
      <c r="L440" s="15">
        <f t="shared" si="54"/>
        <v>9967.7000000000007</v>
      </c>
      <c r="M440" s="10">
        <f t="shared" si="54"/>
        <v>10190.1</v>
      </c>
      <c r="N440" s="10">
        <f t="shared" si="54"/>
        <v>10190.1</v>
      </c>
      <c r="O440" s="10">
        <f t="shared" si="54"/>
        <v>10190.1</v>
      </c>
      <c r="P440" s="12" t="e">
        <f>L440-#REF!</f>
        <v>#REF!</v>
      </c>
    </row>
    <row r="441" spans="1:16" ht="36" x14ac:dyDescent="0.25">
      <c r="A441" s="73"/>
      <c r="B441" s="71"/>
      <c r="C441" s="9" t="s">
        <v>10</v>
      </c>
      <c r="D441" s="10">
        <f t="shared" si="51"/>
        <v>0</v>
      </c>
      <c r="E441" s="10">
        <f t="shared" si="54"/>
        <v>0</v>
      </c>
      <c r="F441" s="10">
        <f t="shared" si="54"/>
        <v>0</v>
      </c>
      <c r="G441" s="10">
        <f t="shared" si="54"/>
        <v>0</v>
      </c>
      <c r="H441" s="10">
        <f t="shared" si="54"/>
        <v>0</v>
      </c>
      <c r="I441" s="10">
        <f t="shared" si="54"/>
        <v>0</v>
      </c>
      <c r="J441" s="10">
        <f t="shared" si="54"/>
        <v>0</v>
      </c>
      <c r="K441" s="10">
        <f t="shared" si="54"/>
        <v>0</v>
      </c>
      <c r="L441" s="15">
        <f t="shared" si="54"/>
        <v>0</v>
      </c>
      <c r="M441" s="10">
        <f t="shared" si="54"/>
        <v>0</v>
      </c>
      <c r="N441" s="10">
        <f t="shared" si="54"/>
        <v>0</v>
      </c>
      <c r="O441" s="10">
        <f t="shared" si="54"/>
        <v>0</v>
      </c>
      <c r="P441" s="12" t="e">
        <f>L441-#REF!</f>
        <v>#REF!</v>
      </c>
    </row>
    <row r="442" spans="1:16" x14ac:dyDescent="0.25">
      <c r="A442" s="11"/>
      <c r="B442" s="9"/>
      <c r="C442" s="9"/>
      <c r="D442" s="10">
        <f t="shared" si="51"/>
        <v>0</v>
      </c>
      <c r="E442" s="10">
        <f t="shared" si="54"/>
        <v>0</v>
      </c>
      <c r="F442" s="10">
        <f t="shared" si="54"/>
        <v>0</v>
      </c>
      <c r="G442" s="10">
        <f t="shared" si="54"/>
        <v>0</v>
      </c>
      <c r="H442" s="10">
        <f t="shared" si="54"/>
        <v>0</v>
      </c>
      <c r="I442" s="10">
        <f t="shared" si="54"/>
        <v>0</v>
      </c>
      <c r="J442" s="10">
        <f t="shared" si="54"/>
        <v>0</v>
      </c>
      <c r="K442" s="10">
        <f t="shared" si="54"/>
        <v>0</v>
      </c>
      <c r="L442" s="15">
        <f t="shared" si="54"/>
        <v>0</v>
      </c>
      <c r="M442" s="10">
        <f t="shared" si="54"/>
        <v>0</v>
      </c>
      <c r="N442" s="10">
        <f t="shared" si="54"/>
        <v>0</v>
      </c>
      <c r="O442" s="10">
        <f t="shared" si="54"/>
        <v>0</v>
      </c>
      <c r="P442" s="12" t="e">
        <f>L442-#REF!</f>
        <v>#REF!</v>
      </c>
    </row>
    <row r="443" spans="1:16" x14ac:dyDescent="0.25">
      <c r="A443" s="71" t="s">
        <v>68</v>
      </c>
      <c r="B443" s="71" t="s">
        <v>69</v>
      </c>
      <c r="C443" s="9" t="s">
        <v>6</v>
      </c>
      <c r="D443" s="10">
        <f t="shared" si="51"/>
        <v>848205.20000000007</v>
      </c>
      <c r="E443" s="10">
        <v>53175.6</v>
      </c>
      <c r="F443" s="10">
        <v>48209.1</v>
      </c>
      <c r="G443" s="10">
        <v>52359.8</v>
      </c>
      <c r="H443" s="10">
        <v>52877.4</v>
      </c>
      <c r="I443" s="10">
        <v>53525.2</v>
      </c>
      <c r="J443" s="10">
        <v>76495.100000000006</v>
      </c>
      <c r="K443" s="10">
        <v>97401.5</v>
      </c>
      <c r="L443" s="15">
        <v>103376</v>
      </c>
      <c r="M443" s="10">
        <v>103592.9</v>
      </c>
      <c r="N443" s="10">
        <v>103596.3</v>
      </c>
      <c r="O443" s="10">
        <v>103596.3</v>
      </c>
      <c r="P443" s="12" t="e">
        <f>L443-#REF!</f>
        <v>#REF!</v>
      </c>
    </row>
    <row r="444" spans="1:16" x14ac:dyDescent="0.25">
      <c r="A444" s="71"/>
      <c r="B444" s="71"/>
      <c r="C444" s="9" t="s">
        <v>7</v>
      </c>
      <c r="D444" s="10">
        <f t="shared" si="51"/>
        <v>744337.29999999993</v>
      </c>
      <c r="E444" s="10">
        <v>44150.3</v>
      </c>
      <c r="F444" s="10">
        <v>42022</v>
      </c>
      <c r="G444" s="10">
        <v>43393.5</v>
      </c>
      <c r="H444" s="10">
        <v>43187.6</v>
      </c>
      <c r="I444" s="10">
        <v>43859.7</v>
      </c>
      <c r="J444" s="10">
        <v>68432.399999999994</v>
      </c>
      <c r="K444" s="10">
        <v>85668.3</v>
      </c>
      <c r="L444" s="15">
        <v>93408.3</v>
      </c>
      <c r="M444" s="10">
        <v>93402.8</v>
      </c>
      <c r="N444" s="10">
        <v>93406.2</v>
      </c>
      <c r="O444" s="10">
        <v>93406.2</v>
      </c>
      <c r="P444" s="12" t="e">
        <f>L444-#REF!</f>
        <v>#REF!</v>
      </c>
    </row>
    <row r="445" spans="1:16" ht="24" x14ac:dyDescent="0.25">
      <c r="A445" s="71"/>
      <c r="B445" s="71"/>
      <c r="C445" s="9" t="s">
        <v>8</v>
      </c>
      <c r="D445" s="10">
        <f t="shared" si="51"/>
        <v>0</v>
      </c>
      <c r="E445" s="10">
        <v>0</v>
      </c>
      <c r="F445" s="10">
        <v>0</v>
      </c>
      <c r="G445" s="10">
        <v>0</v>
      </c>
      <c r="H445" s="10">
        <v>0</v>
      </c>
      <c r="I445" s="10">
        <v>0</v>
      </c>
      <c r="J445" s="10">
        <v>0</v>
      </c>
      <c r="K445" s="10">
        <v>0</v>
      </c>
      <c r="L445" s="15">
        <v>0</v>
      </c>
      <c r="M445" s="10">
        <v>0</v>
      </c>
      <c r="N445" s="10">
        <v>0</v>
      </c>
      <c r="O445" s="10">
        <v>0</v>
      </c>
      <c r="P445" s="12" t="e">
        <f>L445-#REF!</f>
        <v>#REF!</v>
      </c>
    </row>
    <row r="446" spans="1:16" ht="24" x14ac:dyDescent="0.25">
      <c r="A446" s="71"/>
      <c r="B446" s="71"/>
      <c r="C446" s="9" t="s">
        <v>9</v>
      </c>
      <c r="D446" s="10">
        <f t="shared" si="51"/>
        <v>103867.90000000001</v>
      </c>
      <c r="E446" s="10">
        <v>9025.2999999999993</v>
      </c>
      <c r="F446" s="10">
        <v>6187.1</v>
      </c>
      <c r="G446" s="10">
        <v>8966.2999999999993</v>
      </c>
      <c r="H446" s="10">
        <v>9689.7999999999993</v>
      </c>
      <c r="I446" s="10">
        <v>9665.5</v>
      </c>
      <c r="J446" s="10">
        <v>8062.7</v>
      </c>
      <c r="K446" s="10">
        <v>11733.2</v>
      </c>
      <c r="L446" s="15">
        <v>9967.7000000000007</v>
      </c>
      <c r="M446" s="10">
        <v>10190.1</v>
      </c>
      <c r="N446" s="10">
        <v>10190.1</v>
      </c>
      <c r="O446" s="10">
        <v>10190.1</v>
      </c>
      <c r="P446" s="12" t="e">
        <f>L446-#REF!</f>
        <v>#REF!</v>
      </c>
    </row>
    <row r="447" spans="1:16" ht="36" x14ac:dyDescent="0.25">
      <c r="A447" s="71"/>
      <c r="B447" s="71"/>
      <c r="C447" s="9" t="s">
        <v>10</v>
      </c>
      <c r="D447" s="10">
        <f t="shared" si="51"/>
        <v>0</v>
      </c>
      <c r="E447" s="10">
        <v>0</v>
      </c>
      <c r="F447" s="10">
        <v>0</v>
      </c>
      <c r="G447" s="10">
        <v>0</v>
      </c>
      <c r="H447" s="10">
        <v>0</v>
      </c>
      <c r="I447" s="10">
        <v>0</v>
      </c>
      <c r="J447" s="10">
        <v>0</v>
      </c>
      <c r="K447" s="10">
        <v>0</v>
      </c>
      <c r="L447" s="15">
        <v>0</v>
      </c>
      <c r="M447" s="10">
        <v>0</v>
      </c>
      <c r="N447" s="10">
        <v>0</v>
      </c>
      <c r="O447" s="10">
        <v>0</v>
      </c>
      <c r="P447" s="12" t="e">
        <f>L447-#REF!</f>
        <v>#REF!</v>
      </c>
    </row>
    <row r="448" spans="1:16" x14ac:dyDescent="0.25">
      <c r="A448" s="9"/>
      <c r="B448" s="9"/>
      <c r="C448" s="9"/>
      <c r="D448" s="10">
        <f t="shared" si="51"/>
        <v>0</v>
      </c>
      <c r="E448" s="10"/>
      <c r="F448" s="10"/>
      <c r="G448" s="10"/>
      <c r="H448" s="10"/>
      <c r="I448" s="10"/>
      <c r="J448" s="10"/>
      <c r="K448" s="10"/>
      <c r="L448" s="15"/>
      <c r="M448" s="10"/>
      <c r="N448" s="10"/>
      <c r="O448" s="10"/>
      <c r="P448" s="12" t="e">
        <f>L448-#REF!</f>
        <v>#REF!</v>
      </c>
    </row>
    <row r="449" spans="1:16" x14ac:dyDescent="0.25">
      <c r="A449" s="71" t="s">
        <v>70</v>
      </c>
      <c r="B449" s="71" t="s">
        <v>14</v>
      </c>
      <c r="C449" s="9" t="s">
        <v>6</v>
      </c>
      <c r="D449" s="10">
        <f t="shared" si="51"/>
        <v>0</v>
      </c>
      <c r="E449" s="10">
        <v>0</v>
      </c>
      <c r="F449" s="10">
        <v>0</v>
      </c>
      <c r="G449" s="10">
        <v>0</v>
      </c>
      <c r="H449" s="10">
        <v>0</v>
      </c>
      <c r="I449" s="10">
        <v>0</v>
      </c>
      <c r="J449" s="10">
        <v>0</v>
      </c>
      <c r="K449" s="10">
        <v>0</v>
      </c>
      <c r="L449" s="15">
        <v>0</v>
      </c>
      <c r="M449" s="10">
        <v>0</v>
      </c>
      <c r="N449" s="10">
        <v>0</v>
      </c>
      <c r="O449" s="10">
        <v>0</v>
      </c>
      <c r="P449" s="12" t="e">
        <f>L449-#REF!</f>
        <v>#REF!</v>
      </c>
    </row>
    <row r="450" spans="1:16" x14ac:dyDescent="0.25">
      <c r="A450" s="71"/>
      <c r="B450" s="71"/>
      <c r="C450" s="9" t="s">
        <v>7</v>
      </c>
      <c r="D450" s="10">
        <f t="shared" si="51"/>
        <v>0</v>
      </c>
      <c r="E450" s="10">
        <v>0</v>
      </c>
      <c r="F450" s="10">
        <v>0</v>
      </c>
      <c r="G450" s="10">
        <v>0</v>
      </c>
      <c r="H450" s="10">
        <v>0</v>
      </c>
      <c r="I450" s="10">
        <v>0</v>
      </c>
      <c r="J450" s="10">
        <v>0</v>
      </c>
      <c r="K450" s="10">
        <v>0</v>
      </c>
      <c r="L450" s="15">
        <v>0</v>
      </c>
      <c r="M450" s="10">
        <v>0</v>
      </c>
      <c r="N450" s="10">
        <v>0</v>
      </c>
      <c r="O450" s="10">
        <v>0</v>
      </c>
      <c r="P450" s="12" t="e">
        <f>L450-#REF!</f>
        <v>#REF!</v>
      </c>
    </row>
    <row r="451" spans="1:16" ht="24" x14ac:dyDescent="0.25">
      <c r="A451" s="71"/>
      <c r="B451" s="71"/>
      <c r="C451" s="9" t="s">
        <v>8</v>
      </c>
      <c r="D451" s="10">
        <f t="shared" si="51"/>
        <v>0</v>
      </c>
      <c r="E451" s="10">
        <v>0</v>
      </c>
      <c r="F451" s="10">
        <v>0</v>
      </c>
      <c r="G451" s="10">
        <v>0</v>
      </c>
      <c r="H451" s="10">
        <v>0</v>
      </c>
      <c r="I451" s="10">
        <v>0</v>
      </c>
      <c r="J451" s="10">
        <v>0</v>
      </c>
      <c r="K451" s="10">
        <v>0</v>
      </c>
      <c r="L451" s="15">
        <v>0</v>
      </c>
      <c r="M451" s="10">
        <v>0</v>
      </c>
      <c r="N451" s="10">
        <v>0</v>
      </c>
      <c r="O451" s="10">
        <v>0</v>
      </c>
      <c r="P451" s="12" t="e">
        <f>L451-#REF!</f>
        <v>#REF!</v>
      </c>
    </row>
    <row r="452" spans="1:16" ht="24" x14ac:dyDescent="0.25">
      <c r="A452" s="71"/>
      <c r="B452" s="71"/>
      <c r="C452" s="9" t="s">
        <v>9</v>
      </c>
      <c r="D452" s="10">
        <f t="shared" si="51"/>
        <v>0</v>
      </c>
      <c r="E452" s="10">
        <v>0</v>
      </c>
      <c r="F452" s="10">
        <v>0</v>
      </c>
      <c r="G452" s="10">
        <v>0</v>
      </c>
      <c r="H452" s="10">
        <v>0</v>
      </c>
      <c r="I452" s="10">
        <v>0</v>
      </c>
      <c r="J452" s="10">
        <v>0</v>
      </c>
      <c r="K452" s="10">
        <v>0</v>
      </c>
      <c r="L452" s="15">
        <v>0</v>
      </c>
      <c r="M452" s="10">
        <v>0</v>
      </c>
      <c r="N452" s="10">
        <v>0</v>
      </c>
      <c r="O452" s="10">
        <v>0</v>
      </c>
      <c r="P452" s="12" t="e">
        <f>L452-#REF!</f>
        <v>#REF!</v>
      </c>
    </row>
    <row r="453" spans="1:16" ht="36" x14ac:dyDescent="0.25">
      <c r="A453" s="71"/>
      <c r="B453" s="71"/>
      <c r="C453" s="9" t="s">
        <v>10</v>
      </c>
      <c r="D453" s="10">
        <f t="shared" si="51"/>
        <v>0</v>
      </c>
      <c r="E453" s="10">
        <v>0</v>
      </c>
      <c r="F453" s="10">
        <v>0</v>
      </c>
      <c r="G453" s="10">
        <v>0</v>
      </c>
      <c r="H453" s="10">
        <v>0</v>
      </c>
      <c r="I453" s="10">
        <v>0</v>
      </c>
      <c r="J453" s="10">
        <v>0</v>
      </c>
      <c r="K453" s="10">
        <v>0</v>
      </c>
      <c r="L453" s="15">
        <v>0</v>
      </c>
      <c r="M453" s="10">
        <v>0</v>
      </c>
      <c r="N453" s="10">
        <v>0</v>
      </c>
      <c r="O453" s="10">
        <v>0</v>
      </c>
      <c r="P453" s="12" t="e">
        <f>L453-#REF!</f>
        <v>#REF!</v>
      </c>
    </row>
    <row r="454" spans="1:16" x14ac:dyDescent="0.25">
      <c r="A454" s="9"/>
      <c r="B454" s="9"/>
      <c r="C454" s="9"/>
      <c r="D454" s="10">
        <f t="shared" si="51"/>
        <v>0</v>
      </c>
      <c r="E454" s="10"/>
      <c r="F454" s="10"/>
      <c r="G454" s="10"/>
      <c r="H454" s="10"/>
      <c r="I454" s="10"/>
      <c r="J454" s="10"/>
      <c r="K454" s="10"/>
      <c r="L454" s="15"/>
      <c r="M454" s="10"/>
      <c r="N454" s="10"/>
      <c r="O454" s="10"/>
      <c r="P454" s="12" t="e">
        <f>L454-#REF!</f>
        <v>#REF!</v>
      </c>
    </row>
    <row r="455" spans="1:16" x14ac:dyDescent="0.25">
      <c r="A455" s="71" t="s">
        <v>71</v>
      </c>
      <c r="B455" s="71" t="s">
        <v>14</v>
      </c>
      <c r="C455" s="9" t="s">
        <v>6</v>
      </c>
      <c r="D455" s="10">
        <f t="shared" si="51"/>
        <v>0</v>
      </c>
      <c r="E455" s="10">
        <v>0</v>
      </c>
      <c r="F455" s="10">
        <v>0</v>
      </c>
      <c r="G455" s="10">
        <v>0</v>
      </c>
      <c r="H455" s="10">
        <v>0</v>
      </c>
      <c r="I455" s="10">
        <v>0</v>
      </c>
      <c r="J455" s="10">
        <v>0</v>
      </c>
      <c r="K455" s="10">
        <v>0</v>
      </c>
      <c r="L455" s="15">
        <v>0</v>
      </c>
      <c r="M455" s="10">
        <v>0</v>
      </c>
      <c r="N455" s="10">
        <v>0</v>
      </c>
      <c r="O455" s="10">
        <v>0</v>
      </c>
      <c r="P455" s="12" t="e">
        <f>L455-#REF!</f>
        <v>#REF!</v>
      </c>
    </row>
    <row r="456" spans="1:16" x14ac:dyDescent="0.25">
      <c r="A456" s="71"/>
      <c r="B456" s="71"/>
      <c r="C456" s="9" t="s">
        <v>7</v>
      </c>
      <c r="D456" s="10">
        <f t="shared" si="51"/>
        <v>0</v>
      </c>
      <c r="E456" s="10">
        <v>0</v>
      </c>
      <c r="F456" s="10">
        <v>0</v>
      </c>
      <c r="G456" s="10">
        <v>0</v>
      </c>
      <c r="H456" s="10">
        <v>0</v>
      </c>
      <c r="I456" s="10">
        <v>0</v>
      </c>
      <c r="J456" s="10">
        <v>0</v>
      </c>
      <c r="K456" s="10">
        <v>0</v>
      </c>
      <c r="L456" s="15">
        <v>0</v>
      </c>
      <c r="M456" s="10">
        <v>0</v>
      </c>
      <c r="N456" s="10">
        <v>0</v>
      </c>
      <c r="O456" s="10">
        <v>0</v>
      </c>
      <c r="P456" s="12" t="e">
        <f>L456-#REF!</f>
        <v>#REF!</v>
      </c>
    </row>
    <row r="457" spans="1:16" ht="24" x14ac:dyDescent="0.25">
      <c r="A457" s="71"/>
      <c r="B457" s="71"/>
      <c r="C457" s="9" t="s">
        <v>8</v>
      </c>
      <c r="D457" s="10">
        <f t="shared" si="51"/>
        <v>0</v>
      </c>
      <c r="E457" s="10">
        <v>0</v>
      </c>
      <c r="F457" s="10">
        <v>0</v>
      </c>
      <c r="G457" s="10">
        <v>0</v>
      </c>
      <c r="H457" s="10">
        <v>0</v>
      </c>
      <c r="I457" s="10">
        <v>0</v>
      </c>
      <c r="J457" s="10">
        <v>0</v>
      </c>
      <c r="K457" s="10">
        <v>0</v>
      </c>
      <c r="L457" s="15">
        <v>0</v>
      </c>
      <c r="M457" s="10">
        <v>0</v>
      </c>
      <c r="N457" s="10">
        <v>0</v>
      </c>
      <c r="O457" s="10">
        <v>0</v>
      </c>
      <c r="P457" s="12" t="e">
        <f>L457-#REF!</f>
        <v>#REF!</v>
      </c>
    </row>
    <row r="458" spans="1:16" ht="24" x14ac:dyDescent="0.25">
      <c r="A458" s="71"/>
      <c r="B458" s="71"/>
      <c r="C458" s="9" t="s">
        <v>9</v>
      </c>
      <c r="D458" s="10">
        <f t="shared" si="51"/>
        <v>0</v>
      </c>
      <c r="E458" s="10">
        <v>0</v>
      </c>
      <c r="F458" s="10">
        <v>0</v>
      </c>
      <c r="G458" s="10">
        <v>0</v>
      </c>
      <c r="H458" s="10">
        <v>0</v>
      </c>
      <c r="I458" s="10">
        <v>0</v>
      </c>
      <c r="J458" s="10">
        <v>0</v>
      </c>
      <c r="K458" s="10">
        <v>0</v>
      </c>
      <c r="L458" s="15">
        <v>0</v>
      </c>
      <c r="M458" s="10">
        <v>0</v>
      </c>
      <c r="N458" s="10">
        <v>0</v>
      </c>
      <c r="O458" s="10">
        <v>0</v>
      </c>
      <c r="P458" s="12" t="e">
        <f>L458-#REF!</f>
        <v>#REF!</v>
      </c>
    </row>
    <row r="459" spans="1:16" ht="36" x14ac:dyDescent="0.25">
      <c r="A459" s="71"/>
      <c r="B459" s="71"/>
      <c r="C459" s="9" t="s">
        <v>10</v>
      </c>
      <c r="D459" s="10">
        <f t="shared" si="51"/>
        <v>0</v>
      </c>
      <c r="E459" s="10">
        <v>0</v>
      </c>
      <c r="F459" s="10">
        <v>0</v>
      </c>
      <c r="G459" s="10">
        <v>0</v>
      </c>
      <c r="H459" s="10">
        <v>0</v>
      </c>
      <c r="I459" s="10">
        <v>0</v>
      </c>
      <c r="J459" s="10">
        <v>0</v>
      </c>
      <c r="K459" s="10">
        <v>0</v>
      </c>
      <c r="L459" s="15">
        <v>0</v>
      </c>
      <c r="M459" s="10">
        <v>0</v>
      </c>
      <c r="N459" s="10">
        <v>0</v>
      </c>
      <c r="O459" s="10">
        <v>0</v>
      </c>
      <c r="P459" s="12" t="e">
        <f>L459-#REF!</f>
        <v>#REF!</v>
      </c>
    </row>
    <row r="460" spans="1:16" x14ac:dyDescent="0.25">
      <c r="A460" s="9"/>
      <c r="B460" s="9"/>
      <c r="C460" s="9"/>
      <c r="D460" s="10">
        <f t="shared" si="51"/>
        <v>0</v>
      </c>
      <c r="E460" s="10"/>
      <c r="F460" s="10"/>
      <c r="G460" s="10"/>
      <c r="H460" s="10"/>
      <c r="I460" s="10"/>
      <c r="J460" s="10"/>
      <c r="K460" s="10"/>
      <c r="L460" s="15"/>
      <c r="M460" s="10"/>
      <c r="N460" s="10"/>
      <c r="O460" s="10"/>
      <c r="P460" s="12" t="e">
        <f>L460-#REF!</f>
        <v>#REF!</v>
      </c>
    </row>
    <row r="461" spans="1:16" x14ac:dyDescent="0.25">
      <c r="A461" s="73" t="s">
        <v>72</v>
      </c>
      <c r="B461" s="71" t="s">
        <v>13</v>
      </c>
      <c r="C461" s="9" t="s">
        <v>6</v>
      </c>
      <c r="D461" s="10">
        <f t="shared" si="51"/>
        <v>60093.8</v>
      </c>
      <c r="E461" s="10">
        <f t="shared" ref="E461:O466" si="55">E467+E473+E479+E485</f>
        <v>6693.9</v>
      </c>
      <c r="F461" s="10">
        <f t="shared" si="55"/>
        <v>4666.2</v>
      </c>
      <c r="G461" s="10">
        <f t="shared" si="55"/>
        <v>4420</v>
      </c>
      <c r="H461" s="10">
        <f t="shared" si="55"/>
        <v>5500</v>
      </c>
      <c r="I461" s="10">
        <f t="shared" si="55"/>
        <v>4735.2</v>
      </c>
      <c r="J461" s="10">
        <f t="shared" si="55"/>
        <v>5500</v>
      </c>
      <c r="K461" s="10">
        <f t="shared" si="55"/>
        <v>4638.5</v>
      </c>
      <c r="L461" s="15">
        <f t="shared" si="55"/>
        <v>6450</v>
      </c>
      <c r="M461" s="10">
        <f t="shared" si="55"/>
        <v>5550</v>
      </c>
      <c r="N461" s="10">
        <f t="shared" si="55"/>
        <v>5970</v>
      </c>
      <c r="O461" s="10">
        <f t="shared" si="55"/>
        <v>5970</v>
      </c>
      <c r="P461" s="12" t="e">
        <f>L461-#REF!</f>
        <v>#REF!</v>
      </c>
    </row>
    <row r="462" spans="1:16" x14ac:dyDescent="0.25">
      <c r="A462" s="73"/>
      <c r="B462" s="71"/>
      <c r="C462" s="9" t="s">
        <v>7</v>
      </c>
      <c r="D462" s="10">
        <f t="shared" si="51"/>
        <v>60093.8</v>
      </c>
      <c r="E462" s="10">
        <f t="shared" si="55"/>
        <v>6693.9</v>
      </c>
      <c r="F462" s="10">
        <f t="shared" si="55"/>
        <v>4666.2</v>
      </c>
      <c r="G462" s="10">
        <f t="shared" si="55"/>
        <v>4420</v>
      </c>
      <c r="H462" s="10">
        <f t="shared" si="55"/>
        <v>5500</v>
      </c>
      <c r="I462" s="10">
        <f t="shared" si="55"/>
        <v>4735.2</v>
      </c>
      <c r="J462" s="10">
        <f t="shared" si="55"/>
        <v>5500</v>
      </c>
      <c r="K462" s="10">
        <f t="shared" si="55"/>
        <v>4638.5</v>
      </c>
      <c r="L462" s="15">
        <f t="shared" si="55"/>
        <v>6450</v>
      </c>
      <c r="M462" s="10">
        <f t="shared" si="55"/>
        <v>5550</v>
      </c>
      <c r="N462" s="10">
        <f t="shared" si="55"/>
        <v>5970</v>
      </c>
      <c r="O462" s="10">
        <f t="shared" si="55"/>
        <v>5970</v>
      </c>
      <c r="P462" s="12" t="e">
        <f>L462-#REF!</f>
        <v>#REF!</v>
      </c>
    </row>
    <row r="463" spans="1:16" ht="24" x14ac:dyDescent="0.25">
      <c r="A463" s="73"/>
      <c r="B463" s="71"/>
      <c r="C463" s="9" t="s">
        <v>8</v>
      </c>
      <c r="D463" s="10">
        <f t="shared" si="51"/>
        <v>0</v>
      </c>
      <c r="E463" s="10">
        <f t="shared" si="55"/>
        <v>0</v>
      </c>
      <c r="F463" s="10">
        <f t="shared" si="55"/>
        <v>0</v>
      </c>
      <c r="G463" s="10">
        <f t="shared" si="55"/>
        <v>0</v>
      </c>
      <c r="H463" s="10">
        <f t="shared" si="55"/>
        <v>0</v>
      </c>
      <c r="I463" s="10">
        <f t="shared" si="55"/>
        <v>0</v>
      </c>
      <c r="J463" s="10">
        <f t="shared" si="55"/>
        <v>0</v>
      </c>
      <c r="K463" s="10">
        <f t="shared" si="55"/>
        <v>0</v>
      </c>
      <c r="L463" s="15">
        <f t="shared" si="55"/>
        <v>0</v>
      </c>
      <c r="M463" s="10">
        <f t="shared" si="55"/>
        <v>0</v>
      </c>
      <c r="N463" s="10">
        <f t="shared" si="55"/>
        <v>0</v>
      </c>
      <c r="O463" s="10">
        <f t="shared" si="55"/>
        <v>0</v>
      </c>
      <c r="P463" s="12" t="e">
        <f>L463-#REF!</f>
        <v>#REF!</v>
      </c>
    </row>
    <row r="464" spans="1:16" ht="24" x14ac:dyDescent="0.25">
      <c r="A464" s="73"/>
      <c r="B464" s="71"/>
      <c r="C464" s="9" t="s">
        <v>9</v>
      </c>
      <c r="D464" s="10">
        <f t="shared" si="51"/>
        <v>0</v>
      </c>
      <c r="E464" s="10">
        <f t="shared" si="55"/>
        <v>0</v>
      </c>
      <c r="F464" s="10">
        <f t="shared" si="55"/>
        <v>0</v>
      </c>
      <c r="G464" s="10">
        <f t="shared" si="55"/>
        <v>0</v>
      </c>
      <c r="H464" s="10">
        <f t="shared" si="55"/>
        <v>0</v>
      </c>
      <c r="I464" s="10">
        <f t="shared" si="55"/>
        <v>0</v>
      </c>
      <c r="J464" s="10">
        <f t="shared" si="55"/>
        <v>0</v>
      </c>
      <c r="K464" s="10">
        <f t="shared" si="55"/>
        <v>0</v>
      </c>
      <c r="L464" s="15">
        <f t="shared" si="55"/>
        <v>0</v>
      </c>
      <c r="M464" s="10">
        <f t="shared" si="55"/>
        <v>0</v>
      </c>
      <c r="N464" s="10">
        <f t="shared" si="55"/>
        <v>0</v>
      </c>
      <c r="O464" s="10">
        <f t="shared" si="55"/>
        <v>0</v>
      </c>
      <c r="P464" s="12" t="e">
        <f>L464-#REF!</f>
        <v>#REF!</v>
      </c>
    </row>
    <row r="465" spans="1:16" ht="36" x14ac:dyDescent="0.25">
      <c r="A465" s="73"/>
      <c r="B465" s="71"/>
      <c r="C465" s="9" t="s">
        <v>10</v>
      </c>
      <c r="D465" s="10">
        <f t="shared" si="51"/>
        <v>0</v>
      </c>
      <c r="E465" s="10">
        <f t="shared" si="55"/>
        <v>0</v>
      </c>
      <c r="F465" s="10">
        <f t="shared" si="55"/>
        <v>0</v>
      </c>
      <c r="G465" s="10">
        <f t="shared" si="55"/>
        <v>0</v>
      </c>
      <c r="H465" s="10">
        <f t="shared" si="55"/>
        <v>0</v>
      </c>
      <c r="I465" s="10">
        <f t="shared" si="55"/>
        <v>0</v>
      </c>
      <c r="J465" s="10">
        <f t="shared" si="55"/>
        <v>0</v>
      </c>
      <c r="K465" s="10">
        <f t="shared" si="55"/>
        <v>0</v>
      </c>
      <c r="L465" s="15">
        <f t="shared" si="55"/>
        <v>0</v>
      </c>
      <c r="M465" s="10">
        <f t="shared" si="55"/>
        <v>0</v>
      </c>
      <c r="N465" s="10">
        <f t="shared" si="55"/>
        <v>0</v>
      </c>
      <c r="O465" s="10">
        <f t="shared" si="55"/>
        <v>0</v>
      </c>
      <c r="P465" s="12" t="e">
        <f>L465-#REF!</f>
        <v>#REF!</v>
      </c>
    </row>
    <row r="466" spans="1:16" x14ac:dyDescent="0.25">
      <c r="A466" s="11"/>
      <c r="B466" s="9"/>
      <c r="C466" s="9"/>
      <c r="D466" s="10">
        <f t="shared" si="51"/>
        <v>0</v>
      </c>
      <c r="E466" s="10">
        <f t="shared" si="55"/>
        <v>0</v>
      </c>
      <c r="F466" s="10">
        <f t="shared" si="55"/>
        <v>0</v>
      </c>
      <c r="G466" s="10">
        <f t="shared" si="55"/>
        <v>0</v>
      </c>
      <c r="H466" s="10">
        <f t="shared" si="55"/>
        <v>0</v>
      </c>
      <c r="I466" s="10">
        <f t="shared" si="55"/>
        <v>0</v>
      </c>
      <c r="J466" s="10">
        <f t="shared" si="55"/>
        <v>0</v>
      </c>
      <c r="K466" s="10">
        <f t="shared" si="55"/>
        <v>0</v>
      </c>
      <c r="L466" s="15">
        <f t="shared" si="55"/>
        <v>0</v>
      </c>
      <c r="M466" s="10">
        <f t="shared" si="55"/>
        <v>0</v>
      </c>
      <c r="N466" s="10">
        <f t="shared" si="55"/>
        <v>0</v>
      </c>
      <c r="O466" s="10">
        <f t="shared" si="55"/>
        <v>0</v>
      </c>
      <c r="P466" s="12" t="e">
        <f>L466-#REF!</f>
        <v>#REF!</v>
      </c>
    </row>
    <row r="467" spans="1:16" x14ac:dyDescent="0.25">
      <c r="A467" s="71" t="s">
        <v>73</v>
      </c>
      <c r="B467" s="71" t="s">
        <v>13</v>
      </c>
      <c r="C467" s="9" t="s">
        <v>6</v>
      </c>
      <c r="D467" s="10">
        <f t="shared" si="51"/>
        <v>69.5</v>
      </c>
      <c r="E467" s="10">
        <v>49.5</v>
      </c>
      <c r="F467" s="10">
        <v>20</v>
      </c>
      <c r="G467" s="10">
        <v>0</v>
      </c>
      <c r="H467" s="10">
        <v>0</v>
      </c>
      <c r="I467" s="10">
        <v>0</v>
      </c>
      <c r="J467" s="10">
        <v>0</v>
      </c>
      <c r="K467" s="10">
        <v>0</v>
      </c>
      <c r="L467" s="15">
        <v>0</v>
      </c>
      <c r="M467" s="10">
        <v>0</v>
      </c>
      <c r="N467" s="10">
        <v>0</v>
      </c>
      <c r="O467" s="10">
        <v>0</v>
      </c>
      <c r="P467" s="12" t="e">
        <f>L467-#REF!</f>
        <v>#REF!</v>
      </c>
    </row>
    <row r="468" spans="1:16" x14ac:dyDescent="0.25">
      <c r="A468" s="71"/>
      <c r="B468" s="71"/>
      <c r="C468" s="9" t="s">
        <v>7</v>
      </c>
      <c r="D468" s="10">
        <f t="shared" si="51"/>
        <v>69.5</v>
      </c>
      <c r="E468" s="10">
        <v>49.5</v>
      </c>
      <c r="F468" s="10">
        <v>20</v>
      </c>
      <c r="G468" s="10">
        <v>0</v>
      </c>
      <c r="H468" s="10">
        <v>0</v>
      </c>
      <c r="I468" s="10">
        <v>0</v>
      </c>
      <c r="J468" s="10">
        <v>0</v>
      </c>
      <c r="K468" s="10">
        <v>0</v>
      </c>
      <c r="L468" s="15">
        <v>0</v>
      </c>
      <c r="M468" s="10">
        <v>0</v>
      </c>
      <c r="N468" s="10">
        <v>0</v>
      </c>
      <c r="O468" s="10">
        <v>0</v>
      </c>
      <c r="P468" s="12" t="e">
        <f>L468-#REF!</f>
        <v>#REF!</v>
      </c>
    </row>
    <row r="469" spans="1:16" ht="24" x14ac:dyDescent="0.25">
      <c r="A469" s="71"/>
      <c r="B469" s="71"/>
      <c r="C469" s="9" t="s">
        <v>8</v>
      </c>
      <c r="D469" s="10">
        <f t="shared" si="51"/>
        <v>0</v>
      </c>
      <c r="E469" s="10">
        <v>0</v>
      </c>
      <c r="F469" s="10">
        <v>0</v>
      </c>
      <c r="G469" s="10">
        <v>0</v>
      </c>
      <c r="H469" s="10">
        <v>0</v>
      </c>
      <c r="I469" s="10">
        <v>0</v>
      </c>
      <c r="J469" s="10">
        <v>0</v>
      </c>
      <c r="K469" s="10">
        <v>0</v>
      </c>
      <c r="L469" s="15">
        <v>0</v>
      </c>
      <c r="M469" s="10">
        <v>0</v>
      </c>
      <c r="N469" s="10">
        <v>0</v>
      </c>
      <c r="O469" s="10">
        <v>0</v>
      </c>
      <c r="P469" s="12" t="e">
        <f>L469-#REF!</f>
        <v>#REF!</v>
      </c>
    </row>
    <row r="470" spans="1:16" ht="24" x14ac:dyDescent="0.25">
      <c r="A470" s="71"/>
      <c r="B470" s="71"/>
      <c r="C470" s="9" t="s">
        <v>9</v>
      </c>
      <c r="D470" s="10">
        <f t="shared" si="51"/>
        <v>0</v>
      </c>
      <c r="E470" s="10">
        <v>0</v>
      </c>
      <c r="F470" s="10">
        <v>0</v>
      </c>
      <c r="G470" s="10">
        <v>0</v>
      </c>
      <c r="H470" s="10">
        <v>0</v>
      </c>
      <c r="I470" s="10">
        <v>0</v>
      </c>
      <c r="J470" s="10">
        <v>0</v>
      </c>
      <c r="K470" s="10">
        <v>0</v>
      </c>
      <c r="L470" s="15">
        <v>0</v>
      </c>
      <c r="M470" s="10">
        <v>0</v>
      </c>
      <c r="N470" s="10">
        <v>0</v>
      </c>
      <c r="O470" s="10">
        <v>0</v>
      </c>
      <c r="P470" s="12" t="e">
        <f>L470-#REF!</f>
        <v>#REF!</v>
      </c>
    </row>
    <row r="471" spans="1:16" ht="36" x14ac:dyDescent="0.25">
      <c r="A471" s="71"/>
      <c r="B471" s="71"/>
      <c r="C471" s="9" t="s">
        <v>10</v>
      </c>
      <c r="D471" s="10">
        <f t="shared" si="51"/>
        <v>0</v>
      </c>
      <c r="E471" s="10">
        <v>0</v>
      </c>
      <c r="F471" s="10">
        <v>0</v>
      </c>
      <c r="G471" s="10">
        <v>0</v>
      </c>
      <c r="H471" s="10">
        <v>0</v>
      </c>
      <c r="I471" s="10">
        <v>0</v>
      </c>
      <c r="J471" s="10">
        <v>0</v>
      </c>
      <c r="K471" s="10">
        <v>0</v>
      </c>
      <c r="L471" s="15">
        <v>0</v>
      </c>
      <c r="M471" s="10">
        <v>0</v>
      </c>
      <c r="N471" s="10">
        <v>0</v>
      </c>
      <c r="O471" s="10">
        <v>0</v>
      </c>
      <c r="P471" s="12" t="e">
        <f>L471-#REF!</f>
        <v>#REF!</v>
      </c>
    </row>
    <row r="472" spans="1:16" x14ac:dyDescent="0.25">
      <c r="A472" s="9"/>
      <c r="B472" s="9"/>
      <c r="C472" s="9"/>
      <c r="D472" s="10">
        <f t="shared" si="51"/>
        <v>0</v>
      </c>
      <c r="E472" s="10"/>
      <c r="F472" s="10"/>
      <c r="G472" s="10"/>
      <c r="H472" s="10"/>
      <c r="I472" s="10"/>
      <c r="J472" s="10"/>
      <c r="K472" s="10"/>
      <c r="L472" s="15"/>
      <c r="M472" s="10"/>
      <c r="N472" s="10"/>
      <c r="O472" s="10"/>
      <c r="P472" s="12" t="e">
        <f>L472-#REF!</f>
        <v>#REF!</v>
      </c>
    </row>
    <row r="473" spans="1:16" x14ac:dyDescent="0.25">
      <c r="A473" s="71" t="s">
        <v>74</v>
      </c>
      <c r="B473" s="71" t="s">
        <v>13</v>
      </c>
      <c r="C473" s="9" t="s">
        <v>6</v>
      </c>
      <c r="D473" s="10">
        <f t="shared" si="51"/>
        <v>17586.099999999999</v>
      </c>
      <c r="E473" s="10">
        <v>2344.4</v>
      </c>
      <c r="F473" s="10">
        <v>746.2</v>
      </c>
      <c r="G473" s="10">
        <v>904</v>
      </c>
      <c r="H473" s="10">
        <v>1984</v>
      </c>
      <c r="I473" s="10">
        <v>1484</v>
      </c>
      <c r="J473" s="10">
        <v>1984</v>
      </c>
      <c r="K473" s="10">
        <v>603.5</v>
      </c>
      <c r="L473" s="15">
        <v>1884</v>
      </c>
      <c r="M473" s="10">
        <v>1884</v>
      </c>
      <c r="N473" s="10">
        <v>1884</v>
      </c>
      <c r="O473" s="10">
        <v>1884</v>
      </c>
      <c r="P473" s="12" t="e">
        <f>L473-#REF!</f>
        <v>#REF!</v>
      </c>
    </row>
    <row r="474" spans="1:16" x14ac:dyDescent="0.25">
      <c r="A474" s="71"/>
      <c r="B474" s="71"/>
      <c r="C474" s="9" t="s">
        <v>7</v>
      </c>
      <c r="D474" s="10">
        <f t="shared" si="51"/>
        <v>17586.099999999999</v>
      </c>
      <c r="E474" s="10">
        <v>2344.4</v>
      </c>
      <c r="F474" s="10">
        <v>746.2</v>
      </c>
      <c r="G474" s="10">
        <v>904</v>
      </c>
      <c r="H474" s="10">
        <v>1984</v>
      </c>
      <c r="I474" s="10">
        <v>1484</v>
      </c>
      <c r="J474" s="10">
        <v>1984</v>
      </c>
      <c r="K474" s="10">
        <v>603.5</v>
      </c>
      <c r="L474" s="15">
        <v>1884</v>
      </c>
      <c r="M474" s="10">
        <v>1884</v>
      </c>
      <c r="N474" s="10">
        <v>1884</v>
      </c>
      <c r="O474" s="10">
        <v>1884</v>
      </c>
      <c r="P474" s="12" t="e">
        <f>L474-#REF!</f>
        <v>#REF!</v>
      </c>
    </row>
    <row r="475" spans="1:16" ht="24" x14ac:dyDescent="0.25">
      <c r="A475" s="71"/>
      <c r="B475" s="71"/>
      <c r="C475" s="9" t="s">
        <v>8</v>
      </c>
      <c r="D475" s="10">
        <f t="shared" si="51"/>
        <v>0</v>
      </c>
      <c r="E475" s="10">
        <v>0</v>
      </c>
      <c r="F475" s="10">
        <v>0</v>
      </c>
      <c r="G475" s="10">
        <v>0</v>
      </c>
      <c r="H475" s="10">
        <v>0</v>
      </c>
      <c r="I475" s="10">
        <v>0</v>
      </c>
      <c r="J475" s="10">
        <v>0</v>
      </c>
      <c r="K475" s="10">
        <v>0</v>
      </c>
      <c r="L475" s="15">
        <v>0</v>
      </c>
      <c r="M475" s="10">
        <v>0</v>
      </c>
      <c r="N475" s="10">
        <v>0</v>
      </c>
      <c r="O475" s="10">
        <v>0</v>
      </c>
      <c r="P475" s="12" t="e">
        <f>L475-#REF!</f>
        <v>#REF!</v>
      </c>
    </row>
    <row r="476" spans="1:16" ht="24" x14ac:dyDescent="0.25">
      <c r="A476" s="71"/>
      <c r="B476" s="71"/>
      <c r="C476" s="9" t="s">
        <v>9</v>
      </c>
      <c r="D476" s="10">
        <f t="shared" si="51"/>
        <v>0</v>
      </c>
      <c r="E476" s="10">
        <v>0</v>
      </c>
      <c r="F476" s="10">
        <v>0</v>
      </c>
      <c r="G476" s="10">
        <v>0</v>
      </c>
      <c r="H476" s="10">
        <v>0</v>
      </c>
      <c r="I476" s="10">
        <v>0</v>
      </c>
      <c r="J476" s="10">
        <v>0</v>
      </c>
      <c r="K476" s="10">
        <v>0</v>
      </c>
      <c r="L476" s="15">
        <v>0</v>
      </c>
      <c r="M476" s="10">
        <v>0</v>
      </c>
      <c r="N476" s="10">
        <v>0</v>
      </c>
      <c r="O476" s="10">
        <v>0</v>
      </c>
      <c r="P476" s="12" t="e">
        <f>L476-#REF!</f>
        <v>#REF!</v>
      </c>
    </row>
    <row r="477" spans="1:16" ht="36" x14ac:dyDescent="0.25">
      <c r="A477" s="71"/>
      <c r="B477" s="71"/>
      <c r="C477" s="9" t="s">
        <v>10</v>
      </c>
      <c r="D477" s="10">
        <f t="shared" si="51"/>
        <v>0</v>
      </c>
      <c r="E477" s="10">
        <v>0</v>
      </c>
      <c r="F477" s="10">
        <v>0</v>
      </c>
      <c r="G477" s="10">
        <v>0</v>
      </c>
      <c r="H477" s="10">
        <v>0</v>
      </c>
      <c r="I477" s="10">
        <v>0</v>
      </c>
      <c r="J477" s="10">
        <v>0</v>
      </c>
      <c r="K477" s="10">
        <v>0</v>
      </c>
      <c r="L477" s="15">
        <v>0</v>
      </c>
      <c r="M477" s="10">
        <v>0</v>
      </c>
      <c r="N477" s="10">
        <v>0</v>
      </c>
      <c r="O477" s="10">
        <v>0</v>
      </c>
      <c r="P477" s="12" t="e">
        <f>L477-#REF!</f>
        <v>#REF!</v>
      </c>
    </row>
    <row r="478" spans="1:16" x14ac:dyDescent="0.25">
      <c r="A478" s="9"/>
      <c r="B478" s="9"/>
      <c r="C478" s="9"/>
      <c r="D478" s="10">
        <f t="shared" si="51"/>
        <v>0</v>
      </c>
      <c r="E478" s="10"/>
      <c r="F478" s="10"/>
      <c r="G478" s="10"/>
      <c r="H478" s="10"/>
      <c r="I478" s="10"/>
      <c r="J478" s="10"/>
      <c r="K478" s="10"/>
      <c r="L478" s="15"/>
      <c r="M478" s="10"/>
      <c r="N478" s="10"/>
      <c r="O478" s="10"/>
      <c r="P478" s="12" t="e">
        <f>L478-#REF!</f>
        <v>#REF!</v>
      </c>
    </row>
    <row r="479" spans="1:16" x14ac:dyDescent="0.25">
      <c r="A479" s="71" t="s">
        <v>75</v>
      </c>
      <c r="B479" s="71" t="s">
        <v>13</v>
      </c>
      <c r="C479" s="9" t="s">
        <v>6</v>
      </c>
      <c r="D479" s="10">
        <f t="shared" si="51"/>
        <v>42038.2</v>
      </c>
      <c r="E479" s="10">
        <v>3900</v>
      </c>
      <c r="F479" s="10">
        <v>3900</v>
      </c>
      <c r="G479" s="10">
        <v>3516</v>
      </c>
      <c r="H479" s="10">
        <v>3516</v>
      </c>
      <c r="I479" s="10">
        <v>3251.2</v>
      </c>
      <c r="J479" s="10">
        <v>3516</v>
      </c>
      <c r="K479" s="10">
        <v>4035</v>
      </c>
      <c r="L479" s="15">
        <v>4566</v>
      </c>
      <c r="M479" s="10">
        <v>3666</v>
      </c>
      <c r="N479" s="10">
        <v>4086</v>
      </c>
      <c r="O479" s="10">
        <v>4086</v>
      </c>
      <c r="P479" s="12" t="e">
        <f>L479-#REF!</f>
        <v>#REF!</v>
      </c>
    </row>
    <row r="480" spans="1:16" x14ac:dyDescent="0.25">
      <c r="A480" s="71"/>
      <c r="B480" s="71"/>
      <c r="C480" s="9" t="s">
        <v>7</v>
      </c>
      <c r="D480" s="10">
        <f t="shared" si="51"/>
        <v>42038.2</v>
      </c>
      <c r="E480" s="10">
        <v>3900</v>
      </c>
      <c r="F480" s="10">
        <v>3900</v>
      </c>
      <c r="G480" s="10">
        <v>3516</v>
      </c>
      <c r="H480" s="10">
        <v>3516</v>
      </c>
      <c r="I480" s="10">
        <v>3251.2</v>
      </c>
      <c r="J480" s="10">
        <v>3516</v>
      </c>
      <c r="K480" s="10">
        <v>4035</v>
      </c>
      <c r="L480" s="15">
        <v>4566</v>
      </c>
      <c r="M480" s="10">
        <v>3666</v>
      </c>
      <c r="N480" s="10">
        <v>4086</v>
      </c>
      <c r="O480" s="10">
        <v>4086</v>
      </c>
      <c r="P480" s="12" t="e">
        <f>L480-#REF!</f>
        <v>#REF!</v>
      </c>
    </row>
    <row r="481" spans="1:17" ht="24" x14ac:dyDescent="0.25">
      <c r="A481" s="71"/>
      <c r="B481" s="71"/>
      <c r="C481" s="9" t="s">
        <v>8</v>
      </c>
      <c r="D481" s="10">
        <f t="shared" si="51"/>
        <v>0</v>
      </c>
      <c r="E481" s="10">
        <v>0</v>
      </c>
      <c r="F481" s="10">
        <v>0</v>
      </c>
      <c r="G481" s="10">
        <v>0</v>
      </c>
      <c r="H481" s="10">
        <v>0</v>
      </c>
      <c r="I481" s="10">
        <v>0</v>
      </c>
      <c r="J481" s="10">
        <v>0</v>
      </c>
      <c r="K481" s="10">
        <v>0</v>
      </c>
      <c r="L481" s="15">
        <v>0</v>
      </c>
      <c r="M481" s="10">
        <v>0</v>
      </c>
      <c r="N481" s="10">
        <v>0</v>
      </c>
      <c r="O481" s="10">
        <v>0</v>
      </c>
      <c r="P481" s="12" t="e">
        <f>L481-#REF!</f>
        <v>#REF!</v>
      </c>
    </row>
    <row r="482" spans="1:17" ht="24" x14ac:dyDescent="0.25">
      <c r="A482" s="71"/>
      <c r="B482" s="71"/>
      <c r="C482" s="9" t="s">
        <v>9</v>
      </c>
      <c r="D482" s="10">
        <f t="shared" si="51"/>
        <v>0</v>
      </c>
      <c r="E482" s="10">
        <v>0</v>
      </c>
      <c r="F482" s="10">
        <v>0</v>
      </c>
      <c r="G482" s="10">
        <v>0</v>
      </c>
      <c r="H482" s="10">
        <v>0</v>
      </c>
      <c r="I482" s="10">
        <v>0</v>
      </c>
      <c r="J482" s="10">
        <v>0</v>
      </c>
      <c r="K482" s="10">
        <v>0</v>
      </c>
      <c r="L482" s="15">
        <v>0</v>
      </c>
      <c r="M482" s="10">
        <v>0</v>
      </c>
      <c r="N482" s="10">
        <v>0</v>
      </c>
      <c r="O482" s="10">
        <v>0</v>
      </c>
      <c r="P482" s="12" t="e">
        <f>L482-#REF!</f>
        <v>#REF!</v>
      </c>
    </row>
    <row r="483" spans="1:17" ht="36" x14ac:dyDescent="0.25">
      <c r="A483" s="71"/>
      <c r="B483" s="71"/>
      <c r="C483" s="9" t="s">
        <v>10</v>
      </c>
      <c r="D483" s="10">
        <f t="shared" si="51"/>
        <v>0</v>
      </c>
      <c r="E483" s="10">
        <v>0</v>
      </c>
      <c r="F483" s="10">
        <v>0</v>
      </c>
      <c r="G483" s="10">
        <v>0</v>
      </c>
      <c r="H483" s="10">
        <v>0</v>
      </c>
      <c r="I483" s="10">
        <v>0</v>
      </c>
      <c r="J483" s="10">
        <v>0</v>
      </c>
      <c r="K483" s="10">
        <v>0</v>
      </c>
      <c r="L483" s="15">
        <v>0</v>
      </c>
      <c r="M483" s="10">
        <v>0</v>
      </c>
      <c r="N483" s="10">
        <v>0</v>
      </c>
      <c r="O483" s="10">
        <v>0</v>
      </c>
      <c r="P483" s="12" t="e">
        <f>L483-#REF!</f>
        <v>#REF!</v>
      </c>
    </row>
    <row r="484" spans="1:17" x14ac:dyDescent="0.25">
      <c r="A484" s="9"/>
      <c r="B484" s="9"/>
      <c r="C484" s="9"/>
      <c r="D484" s="10">
        <f t="shared" si="51"/>
        <v>0</v>
      </c>
      <c r="E484" s="10"/>
      <c r="F484" s="10"/>
      <c r="G484" s="10"/>
      <c r="H484" s="10"/>
      <c r="I484" s="10"/>
      <c r="J484" s="10"/>
      <c r="K484" s="10"/>
      <c r="L484" s="15"/>
      <c r="M484" s="10"/>
      <c r="N484" s="10"/>
      <c r="O484" s="10"/>
      <c r="P484" s="12" t="e">
        <f>L484-#REF!</f>
        <v>#REF!</v>
      </c>
    </row>
    <row r="485" spans="1:17" x14ac:dyDescent="0.25">
      <c r="A485" s="71" t="s">
        <v>76</v>
      </c>
      <c r="B485" s="71" t="s">
        <v>13</v>
      </c>
      <c r="C485" s="9" t="s">
        <v>6</v>
      </c>
      <c r="D485" s="10">
        <f t="shared" si="51"/>
        <v>400</v>
      </c>
      <c r="E485" s="10">
        <v>400</v>
      </c>
      <c r="F485" s="10">
        <v>0</v>
      </c>
      <c r="G485" s="10">
        <v>0</v>
      </c>
      <c r="H485" s="10">
        <v>0</v>
      </c>
      <c r="I485" s="10">
        <v>0</v>
      </c>
      <c r="J485" s="10">
        <v>0</v>
      </c>
      <c r="K485" s="10">
        <v>0</v>
      </c>
      <c r="L485" s="15">
        <v>0</v>
      </c>
      <c r="M485" s="10">
        <v>0</v>
      </c>
      <c r="N485" s="10">
        <v>0</v>
      </c>
      <c r="O485" s="10">
        <v>0</v>
      </c>
      <c r="P485" s="12" t="e">
        <f>L485-#REF!</f>
        <v>#REF!</v>
      </c>
    </row>
    <row r="486" spans="1:17" x14ac:dyDescent="0.25">
      <c r="A486" s="71"/>
      <c r="B486" s="71"/>
      <c r="C486" s="9" t="s">
        <v>7</v>
      </c>
      <c r="D486" s="10">
        <f t="shared" si="51"/>
        <v>400</v>
      </c>
      <c r="E486" s="10">
        <v>400</v>
      </c>
      <c r="F486" s="10">
        <v>0</v>
      </c>
      <c r="G486" s="10">
        <v>0</v>
      </c>
      <c r="H486" s="10">
        <v>0</v>
      </c>
      <c r="I486" s="10">
        <v>0</v>
      </c>
      <c r="J486" s="10">
        <v>0</v>
      </c>
      <c r="K486" s="10">
        <v>0</v>
      </c>
      <c r="L486" s="15">
        <v>0</v>
      </c>
      <c r="M486" s="10">
        <v>0</v>
      </c>
      <c r="N486" s="10">
        <v>0</v>
      </c>
      <c r="O486" s="10">
        <v>0</v>
      </c>
      <c r="P486" s="12" t="e">
        <f>L486-#REF!</f>
        <v>#REF!</v>
      </c>
    </row>
    <row r="487" spans="1:17" ht="24" x14ac:dyDescent="0.25">
      <c r="A487" s="71"/>
      <c r="B487" s="71"/>
      <c r="C487" s="9" t="s">
        <v>8</v>
      </c>
      <c r="D487" s="10">
        <f t="shared" si="51"/>
        <v>0</v>
      </c>
      <c r="E487" s="10">
        <v>0</v>
      </c>
      <c r="F487" s="10">
        <v>0</v>
      </c>
      <c r="G487" s="10">
        <v>0</v>
      </c>
      <c r="H487" s="10">
        <v>0</v>
      </c>
      <c r="I487" s="10">
        <v>0</v>
      </c>
      <c r="J487" s="10">
        <v>0</v>
      </c>
      <c r="K487" s="10">
        <v>0</v>
      </c>
      <c r="L487" s="15">
        <v>0</v>
      </c>
      <c r="M487" s="10">
        <v>0</v>
      </c>
      <c r="N487" s="10">
        <v>0</v>
      </c>
      <c r="O487" s="10">
        <v>0</v>
      </c>
      <c r="P487" s="12" t="e">
        <f>L487-#REF!</f>
        <v>#REF!</v>
      </c>
    </row>
    <row r="488" spans="1:17" ht="24" x14ac:dyDescent="0.25">
      <c r="A488" s="71"/>
      <c r="B488" s="71"/>
      <c r="C488" s="9" t="s">
        <v>9</v>
      </c>
      <c r="D488" s="10">
        <f t="shared" si="51"/>
        <v>0</v>
      </c>
      <c r="E488" s="10">
        <v>0</v>
      </c>
      <c r="F488" s="10">
        <v>0</v>
      </c>
      <c r="G488" s="10">
        <v>0</v>
      </c>
      <c r="H488" s="10">
        <v>0</v>
      </c>
      <c r="I488" s="10">
        <v>0</v>
      </c>
      <c r="J488" s="10">
        <v>0</v>
      </c>
      <c r="K488" s="10">
        <v>0</v>
      </c>
      <c r="L488" s="15">
        <v>0</v>
      </c>
      <c r="M488" s="10">
        <v>0</v>
      </c>
      <c r="N488" s="10">
        <v>0</v>
      </c>
      <c r="O488" s="10">
        <v>0</v>
      </c>
      <c r="P488" s="12" t="e">
        <f>L488-#REF!</f>
        <v>#REF!</v>
      </c>
    </row>
    <row r="489" spans="1:17" ht="36" x14ac:dyDescent="0.25">
      <c r="A489" s="71"/>
      <c r="B489" s="71"/>
      <c r="C489" s="9" t="s">
        <v>10</v>
      </c>
      <c r="D489" s="10">
        <f t="shared" ref="D489:D496" si="56">SUM(E489:O489)</f>
        <v>0</v>
      </c>
      <c r="E489" s="10">
        <v>0</v>
      </c>
      <c r="F489" s="10">
        <v>0</v>
      </c>
      <c r="G489" s="10">
        <v>0</v>
      </c>
      <c r="H489" s="10">
        <v>0</v>
      </c>
      <c r="I489" s="10">
        <v>0</v>
      </c>
      <c r="J489" s="10">
        <v>0</v>
      </c>
      <c r="K489" s="10">
        <v>0</v>
      </c>
      <c r="L489" s="15">
        <v>0</v>
      </c>
      <c r="M489" s="10">
        <v>0</v>
      </c>
      <c r="N489" s="10">
        <v>0</v>
      </c>
      <c r="O489" s="10">
        <v>0</v>
      </c>
      <c r="P489" s="12" t="e">
        <f>L489-#REF!</f>
        <v>#REF!</v>
      </c>
    </row>
    <row r="490" spans="1:17" x14ac:dyDescent="0.25">
      <c r="A490" s="9"/>
      <c r="B490" s="9"/>
      <c r="C490" s="9"/>
      <c r="D490" s="10">
        <f t="shared" si="56"/>
        <v>0</v>
      </c>
      <c r="E490" s="10"/>
      <c r="F490" s="10"/>
      <c r="G490" s="10"/>
      <c r="H490" s="10"/>
      <c r="I490" s="10"/>
      <c r="J490" s="10"/>
      <c r="K490" s="10"/>
      <c r="L490" s="15"/>
      <c r="M490" s="10"/>
      <c r="N490" s="10"/>
      <c r="O490" s="10"/>
      <c r="P490" s="12" t="e">
        <f>L490-#REF!</f>
        <v>#REF!</v>
      </c>
    </row>
    <row r="491" spans="1:17" x14ac:dyDescent="0.25">
      <c r="A491" s="73" t="s">
        <v>77</v>
      </c>
      <c r="B491" s="71"/>
      <c r="C491" s="9" t="s">
        <v>6</v>
      </c>
      <c r="D491" s="10">
        <f t="shared" si="56"/>
        <v>5631421.4999999991</v>
      </c>
      <c r="E491" s="10">
        <f t="shared" ref="E491:O496" si="57">E498+E504+E510+E517</f>
        <v>401454.5</v>
      </c>
      <c r="F491" s="10">
        <f t="shared" si="57"/>
        <v>324414.59999999998</v>
      </c>
      <c r="G491" s="10">
        <f t="shared" si="57"/>
        <v>14576</v>
      </c>
      <c r="H491" s="10">
        <f t="shared" si="57"/>
        <v>491108.30000000005</v>
      </c>
      <c r="I491" s="10">
        <f t="shared" si="57"/>
        <v>438026</v>
      </c>
      <c r="J491" s="10">
        <f t="shared" si="57"/>
        <v>693752.09999999986</v>
      </c>
      <c r="K491" s="10">
        <f t="shared" si="57"/>
        <v>621024.6</v>
      </c>
      <c r="L491" s="15">
        <f>L498+L504+L510+L517</f>
        <v>1158441.7000000002</v>
      </c>
      <c r="M491" s="10">
        <f t="shared" si="57"/>
        <v>1175036.2999999998</v>
      </c>
      <c r="N491" s="10">
        <f t="shared" si="57"/>
        <v>269742.09999999998</v>
      </c>
      <c r="O491" s="10">
        <f t="shared" si="57"/>
        <v>43845.3</v>
      </c>
      <c r="P491" s="12" t="e">
        <f>L491-#REF!</f>
        <v>#REF!</v>
      </c>
      <c r="Q491" s="1">
        <v>1158441.7</v>
      </c>
    </row>
    <row r="492" spans="1:17" x14ac:dyDescent="0.25">
      <c r="A492" s="73"/>
      <c r="B492" s="71"/>
      <c r="C492" s="9" t="s">
        <v>7</v>
      </c>
      <c r="D492" s="10">
        <f t="shared" si="56"/>
        <v>1830486.5</v>
      </c>
      <c r="E492" s="10">
        <f t="shared" si="57"/>
        <v>83454.5</v>
      </c>
      <c r="F492" s="10">
        <f t="shared" si="57"/>
        <v>59731.5</v>
      </c>
      <c r="G492" s="10">
        <f t="shared" si="57"/>
        <v>14576</v>
      </c>
      <c r="H492" s="10">
        <f t="shared" si="57"/>
        <v>249913.40000000002</v>
      </c>
      <c r="I492" s="10">
        <f t="shared" si="57"/>
        <v>144527</v>
      </c>
      <c r="J492" s="10">
        <f t="shared" si="57"/>
        <v>381108.9</v>
      </c>
      <c r="K492" s="10">
        <f t="shared" si="57"/>
        <v>104914.69999999998</v>
      </c>
      <c r="L492" s="15">
        <f t="shared" si="57"/>
        <v>446018.5</v>
      </c>
      <c r="M492" s="10">
        <f t="shared" si="57"/>
        <v>233702.7</v>
      </c>
      <c r="N492" s="10">
        <f t="shared" si="57"/>
        <v>68694</v>
      </c>
      <c r="O492" s="10">
        <f t="shared" si="57"/>
        <v>43845.3</v>
      </c>
      <c r="P492" s="12" t="e">
        <f>L492-#REF!</f>
        <v>#REF!</v>
      </c>
    </row>
    <row r="493" spans="1:17" ht="24" x14ac:dyDescent="0.25">
      <c r="A493" s="73"/>
      <c r="B493" s="71"/>
      <c r="C493" s="9" t="s">
        <v>8</v>
      </c>
      <c r="D493" s="10">
        <f t="shared" si="56"/>
        <v>3420027.4000000004</v>
      </c>
      <c r="E493" s="10">
        <f t="shared" si="57"/>
        <v>318000</v>
      </c>
      <c r="F493" s="10">
        <f t="shared" si="57"/>
        <v>264683.09999999998</v>
      </c>
      <c r="G493" s="10">
        <f t="shared" si="57"/>
        <v>0</v>
      </c>
      <c r="H493" s="10">
        <f t="shared" si="57"/>
        <v>41194.9</v>
      </c>
      <c r="I493" s="10">
        <f t="shared" si="57"/>
        <v>175118.7</v>
      </c>
      <c r="J493" s="10">
        <f t="shared" si="57"/>
        <v>250115.9</v>
      </c>
      <c r="K493" s="10">
        <f t="shared" si="57"/>
        <v>516109.9</v>
      </c>
      <c r="L493" s="15">
        <f t="shared" si="57"/>
        <v>712423.2</v>
      </c>
      <c r="M493" s="10">
        <f t="shared" si="57"/>
        <v>941333.6</v>
      </c>
      <c r="N493" s="10">
        <f t="shared" si="57"/>
        <v>201048.09999999998</v>
      </c>
      <c r="O493" s="10">
        <f t="shared" si="57"/>
        <v>0</v>
      </c>
      <c r="P493" s="12" t="e">
        <f>L493-#REF!</f>
        <v>#REF!</v>
      </c>
    </row>
    <row r="494" spans="1:17" ht="24" x14ac:dyDescent="0.25">
      <c r="A494" s="73"/>
      <c r="B494" s="71"/>
      <c r="C494" s="9" t="s">
        <v>9</v>
      </c>
      <c r="D494" s="10">
        <f t="shared" si="56"/>
        <v>0</v>
      </c>
      <c r="E494" s="10">
        <f t="shared" si="57"/>
        <v>0</v>
      </c>
      <c r="F494" s="10">
        <f t="shared" si="57"/>
        <v>0</v>
      </c>
      <c r="G494" s="10">
        <f t="shared" si="57"/>
        <v>0</v>
      </c>
      <c r="H494" s="10">
        <f t="shared" si="57"/>
        <v>0</v>
      </c>
      <c r="I494" s="10">
        <f t="shared" si="57"/>
        <v>0</v>
      </c>
      <c r="J494" s="10">
        <f t="shared" si="57"/>
        <v>0</v>
      </c>
      <c r="K494" s="10">
        <f t="shared" si="57"/>
        <v>0</v>
      </c>
      <c r="L494" s="15">
        <f t="shared" si="57"/>
        <v>0</v>
      </c>
      <c r="M494" s="10">
        <f t="shared" si="57"/>
        <v>0</v>
      </c>
      <c r="N494" s="10">
        <f t="shared" si="57"/>
        <v>0</v>
      </c>
      <c r="O494" s="10">
        <f t="shared" si="57"/>
        <v>0</v>
      </c>
      <c r="P494" s="12" t="e">
        <f>L494-#REF!</f>
        <v>#REF!</v>
      </c>
    </row>
    <row r="495" spans="1:17" ht="36" x14ac:dyDescent="0.25">
      <c r="A495" s="73"/>
      <c r="B495" s="71"/>
      <c r="C495" s="9" t="s">
        <v>10</v>
      </c>
      <c r="D495" s="10">
        <f t="shared" si="56"/>
        <v>118380.3</v>
      </c>
      <c r="E495" s="10">
        <f t="shared" si="57"/>
        <v>0</v>
      </c>
      <c r="F495" s="10">
        <f t="shared" si="57"/>
        <v>0</v>
      </c>
      <c r="G495" s="10">
        <f t="shared" si="57"/>
        <v>0</v>
      </c>
      <c r="H495" s="10">
        <f t="shared" si="57"/>
        <v>0</v>
      </c>
      <c r="I495" s="10">
        <f t="shared" si="57"/>
        <v>118380.3</v>
      </c>
      <c r="J495" s="10">
        <f t="shared" si="57"/>
        <v>0</v>
      </c>
      <c r="K495" s="10">
        <f t="shared" si="57"/>
        <v>0</v>
      </c>
      <c r="L495" s="15">
        <f t="shared" si="57"/>
        <v>0</v>
      </c>
      <c r="M495" s="10">
        <f t="shared" si="57"/>
        <v>0</v>
      </c>
      <c r="N495" s="10">
        <f t="shared" si="57"/>
        <v>0</v>
      </c>
      <c r="O495" s="10">
        <f t="shared" si="57"/>
        <v>0</v>
      </c>
      <c r="P495" s="12" t="e">
        <f>L495-#REF!</f>
        <v>#REF!</v>
      </c>
    </row>
    <row r="496" spans="1:17" ht="72" x14ac:dyDescent="0.25">
      <c r="A496" s="73"/>
      <c r="B496" s="71"/>
      <c r="C496" s="9" t="s">
        <v>11</v>
      </c>
      <c r="D496" s="10">
        <f t="shared" si="56"/>
        <v>262527.3</v>
      </c>
      <c r="E496" s="10">
        <f t="shared" si="57"/>
        <v>0</v>
      </c>
      <c r="F496" s="10">
        <f t="shared" si="57"/>
        <v>0</v>
      </c>
      <c r="G496" s="10">
        <f t="shared" si="57"/>
        <v>0</v>
      </c>
      <c r="H496" s="10">
        <f t="shared" si="57"/>
        <v>200000</v>
      </c>
      <c r="I496" s="10">
        <f t="shared" si="57"/>
        <v>0</v>
      </c>
      <c r="J496" s="10">
        <f t="shared" si="57"/>
        <v>62527.3</v>
      </c>
      <c r="K496" s="10">
        <f t="shared" si="57"/>
        <v>0</v>
      </c>
      <c r="L496" s="15">
        <f t="shared" si="57"/>
        <v>0</v>
      </c>
      <c r="M496" s="10">
        <f t="shared" si="57"/>
        <v>0</v>
      </c>
      <c r="N496" s="10">
        <f t="shared" si="57"/>
        <v>0</v>
      </c>
      <c r="O496" s="10">
        <f t="shared" si="57"/>
        <v>0</v>
      </c>
      <c r="P496" s="12" t="e">
        <f>L496-#REF!</f>
        <v>#REF!</v>
      </c>
    </row>
    <row r="497" spans="1:16" x14ac:dyDescent="0.25">
      <c r="A497" s="73"/>
      <c r="B497" s="71" t="s">
        <v>12</v>
      </c>
      <c r="C497" s="71"/>
      <c r="D497" s="71"/>
      <c r="E497" s="71"/>
      <c r="F497" s="71"/>
      <c r="G497" s="71"/>
      <c r="H497" s="71"/>
      <c r="I497" s="71"/>
      <c r="J497" s="71"/>
      <c r="K497" s="71"/>
      <c r="L497" s="71"/>
      <c r="M497" s="71"/>
      <c r="N497" s="9"/>
      <c r="O497" s="9"/>
      <c r="P497" s="12" t="e">
        <f>L497-#REF!</f>
        <v>#REF!</v>
      </c>
    </row>
    <row r="498" spans="1:16" x14ac:dyDescent="0.25">
      <c r="A498" s="73"/>
      <c r="B498" s="71" t="s">
        <v>13</v>
      </c>
      <c r="C498" s="9" t="s">
        <v>6</v>
      </c>
      <c r="D498" s="20">
        <f t="shared" ref="D498:D561" si="58">SUM(E498:O498)</f>
        <v>2790278.6</v>
      </c>
      <c r="E498" s="9">
        <f t="shared" ref="E498:O498" si="59">E523+E529+E535+E541+E547+E553+E559+E583+E589+E595+E601+E613+E619+E649+E655+E668+E717+E805+E811+E817+E823</f>
        <v>25770</v>
      </c>
      <c r="F498" s="9">
        <f t="shared" si="59"/>
        <v>33887.300000000003</v>
      </c>
      <c r="G498" s="9">
        <f t="shared" si="59"/>
        <v>14576</v>
      </c>
      <c r="H498" s="9">
        <f t="shared" si="59"/>
        <v>490260.60000000003</v>
      </c>
      <c r="I498" s="9">
        <f t="shared" si="59"/>
        <v>286456</v>
      </c>
      <c r="J498" s="9">
        <f t="shared" si="59"/>
        <v>634619.89999999991</v>
      </c>
      <c r="K498" s="9">
        <f t="shared" si="59"/>
        <v>368753.3</v>
      </c>
      <c r="L498" s="17">
        <f t="shared" si="59"/>
        <v>317947.90000000002</v>
      </c>
      <c r="M498" s="9">
        <f t="shared" si="59"/>
        <v>304420.19999999995</v>
      </c>
      <c r="N498" s="9">
        <f t="shared" si="59"/>
        <v>269742.09999999998</v>
      </c>
      <c r="O498" s="9">
        <f t="shared" si="59"/>
        <v>43845.3</v>
      </c>
      <c r="P498" s="12" t="e">
        <f>L498-#REF!</f>
        <v>#REF!</v>
      </c>
    </row>
    <row r="499" spans="1:16" x14ac:dyDescent="0.25">
      <c r="A499" s="73"/>
      <c r="B499" s="71"/>
      <c r="C499" s="9" t="s">
        <v>7</v>
      </c>
      <c r="D499" s="20">
        <f t="shared" si="58"/>
        <v>1205112.7</v>
      </c>
      <c r="E499" s="9">
        <f t="shared" ref="E499:O499" si="60">E524+E530+E536+E542+E548+E554+E560+E584+E590+E596+E602+E614+E620+E650+E656+E669+E718+E806+E812+E818+E824</f>
        <v>7770</v>
      </c>
      <c r="F499" s="9">
        <f t="shared" si="60"/>
        <v>33887.300000000003</v>
      </c>
      <c r="G499" s="9">
        <f t="shared" si="60"/>
        <v>14576</v>
      </c>
      <c r="H499" s="9">
        <f t="shared" si="60"/>
        <v>249065.7</v>
      </c>
      <c r="I499" s="9">
        <f t="shared" si="60"/>
        <v>122957</v>
      </c>
      <c r="J499" s="9">
        <f t="shared" si="60"/>
        <v>365929.7</v>
      </c>
      <c r="K499" s="9">
        <f t="shared" si="60"/>
        <v>41964.399999999994</v>
      </c>
      <c r="L499" s="17">
        <f t="shared" si="60"/>
        <v>139524.69999999998</v>
      </c>
      <c r="M499" s="9">
        <f t="shared" si="60"/>
        <v>116898.6</v>
      </c>
      <c r="N499" s="9">
        <f t="shared" si="60"/>
        <v>68694</v>
      </c>
      <c r="O499" s="9">
        <f t="shared" si="60"/>
        <v>43845.3</v>
      </c>
      <c r="P499" s="12" t="e">
        <f>L499-#REF!</f>
        <v>#REF!</v>
      </c>
    </row>
    <row r="500" spans="1:16" ht="24" x14ac:dyDescent="0.25">
      <c r="A500" s="73"/>
      <c r="B500" s="71"/>
      <c r="C500" s="9" t="s">
        <v>8</v>
      </c>
      <c r="D500" s="10">
        <f t="shared" si="58"/>
        <v>1248211.3</v>
      </c>
      <c r="E500" s="9">
        <f t="shared" ref="E500:O500" si="61">E525+E531+E537+E543+E549+E555+E561+E585+E591+E597+E603+E615+E621+E651+E657+E670+E719+E807+E813+E819+E825</f>
        <v>18000</v>
      </c>
      <c r="F500" s="9">
        <f t="shared" si="61"/>
        <v>0</v>
      </c>
      <c r="G500" s="9">
        <f t="shared" si="61"/>
        <v>0</v>
      </c>
      <c r="H500" s="9">
        <f t="shared" si="61"/>
        <v>41194.9</v>
      </c>
      <c r="I500" s="9">
        <f t="shared" si="61"/>
        <v>45118.700000000004</v>
      </c>
      <c r="J500" s="9">
        <f t="shared" si="61"/>
        <v>250115.9</v>
      </c>
      <c r="K500" s="9">
        <f t="shared" si="61"/>
        <v>326788.90000000002</v>
      </c>
      <c r="L500" s="17">
        <f t="shared" si="61"/>
        <v>178423.2</v>
      </c>
      <c r="M500" s="9">
        <f t="shared" si="61"/>
        <v>187521.59999999998</v>
      </c>
      <c r="N500" s="9">
        <f t="shared" si="61"/>
        <v>201048.09999999998</v>
      </c>
      <c r="O500" s="9">
        <f t="shared" si="61"/>
        <v>0</v>
      </c>
      <c r="P500" s="12" t="e">
        <f>L500-#REF!</f>
        <v>#REF!</v>
      </c>
    </row>
    <row r="501" spans="1:16" ht="24" x14ac:dyDescent="0.25">
      <c r="A501" s="73"/>
      <c r="B501" s="71"/>
      <c r="C501" s="9" t="s">
        <v>9</v>
      </c>
      <c r="D501" s="10">
        <f t="shared" si="58"/>
        <v>0</v>
      </c>
      <c r="E501" s="9">
        <f t="shared" ref="E501:O501" si="62">E526+E532+E538+E544+E550+E556+E562+E586+E592+E598+E604+E616+E622+E652+E658+E671+E720+E808+E814+E820+E826</f>
        <v>0</v>
      </c>
      <c r="F501" s="9">
        <f t="shared" si="62"/>
        <v>0</v>
      </c>
      <c r="G501" s="9">
        <f t="shared" si="62"/>
        <v>0</v>
      </c>
      <c r="H501" s="9">
        <f t="shared" si="62"/>
        <v>0</v>
      </c>
      <c r="I501" s="9">
        <f t="shared" si="62"/>
        <v>0</v>
      </c>
      <c r="J501" s="9">
        <f t="shared" si="62"/>
        <v>0</v>
      </c>
      <c r="K501" s="9">
        <f t="shared" si="62"/>
        <v>0</v>
      </c>
      <c r="L501" s="17">
        <f t="shared" si="62"/>
        <v>0</v>
      </c>
      <c r="M501" s="9">
        <f t="shared" si="62"/>
        <v>0</v>
      </c>
      <c r="N501" s="9">
        <f t="shared" si="62"/>
        <v>0</v>
      </c>
      <c r="O501" s="9">
        <f t="shared" si="62"/>
        <v>0</v>
      </c>
      <c r="P501" s="12" t="e">
        <f>L501-#REF!</f>
        <v>#REF!</v>
      </c>
    </row>
    <row r="502" spans="1:16" ht="36" x14ac:dyDescent="0.25">
      <c r="A502" s="73"/>
      <c r="B502" s="71"/>
      <c r="C502" s="9" t="s">
        <v>10</v>
      </c>
      <c r="D502" s="10">
        <f t="shared" si="58"/>
        <v>118380.3</v>
      </c>
      <c r="E502" s="9">
        <f t="shared" ref="E502:O502" si="63">E527+E533+E539+E545+E551+E557+E563+E587+E593+E599+E605+E617+E623+E653+E659+E672+E721+E809+E815+E821+E827</f>
        <v>0</v>
      </c>
      <c r="F502" s="9">
        <f t="shared" si="63"/>
        <v>0</v>
      </c>
      <c r="G502" s="9">
        <f t="shared" si="63"/>
        <v>0</v>
      </c>
      <c r="H502" s="9">
        <f t="shared" si="63"/>
        <v>0</v>
      </c>
      <c r="I502" s="9">
        <f t="shared" si="63"/>
        <v>118380.3</v>
      </c>
      <c r="J502" s="9">
        <f t="shared" si="63"/>
        <v>0</v>
      </c>
      <c r="K502" s="9">
        <f t="shared" si="63"/>
        <v>0</v>
      </c>
      <c r="L502" s="17">
        <f t="shared" si="63"/>
        <v>0</v>
      </c>
      <c r="M502" s="9">
        <f t="shared" si="63"/>
        <v>0</v>
      </c>
      <c r="N502" s="9">
        <f t="shared" si="63"/>
        <v>0</v>
      </c>
      <c r="O502" s="9">
        <f t="shared" si="63"/>
        <v>0</v>
      </c>
      <c r="P502" s="12" t="e">
        <f>L502-#REF!</f>
        <v>#REF!</v>
      </c>
    </row>
    <row r="503" spans="1:16" ht="72" x14ac:dyDescent="0.25">
      <c r="A503" s="73"/>
      <c r="B503" s="71"/>
      <c r="C503" s="9" t="s">
        <v>11</v>
      </c>
      <c r="D503" s="10">
        <f t="shared" si="58"/>
        <v>218574.3</v>
      </c>
      <c r="E503" s="9">
        <f t="shared" ref="E503:O503" si="64">E528+E534+E540+E546+E552+E558+E564+E588+E594+E600+E606+E618+E624+E654+E660+E673+E722+E810+E816+E822+E828</f>
        <v>0</v>
      </c>
      <c r="F503" s="9">
        <f t="shared" si="64"/>
        <v>0</v>
      </c>
      <c r="G503" s="9">
        <f t="shared" si="64"/>
        <v>0</v>
      </c>
      <c r="H503" s="9">
        <f t="shared" si="64"/>
        <v>200000</v>
      </c>
      <c r="I503" s="9">
        <f t="shared" si="64"/>
        <v>0</v>
      </c>
      <c r="J503" s="9">
        <f t="shared" si="64"/>
        <v>18574.300000000003</v>
      </c>
      <c r="K503" s="9">
        <f t="shared" si="64"/>
        <v>0</v>
      </c>
      <c r="L503" s="17">
        <f t="shared" si="64"/>
        <v>0</v>
      </c>
      <c r="M503" s="9">
        <f t="shared" si="64"/>
        <v>0</v>
      </c>
      <c r="N503" s="9">
        <f t="shared" si="64"/>
        <v>0</v>
      </c>
      <c r="O503" s="9">
        <f t="shared" si="64"/>
        <v>0</v>
      </c>
      <c r="P503" s="12" t="e">
        <f>L503-#REF!</f>
        <v>#REF!</v>
      </c>
    </row>
    <row r="504" spans="1:16" x14ac:dyDescent="0.25">
      <c r="A504" s="73"/>
      <c r="B504" s="71" t="s">
        <v>14</v>
      </c>
      <c r="C504" s="9" t="s">
        <v>6</v>
      </c>
      <c r="D504" s="10">
        <f t="shared" si="58"/>
        <v>2173.6999999999998</v>
      </c>
      <c r="E504" s="10">
        <f t="shared" ref="E504:O509" si="65">E565</f>
        <v>0</v>
      </c>
      <c r="F504" s="10">
        <f t="shared" si="65"/>
        <v>0</v>
      </c>
      <c r="G504" s="10">
        <f t="shared" si="65"/>
        <v>0</v>
      </c>
      <c r="H504" s="10">
        <f t="shared" si="65"/>
        <v>0</v>
      </c>
      <c r="I504" s="10">
        <f t="shared" si="65"/>
        <v>0</v>
      </c>
      <c r="J504" s="10">
        <f t="shared" si="65"/>
        <v>2173.6999999999998</v>
      </c>
      <c r="K504" s="10">
        <f t="shared" si="65"/>
        <v>0</v>
      </c>
      <c r="L504" s="15">
        <f t="shared" si="65"/>
        <v>0</v>
      </c>
      <c r="M504" s="10">
        <f t="shared" si="65"/>
        <v>0</v>
      </c>
      <c r="N504" s="10">
        <f t="shared" si="65"/>
        <v>0</v>
      </c>
      <c r="O504" s="10">
        <f t="shared" si="65"/>
        <v>0</v>
      </c>
      <c r="P504" s="12" t="e">
        <f>L504-#REF!</f>
        <v>#REF!</v>
      </c>
    </row>
    <row r="505" spans="1:16" x14ac:dyDescent="0.25">
      <c r="A505" s="73"/>
      <c r="B505" s="71"/>
      <c r="C505" s="9" t="s">
        <v>7</v>
      </c>
      <c r="D505" s="10">
        <f t="shared" si="58"/>
        <v>2173.6999999999998</v>
      </c>
      <c r="E505" s="10">
        <f t="shared" si="65"/>
        <v>0</v>
      </c>
      <c r="F505" s="10">
        <f t="shared" si="65"/>
        <v>0</v>
      </c>
      <c r="G505" s="10">
        <f t="shared" si="65"/>
        <v>0</v>
      </c>
      <c r="H505" s="10">
        <f t="shared" si="65"/>
        <v>0</v>
      </c>
      <c r="I505" s="10">
        <f t="shared" si="65"/>
        <v>0</v>
      </c>
      <c r="J505" s="10">
        <f t="shared" si="65"/>
        <v>2173.6999999999998</v>
      </c>
      <c r="K505" s="10">
        <f t="shared" si="65"/>
        <v>0</v>
      </c>
      <c r="L505" s="15">
        <f t="shared" si="65"/>
        <v>0</v>
      </c>
      <c r="M505" s="10">
        <f t="shared" si="65"/>
        <v>0</v>
      </c>
      <c r="N505" s="10">
        <f t="shared" si="65"/>
        <v>0</v>
      </c>
      <c r="O505" s="10">
        <f t="shared" si="65"/>
        <v>0</v>
      </c>
      <c r="P505" s="12" t="e">
        <f>L505-#REF!</f>
        <v>#REF!</v>
      </c>
    </row>
    <row r="506" spans="1:16" ht="24" x14ac:dyDescent="0.25">
      <c r="A506" s="73"/>
      <c r="B506" s="71"/>
      <c r="C506" s="9" t="s">
        <v>8</v>
      </c>
      <c r="D506" s="10">
        <f t="shared" si="58"/>
        <v>0</v>
      </c>
      <c r="E506" s="10">
        <f t="shared" si="65"/>
        <v>0</v>
      </c>
      <c r="F506" s="10">
        <f t="shared" si="65"/>
        <v>0</v>
      </c>
      <c r="G506" s="10">
        <f t="shared" si="65"/>
        <v>0</v>
      </c>
      <c r="H506" s="10">
        <f t="shared" si="65"/>
        <v>0</v>
      </c>
      <c r="I506" s="10">
        <f t="shared" si="65"/>
        <v>0</v>
      </c>
      <c r="J506" s="10">
        <f t="shared" si="65"/>
        <v>0</v>
      </c>
      <c r="K506" s="10">
        <f t="shared" si="65"/>
        <v>0</v>
      </c>
      <c r="L506" s="15">
        <f t="shared" si="65"/>
        <v>0</v>
      </c>
      <c r="M506" s="10">
        <f t="shared" si="65"/>
        <v>0</v>
      </c>
      <c r="N506" s="10">
        <f t="shared" si="65"/>
        <v>0</v>
      </c>
      <c r="O506" s="10">
        <f t="shared" si="65"/>
        <v>0</v>
      </c>
      <c r="P506" s="12" t="e">
        <f>L506-#REF!</f>
        <v>#REF!</v>
      </c>
    </row>
    <row r="507" spans="1:16" ht="24" x14ac:dyDescent="0.25">
      <c r="A507" s="73"/>
      <c r="B507" s="71"/>
      <c r="C507" s="9" t="s">
        <v>9</v>
      </c>
      <c r="D507" s="10">
        <f t="shared" si="58"/>
        <v>0</v>
      </c>
      <c r="E507" s="10">
        <f t="shared" si="65"/>
        <v>0</v>
      </c>
      <c r="F507" s="10">
        <f t="shared" si="65"/>
        <v>0</v>
      </c>
      <c r="G507" s="10">
        <f t="shared" si="65"/>
        <v>0</v>
      </c>
      <c r="H507" s="10">
        <f t="shared" si="65"/>
        <v>0</v>
      </c>
      <c r="I507" s="10">
        <f t="shared" si="65"/>
        <v>0</v>
      </c>
      <c r="J507" s="10">
        <f t="shared" si="65"/>
        <v>0</v>
      </c>
      <c r="K507" s="10">
        <f t="shared" si="65"/>
        <v>0</v>
      </c>
      <c r="L507" s="15">
        <f t="shared" si="65"/>
        <v>0</v>
      </c>
      <c r="M507" s="10">
        <f t="shared" si="65"/>
        <v>0</v>
      </c>
      <c r="N507" s="10">
        <f t="shared" si="65"/>
        <v>0</v>
      </c>
      <c r="O507" s="10">
        <f t="shared" si="65"/>
        <v>0</v>
      </c>
      <c r="P507" s="12" t="e">
        <f>L507-#REF!</f>
        <v>#REF!</v>
      </c>
    </row>
    <row r="508" spans="1:16" ht="36" x14ac:dyDescent="0.25">
      <c r="A508" s="73"/>
      <c r="B508" s="71"/>
      <c r="C508" s="9" t="s">
        <v>10</v>
      </c>
      <c r="D508" s="10">
        <f t="shared" si="58"/>
        <v>0</v>
      </c>
      <c r="E508" s="10">
        <f t="shared" si="65"/>
        <v>0</v>
      </c>
      <c r="F508" s="10">
        <f t="shared" si="65"/>
        <v>0</v>
      </c>
      <c r="G508" s="10">
        <f t="shared" si="65"/>
        <v>0</v>
      </c>
      <c r="H508" s="10">
        <f t="shared" si="65"/>
        <v>0</v>
      </c>
      <c r="I508" s="10">
        <f t="shared" si="65"/>
        <v>0</v>
      </c>
      <c r="J508" s="10">
        <f t="shared" si="65"/>
        <v>0</v>
      </c>
      <c r="K508" s="10">
        <f t="shared" si="65"/>
        <v>0</v>
      </c>
      <c r="L508" s="15">
        <f t="shared" si="65"/>
        <v>0</v>
      </c>
      <c r="M508" s="10">
        <f t="shared" si="65"/>
        <v>0</v>
      </c>
      <c r="N508" s="10">
        <f t="shared" si="65"/>
        <v>0</v>
      </c>
      <c r="O508" s="10">
        <f t="shared" si="65"/>
        <v>0</v>
      </c>
      <c r="P508" s="12" t="e">
        <f>L508-#REF!</f>
        <v>#REF!</v>
      </c>
    </row>
    <row r="509" spans="1:16" hidden="1" x14ac:dyDescent="0.25">
      <c r="A509" s="73"/>
      <c r="B509" s="9"/>
      <c r="C509" s="9"/>
      <c r="D509" s="10">
        <f t="shared" si="58"/>
        <v>0</v>
      </c>
      <c r="E509" s="10">
        <f t="shared" si="65"/>
        <v>0</v>
      </c>
      <c r="F509" s="10">
        <f t="shared" si="65"/>
        <v>0</v>
      </c>
      <c r="G509" s="10">
        <f t="shared" si="65"/>
        <v>0</v>
      </c>
      <c r="H509" s="10">
        <f t="shared" si="65"/>
        <v>0</v>
      </c>
      <c r="I509" s="10">
        <f t="shared" si="65"/>
        <v>0</v>
      </c>
      <c r="J509" s="10">
        <f t="shared" si="65"/>
        <v>0</v>
      </c>
      <c r="K509" s="10">
        <f t="shared" si="65"/>
        <v>0</v>
      </c>
      <c r="L509" s="15">
        <f t="shared" si="65"/>
        <v>0</v>
      </c>
      <c r="M509" s="10">
        <f t="shared" si="65"/>
        <v>0</v>
      </c>
      <c r="N509" s="10">
        <f t="shared" si="65"/>
        <v>0</v>
      </c>
      <c r="O509" s="10">
        <f t="shared" si="65"/>
        <v>0</v>
      </c>
      <c r="P509" s="12" t="e">
        <f>L509-#REF!</f>
        <v>#REF!</v>
      </c>
    </row>
    <row r="510" spans="1:16" x14ac:dyDescent="0.25">
      <c r="A510" s="73"/>
      <c r="B510" s="71" t="s">
        <v>15</v>
      </c>
      <c r="C510" s="9" t="s">
        <v>6</v>
      </c>
      <c r="D510" s="10">
        <f t="shared" si="58"/>
        <v>818629.5</v>
      </c>
      <c r="E510" s="10">
        <f t="shared" ref="E510:O515" si="66">E571+E577+E607+E632</f>
        <v>375684.5</v>
      </c>
      <c r="F510" s="10">
        <f t="shared" si="66"/>
        <v>290527.3</v>
      </c>
      <c r="G510" s="10">
        <f t="shared" si="66"/>
        <v>0</v>
      </c>
      <c r="H510" s="10">
        <f>H571+H577+H607+H632</f>
        <v>847.69999999999993</v>
      </c>
      <c r="I510" s="10">
        <f t="shared" si="66"/>
        <v>151570</v>
      </c>
      <c r="J510" s="10">
        <f t="shared" si="66"/>
        <v>0</v>
      </c>
      <c r="K510" s="10">
        <f t="shared" si="66"/>
        <v>0</v>
      </c>
      <c r="L510" s="15">
        <f t="shared" si="66"/>
        <v>0</v>
      </c>
      <c r="M510" s="10">
        <f t="shared" si="66"/>
        <v>0</v>
      </c>
      <c r="N510" s="10">
        <f t="shared" si="66"/>
        <v>0</v>
      </c>
      <c r="O510" s="10">
        <f t="shared" si="66"/>
        <v>0</v>
      </c>
      <c r="P510" s="12" t="e">
        <f>L510-#REF!</f>
        <v>#REF!</v>
      </c>
    </row>
    <row r="511" spans="1:16" x14ac:dyDescent="0.25">
      <c r="A511" s="73"/>
      <c r="B511" s="71"/>
      <c r="C511" s="9" t="s">
        <v>7</v>
      </c>
      <c r="D511" s="10">
        <f t="shared" si="58"/>
        <v>123946.4</v>
      </c>
      <c r="E511" s="10">
        <f t="shared" si="66"/>
        <v>75684.5</v>
      </c>
      <c r="F511" s="10">
        <f t="shared" si="66"/>
        <v>25844.2</v>
      </c>
      <c r="G511" s="10">
        <f t="shared" si="66"/>
        <v>0</v>
      </c>
      <c r="H511" s="10">
        <f t="shared" si="66"/>
        <v>847.69999999999993</v>
      </c>
      <c r="I511" s="10">
        <f t="shared" si="66"/>
        <v>21570</v>
      </c>
      <c r="J511" s="10">
        <f t="shared" si="66"/>
        <v>0</v>
      </c>
      <c r="K511" s="10">
        <f t="shared" si="66"/>
        <v>0</v>
      </c>
      <c r="L511" s="15">
        <f t="shared" si="66"/>
        <v>0</v>
      </c>
      <c r="M511" s="10">
        <f t="shared" si="66"/>
        <v>0</v>
      </c>
      <c r="N511" s="10">
        <f t="shared" si="66"/>
        <v>0</v>
      </c>
      <c r="O511" s="10">
        <f t="shared" si="66"/>
        <v>0</v>
      </c>
      <c r="P511" s="12" t="e">
        <f>L511-#REF!</f>
        <v>#REF!</v>
      </c>
    </row>
    <row r="512" spans="1:16" ht="24" x14ac:dyDescent="0.25">
      <c r="A512" s="73"/>
      <c r="B512" s="71"/>
      <c r="C512" s="9" t="s">
        <v>8</v>
      </c>
      <c r="D512" s="10">
        <f t="shared" si="58"/>
        <v>694683.1</v>
      </c>
      <c r="E512" s="10">
        <f t="shared" si="66"/>
        <v>300000</v>
      </c>
      <c r="F512" s="10">
        <f t="shared" si="66"/>
        <v>264683.09999999998</v>
      </c>
      <c r="G512" s="10">
        <f t="shared" si="66"/>
        <v>0</v>
      </c>
      <c r="H512" s="10">
        <f t="shared" si="66"/>
        <v>0</v>
      </c>
      <c r="I512" s="10">
        <f t="shared" si="66"/>
        <v>130000</v>
      </c>
      <c r="J512" s="10">
        <f t="shared" si="66"/>
        <v>0</v>
      </c>
      <c r="K512" s="10">
        <f t="shared" si="66"/>
        <v>0</v>
      </c>
      <c r="L512" s="15">
        <f t="shared" si="66"/>
        <v>0</v>
      </c>
      <c r="M512" s="10">
        <f t="shared" si="66"/>
        <v>0</v>
      </c>
      <c r="N512" s="10">
        <f t="shared" si="66"/>
        <v>0</v>
      </c>
      <c r="O512" s="10">
        <f t="shared" si="66"/>
        <v>0</v>
      </c>
      <c r="P512" s="12" t="e">
        <f>L512-#REF!</f>
        <v>#REF!</v>
      </c>
    </row>
    <row r="513" spans="1:16" ht="24" x14ac:dyDescent="0.25">
      <c r="A513" s="73"/>
      <c r="B513" s="71"/>
      <c r="C513" s="9" t="s">
        <v>9</v>
      </c>
      <c r="D513" s="10">
        <f t="shared" si="58"/>
        <v>0</v>
      </c>
      <c r="E513" s="10">
        <f t="shared" si="66"/>
        <v>0</v>
      </c>
      <c r="F513" s="10">
        <f t="shared" si="66"/>
        <v>0</v>
      </c>
      <c r="G513" s="10">
        <f t="shared" si="66"/>
        <v>0</v>
      </c>
      <c r="H513" s="10">
        <f t="shared" si="66"/>
        <v>0</v>
      </c>
      <c r="I513" s="10">
        <f t="shared" si="66"/>
        <v>0</v>
      </c>
      <c r="J513" s="10">
        <f t="shared" si="66"/>
        <v>0</v>
      </c>
      <c r="K513" s="10">
        <f t="shared" si="66"/>
        <v>0</v>
      </c>
      <c r="L513" s="15">
        <f t="shared" si="66"/>
        <v>0</v>
      </c>
      <c r="M513" s="10">
        <f t="shared" si="66"/>
        <v>0</v>
      </c>
      <c r="N513" s="10">
        <f t="shared" si="66"/>
        <v>0</v>
      </c>
      <c r="O513" s="10">
        <f t="shared" si="66"/>
        <v>0</v>
      </c>
      <c r="P513" s="12" t="e">
        <f>L513-#REF!</f>
        <v>#REF!</v>
      </c>
    </row>
    <row r="514" spans="1:16" ht="36" x14ac:dyDescent="0.25">
      <c r="A514" s="73"/>
      <c r="B514" s="71"/>
      <c r="C514" s="9" t="s">
        <v>10</v>
      </c>
      <c r="D514" s="10">
        <f t="shared" si="58"/>
        <v>0</v>
      </c>
      <c r="E514" s="10">
        <f t="shared" si="66"/>
        <v>0</v>
      </c>
      <c r="F514" s="10">
        <f t="shared" si="66"/>
        <v>0</v>
      </c>
      <c r="G514" s="10">
        <f t="shared" si="66"/>
        <v>0</v>
      </c>
      <c r="H514" s="10">
        <f t="shared" si="66"/>
        <v>0</v>
      </c>
      <c r="I514" s="10">
        <f t="shared" si="66"/>
        <v>0</v>
      </c>
      <c r="J514" s="10">
        <f t="shared" si="66"/>
        <v>0</v>
      </c>
      <c r="K514" s="10">
        <f t="shared" si="66"/>
        <v>0</v>
      </c>
      <c r="L514" s="15">
        <f t="shared" si="66"/>
        <v>0</v>
      </c>
      <c r="M514" s="10">
        <f t="shared" si="66"/>
        <v>0</v>
      </c>
      <c r="N514" s="10">
        <f t="shared" si="66"/>
        <v>0</v>
      </c>
      <c r="O514" s="10">
        <f t="shared" si="66"/>
        <v>0</v>
      </c>
      <c r="P514" s="12" t="e">
        <f>L514-#REF!</f>
        <v>#REF!</v>
      </c>
    </row>
    <row r="515" spans="1:16" hidden="1" x14ac:dyDescent="0.25">
      <c r="A515" s="73"/>
      <c r="B515" s="9"/>
      <c r="C515" s="9"/>
      <c r="D515" s="10">
        <f t="shared" si="58"/>
        <v>0</v>
      </c>
      <c r="E515" s="10">
        <f t="shared" si="66"/>
        <v>0</v>
      </c>
      <c r="F515" s="10">
        <f t="shared" si="66"/>
        <v>0</v>
      </c>
      <c r="G515" s="10">
        <f t="shared" si="66"/>
        <v>0</v>
      </c>
      <c r="H515" s="10">
        <f t="shared" si="66"/>
        <v>0</v>
      </c>
      <c r="I515" s="10">
        <f t="shared" si="66"/>
        <v>0</v>
      </c>
      <c r="J515" s="10">
        <f t="shared" si="66"/>
        <v>0</v>
      </c>
      <c r="K515" s="10">
        <f t="shared" si="66"/>
        <v>0</v>
      </c>
      <c r="L515" s="15">
        <f t="shared" si="66"/>
        <v>0</v>
      </c>
      <c r="M515" s="10">
        <f t="shared" si="66"/>
        <v>0</v>
      </c>
      <c r="N515" s="10">
        <f t="shared" si="66"/>
        <v>0</v>
      </c>
      <c r="O515" s="10">
        <f t="shared" si="66"/>
        <v>0</v>
      </c>
      <c r="P515" s="12" t="e">
        <f>L515-#REF!</f>
        <v>#REF!</v>
      </c>
    </row>
    <row r="516" spans="1:16" hidden="1" x14ac:dyDescent="0.25">
      <c r="A516" s="73"/>
      <c r="B516" s="9"/>
      <c r="C516" s="9"/>
      <c r="D516" s="10">
        <f t="shared" si="58"/>
        <v>0</v>
      </c>
      <c r="E516" s="10"/>
      <c r="F516" s="10"/>
      <c r="G516" s="10"/>
      <c r="H516" s="10"/>
      <c r="I516" s="10"/>
      <c r="J516" s="10"/>
      <c r="K516" s="10"/>
      <c r="L516" s="15"/>
      <c r="M516" s="10"/>
      <c r="N516" s="10"/>
      <c r="O516" s="10"/>
      <c r="P516" s="12" t="e">
        <f>L516-#REF!</f>
        <v>#REF!</v>
      </c>
    </row>
    <row r="517" spans="1:16" x14ac:dyDescent="0.25">
      <c r="A517" s="73"/>
      <c r="B517" s="71" t="s">
        <v>17</v>
      </c>
      <c r="C517" s="9" t="s">
        <v>6</v>
      </c>
      <c r="D517" s="10">
        <f t="shared" si="58"/>
        <v>2020339.7000000002</v>
      </c>
      <c r="E517" s="10">
        <f t="shared" ref="E517:O517" si="67">E638+E674+E680+E686+E692+E698+E724+E704</f>
        <v>0</v>
      </c>
      <c r="F517" s="10">
        <f t="shared" si="67"/>
        <v>0</v>
      </c>
      <c r="G517" s="10">
        <f t="shared" si="67"/>
        <v>0</v>
      </c>
      <c r="H517" s="10">
        <f t="shared" si="67"/>
        <v>0</v>
      </c>
      <c r="I517" s="10">
        <f t="shared" si="67"/>
        <v>0</v>
      </c>
      <c r="J517" s="10">
        <f t="shared" si="67"/>
        <v>56958.5</v>
      </c>
      <c r="K517" s="10">
        <f t="shared" si="67"/>
        <v>252271.30000000002</v>
      </c>
      <c r="L517" s="15">
        <f t="shared" si="67"/>
        <v>840493.8</v>
      </c>
      <c r="M517" s="10">
        <f t="shared" si="67"/>
        <v>870616.1</v>
      </c>
      <c r="N517" s="10">
        <f t="shared" si="67"/>
        <v>0</v>
      </c>
      <c r="O517" s="10">
        <f t="shared" si="67"/>
        <v>0</v>
      </c>
      <c r="P517" s="12" t="e">
        <f>L517-#REF!</f>
        <v>#REF!</v>
      </c>
    </row>
    <row r="518" spans="1:16" x14ac:dyDescent="0.25">
      <c r="A518" s="73"/>
      <c r="B518" s="71"/>
      <c r="C518" s="9" t="s">
        <v>7</v>
      </c>
      <c r="D518" s="10">
        <f t="shared" si="58"/>
        <v>499253.69999999995</v>
      </c>
      <c r="E518" s="10">
        <f t="shared" ref="E518:O518" si="68">E639+E675+E681+E687+E693+E699+E725+E705</f>
        <v>0</v>
      </c>
      <c r="F518" s="10">
        <f t="shared" si="68"/>
        <v>0</v>
      </c>
      <c r="G518" s="10">
        <f t="shared" si="68"/>
        <v>0</v>
      </c>
      <c r="H518" s="10">
        <f t="shared" si="68"/>
        <v>0</v>
      </c>
      <c r="I518" s="10">
        <f t="shared" si="68"/>
        <v>0</v>
      </c>
      <c r="J518" s="10">
        <f t="shared" si="68"/>
        <v>13005.5</v>
      </c>
      <c r="K518" s="10">
        <f t="shared" si="68"/>
        <v>62950.299999999996</v>
      </c>
      <c r="L518" s="15">
        <f t="shared" si="68"/>
        <v>306493.8</v>
      </c>
      <c r="M518" s="10">
        <f t="shared" si="68"/>
        <v>116804.1</v>
      </c>
      <c r="N518" s="10">
        <f t="shared" si="68"/>
        <v>0</v>
      </c>
      <c r="O518" s="10">
        <f t="shared" si="68"/>
        <v>0</v>
      </c>
      <c r="P518" s="12" t="e">
        <f>L518-#REF!</f>
        <v>#REF!</v>
      </c>
    </row>
    <row r="519" spans="1:16" ht="24" x14ac:dyDescent="0.25">
      <c r="A519" s="73"/>
      <c r="B519" s="71"/>
      <c r="C519" s="9" t="s">
        <v>8</v>
      </c>
      <c r="D519" s="10">
        <f t="shared" si="58"/>
        <v>1477133</v>
      </c>
      <c r="E519" s="10">
        <f t="shared" ref="E519:O519" si="69">E640+E676+E682+E688+E694+E700+E726+E706</f>
        <v>0</v>
      </c>
      <c r="F519" s="10">
        <f t="shared" si="69"/>
        <v>0</v>
      </c>
      <c r="G519" s="10">
        <f t="shared" si="69"/>
        <v>0</v>
      </c>
      <c r="H519" s="10">
        <f t="shared" si="69"/>
        <v>0</v>
      </c>
      <c r="I519" s="10">
        <f t="shared" si="69"/>
        <v>0</v>
      </c>
      <c r="J519" s="10">
        <f t="shared" si="69"/>
        <v>0</v>
      </c>
      <c r="K519" s="10">
        <f t="shared" si="69"/>
        <v>189321</v>
      </c>
      <c r="L519" s="15">
        <f t="shared" si="69"/>
        <v>534000</v>
      </c>
      <c r="M519" s="10">
        <f t="shared" si="69"/>
        <v>753812</v>
      </c>
      <c r="N519" s="10">
        <f t="shared" si="69"/>
        <v>0</v>
      </c>
      <c r="O519" s="10">
        <f t="shared" si="69"/>
        <v>0</v>
      </c>
      <c r="P519" s="12" t="e">
        <f>L519-#REF!</f>
        <v>#REF!</v>
      </c>
    </row>
    <row r="520" spans="1:16" ht="24" x14ac:dyDescent="0.25">
      <c r="A520" s="73"/>
      <c r="B520" s="71"/>
      <c r="C520" s="9" t="s">
        <v>9</v>
      </c>
      <c r="D520" s="10">
        <f t="shared" si="58"/>
        <v>0</v>
      </c>
      <c r="E520" s="10">
        <f t="shared" ref="E520:O520" si="70">E641+E677+E683+E689+E695+E701+E727+E707</f>
        <v>0</v>
      </c>
      <c r="F520" s="10">
        <f t="shared" si="70"/>
        <v>0</v>
      </c>
      <c r="G520" s="10">
        <f t="shared" si="70"/>
        <v>0</v>
      </c>
      <c r="H520" s="10">
        <f t="shared" si="70"/>
        <v>0</v>
      </c>
      <c r="I520" s="10">
        <f t="shared" si="70"/>
        <v>0</v>
      </c>
      <c r="J520" s="10">
        <f t="shared" si="70"/>
        <v>0</v>
      </c>
      <c r="K520" s="10">
        <f t="shared" si="70"/>
        <v>0</v>
      </c>
      <c r="L520" s="15">
        <f t="shared" si="70"/>
        <v>0</v>
      </c>
      <c r="M520" s="10">
        <f t="shared" si="70"/>
        <v>0</v>
      </c>
      <c r="N520" s="10">
        <f t="shared" si="70"/>
        <v>0</v>
      </c>
      <c r="O520" s="10">
        <f t="shared" si="70"/>
        <v>0</v>
      </c>
      <c r="P520" s="12" t="e">
        <f>L520-#REF!</f>
        <v>#REF!</v>
      </c>
    </row>
    <row r="521" spans="1:16" ht="36" x14ac:dyDescent="0.25">
      <c r="A521" s="73"/>
      <c r="B521" s="71"/>
      <c r="C521" s="9" t="s">
        <v>10</v>
      </c>
      <c r="D521" s="10">
        <f t="shared" si="58"/>
        <v>0</v>
      </c>
      <c r="E521" s="10">
        <f t="shared" ref="E521:O521" si="71">E642+E678+E684+E690+E696+E702+E728+E708</f>
        <v>0</v>
      </c>
      <c r="F521" s="10">
        <f t="shared" si="71"/>
        <v>0</v>
      </c>
      <c r="G521" s="10">
        <f t="shared" si="71"/>
        <v>0</v>
      </c>
      <c r="H521" s="10">
        <f t="shared" si="71"/>
        <v>0</v>
      </c>
      <c r="I521" s="10">
        <f t="shared" si="71"/>
        <v>0</v>
      </c>
      <c r="J521" s="10">
        <f t="shared" si="71"/>
        <v>0</v>
      </c>
      <c r="K521" s="10">
        <f t="shared" si="71"/>
        <v>0</v>
      </c>
      <c r="L521" s="15">
        <f t="shared" si="71"/>
        <v>0</v>
      </c>
      <c r="M521" s="10">
        <f t="shared" si="71"/>
        <v>0</v>
      </c>
      <c r="N521" s="10">
        <f t="shared" si="71"/>
        <v>0</v>
      </c>
      <c r="O521" s="10">
        <f t="shared" si="71"/>
        <v>0</v>
      </c>
      <c r="P521" s="12" t="e">
        <f>L521-#REF!</f>
        <v>#REF!</v>
      </c>
    </row>
    <row r="522" spans="1:16" ht="72" x14ac:dyDescent="0.25">
      <c r="A522" s="73"/>
      <c r="B522" s="71"/>
      <c r="C522" s="9" t="s">
        <v>11</v>
      </c>
      <c r="D522" s="10">
        <f t="shared" si="58"/>
        <v>43953</v>
      </c>
      <c r="E522" s="10">
        <f t="shared" ref="E522:O522" si="72">E648+E679+E685+E691+E697+E703+E729+E709</f>
        <v>0</v>
      </c>
      <c r="F522" s="10">
        <f t="shared" si="72"/>
        <v>0</v>
      </c>
      <c r="G522" s="10">
        <f t="shared" si="72"/>
        <v>0</v>
      </c>
      <c r="H522" s="10">
        <f t="shared" si="72"/>
        <v>0</v>
      </c>
      <c r="I522" s="10">
        <f t="shared" si="72"/>
        <v>0</v>
      </c>
      <c r="J522" s="10">
        <f t="shared" si="72"/>
        <v>43953</v>
      </c>
      <c r="K522" s="10">
        <f t="shared" si="72"/>
        <v>0</v>
      </c>
      <c r="L522" s="15">
        <f t="shared" si="72"/>
        <v>0</v>
      </c>
      <c r="M522" s="10">
        <f t="shared" si="72"/>
        <v>0</v>
      </c>
      <c r="N522" s="10">
        <f t="shared" si="72"/>
        <v>0</v>
      </c>
      <c r="O522" s="10">
        <f t="shared" si="72"/>
        <v>0</v>
      </c>
      <c r="P522" s="12" t="e">
        <f>L522-#REF!</f>
        <v>#REF!</v>
      </c>
    </row>
    <row r="523" spans="1:16" x14ac:dyDescent="0.25">
      <c r="A523" s="71" t="s">
        <v>78</v>
      </c>
      <c r="B523" s="71" t="s">
        <v>13</v>
      </c>
      <c r="C523" s="9" t="s">
        <v>6</v>
      </c>
      <c r="D523" s="10">
        <f t="shared" si="58"/>
        <v>216259.20000000001</v>
      </c>
      <c r="E523" s="10">
        <f>E524+E525+E526+E527+E528</f>
        <v>300</v>
      </c>
      <c r="F523" s="10">
        <f t="shared" ref="F523:O523" si="73">F524+F525+F526+F527+F528</f>
        <v>23098.3</v>
      </c>
      <c r="G523" s="10">
        <f t="shared" si="73"/>
        <v>1000</v>
      </c>
      <c r="H523" s="10">
        <f t="shared" si="73"/>
        <v>4820</v>
      </c>
      <c r="I523" s="10">
        <f t="shared" si="73"/>
        <v>388.6</v>
      </c>
      <c r="J523" s="10">
        <f t="shared" si="73"/>
        <v>43005.3</v>
      </c>
      <c r="K523" s="10">
        <f t="shared" si="73"/>
        <v>1758</v>
      </c>
      <c r="L523" s="15">
        <f t="shared" si="73"/>
        <v>85889</v>
      </c>
      <c r="M523" s="10">
        <f t="shared" si="73"/>
        <v>52000</v>
      </c>
      <c r="N523" s="10">
        <f t="shared" si="73"/>
        <v>2000</v>
      </c>
      <c r="O523" s="10">
        <f t="shared" si="73"/>
        <v>2000</v>
      </c>
      <c r="P523" s="12" t="e">
        <f>L523-#REF!</f>
        <v>#REF!</v>
      </c>
    </row>
    <row r="524" spans="1:16" x14ac:dyDescent="0.25">
      <c r="A524" s="71"/>
      <c r="B524" s="71"/>
      <c r="C524" s="9" t="s">
        <v>7</v>
      </c>
      <c r="D524" s="10">
        <f t="shared" si="58"/>
        <v>205844</v>
      </c>
      <c r="E524" s="10">
        <v>300</v>
      </c>
      <c r="F524" s="10">
        <v>23098.3</v>
      </c>
      <c r="G524" s="10">
        <v>1000</v>
      </c>
      <c r="H524" s="10">
        <v>4820</v>
      </c>
      <c r="I524" s="10">
        <v>388.6</v>
      </c>
      <c r="J524" s="10">
        <v>32590.1</v>
      </c>
      <c r="K524" s="10">
        <v>1758</v>
      </c>
      <c r="L524" s="15">
        <v>85889</v>
      </c>
      <c r="M524" s="10">
        <f>2000+50000</f>
        <v>52000</v>
      </c>
      <c r="N524" s="10">
        <v>2000</v>
      </c>
      <c r="O524" s="10">
        <v>2000</v>
      </c>
      <c r="P524" s="12" t="e">
        <f>L524-#REF!</f>
        <v>#REF!</v>
      </c>
    </row>
    <row r="525" spans="1:16" ht="24" x14ac:dyDescent="0.25">
      <c r="A525" s="71"/>
      <c r="B525" s="71"/>
      <c r="C525" s="9" t="s">
        <v>8</v>
      </c>
      <c r="D525" s="10">
        <f t="shared" si="58"/>
        <v>0</v>
      </c>
      <c r="E525" s="10">
        <v>0</v>
      </c>
      <c r="F525" s="10">
        <v>0</v>
      </c>
      <c r="G525" s="10">
        <v>0</v>
      </c>
      <c r="H525" s="10">
        <v>0</v>
      </c>
      <c r="I525" s="10">
        <v>0</v>
      </c>
      <c r="J525" s="10">
        <v>0</v>
      </c>
      <c r="K525" s="10">
        <v>0</v>
      </c>
      <c r="L525" s="15">
        <v>0</v>
      </c>
      <c r="M525" s="10">
        <v>0</v>
      </c>
      <c r="N525" s="10">
        <v>0</v>
      </c>
      <c r="O525" s="10">
        <v>0</v>
      </c>
      <c r="P525" s="12" t="e">
        <f>L525-#REF!</f>
        <v>#REF!</v>
      </c>
    </row>
    <row r="526" spans="1:16" ht="24" x14ac:dyDescent="0.25">
      <c r="A526" s="71"/>
      <c r="B526" s="71"/>
      <c r="C526" s="9" t="s">
        <v>9</v>
      </c>
      <c r="D526" s="10">
        <f t="shared" si="58"/>
        <v>0</v>
      </c>
      <c r="E526" s="10">
        <v>0</v>
      </c>
      <c r="F526" s="10">
        <v>0</v>
      </c>
      <c r="G526" s="10">
        <v>0</v>
      </c>
      <c r="H526" s="10">
        <v>0</v>
      </c>
      <c r="I526" s="10">
        <v>0</v>
      </c>
      <c r="J526" s="10">
        <v>0</v>
      </c>
      <c r="K526" s="10">
        <v>0</v>
      </c>
      <c r="L526" s="15">
        <v>0</v>
      </c>
      <c r="M526" s="10">
        <v>0</v>
      </c>
      <c r="N526" s="10">
        <v>0</v>
      </c>
      <c r="O526" s="10">
        <v>0</v>
      </c>
      <c r="P526" s="12" t="e">
        <f>L526-#REF!</f>
        <v>#REF!</v>
      </c>
    </row>
    <row r="527" spans="1:16" ht="36" x14ac:dyDescent="0.25">
      <c r="A527" s="71"/>
      <c r="B527" s="71"/>
      <c r="C527" s="9" t="s">
        <v>10</v>
      </c>
      <c r="D527" s="10">
        <f t="shared" si="58"/>
        <v>0</v>
      </c>
      <c r="E527" s="10">
        <v>0</v>
      </c>
      <c r="F527" s="10">
        <v>0</v>
      </c>
      <c r="G527" s="10">
        <v>0</v>
      </c>
      <c r="H527" s="10">
        <v>0</v>
      </c>
      <c r="I527" s="10">
        <v>0</v>
      </c>
      <c r="J527" s="10">
        <v>0</v>
      </c>
      <c r="K527" s="10">
        <v>0</v>
      </c>
      <c r="L527" s="15">
        <v>0</v>
      </c>
      <c r="M527" s="10">
        <v>0</v>
      </c>
      <c r="N527" s="10">
        <v>0</v>
      </c>
      <c r="O527" s="10">
        <v>0</v>
      </c>
      <c r="P527" s="12" t="e">
        <f>L527-#REF!</f>
        <v>#REF!</v>
      </c>
    </row>
    <row r="528" spans="1:16" ht="72" x14ac:dyDescent="0.25">
      <c r="A528" s="71"/>
      <c r="B528" s="71"/>
      <c r="C528" s="9" t="s">
        <v>11</v>
      </c>
      <c r="D528" s="10">
        <f t="shared" si="58"/>
        <v>10415.200000000001</v>
      </c>
      <c r="E528" s="10">
        <v>0</v>
      </c>
      <c r="F528" s="10">
        <v>0</v>
      </c>
      <c r="G528" s="10">
        <v>0</v>
      </c>
      <c r="H528" s="10">
        <v>0</v>
      </c>
      <c r="I528" s="10">
        <v>0</v>
      </c>
      <c r="J528" s="10">
        <v>10415.200000000001</v>
      </c>
      <c r="K528" s="10">
        <v>0</v>
      </c>
      <c r="L528" s="15">
        <v>0</v>
      </c>
      <c r="M528" s="10">
        <v>0</v>
      </c>
      <c r="N528" s="10">
        <v>0</v>
      </c>
      <c r="O528" s="10">
        <v>0</v>
      </c>
      <c r="P528" s="12" t="e">
        <f>L528-#REF!</f>
        <v>#REF!</v>
      </c>
    </row>
    <row r="529" spans="1:16" x14ac:dyDescent="0.25">
      <c r="A529" s="71" t="s">
        <v>79</v>
      </c>
      <c r="B529" s="71" t="s">
        <v>13</v>
      </c>
      <c r="C529" s="9" t="s">
        <v>6</v>
      </c>
      <c r="D529" s="10">
        <f t="shared" si="58"/>
        <v>32392.5</v>
      </c>
      <c r="E529" s="10">
        <f>E530+E531+E532+E533+E534</f>
        <v>1400</v>
      </c>
      <c r="F529" s="10">
        <f t="shared" ref="F529:O529" si="74">F530+F531+F532+F533+F534</f>
        <v>800</v>
      </c>
      <c r="G529" s="10">
        <f t="shared" si="74"/>
        <v>5581.1</v>
      </c>
      <c r="H529" s="10">
        <f t="shared" si="74"/>
        <v>3617.6</v>
      </c>
      <c r="I529" s="10">
        <f t="shared" si="74"/>
        <v>0</v>
      </c>
      <c r="J529" s="10">
        <f t="shared" si="74"/>
        <v>3000</v>
      </c>
      <c r="K529" s="10">
        <f t="shared" si="74"/>
        <v>3220</v>
      </c>
      <c r="L529" s="15">
        <f t="shared" si="74"/>
        <v>3200</v>
      </c>
      <c r="M529" s="10">
        <f t="shared" si="74"/>
        <v>3298</v>
      </c>
      <c r="N529" s="10">
        <f t="shared" si="74"/>
        <v>4137.8999999999996</v>
      </c>
      <c r="O529" s="10">
        <f t="shared" si="74"/>
        <v>4137.8999999999996</v>
      </c>
      <c r="P529" s="12" t="e">
        <f>L529-#REF!</f>
        <v>#REF!</v>
      </c>
    </row>
    <row r="530" spans="1:16" x14ac:dyDescent="0.25">
      <c r="A530" s="71"/>
      <c r="B530" s="71"/>
      <c r="C530" s="9" t="s">
        <v>7</v>
      </c>
      <c r="D530" s="10">
        <f t="shared" si="58"/>
        <v>32392.5</v>
      </c>
      <c r="E530" s="10">
        <v>1400</v>
      </c>
      <c r="F530" s="10">
        <v>800</v>
      </c>
      <c r="G530" s="10">
        <v>5581.1</v>
      </c>
      <c r="H530" s="10">
        <v>3617.6</v>
      </c>
      <c r="I530" s="10">
        <v>0</v>
      </c>
      <c r="J530" s="10">
        <v>3000</v>
      </c>
      <c r="K530" s="10">
        <v>3220</v>
      </c>
      <c r="L530" s="15">
        <f>3200</f>
        <v>3200</v>
      </c>
      <c r="M530" s="10">
        <v>3298</v>
      </c>
      <c r="N530" s="10">
        <v>4137.8999999999996</v>
      </c>
      <c r="O530" s="10">
        <v>4137.8999999999996</v>
      </c>
      <c r="P530" s="12" t="e">
        <f>L530-#REF!</f>
        <v>#REF!</v>
      </c>
    </row>
    <row r="531" spans="1:16" ht="24" x14ac:dyDescent="0.25">
      <c r="A531" s="71"/>
      <c r="B531" s="71"/>
      <c r="C531" s="9" t="s">
        <v>8</v>
      </c>
      <c r="D531" s="10">
        <f t="shared" si="58"/>
        <v>0</v>
      </c>
      <c r="E531" s="10">
        <v>0</v>
      </c>
      <c r="F531" s="10">
        <v>0</v>
      </c>
      <c r="G531" s="10">
        <v>0</v>
      </c>
      <c r="H531" s="10">
        <v>0</v>
      </c>
      <c r="I531" s="10">
        <v>0</v>
      </c>
      <c r="J531" s="10">
        <v>0</v>
      </c>
      <c r="K531" s="10">
        <v>0</v>
      </c>
      <c r="L531" s="15">
        <v>0</v>
      </c>
      <c r="M531" s="10">
        <v>0</v>
      </c>
      <c r="N531" s="10">
        <v>0</v>
      </c>
      <c r="O531" s="10">
        <v>0</v>
      </c>
      <c r="P531" s="12" t="e">
        <f>L531-#REF!</f>
        <v>#REF!</v>
      </c>
    </row>
    <row r="532" spans="1:16" ht="24" x14ac:dyDescent="0.25">
      <c r="A532" s="71"/>
      <c r="B532" s="71"/>
      <c r="C532" s="9" t="s">
        <v>9</v>
      </c>
      <c r="D532" s="10">
        <f t="shared" si="58"/>
        <v>0</v>
      </c>
      <c r="E532" s="10">
        <v>0</v>
      </c>
      <c r="F532" s="10">
        <v>0</v>
      </c>
      <c r="G532" s="10">
        <v>0</v>
      </c>
      <c r="H532" s="10">
        <v>0</v>
      </c>
      <c r="I532" s="10">
        <v>0</v>
      </c>
      <c r="J532" s="10">
        <v>0</v>
      </c>
      <c r="K532" s="10">
        <v>0</v>
      </c>
      <c r="L532" s="15">
        <v>0</v>
      </c>
      <c r="M532" s="10">
        <v>0</v>
      </c>
      <c r="N532" s="10">
        <v>0</v>
      </c>
      <c r="O532" s="10">
        <v>0</v>
      </c>
      <c r="P532" s="12" t="e">
        <f>L532-#REF!</f>
        <v>#REF!</v>
      </c>
    </row>
    <row r="533" spans="1:16" ht="36" x14ac:dyDescent="0.25">
      <c r="A533" s="71"/>
      <c r="B533" s="71"/>
      <c r="C533" s="9" t="s">
        <v>10</v>
      </c>
      <c r="D533" s="10">
        <f t="shared" si="58"/>
        <v>0</v>
      </c>
      <c r="E533" s="10">
        <v>0</v>
      </c>
      <c r="F533" s="10">
        <v>0</v>
      </c>
      <c r="G533" s="10">
        <v>0</v>
      </c>
      <c r="H533" s="10">
        <v>0</v>
      </c>
      <c r="I533" s="10">
        <v>0</v>
      </c>
      <c r="J533" s="10">
        <v>0</v>
      </c>
      <c r="K533" s="10">
        <v>0</v>
      </c>
      <c r="L533" s="15">
        <v>0</v>
      </c>
      <c r="M533" s="10">
        <v>0</v>
      </c>
      <c r="N533" s="10">
        <v>0</v>
      </c>
      <c r="O533" s="10">
        <v>0</v>
      </c>
      <c r="P533" s="12" t="e">
        <f>L533-#REF!</f>
        <v>#REF!</v>
      </c>
    </row>
    <row r="534" spans="1:16" x14ac:dyDescent="0.25">
      <c r="A534" s="9"/>
      <c r="B534" s="9"/>
      <c r="C534" s="9"/>
      <c r="D534" s="10">
        <f t="shared" si="58"/>
        <v>0</v>
      </c>
      <c r="E534" s="10"/>
      <c r="F534" s="10"/>
      <c r="G534" s="10"/>
      <c r="H534" s="10"/>
      <c r="I534" s="10"/>
      <c r="J534" s="10"/>
      <c r="K534" s="10"/>
      <c r="L534" s="15"/>
      <c r="M534" s="10"/>
      <c r="N534" s="10"/>
      <c r="O534" s="10"/>
      <c r="P534" s="12" t="e">
        <f>L534-#REF!</f>
        <v>#REF!</v>
      </c>
    </row>
    <row r="535" spans="1:16" x14ac:dyDescent="0.25">
      <c r="A535" s="71" t="s">
        <v>80</v>
      </c>
      <c r="B535" s="71" t="s">
        <v>13</v>
      </c>
      <c r="C535" s="9" t="s">
        <v>6</v>
      </c>
      <c r="D535" s="10">
        <f t="shared" si="58"/>
        <v>20816.7</v>
      </c>
      <c r="E535" s="10">
        <f>E536+E537+E538+E539+E540</f>
        <v>0</v>
      </c>
      <c r="F535" s="10">
        <f t="shared" ref="F535:O535" si="75">F536+F537+F538+F539+F540</f>
        <v>0</v>
      </c>
      <c r="G535" s="10">
        <f t="shared" si="75"/>
        <v>0</v>
      </c>
      <c r="H535" s="10">
        <f t="shared" si="75"/>
        <v>105</v>
      </c>
      <c r="I535" s="10">
        <f t="shared" si="75"/>
        <v>0</v>
      </c>
      <c r="J535" s="10">
        <f t="shared" si="75"/>
        <v>20500</v>
      </c>
      <c r="K535" s="10">
        <f t="shared" si="75"/>
        <v>211.7</v>
      </c>
      <c r="L535" s="15">
        <f t="shared" si="75"/>
        <v>0</v>
      </c>
      <c r="M535" s="10">
        <f t="shared" si="75"/>
        <v>0</v>
      </c>
      <c r="N535" s="10">
        <f t="shared" si="75"/>
        <v>0</v>
      </c>
      <c r="O535" s="10">
        <f t="shared" si="75"/>
        <v>0</v>
      </c>
      <c r="P535" s="12" t="e">
        <f>L535-#REF!</f>
        <v>#REF!</v>
      </c>
    </row>
    <row r="536" spans="1:16" x14ac:dyDescent="0.25">
      <c r="A536" s="71"/>
      <c r="B536" s="71"/>
      <c r="C536" s="9" t="s">
        <v>7</v>
      </c>
      <c r="D536" s="10">
        <f t="shared" si="58"/>
        <v>20816.7</v>
      </c>
      <c r="E536" s="10">
        <v>0</v>
      </c>
      <c r="F536" s="10">
        <v>0</v>
      </c>
      <c r="G536" s="10">
        <v>0</v>
      </c>
      <c r="H536" s="10">
        <v>105</v>
      </c>
      <c r="I536" s="10">
        <v>0</v>
      </c>
      <c r="J536" s="10">
        <v>20500</v>
      </c>
      <c r="K536" s="10">
        <v>211.7</v>
      </c>
      <c r="L536" s="15">
        <v>0</v>
      </c>
      <c r="M536" s="10">
        <v>0</v>
      </c>
      <c r="N536" s="10">
        <v>0</v>
      </c>
      <c r="O536" s="10">
        <v>0</v>
      </c>
      <c r="P536" s="12" t="e">
        <f>L536-#REF!</f>
        <v>#REF!</v>
      </c>
    </row>
    <row r="537" spans="1:16" ht="24" x14ac:dyDescent="0.25">
      <c r="A537" s="71"/>
      <c r="B537" s="71"/>
      <c r="C537" s="9" t="s">
        <v>8</v>
      </c>
      <c r="D537" s="10">
        <f t="shared" si="58"/>
        <v>0</v>
      </c>
      <c r="E537" s="10">
        <v>0</v>
      </c>
      <c r="F537" s="10">
        <v>0</v>
      </c>
      <c r="G537" s="10">
        <v>0</v>
      </c>
      <c r="H537" s="10">
        <v>0</v>
      </c>
      <c r="I537" s="10">
        <v>0</v>
      </c>
      <c r="J537" s="10">
        <v>0</v>
      </c>
      <c r="K537" s="10">
        <v>0</v>
      </c>
      <c r="L537" s="15">
        <v>0</v>
      </c>
      <c r="M537" s="10">
        <v>0</v>
      </c>
      <c r="N537" s="10">
        <v>0</v>
      </c>
      <c r="O537" s="10">
        <v>0</v>
      </c>
      <c r="P537" s="12" t="e">
        <f>L537-#REF!</f>
        <v>#REF!</v>
      </c>
    </row>
    <row r="538" spans="1:16" ht="24" x14ac:dyDescent="0.25">
      <c r="A538" s="71"/>
      <c r="B538" s="71"/>
      <c r="C538" s="9" t="s">
        <v>9</v>
      </c>
      <c r="D538" s="10">
        <f t="shared" si="58"/>
        <v>0</v>
      </c>
      <c r="E538" s="10">
        <v>0</v>
      </c>
      <c r="F538" s="10">
        <v>0</v>
      </c>
      <c r="G538" s="10">
        <v>0</v>
      </c>
      <c r="H538" s="10">
        <v>0</v>
      </c>
      <c r="I538" s="10">
        <v>0</v>
      </c>
      <c r="J538" s="10">
        <v>0</v>
      </c>
      <c r="K538" s="10">
        <v>0</v>
      </c>
      <c r="L538" s="15">
        <v>0</v>
      </c>
      <c r="M538" s="10">
        <v>0</v>
      </c>
      <c r="N538" s="10">
        <v>0</v>
      </c>
      <c r="O538" s="10">
        <v>0</v>
      </c>
      <c r="P538" s="12" t="e">
        <f>L538-#REF!</f>
        <v>#REF!</v>
      </c>
    </row>
    <row r="539" spans="1:16" ht="36" x14ac:dyDescent="0.25">
      <c r="A539" s="71"/>
      <c r="B539" s="71"/>
      <c r="C539" s="9" t="s">
        <v>10</v>
      </c>
      <c r="D539" s="10">
        <f t="shared" si="58"/>
        <v>0</v>
      </c>
      <c r="E539" s="10">
        <v>0</v>
      </c>
      <c r="F539" s="10">
        <v>0</v>
      </c>
      <c r="G539" s="10">
        <v>0</v>
      </c>
      <c r="H539" s="10">
        <v>0</v>
      </c>
      <c r="I539" s="10">
        <v>0</v>
      </c>
      <c r="J539" s="10">
        <v>0</v>
      </c>
      <c r="K539" s="10">
        <v>0</v>
      </c>
      <c r="L539" s="15">
        <v>0</v>
      </c>
      <c r="M539" s="10">
        <v>0</v>
      </c>
      <c r="N539" s="10">
        <v>0</v>
      </c>
      <c r="O539" s="10">
        <v>0</v>
      </c>
      <c r="P539" s="12" t="e">
        <f>L539-#REF!</f>
        <v>#REF!</v>
      </c>
    </row>
    <row r="540" spans="1:16" x14ac:dyDescent="0.25">
      <c r="A540" s="9"/>
      <c r="B540" s="9"/>
      <c r="C540" s="9"/>
      <c r="D540" s="10">
        <f t="shared" si="58"/>
        <v>0</v>
      </c>
      <c r="E540" s="10"/>
      <c r="F540" s="10"/>
      <c r="G540" s="10"/>
      <c r="H540" s="10"/>
      <c r="I540" s="10"/>
      <c r="J540" s="10"/>
      <c r="K540" s="10"/>
      <c r="L540" s="15"/>
      <c r="M540" s="10"/>
      <c r="N540" s="10"/>
      <c r="O540" s="10"/>
      <c r="P540" s="12" t="e">
        <f>L540-#REF!</f>
        <v>#REF!</v>
      </c>
    </row>
    <row r="541" spans="1:16" x14ac:dyDescent="0.25">
      <c r="A541" s="71" t="s">
        <v>81</v>
      </c>
      <c r="B541" s="71" t="s">
        <v>13</v>
      </c>
      <c r="C541" s="9" t="s">
        <v>6</v>
      </c>
      <c r="D541" s="10">
        <f t="shared" si="58"/>
        <v>36705.600000000006</v>
      </c>
      <c r="E541" s="10">
        <f>E542+E543+E544+E545+E546</f>
        <v>1375</v>
      </c>
      <c r="F541" s="10">
        <f t="shared" ref="F541:O541" si="76">F542+F543+F544+F545+F546</f>
        <v>1049.7</v>
      </c>
      <c r="G541" s="10">
        <f t="shared" si="76"/>
        <v>390.2</v>
      </c>
      <c r="H541" s="10">
        <f t="shared" si="76"/>
        <v>1271.5999999999999</v>
      </c>
      <c r="I541" s="10">
        <f t="shared" si="76"/>
        <v>917.7</v>
      </c>
      <c r="J541" s="10">
        <f t="shared" si="76"/>
        <v>18343.800000000003</v>
      </c>
      <c r="K541" s="10">
        <f t="shared" si="76"/>
        <v>2157.6</v>
      </c>
      <c r="L541" s="15">
        <f t="shared" si="76"/>
        <v>3000</v>
      </c>
      <c r="M541" s="10">
        <f t="shared" si="76"/>
        <v>3000</v>
      </c>
      <c r="N541" s="10">
        <f t="shared" si="76"/>
        <v>2600</v>
      </c>
      <c r="O541" s="10">
        <f t="shared" si="76"/>
        <v>2600</v>
      </c>
      <c r="P541" s="12" t="e">
        <f>L541-#REF!</f>
        <v>#REF!</v>
      </c>
    </row>
    <row r="542" spans="1:16" x14ac:dyDescent="0.25">
      <c r="A542" s="71"/>
      <c r="B542" s="71"/>
      <c r="C542" s="9" t="s">
        <v>7</v>
      </c>
      <c r="D542" s="10">
        <f t="shared" si="58"/>
        <v>28546.5</v>
      </c>
      <c r="E542" s="10">
        <v>1375</v>
      </c>
      <c r="F542" s="10">
        <v>1049.7</v>
      </c>
      <c r="G542" s="10">
        <v>390.2</v>
      </c>
      <c r="H542" s="10">
        <v>1271.5999999999999</v>
      </c>
      <c r="I542" s="10">
        <v>917.7</v>
      </c>
      <c r="J542" s="10">
        <v>10184.700000000001</v>
      </c>
      <c r="K542" s="10">
        <v>2157.6</v>
      </c>
      <c r="L542" s="15">
        <v>3000</v>
      </c>
      <c r="M542" s="10">
        <v>3000</v>
      </c>
      <c r="N542" s="10">
        <v>2600</v>
      </c>
      <c r="O542" s="10">
        <v>2600</v>
      </c>
      <c r="P542" s="12" t="e">
        <f>L542-#REF!</f>
        <v>#REF!</v>
      </c>
    </row>
    <row r="543" spans="1:16" ht="24" x14ac:dyDescent="0.25">
      <c r="A543" s="71"/>
      <c r="B543" s="71"/>
      <c r="C543" s="9" t="s">
        <v>8</v>
      </c>
      <c r="D543" s="10">
        <f t="shared" si="58"/>
        <v>0</v>
      </c>
      <c r="E543" s="10">
        <v>0</v>
      </c>
      <c r="F543" s="10">
        <v>0</v>
      </c>
      <c r="G543" s="10">
        <v>0</v>
      </c>
      <c r="H543" s="10">
        <v>0</v>
      </c>
      <c r="I543" s="10">
        <v>0</v>
      </c>
      <c r="J543" s="10">
        <v>0</v>
      </c>
      <c r="K543" s="10">
        <v>0</v>
      </c>
      <c r="L543" s="15">
        <v>0</v>
      </c>
      <c r="M543" s="10">
        <v>0</v>
      </c>
      <c r="N543" s="10">
        <v>0</v>
      </c>
      <c r="O543" s="10">
        <v>0</v>
      </c>
      <c r="P543" s="12" t="e">
        <f>L543-#REF!</f>
        <v>#REF!</v>
      </c>
    </row>
    <row r="544" spans="1:16" ht="24" x14ac:dyDescent="0.25">
      <c r="A544" s="71"/>
      <c r="B544" s="71"/>
      <c r="C544" s="9" t="s">
        <v>9</v>
      </c>
      <c r="D544" s="10">
        <f t="shared" si="58"/>
        <v>0</v>
      </c>
      <c r="E544" s="10">
        <v>0</v>
      </c>
      <c r="F544" s="10">
        <v>0</v>
      </c>
      <c r="G544" s="10">
        <v>0</v>
      </c>
      <c r="H544" s="10">
        <v>0</v>
      </c>
      <c r="I544" s="10">
        <v>0</v>
      </c>
      <c r="J544" s="10">
        <v>0</v>
      </c>
      <c r="K544" s="10">
        <v>0</v>
      </c>
      <c r="L544" s="15">
        <v>0</v>
      </c>
      <c r="M544" s="10">
        <v>0</v>
      </c>
      <c r="N544" s="10">
        <v>0</v>
      </c>
      <c r="O544" s="10">
        <v>0</v>
      </c>
      <c r="P544" s="12" t="e">
        <f>L544-#REF!</f>
        <v>#REF!</v>
      </c>
    </row>
    <row r="545" spans="1:16" ht="36" x14ac:dyDescent="0.25">
      <c r="A545" s="71"/>
      <c r="B545" s="71"/>
      <c r="C545" s="9" t="s">
        <v>10</v>
      </c>
      <c r="D545" s="10">
        <f t="shared" si="58"/>
        <v>0</v>
      </c>
      <c r="E545" s="10">
        <v>0</v>
      </c>
      <c r="F545" s="10">
        <v>0</v>
      </c>
      <c r="G545" s="10">
        <v>0</v>
      </c>
      <c r="H545" s="10">
        <v>0</v>
      </c>
      <c r="I545" s="10">
        <v>0</v>
      </c>
      <c r="J545" s="10">
        <v>0</v>
      </c>
      <c r="K545" s="10">
        <v>0</v>
      </c>
      <c r="L545" s="15">
        <v>0</v>
      </c>
      <c r="M545" s="10">
        <v>0</v>
      </c>
      <c r="N545" s="10">
        <v>0</v>
      </c>
      <c r="O545" s="10">
        <v>0</v>
      </c>
      <c r="P545" s="12" t="e">
        <f>L545-#REF!</f>
        <v>#REF!</v>
      </c>
    </row>
    <row r="546" spans="1:16" ht="72" x14ac:dyDescent="0.25">
      <c r="A546" s="71"/>
      <c r="B546" s="71"/>
      <c r="C546" s="9" t="s">
        <v>11</v>
      </c>
      <c r="D546" s="10">
        <f t="shared" si="58"/>
        <v>8159.1</v>
      </c>
      <c r="E546" s="10">
        <v>0</v>
      </c>
      <c r="F546" s="10">
        <v>0</v>
      </c>
      <c r="G546" s="10">
        <v>0</v>
      </c>
      <c r="H546" s="10">
        <v>0</v>
      </c>
      <c r="I546" s="10">
        <v>0</v>
      </c>
      <c r="J546" s="10">
        <v>8159.1</v>
      </c>
      <c r="K546" s="10">
        <v>0</v>
      </c>
      <c r="L546" s="15">
        <v>0</v>
      </c>
      <c r="M546" s="10">
        <v>0</v>
      </c>
      <c r="N546" s="10">
        <v>0</v>
      </c>
      <c r="O546" s="10">
        <v>0</v>
      </c>
      <c r="P546" s="12" t="e">
        <f>L546-#REF!</f>
        <v>#REF!</v>
      </c>
    </row>
    <row r="547" spans="1:16" x14ac:dyDescent="0.25">
      <c r="A547" s="71" t="s">
        <v>82</v>
      </c>
      <c r="B547" s="71" t="s">
        <v>13</v>
      </c>
      <c r="C547" s="9" t="s">
        <v>6</v>
      </c>
      <c r="D547" s="10">
        <f t="shared" si="58"/>
        <v>186139.8</v>
      </c>
      <c r="E547" s="10">
        <f>SUM(E548:E551)</f>
        <v>937.7</v>
      </c>
      <c r="F547" s="10">
        <f t="shared" ref="F547:O547" si="77">SUM(F548:F551)</f>
        <v>3439.8</v>
      </c>
      <c r="G547" s="10">
        <f t="shared" si="77"/>
        <v>1731</v>
      </c>
      <c r="H547" s="10">
        <f t="shared" si="77"/>
        <v>1035.8</v>
      </c>
      <c r="I547" s="10">
        <f t="shared" si="77"/>
        <v>13544.2</v>
      </c>
      <c r="J547" s="10">
        <f t="shared" si="77"/>
        <v>27601.4</v>
      </c>
      <c r="K547" s="10">
        <f t="shared" si="77"/>
        <v>7752.5</v>
      </c>
      <c r="L547" s="15">
        <f t="shared" si="77"/>
        <v>31825.3</v>
      </c>
      <c r="M547" s="10">
        <f t="shared" si="77"/>
        <v>31937.3</v>
      </c>
      <c r="N547" s="10">
        <f t="shared" si="77"/>
        <v>33167.4</v>
      </c>
      <c r="O547" s="10">
        <f t="shared" si="77"/>
        <v>33167.4</v>
      </c>
      <c r="P547" s="12" t="e">
        <f>L547-#REF!</f>
        <v>#REF!</v>
      </c>
    </row>
    <row r="548" spans="1:16" x14ac:dyDescent="0.25">
      <c r="A548" s="71"/>
      <c r="B548" s="71"/>
      <c r="C548" s="9" t="s">
        <v>7</v>
      </c>
      <c r="D548" s="10">
        <f t="shared" si="58"/>
        <v>186139.8</v>
      </c>
      <c r="E548" s="10">
        <v>937.7</v>
      </c>
      <c r="F548" s="10">
        <v>3439.8</v>
      </c>
      <c r="G548" s="10">
        <v>1731</v>
      </c>
      <c r="H548" s="10">
        <v>1035.8</v>
      </c>
      <c r="I548" s="10">
        <v>13544.2</v>
      </c>
      <c r="J548" s="10">
        <v>27601.4</v>
      </c>
      <c r="K548" s="10">
        <v>7752.5</v>
      </c>
      <c r="L548" s="15">
        <v>31825.3</v>
      </c>
      <c r="M548" s="10">
        <v>31937.3</v>
      </c>
      <c r="N548" s="10">
        <v>33167.4</v>
      </c>
      <c r="O548" s="10">
        <v>33167.4</v>
      </c>
      <c r="P548" s="12" t="e">
        <f>L548-#REF!</f>
        <v>#REF!</v>
      </c>
    </row>
    <row r="549" spans="1:16" ht="24" x14ac:dyDescent="0.25">
      <c r="A549" s="71"/>
      <c r="B549" s="71"/>
      <c r="C549" s="9" t="s">
        <v>8</v>
      </c>
      <c r="D549" s="10">
        <f t="shared" si="58"/>
        <v>0</v>
      </c>
      <c r="E549" s="10">
        <v>0</v>
      </c>
      <c r="F549" s="10">
        <v>0</v>
      </c>
      <c r="G549" s="10">
        <v>0</v>
      </c>
      <c r="H549" s="10">
        <v>0</v>
      </c>
      <c r="I549" s="10">
        <v>0</v>
      </c>
      <c r="J549" s="10">
        <v>0</v>
      </c>
      <c r="K549" s="10">
        <v>0</v>
      </c>
      <c r="L549" s="15">
        <v>0</v>
      </c>
      <c r="M549" s="10">
        <v>0</v>
      </c>
      <c r="N549" s="10">
        <v>0</v>
      </c>
      <c r="O549" s="10">
        <v>0</v>
      </c>
      <c r="P549" s="12" t="e">
        <f>L549-#REF!</f>
        <v>#REF!</v>
      </c>
    </row>
    <row r="550" spans="1:16" ht="24" x14ac:dyDescent="0.25">
      <c r="A550" s="71"/>
      <c r="B550" s="71"/>
      <c r="C550" s="9" t="s">
        <v>9</v>
      </c>
      <c r="D550" s="10">
        <f t="shared" si="58"/>
        <v>0</v>
      </c>
      <c r="E550" s="10">
        <v>0</v>
      </c>
      <c r="F550" s="10">
        <v>0</v>
      </c>
      <c r="G550" s="10">
        <v>0</v>
      </c>
      <c r="H550" s="10">
        <v>0</v>
      </c>
      <c r="I550" s="10">
        <v>0</v>
      </c>
      <c r="J550" s="10">
        <v>0</v>
      </c>
      <c r="K550" s="10">
        <v>0</v>
      </c>
      <c r="L550" s="15">
        <v>0</v>
      </c>
      <c r="M550" s="10">
        <v>0</v>
      </c>
      <c r="N550" s="10">
        <v>0</v>
      </c>
      <c r="O550" s="10">
        <v>0</v>
      </c>
      <c r="P550" s="12" t="e">
        <f>L550-#REF!</f>
        <v>#REF!</v>
      </c>
    </row>
    <row r="551" spans="1:16" ht="36" x14ac:dyDescent="0.25">
      <c r="A551" s="71"/>
      <c r="B551" s="71"/>
      <c r="C551" s="9" t="s">
        <v>10</v>
      </c>
      <c r="D551" s="10">
        <f t="shared" si="58"/>
        <v>0</v>
      </c>
      <c r="E551" s="10">
        <v>0</v>
      </c>
      <c r="F551" s="10">
        <v>0</v>
      </c>
      <c r="G551" s="10">
        <v>0</v>
      </c>
      <c r="H551" s="10">
        <v>0</v>
      </c>
      <c r="I551" s="10">
        <v>0</v>
      </c>
      <c r="J551" s="10">
        <v>0</v>
      </c>
      <c r="K551" s="10">
        <v>0</v>
      </c>
      <c r="L551" s="15">
        <v>0</v>
      </c>
      <c r="M551" s="10">
        <v>0</v>
      </c>
      <c r="N551" s="10">
        <v>0</v>
      </c>
      <c r="O551" s="10">
        <v>0</v>
      </c>
      <c r="P551" s="12" t="e">
        <f>L551-#REF!</f>
        <v>#REF!</v>
      </c>
    </row>
    <row r="552" spans="1:16" hidden="1" x14ac:dyDescent="0.25">
      <c r="A552" s="9"/>
      <c r="B552" s="9"/>
      <c r="C552" s="9"/>
      <c r="D552" s="10">
        <f t="shared" si="58"/>
        <v>0</v>
      </c>
      <c r="E552" s="10"/>
      <c r="F552" s="10"/>
      <c r="G552" s="10"/>
      <c r="H552" s="10"/>
      <c r="I552" s="10"/>
      <c r="J552" s="10"/>
      <c r="K552" s="10"/>
      <c r="L552" s="15"/>
      <c r="M552" s="10"/>
      <c r="N552" s="10"/>
      <c r="O552" s="10"/>
      <c r="P552" s="12" t="e">
        <f>L552-#REF!</f>
        <v>#REF!</v>
      </c>
    </row>
    <row r="553" spans="1:16" x14ac:dyDescent="0.25">
      <c r="A553" s="71" t="s">
        <v>83</v>
      </c>
      <c r="B553" s="71" t="s">
        <v>13</v>
      </c>
      <c r="C553" s="9" t="s">
        <v>6</v>
      </c>
      <c r="D553" s="10">
        <f t="shared" si="58"/>
        <v>39517.9</v>
      </c>
      <c r="E553" s="10">
        <f>E554+E555+E556+E557+E558</f>
        <v>32.799999999999997</v>
      </c>
      <c r="F553" s="10">
        <f t="shared" ref="F553:O553" si="78">F554+F555+F556+F557+F558</f>
        <v>5499.5</v>
      </c>
      <c r="G553" s="10">
        <f t="shared" si="78"/>
        <v>5873.7</v>
      </c>
      <c r="H553" s="10">
        <f t="shared" si="78"/>
        <v>4039.4</v>
      </c>
      <c r="I553" s="10">
        <f t="shared" si="78"/>
        <v>2500</v>
      </c>
      <c r="J553" s="10">
        <f t="shared" si="78"/>
        <v>7311.5</v>
      </c>
      <c r="K553" s="10">
        <f t="shared" si="78"/>
        <v>3861</v>
      </c>
      <c r="L553" s="15">
        <f t="shared" si="78"/>
        <v>3180</v>
      </c>
      <c r="M553" s="10">
        <f t="shared" si="78"/>
        <v>3520</v>
      </c>
      <c r="N553" s="10">
        <f t="shared" si="78"/>
        <v>1850</v>
      </c>
      <c r="O553" s="10">
        <f t="shared" si="78"/>
        <v>1850</v>
      </c>
      <c r="P553" s="12" t="e">
        <f>L553-#REF!</f>
        <v>#REF!</v>
      </c>
    </row>
    <row r="554" spans="1:16" x14ac:dyDescent="0.25">
      <c r="A554" s="71"/>
      <c r="B554" s="71"/>
      <c r="C554" s="9" t="s">
        <v>7</v>
      </c>
      <c r="D554" s="10">
        <f t="shared" si="58"/>
        <v>39517.9</v>
      </c>
      <c r="E554" s="10">
        <v>32.799999999999997</v>
      </c>
      <c r="F554" s="10">
        <v>5499.5</v>
      </c>
      <c r="G554" s="10">
        <v>5873.7</v>
      </c>
      <c r="H554" s="10">
        <v>4039.4</v>
      </c>
      <c r="I554" s="10">
        <v>2500</v>
      </c>
      <c r="J554" s="10">
        <v>7311.5</v>
      </c>
      <c r="K554" s="10">
        <v>3861</v>
      </c>
      <c r="L554" s="15">
        <v>3180</v>
      </c>
      <c r="M554" s="10">
        <v>3520</v>
      </c>
      <c r="N554" s="10">
        <v>1850</v>
      </c>
      <c r="O554" s="10">
        <v>1850</v>
      </c>
      <c r="P554" s="12" t="e">
        <f>L554-#REF!</f>
        <v>#REF!</v>
      </c>
    </row>
    <row r="555" spans="1:16" ht="24" x14ac:dyDescent="0.25">
      <c r="A555" s="71"/>
      <c r="B555" s="71"/>
      <c r="C555" s="9" t="s">
        <v>8</v>
      </c>
      <c r="D555" s="10">
        <f t="shared" si="58"/>
        <v>0</v>
      </c>
      <c r="E555" s="10">
        <v>0</v>
      </c>
      <c r="F555" s="10">
        <v>0</v>
      </c>
      <c r="G555" s="10">
        <v>0</v>
      </c>
      <c r="H555" s="10">
        <v>0</v>
      </c>
      <c r="I555" s="10">
        <v>0</v>
      </c>
      <c r="J555" s="10">
        <v>0</v>
      </c>
      <c r="K555" s="10">
        <v>0</v>
      </c>
      <c r="L555" s="15">
        <v>0</v>
      </c>
      <c r="M555" s="10">
        <v>0</v>
      </c>
      <c r="N555" s="10">
        <v>0</v>
      </c>
      <c r="O555" s="10">
        <v>0</v>
      </c>
      <c r="P555" s="12" t="e">
        <f>L555-#REF!</f>
        <v>#REF!</v>
      </c>
    </row>
    <row r="556" spans="1:16" ht="24" x14ac:dyDescent="0.25">
      <c r="A556" s="71"/>
      <c r="B556" s="71"/>
      <c r="C556" s="9" t="s">
        <v>9</v>
      </c>
      <c r="D556" s="10">
        <f t="shared" si="58"/>
        <v>0</v>
      </c>
      <c r="E556" s="10">
        <v>0</v>
      </c>
      <c r="F556" s="10">
        <v>0</v>
      </c>
      <c r="G556" s="10">
        <v>0</v>
      </c>
      <c r="H556" s="10">
        <v>0</v>
      </c>
      <c r="I556" s="10">
        <v>0</v>
      </c>
      <c r="J556" s="10">
        <v>0</v>
      </c>
      <c r="K556" s="10">
        <v>0</v>
      </c>
      <c r="L556" s="15">
        <v>0</v>
      </c>
      <c r="M556" s="10">
        <v>0</v>
      </c>
      <c r="N556" s="10">
        <v>0</v>
      </c>
      <c r="O556" s="10">
        <v>0</v>
      </c>
      <c r="P556" s="12" t="e">
        <f>L556-#REF!</f>
        <v>#REF!</v>
      </c>
    </row>
    <row r="557" spans="1:16" ht="36" x14ac:dyDescent="0.25">
      <c r="A557" s="71"/>
      <c r="B557" s="71"/>
      <c r="C557" s="9" t="s">
        <v>10</v>
      </c>
      <c r="D557" s="10">
        <f t="shared" si="58"/>
        <v>0</v>
      </c>
      <c r="E557" s="10">
        <v>0</v>
      </c>
      <c r="F557" s="10">
        <v>0</v>
      </c>
      <c r="G557" s="10">
        <v>0</v>
      </c>
      <c r="H557" s="10">
        <v>0</v>
      </c>
      <c r="I557" s="10">
        <v>0</v>
      </c>
      <c r="J557" s="10">
        <v>0</v>
      </c>
      <c r="K557" s="10">
        <v>0</v>
      </c>
      <c r="L557" s="15">
        <v>0</v>
      </c>
      <c r="M557" s="10">
        <v>0</v>
      </c>
      <c r="N557" s="10">
        <v>0</v>
      </c>
      <c r="O557" s="10">
        <v>0</v>
      </c>
      <c r="P557" s="12" t="e">
        <f>L557-#REF!</f>
        <v>#REF!</v>
      </c>
    </row>
    <row r="558" spans="1:16" x14ac:dyDescent="0.25">
      <c r="A558" s="9"/>
      <c r="B558" s="9"/>
      <c r="C558" s="9"/>
      <c r="D558" s="10">
        <f t="shared" si="58"/>
        <v>0</v>
      </c>
      <c r="E558" s="10"/>
      <c r="F558" s="10"/>
      <c r="G558" s="10"/>
      <c r="H558" s="10"/>
      <c r="I558" s="10"/>
      <c r="J558" s="10"/>
      <c r="K558" s="10"/>
      <c r="L558" s="15"/>
      <c r="M558" s="10"/>
      <c r="N558" s="10"/>
      <c r="O558" s="10"/>
      <c r="P558" s="12" t="e">
        <f>L558-#REF!</f>
        <v>#REF!</v>
      </c>
    </row>
    <row r="559" spans="1:16" x14ac:dyDescent="0.25">
      <c r="A559" s="71" t="s">
        <v>84</v>
      </c>
      <c r="B559" s="71" t="s">
        <v>13</v>
      </c>
      <c r="C559" s="9" t="s">
        <v>6</v>
      </c>
      <c r="D559" s="10">
        <f t="shared" si="58"/>
        <v>524.5</v>
      </c>
      <c r="E559" s="10">
        <f>E560+E561+E562+E563+E564</f>
        <v>524.5</v>
      </c>
      <c r="F559" s="10">
        <f t="shared" ref="F559:O559" si="79">F560+F561+F562+F563+F564</f>
        <v>0</v>
      </c>
      <c r="G559" s="10">
        <f t="shared" si="79"/>
        <v>0</v>
      </c>
      <c r="H559" s="10">
        <f t="shared" si="79"/>
        <v>0</v>
      </c>
      <c r="I559" s="10">
        <f t="shared" si="79"/>
        <v>0</v>
      </c>
      <c r="J559" s="10">
        <f t="shared" si="79"/>
        <v>0</v>
      </c>
      <c r="K559" s="10">
        <f t="shared" si="79"/>
        <v>0</v>
      </c>
      <c r="L559" s="15">
        <f t="shared" si="79"/>
        <v>0</v>
      </c>
      <c r="M559" s="10">
        <f t="shared" si="79"/>
        <v>0</v>
      </c>
      <c r="N559" s="10">
        <f t="shared" si="79"/>
        <v>0</v>
      </c>
      <c r="O559" s="10">
        <f t="shared" si="79"/>
        <v>0</v>
      </c>
      <c r="P559" s="12" t="e">
        <f>L559-#REF!</f>
        <v>#REF!</v>
      </c>
    </row>
    <row r="560" spans="1:16" x14ac:dyDescent="0.25">
      <c r="A560" s="71"/>
      <c r="B560" s="71"/>
      <c r="C560" s="9" t="s">
        <v>7</v>
      </c>
      <c r="D560" s="10">
        <f t="shared" si="58"/>
        <v>524.5</v>
      </c>
      <c r="E560" s="10">
        <v>524.5</v>
      </c>
      <c r="F560" s="10">
        <v>0</v>
      </c>
      <c r="G560" s="10">
        <v>0</v>
      </c>
      <c r="H560" s="10">
        <v>0</v>
      </c>
      <c r="I560" s="10">
        <v>0</v>
      </c>
      <c r="J560" s="10">
        <v>0</v>
      </c>
      <c r="K560" s="10">
        <v>0</v>
      </c>
      <c r="L560" s="15">
        <v>0</v>
      </c>
      <c r="M560" s="10">
        <v>0</v>
      </c>
      <c r="N560" s="10">
        <v>0</v>
      </c>
      <c r="O560" s="10">
        <v>0</v>
      </c>
      <c r="P560" s="12" t="e">
        <f>L560-#REF!</f>
        <v>#REF!</v>
      </c>
    </row>
    <row r="561" spans="1:16" ht="24" x14ac:dyDescent="0.25">
      <c r="A561" s="71"/>
      <c r="B561" s="71"/>
      <c r="C561" s="9" t="s">
        <v>8</v>
      </c>
      <c r="D561" s="10">
        <f t="shared" si="58"/>
        <v>0</v>
      </c>
      <c r="E561" s="10">
        <v>0</v>
      </c>
      <c r="F561" s="10">
        <v>0</v>
      </c>
      <c r="G561" s="10">
        <v>0</v>
      </c>
      <c r="H561" s="10">
        <v>0</v>
      </c>
      <c r="I561" s="10">
        <v>0</v>
      </c>
      <c r="J561" s="10">
        <v>0</v>
      </c>
      <c r="K561" s="10">
        <v>0</v>
      </c>
      <c r="L561" s="15">
        <v>0</v>
      </c>
      <c r="M561" s="10">
        <v>0</v>
      </c>
      <c r="N561" s="10">
        <v>0</v>
      </c>
      <c r="O561" s="10">
        <v>0</v>
      </c>
      <c r="P561" s="12" t="e">
        <f>L561-#REF!</f>
        <v>#REF!</v>
      </c>
    </row>
    <row r="562" spans="1:16" ht="24" x14ac:dyDescent="0.25">
      <c r="A562" s="71"/>
      <c r="B562" s="71"/>
      <c r="C562" s="9" t="s">
        <v>9</v>
      </c>
      <c r="D562" s="10">
        <f t="shared" ref="D562:D625" si="80">SUM(E562:O562)</f>
        <v>0</v>
      </c>
      <c r="E562" s="10">
        <v>0</v>
      </c>
      <c r="F562" s="10">
        <v>0</v>
      </c>
      <c r="G562" s="10">
        <v>0</v>
      </c>
      <c r="H562" s="10">
        <v>0</v>
      </c>
      <c r="I562" s="10">
        <v>0</v>
      </c>
      <c r="J562" s="10">
        <v>0</v>
      </c>
      <c r="K562" s="10">
        <v>0</v>
      </c>
      <c r="L562" s="15">
        <v>0</v>
      </c>
      <c r="M562" s="10">
        <v>0</v>
      </c>
      <c r="N562" s="10">
        <v>0</v>
      </c>
      <c r="O562" s="10">
        <v>0</v>
      </c>
      <c r="P562" s="12" t="e">
        <f>L562-#REF!</f>
        <v>#REF!</v>
      </c>
    </row>
    <row r="563" spans="1:16" ht="36" x14ac:dyDescent="0.25">
      <c r="A563" s="71"/>
      <c r="B563" s="71"/>
      <c r="C563" s="9" t="s">
        <v>10</v>
      </c>
      <c r="D563" s="10">
        <f t="shared" si="80"/>
        <v>0</v>
      </c>
      <c r="E563" s="10">
        <v>0</v>
      </c>
      <c r="F563" s="10">
        <v>0</v>
      </c>
      <c r="G563" s="10">
        <v>0</v>
      </c>
      <c r="H563" s="10">
        <v>0</v>
      </c>
      <c r="I563" s="10">
        <v>0</v>
      </c>
      <c r="J563" s="10">
        <v>0</v>
      </c>
      <c r="K563" s="10">
        <v>0</v>
      </c>
      <c r="L563" s="15">
        <v>0</v>
      </c>
      <c r="M563" s="10">
        <v>0</v>
      </c>
      <c r="N563" s="10">
        <v>0</v>
      </c>
      <c r="O563" s="10">
        <v>0</v>
      </c>
      <c r="P563" s="12" t="e">
        <f>L563-#REF!</f>
        <v>#REF!</v>
      </c>
    </row>
    <row r="564" spans="1:16" x14ac:dyDescent="0.25">
      <c r="A564" s="9"/>
      <c r="B564" s="9"/>
      <c r="C564" s="9"/>
      <c r="D564" s="10">
        <f t="shared" si="80"/>
        <v>0</v>
      </c>
      <c r="E564" s="10"/>
      <c r="F564" s="10"/>
      <c r="G564" s="10"/>
      <c r="H564" s="10"/>
      <c r="I564" s="10"/>
      <c r="J564" s="10"/>
      <c r="K564" s="10"/>
      <c r="L564" s="15"/>
      <c r="M564" s="10"/>
      <c r="N564" s="10"/>
      <c r="O564" s="10"/>
      <c r="P564" s="12" t="e">
        <f>L564-#REF!</f>
        <v>#REF!</v>
      </c>
    </row>
    <row r="565" spans="1:16" x14ac:dyDescent="0.25">
      <c r="A565" s="71" t="s">
        <v>85</v>
      </c>
      <c r="B565" s="71" t="s">
        <v>14</v>
      </c>
      <c r="C565" s="9" t="s">
        <v>6</v>
      </c>
      <c r="D565" s="10">
        <f t="shared" si="80"/>
        <v>2173.6999999999998</v>
      </c>
      <c r="E565" s="10">
        <f>E566+E567+E568+E569+E570</f>
        <v>0</v>
      </c>
      <c r="F565" s="10">
        <f t="shared" ref="F565:O565" si="81">F566+F567+F568+F569+F570</f>
        <v>0</v>
      </c>
      <c r="G565" s="10">
        <f t="shared" si="81"/>
        <v>0</v>
      </c>
      <c r="H565" s="10">
        <f t="shared" si="81"/>
        <v>0</v>
      </c>
      <c r="I565" s="10">
        <f t="shared" si="81"/>
        <v>0</v>
      </c>
      <c r="J565" s="10">
        <f t="shared" si="81"/>
        <v>2173.6999999999998</v>
      </c>
      <c r="K565" s="10">
        <f t="shared" si="81"/>
        <v>0</v>
      </c>
      <c r="L565" s="15">
        <f t="shared" si="81"/>
        <v>0</v>
      </c>
      <c r="M565" s="10">
        <f t="shared" si="81"/>
        <v>0</v>
      </c>
      <c r="N565" s="10">
        <f t="shared" si="81"/>
        <v>0</v>
      </c>
      <c r="O565" s="10">
        <f t="shared" si="81"/>
        <v>0</v>
      </c>
      <c r="P565" s="12" t="e">
        <f>L565-#REF!</f>
        <v>#REF!</v>
      </c>
    </row>
    <row r="566" spans="1:16" x14ac:dyDescent="0.25">
      <c r="A566" s="71"/>
      <c r="B566" s="71"/>
      <c r="C566" s="9" t="s">
        <v>7</v>
      </c>
      <c r="D566" s="10">
        <f t="shared" si="80"/>
        <v>2173.6999999999998</v>
      </c>
      <c r="E566" s="10">
        <v>0</v>
      </c>
      <c r="F566" s="10">
        <v>0</v>
      </c>
      <c r="G566" s="10">
        <v>0</v>
      </c>
      <c r="H566" s="10">
        <v>0</v>
      </c>
      <c r="I566" s="10">
        <v>0</v>
      </c>
      <c r="J566" s="10">
        <v>2173.6999999999998</v>
      </c>
      <c r="K566" s="10">
        <v>0</v>
      </c>
      <c r="L566" s="15">
        <v>0</v>
      </c>
      <c r="M566" s="10">
        <v>0</v>
      </c>
      <c r="N566" s="10">
        <v>0</v>
      </c>
      <c r="O566" s="10">
        <v>0</v>
      </c>
      <c r="P566" s="12" t="e">
        <f>L566-#REF!</f>
        <v>#REF!</v>
      </c>
    </row>
    <row r="567" spans="1:16" ht="24" x14ac:dyDescent="0.25">
      <c r="A567" s="71"/>
      <c r="B567" s="71"/>
      <c r="C567" s="9" t="s">
        <v>8</v>
      </c>
      <c r="D567" s="10">
        <f t="shared" si="80"/>
        <v>0</v>
      </c>
      <c r="E567" s="10">
        <v>0</v>
      </c>
      <c r="F567" s="10">
        <v>0</v>
      </c>
      <c r="G567" s="10">
        <v>0</v>
      </c>
      <c r="H567" s="10">
        <v>0</v>
      </c>
      <c r="I567" s="10">
        <v>0</v>
      </c>
      <c r="J567" s="10">
        <v>0</v>
      </c>
      <c r="K567" s="10">
        <v>0</v>
      </c>
      <c r="L567" s="15">
        <v>0</v>
      </c>
      <c r="M567" s="10">
        <v>0</v>
      </c>
      <c r="N567" s="10">
        <v>0</v>
      </c>
      <c r="O567" s="10">
        <v>0</v>
      </c>
      <c r="P567" s="12" t="e">
        <f>L567-#REF!</f>
        <v>#REF!</v>
      </c>
    </row>
    <row r="568" spans="1:16" ht="24" x14ac:dyDescent="0.25">
      <c r="A568" s="71"/>
      <c r="B568" s="71"/>
      <c r="C568" s="9" t="s">
        <v>9</v>
      </c>
      <c r="D568" s="10">
        <f t="shared" si="80"/>
        <v>0</v>
      </c>
      <c r="E568" s="10">
        <v>0</v>
      </c>
      <c r="F568" s="10">
        <v>0</v>
      </c>
      <c r="G568" s="10">
        <v>0</v>
      </c>
      <c r="H568" s="10">
        <v>0</v>
      </c>
      <c r="I568" s="10">
        <v>0</v>
      </c>
      <c r="J568" s="10">
        <v>0</v>
      </c>
      <c r="K568" s="10">
        <v>0</v>
      </c>
      <c r="L568" s="15">
        <v>0</v>
      </c>
      <c r="M568" s="10">
        <v>0</v>
      </c>
      <c r="N568" s="10">
        <v>0</v>
      </c>
      <c r="O568" s="10">
        <v>0</v>
      </c>
      <c r="P568" s="12" t="e">
        <f>L568-#REF!</f>
        <v>#REF!</v>
      </c>
    </row>
    <row r="569" spans="1:16" ht="36" x14ac:dyDescent="0.25">
      <c r="A569" s="71"/>
      <c r="B569" s="71"/>
      <c r="C569" s="9" t="s">
        <v>10</v>
      </c>
      <c r="D569" s="10">
        <f t="shared" si="80"/>
        <v>0</v>
      </c>
      <c r="E569" s="10">
        <v>0</v>
      </c>
      <c r="F569" s="10">
        <v>0</v>
      </c>
      <c r="G569" s="10">
        <v>0</v>
      </c>
      <c r="H569" s="10">
        <v>0</v>
      </c>
      <c r="I569" s="10">
        <v>0</v>
      </c>
      <c r="J569" s="10">
        <v>0</v>
      </c>
      <c r="K569" s="10">
        <v>0</v>
      </c>
      <c r="L569" s="15">
        <v>0</v>
      </c>
      <c r="M569" s="10">
        <v>0</v>
      </c>
      <c r="N569" s="10">
        <v>0</v>
      </c>
      <c r="O569" s="10">
        <v>0</v>
      </c>
      <c r="P569" s="12" t="e">
        <f>L569-#REF!</f>
        <v>#REF!</v>
      </c>
    </row>
    <row r="570" spans="1:16" x14ac:dyDescent="0.25">
      <c r="A570" s="9"/>
      <c r="B570" s="9"/>
      <c r="C570" s="9"/>
      <c r="D570" s="10">
        <f t="shared" si="80"/>
        <v>0</v>
      </c>
      <c r="E570" s="10"/>
      <c r="F570" s="10"/>
      <c r="G570" s="10"/>
      <c r="H570" s="10"/>
      <c r="I570" s="10"/>
      <c r="J570" s="10"/>
      <c r="K570" s="10"/>
      <c r="L570" s="15"/>
      <c r="M570" s="10"/>
      <c r="N570" s="10"/>
      <c r="O570" s="10"/>
      <c r="P570" s="12" t="e">
        <f>L570-#REF!</f>
        <v>#REF!</v>
      </c>
    </row>
    <row r="571" spans="1:16" x14ac:dyDescent="0.25">
      <c r="A571" s="71" t="s">
        <v>86</v>
      </c>
      <c r="B571" s="71" t="s">
        <v>87</v>
      </c>
      <c r="C571" s="9" t="s">
        <v>6</v>
      </c>
      <c r="D571" s="10">
        <f t="shared" si="80"/>
        <v>603611</v>
      </c>
      <c r="E571" s="10">
        <f>E572+E573+E574+E575+E576</f>
        <v>313083.7</v>
      </c>
      <c r="F571" s="10">
        <f t="shared" ref="F571:O571" si="82">F572+F573+F574+F575+F576</f>
        <v>290527.3</v>
      </c>
      <c r="G571" s="10">
        <f t="shared" si="82"/>
        <v>0</v>
      </c>
      <c r="H571" s="10">
        <f t="shared" si="82"/>
        <v>0</v>
      </c>
      <c r="I571" s="10">
        <f t="shared" si="82"/>
        <v>0</v>
      </c>
      <c r="J571" s="10">
        <f t="shared" si="82"/>
        <v>0</v>
      </c>
      <c r="K571" s="10">
        <f t="shared" si="82"/>
        <v>0</v>
      </c>
      <c r="L571" s="15">
        <f t="shared" si="82"/>
        <v>0</v>
      </c>
      <c r="M571" s="10">
        <f t="shared" si="82"/>
        <v>0</v>
      </c>
      <c r="N571" s="10">
        <f t="shared" si="82"/>
        <v>0</v>
      </c>
      <c r="O571" s="10">
        <f t="shared" si="82"/>
        <v>0</v>
      </c>
      <c r="P571" s="12" t="e">
        <f>L571-#REF!</f>
        <v>#REF!</v>
      </c>
    </row>
    <row r="572" spans="1:16" x14ac:dyDescent="0.25">
      <c r="A572" s="71"/>
      <c r="B572" s="71"/>
      <c r="C572" s="9" t="s">
        <v>7</v>
      </c>
      <c r="D572" s="10">
        <f t="shared" si="80"/>
        <v>38927.9</v>
      </c>
      <c r="E572" s="10">
        <v>13083.7</v>
      </c>
      <c r="F572" s="10">
        <v>25844.2</v>
      </c>
      <c r="G572" s="10">
        <v>0</v>
      </c>
      <c r="H572" s="10">
        <v>0</v>
      </c>
      <c r="I572" s="10">
        <v>0</v>
      </c>
      <c r="J572" s="10">
        <v>0</v>
      </c>
      <c r="K572" s="10">
        <v>0</v>
      </c>
      <c r="L572" s="15">
        <v>0</v>
      </c>
      <c r="M572" s="10">
        <v>0</v>
      </c>
      <c r="N572" s="10">
        <v>0</v>
      </c>
      <c r="O572" s="10">
        <v>0</v>
      </c>
      <c r="P572" s="12" t="e">
        <f>L572-#REF!</f>
        <v>#REF!</v>
      </c>
    </row>
    <row r="573" spans="1:16" ht="24" x14ac:dyDescent="0.25">
      <c r="A573" s="71"/>
      <c r="B573" s="71"/>
      <c r="C573" s="9" t="s">
        <v>8</v>
      </c>
      <c r="D573" s="10">
        <f t="shared" si="80"/>
        <v>564683.1</v>
      </c>
      <c r="E573" s="10">
        <v>300000</v>
      </c>
      <c r="F573" s="10">
        <v>264683.09999999998</v>
      </c>
      <c r="G573" s="10">
        <v>0</v>
      </c>
      <c r="H573" s="10">
        <v>0</v>
      </c>
      <c r="I573" s="10">
        <v>0</v>
      </c>
      <c r="J573" s="10">
        <v>0</v>
      </c>
      <c r="K573" s="10">
        <v>0</v>
      </c>
      <c r="L573" s="15">
        <v>0</v>
      </c>
      <c r="M573" s="10">
        <v>0</v>
      </c>
      <c r="N573" s="10">
        <v>0</v>
      </c>
      <c r="O573" s="10">
        <v>0</v>
      </c>
      <c r="P573" s="12" t="e">
        <f>L573-#REF!</f>
        <v>#REF!</v>
      </c>
    </row>
    <row r="574" spans="1:16" ht="24" x14ac:dyDescent="0.25">
      <c r="A574" s="71"/>
      <c r="B574" s="71"/>
      <c r="C574" s="9" t="s">
        <v>9</v>
      </c>
      <c r="D574" s="10">
        <f t="shared" si="80"/>
        <v>0</v>
      </c>
      <c r="E574" s="10">
        <v>0</v>
      </c>
      <c r="F574" s="10">
        <v>0</v>
      </c>
      <c r="G574" s="10">
        <v>0</v>
      </c>
      <c r="H574" s="10">
        <v>0</v>
      </c>
      <c r="I574" s="10">
        <v>0</v>
      </c>
      <c r="J574" s="10">
        <v>0</v>
      </c>
      <c r="K574" s="10">
        <v>0</v>
      </c>
      <c r="L574" s="15">
        <v>0</v>
      </c>
      <c r="M574" s="10">
        <v>0</v>
      </c>
      <c r="N574" s="10">
        <v>0</v>
      </c>
      <c r="O574" s="10">
        <v>0</v>
      </c>
      <c r="P574" s="12" t="e">
        <f>L574-#REF!</f>
        <v>#REF!</v>
      </c>
    </row>
    <row r="575" spans="1:16" ht="36" x14ac:dyDescent="0.25">
      <c r="A575" s="71"/>
      <c r="B575" s="71"/>
      <c r="C575" s="9" t="s">
        <v>10</v>
      </c>
      <c r="D575" s="10">
        <f t="shared" si="80"/>
        <v>0</v>
      </c>
      <c r="E575" s="10">
        <v>0</v>
      </c>
      <c r="F575" s="10">
        <v>0</v>
      </c>
      <c r="G575" s="10">
        <v>0</v>
      </c>
      <c r="H575" s="10">
        <v>0</v>
      </c>
      <c r="I575" s="10">
        <v>0</v>
      </c>
      <c r="J575" s="10">
        <v>0</v>
      </c>
      <c r="K575" s="10">
        <v>0</v>
      </c>
      <c r="L575" s="15">
        <v>0</v>
      </c>
      <c r="M575" s="10">
        <v>0</v>
      </c>
      <c r="N575" s="10">
        <v>0</v>
      </c>
      <c r="O575" s="10">
        <v>0</v>
      </c>
      <c r="P575" s="12" t="e">
        <f>L575-#REF!</f>
        <v>#REF!</v>
      </c>
    </row>
    <row r="576" spans="1:16" x14ac:dyDescent="0.25">
      <c r="A576" s="9"/>
      <c r="B576" s="9"/>
      <c r="C576" s="9"/>
      <c r="D576" s="10">
        <f t="shared" si="80"/>
        <v>0</v>
      </c>
      <c r="E576" s="10"/>
      <c r="F576" s="10"/>
      <c r="G576" s="10"/>
      <c r="H576" s="10"/>
      <c r="I576" s="10"/>
      <c r="J576" s="10"/>
      <c r="K576" s="10"/>
      <c r="L576" s="15"/>
      <c r="M576" s="10"/>
      <c r="N576" s="10"/>
      <c r="O576" s="10"/>
      <c r="P576" s="12" t="e">
        <f>L576-#REF!</f>
        <v>#REF!</v>
      </c>
    </row>
    <row r="577" spans="1:16" x14ac:dyDescent="0.25">
      <c r="A577" s="71" t="s">
        <v>88</v>
      </c>
      <c r="B577" s="71" t="s">
        <v>87</v>
      </c>
      <c r="C577" s="9" t="s">
        <v>6</v>
      </c>
      <c r="D577" s="10">
        <f t="shared" si="80"/>
        <v>62600.800000000003</v>
      </c>
      <c r="E577" s="10">
        <f>E578+E579+E580+E581+E582</f>
        <v>62600.800000000003</v>
      </c>
      <c r="F577" s="10">
        <f t="shared" ref="F577:O577" si="83">F578+F579+F580+F581+F582</f>
        <v>0</v>
      </c>
      <c r="G577" s="10">
        <f t="shared" si="83"/>
        <v>0</v>
      </c>
      <c r="H577" s="10">
        <f t="shared" si="83"/>
        <v>0</v>
      </c>
      <c r="I577" s="10">
        <f t="shared" si="83"/>
        <v>0</v>
      </c>
      <c r="J577" s="10">
        <f t="shared" si="83"/>
        <v>0</v>
      </c>
      <c r="K577" s="10">
        <f t="shared" si="83"/>
        <v>0</v>
      </c>
      <c r="L577" s="15">
        <f t="shared" si="83"/>
        <v>0</v>
      </c>
      <c r="M577" s="10">
        <f t="shared" si="83"/>
        <v>0</v>
      </c>
      <c r="N577" s="10">
        <f t="shared" si="83"/>
        <v>0</v>
      </c>
      <c r="O577" s="10">
        <f t="shared" si="83"/>
        <v>0</v>
      </c>
      <c r="P577" s="12" t="e">
        <f>L577-#REF!</f>
        <v>#REF!</v>
      </c>
    </row>
    <row r="578" spans="1:16" x14ac:dyDescent="0.25">
      <c r="A578" s="71"/>
      <c r="B578" s="71"/>
      <c r="C578" s="9" t="s">
        <v>7</v>
      </c>
      <c r="D578" s="10">
        <f t="shared" si="80"/>
        <v>62600.800000000003</v>
      </c>
      <c r="E578" s="10">
        <v>62600.800000000003</v>
      </c>
      <c r="F578" s="10">
        <v>0</v>
      </c>
      <c r="G578" s="10">
        <v>0</v>
      </c>
      <c r="H578" s="10">
        <v>0</v>
      </c>
      <c r="I578" s="10">
        <v>0</v>
      </c>
      <c r="J578" s="10">
        <v>0</v>
      </c>
      <c r="K578" s="10">
        <v>0</v>
      </c>
      <c r="L578" s="15">
        <v>0</v>
      </c>
      <c r="M578" s="10">
        <v>0</v>
      </c>
      <c r="N578" s="10">
        <v>0</v>
      </c>
      <c r="O578" s="10">
        <v>0</v>
      </c>
      <c r="P578" s="12" t="e">
        <f>L578-#REF!</f>
        <v>#REF!</v>
      </c>
    </row>
    <row r="579" spans="1:16" ht="24" x14ac:dyDescent="0.25">
      <c r="A579" s="71"/>
      <c r="B579" s="71"/>
      <c r="C579" s="9" t="s">
        <v>8</v>
      </c>
      <c r="D579" s="10">
        <f t="shared" si="80"/>
        <v>0</v>
      </c>
      <c r="E579" s="10">
        <v>0</v>
      </c>
      <c r="F579" s="10">
        <v>0</v>
      </c>
      <c r="G579" s="10">
        <v>0</v>
      </c>
      <c r="H579" s="10">
        <v>0</v>
      </c>
      <c r="I579" s="10">
        <v>0</v>
      </c>
      <c r="J579" s="10">
        <v>0</v>
      </c>
      <c r="K579" s="10">
        <v>0</v>
      </c>
      <c r="L579" s="15">
        <v>0</v>
      </c>
      <c r="M579" s="10">
        <v>0</v>
      </c>
      <c r="N579" s="10">
        <v>0</v>
      </c>
      <c r="O579" s="10">
        <v>0</v>
      </c>
      <c r="P579" s="12" t="e">
        <f>L579-#REF!</f>
        <v>#REF!</v>
      </c>
    </row>
    <row r="580" spans="1:16" ht="24" x14ac:dyDescent="0.25">
      <c r="A580" s="71"/>
      <c r="B580" s="71"/>
      <c r="C580" s="9" t="s">
        <v>9</v>
      </c>
      <c r="D580" s="10">
        <f t="shared" si="80"/>
        <v>0</v>
      </c>
      <c r="E580" s="10">
        <v>0</v>
      </c>
      <c r="F580" s="10">
        <v>0</v>
      </c>
      <c r="G580" s="10">
        <v>0</v>
      </c>
      <c r="H580" s="10">
        <v>0</v>
      </c>
      <c r="I580" s="10">
        <v>0</v>
      </c>
      <c r="J580" s="10">
        <v>0</v>
      </c>
      <c r="K580" s="10">
        <v>0</v>
      </c>
      <c r="L580" s="15">
        <v>0</v>
      </c>
      <c r="M580" s="10">
        <v>0</v>
      </c>
      <c r="N580" s="10">
        <v>0</v>
      </c>
      <c r="O580" s="10">
        <v>0</v>
      </c>
      <c r="P580" s="12" t="e">
        <f>L580-#REF!</f>
        <v>#REF!</v>
      </c>
    </row>
    <row r="581" spans="1:16" ht="36" x14ac:dyDescent="0.25">
      <c r="A581" s="71"/>
      <c r="B581" s="71"/>
      <c r="C581" s="9" t="s">
        <v>10</v>
      </c>
      <c r="D581" s="10">
        <f t="shared" si="80"/>
        <v>0</v>
      </c>
      <c r="E581" s="10">
        <v>0</v>
      </c>
      <c r="F581" s="10">
        <v>0</v>
      </c>
      <c r="G581" s="10">
        <v>0</v>
      </c>
      <c r="H581" s="10">
        <v>0</v>
      </c>
      <c r="I581" s="10">
        <v>0</v>
      </c>
      <c r="J581" s="10">
        <v>0</v>
      </c>
      <c r="K581" s="10">
        <v>0</v>
      </c>
      <c r="L581" s="15">
        <v>0</v>
      </c>
      <c r="M581" s="10">
        <v>0</v>
      </c>
      <c r="N581" s="10">
        <v>0</v>
      </c>
      <c r="O581" s="10">
        <v>0</v>
      </c>
      <c r="P581" s="12" t="e">
        <f>L581-#REF!</f>
        <v>#REF!</v>
      </c>
    </row>
    <row r="582" spans="1:16" x14ac:dyDescent="0.25">
      <c r="A582" s="9"/>
      <c r="B582" s="9"/>
      <c r="C582" s="9"/>
      <c r="D582" s="10">
        <f t="shared" si="80"/>
        <v>0</v>
      </c>
      <c r="E582" s="10"/>
      <c r="F582" s="10"/>
      <c r="G582" s="10"/>
      <c r="H582" s="10"/>
      <c r="I582" s="10"/>
      <c r="J582" s="10"/>
      <c r="K582" s="10"/>
      <c r="L582" s="15"/>
      <c r="M582" s="10"/>
      <c r="N582" s="10"/>
      <c r="O582" s="10"/>
      <c r="P582" s="12" t="e">
        <f>L582-#REF!</f>
        <v>#REF!</v>
      </c>
    </row>
    <row r="583" spans="1:16" x14ac:dyDescent="0.25">
      <c r="A583" s="71" t="s">
        <v>89</v>
      </c>
      <c r="B583" s="71" t="s">
        <v>13</v>
      </c>
      <c r="C583" s="9" t="s">
        <v>6</v>
      </c>
      <c r="D583" s="10">
        <f t="shared" si="80"/>
        <v>21200</v>
      </c>
      <c r="E583" s="10">
        <f>E584+E585+E586+E587+E588</f>
        <v>21200</v>
      </c>
      <c r="F583" s="10">
        <f t="shared" ref="F583:O583" si="84">F584+F585+F586+F587+F588</f>
        <v>0</v>
      </c>
      <c r="G583" s="10">
        <f t="shared" si="84"/>
        <v>0</v>
      </c>
      <c r="H583" s="10">
        <f t="shared" si="84"/>
        <v>0</v>
      </c>
      <c r="I583" s="10">
        <f t="shared" si="84"/>
        <v>0</v>
      </c>
      <c r="J583" s="10">
        <f t="shared" si="84"/>
        <v>0</v>
      </c>
      <c r="K583" s="10">
        <f t="shared" si="84"/>
        <v>0</v>
      </c>
      <c r="L583" s="15">
        <f t="shared" si="84"/>
        <v>0</v>
      </c>
      <c r="M583" s="10">
        <f t="shared" si="84"/>
        <v>0</v>
      </c>
      <c r="N583" s="10">
        <f t="shared" si="84"/>
        <v>0</v>
      </c>
      <c r="O583" s="10">
        <f t="shared" si="84"/>
        <v>0</v>
      </c>
      <c r="P583" s="12" t="e">
        <f>L583-#REF!</f>
        <v>#REF!</v>
      </c>
    </row>
    <row r="584" spans="1:16" x14ac:dyDescent="0.25">
      <c r="A584" s="71"/>
      <c r="B584" s="71"/>
      <c r="C584" s="9" t="s">
        <v>7</v>
      </c>
      <c r="D584" s="10">
        <f t="shared" si="80"/>
        <v>3200</v>
      </c>
      <c r="E584" s="10">
        <v>3200</v>
      </c>
      <c r="F584" s="10">
        <v>0</v>
      </c>
      <c r="G584" s="10">
        <v>0</v>
      </c>
      <c r="H584" s="10">
        <v>0</v>
      </c>
      <c r="I584" s="10">
        <v>0</v>
      </c>
      <c r="J584" s="10">
        <v>0</v>
      </c>
      <c r="K584" s="10">
        <v>0</v>
      </c>
      <c r="L584" s="15">
        <v>0</v>
      </c>
      <c r="M584" s="10">
        <v>0</v>
      </c>
      <c r="N584" s="10">
        <v>0</v>
      </c>
      <c r="O584" s="10">
        <v>0</v>
      </c>
      <c r="P584" s="12" t="e">
        <f>L584-#REF!</f>
        <v>#REF!</v>
      </c>
    </row>
    <row r="585" spans="1:16" ht="24" x14ac:dyDescent="0.25">
      <c r="A585" s="71"/>
      <c r="B585" s="71"/>
      <c r="C585" s="9" t="s">
        <v>8</v>
      </c>
      <c r="D585" s="10">
        <f t="shared" si="80"/>
        <v>18000</v>
      </c>
      <c r="E585" s="10">
        <v>18000</v>
      </c>
      <c r="F585" s="10">
        <v>0</v>
      </c>
      <c r="G585" s="10">
        <v>0</v>
      </c>
      <c r="H585" s="10">
        <v>0</v>
      </c>
      <c r="I585" s="10">
        <v>0</v>
      </c>
      <c r="J585" s="10">
        <v>0</v>
      </c>
      <c r="K585" s="10">
        <v>0</v>
      </c>
      <c r="L585" s="15">
        <v>0</v>
      </c>
      <c r="M585" s="10">
        <v>0</v>
      </c>
      <c r="N585" s="10">
        <v>0</v>
      </c>
      <c r="O585" s="10">
        <v>0</v>
      </c>
      <c r="P585" s="12" t="e">
        <f>L585-#REF!</f>
        <v>#REF!</v>
      </c>
    </row>
    <row r="586" spans="1:16" ht="24" x14ac:dyDescent="0.25">
      <c r="A586" s="71"/>
      <c r="B586" s="71"/>
      <c r="C586" s="9" t="s">
        <v>9</v>
      </c>
      <c r="D586" s="10">
        <f t="shared" si="80"/>
        <v>0</v>
      </c>
      <c r="E586" s="10">
        <v>0</v>
      </c>
      <c r="F586" s="10">
        <v>0</v>
      </c>
      <c r="G586" s="10">
        <v>0</v>
      </c>
      <c r="H586" s="10">
        <v>0</v>
      </c>
      <c r="I586" s="10">
        <v>0</v>
      </c>
      <c r="J586" s="10">
        <v>0</v>
      </c>
      <c r="K586" s="10">
        <v>0</v>
      </c>
      <c r="L586" s="15">
        <v>0</v>
      </c>
      <c r="M586" s="10">
        <v>0</v>
      </c>
      <c r="N586" s="10">
        <v>0</v>
      </c>
      <c r="O586" s="10">
        <v>0</v>
      </c>
      <c r="P586" s="12" t="e">
        <f>L586-#REF!</f>
        <v>#REF!</v>
      </c>
    </row>
    <row r="587" spans="1:16" ht="36" x14ac:dyDescent="0.25">
      <c r="A587" s="71"/>
      <c r="B587" s="71"/>
      <c r="C587" s="9" t="s">
        <v>10</v>
      </c>
      <c r="D587" s="10">
        <f t="shared" si="80"/>
        <v>0</v>
      </c>
      <c r="E587" s="10">
        <v>0</v>
      </c>
      <c r="F587" s="10">
        <v>0</v>
      </c>
      <c r="G587" s="10">
        <v>0</v>
      </c>
      <c r="H587" s="10">
        <v>0</v>
      </c>
      <c r="I587" s="10">
        <v>0</v>
      </c>
      <c r="J587" s="10">
        <v>0</v>
      </c>
      <c r="K587" s="10">
        <v>0</v>
      </c>
      <c r="L587" s="15">
        <v>0</v>
      </c>
      <c r="M587" s="10">
        <v>0</v>
      </c>
      <c r="N587" s="10">
        <v>0</v>
      </c>
      <c r="O587" s="10">
        <v>0</v>
      </c>
      <c r="P587" s="12" t="e">
        <f>L587-#REF!</f>
        <v>#REF!</v>
      </c>
    </row>
    <row r="588" spans="1:16" x14ac:dyDescent="0.25">
      <c r="A588" s="9"/>
      <c r="B588" s="9"/>
      <c r="C588" s="9"/>
      <c r="D588" s="10">
        <f t="shared" si="80"/>
        <v>0</v>
      </c>
      <c r="E588" s="10"/>
      <c r="F588" s="10"/>
      <c r="G588" s="10"/>
      <c r="H588" s="10"/>
      <c r="I588" s="10"/>
      <c r="J588" s="10"/>
      <c r="K588" s="10"/>
      <c r="L588" s="15"/>
      <c r="M588" s="10"/>
      <c r="N588" s="10"/>
      <c r="O588" s="10"/>
      <c r="P588" s="12" t="e">
        <f>L588-#REF!</f>
        <v>#REF!</v>
      </c>
    </row>
    <row r="589" spans="1:16" x14ac:dyDescent="0.25">
      <c r="A589" s="71" t="s">
        <v>90</v>
      </c>
      <c r="B589" s="71" t="s">
        <v>21</v>
      </c>
      <c r="C589" s="4" t="s">
        <v>6</v>
      </c>
      <c r="D589" s="10">
        <f t="shared" si="80"/>
        <v>305811</v>
      </c>
      <c r="E589" s="10">
        <f>E590+E591+E592+E593+E594</f>
        <v>0</v>
      </c>
      <c r="F589" s="10">
        <f t="shared" ref="F589:O589" si="85">F590+F591+F592+F593+F594</f>
        <v>0</v>
      </c>
      <c r="G589" s="10">
        <f t="shared" si="85"/>
        <v>0</v>
      </c>
      <c r="H589" s="10">
        <f t="shared" si="85"/>
        <v>49042</v>
      </c>
      <c r="I589" s="10">
        <f t="shared" si="85"/>
        <v>47678.799999999996</v>
      </c>
      <c r="J589" s="10">
        <f t="shared" si="85"/>
        <v>47678.799999999996</v>
      </c>
      <c r="K589" s="10">
        <f t="shared" si="85"/>
        <v>46921.9</v>
      </c>
      <c r="L589" s="15">
        <f t="shared" si="85"/>
        <v>40836.1</v>
      </c>
      <c r="M589" s="10">
        <f t="shared" si="85"/>
        <v>36826.699999999997</v>
      </c>
      <c r="N589" s="10">
        <f t="shared" si="85"/>
        <v>36826.699999999997</v>
      </c>
      <c r="O589" s="10">
        <f t="shared" si="85"/>
        <v>0</v>
      </c>
      <c r="P589" s="12" t="e">
        <f>L589-#REF!</f>
        <v>#REF!</v>
      </c>
    </row>
    <row r="590" spans="1:16" x14ac:dyDescent="0.25">
      <c r="A590" s="71"/>
      <c r="B590" s="71"/>
      <c r="C590" s="4" t="s">
        <v>7</v>
      </c>
      <c r="D590" s="10">
        <f t="shared" si="80"/>
        <v>36091.9</v>
      </c>
      <c r="E590" s="10">
        <v>0</v>
      </c>
      <c r="F590" s="10">
        <v>0</v>
      </c>
      <c r="G590" s="10">
        <v>0</v>
      </c>
      <c r="H590" s="10">
        <v>7847.1</v>
      </c>
      <c r="I590" s="10">
        <v>5244.7</v>
      </c>
      <c r="J590" s="10">
        <v>5244.7</v>
      </c>
      <c r="K590" s="10">
        <v>5161.3999999999996</v>
      </c>
      <c r="L590" s="15">
        <v>4492</v>
      </c>
      <c r="M590" s="10">
        <f>4057-6</f>
        <v>4051</v>
      </c>
      <c r="N590" s="10">
        <f>4057-6</f>
        <v>4051</v>
      </c>
      <c r="O590" s="10">
        <v>0</v>
      </c>
      <c r="P590" s="12" t="e">
        <f>L590-#REF!</f>
        <v>#REF!</v>
      </c>
    </row>
    <row r="591" spans="1:16" ht="24" x14ac:dyDescent="0.25">
      <c r="A591" s="71"/>
      <c r="B591" s="71"/>
      <c r="C591" s="4" t="s">
        <v>8</v>
      </c>
      <c r="D591" s="10">
        <f t="shared" si="80"/>
        <v>269719.10000000003</v>
      </c>
      <c r="E591" s="10">
        <v>0</v>
      </c>
      <c r="F591" s="10">
        <v>0</v>
      </c>
      <c r="G591" s="10">
        <v>0</v>
      </c>
      <c r="H591" s="10">
        <v>41194.9</v>
      </c>
      <c r="I591" s="10">
        <v>42434.1</v>
      </c>
      <c r="J591" s="10">
        <v>42434.1</v>
      </c>
      <c r="K591" s="10">
        <v>41760.5</v>
      </c>
      <c r="L591" s="15">
        <v>36344.1</v>
      </c>
      <c r="M591" s="10">
        <v>32775.699999999997</v>
      </c>
      <c r="N591" s="10">
        <v>32775.699999999997</v>
      </c>
      <c r="O591" s="10">
        <v>0</v>
      </c>
      <c r="P591" s="12" t="e">
        <f>L591-#REF!</f>
        <v>#REF!</v>
      </c>
    </row>
    <row r="592" spans="1:16" ht="24" x14ac:dyDescent="0.25">
      <c r="A592" s="71"/>
      <c r="B592" s="71"/>
      <c r="C592" s="4" t="s">
        <v>9</v>
      </c>
      <c r="D592" s="10">
        <f t="shared" si="80"/>
        <v>0</v>
      </c>
      <c r="E592" s="10">
        <v>0</v>
      </c>
      <c r="F592" s="10">
        <v>0</v>
      </c>
      <c r="G592" s="10">
        <v>0</v>
      </c>
      <c r="H592" s="10">
        <v>0</v>
      </c>
      <c r="I592" s="10">
        <v>0</v>
      </c>
      <c r="J592" s="10">
        <v>0</v>
      </c>
      <c r="K592" s="10">
        <v>0</v>
      </c>
      <c r="L592" s="15">
        <v>0</v>
      </c>
      <c r="M592" s="10">
        <v>0</v>
      </c>
      <c r="N592" s="10">
        <v>0</v>
      </c>
      <c r="O592" s="10">
        <v>0</v>
      </c>
      <c r="P592" s="12" t="e">
        <f>L592-#REF!</f>
        <v>#REF!</v>
      </c>
    </row>
    <row r="593" spans="1:16" ht="36" x14ac:dyDescent="0.25">
      <c r="A593" s="71"/>
      <c r="B593" s="71"/>
      <c r="C593" s="4" t="s">
        <v>10</v>
      </c>
      <c r="D593" s="10">
        <f t="shared" si="80"/>
        <v>0</v>
      </c>
      <c r="E593" s="10">
        <v>0</v>
      </c>
      <c r="F593" s="10">
        <v>0</v>
      </c>
      <c r="G593" s="10">
        <v>0</v>
      </c>
      <c r="H593" s="10">
        <v>0</v>
      </c>
      <c r="I593" s="10">
        <v>0</v>
      </c>
      <c r="J593" s="10">
        <v>0</v>
      </c>
      <c r="K593" s="10">
        <v>0</v>
      </c>
      <c r="L593" s="15">
        <v>0</v>
      </c>
      <c r="M593" s="10">
        <v>0</v>
      </c>
      <c r="N593" s="10">
        <v>0</v>
      </c>
      <c r="O593" s="10">
        <v>0</v>
      </c>
      <c r="P593" s="12" t="e">
        <f>L593-#REF!</f>
        <v>#REF!</v>
      </c>
    </row>
    <row r="594" spans="1:16" x14ac:dyDescent="0.25">
      <c r="A594" s="9"/>
      <c r="B594" s="9"/>
      <c r="C594" s="4"/>
      <c r="D594" s="10">
        <f t="shared" si="80"/>
        <v>0</v>
      </c>
      <c r="E594" s="10"/>
      <c r="F594" s="10"/>
      <c r="G594" s="10"/>
      <c r="H594" s="10"/>
      <c r="I594" s="10"/>
      <c r="J594" s="10"/>
      <c r="K594" s="10"/>
      <c r="L594" s="15"/>
      <c r="M594" s="10"/>
      <c r="N594" s="10"/>
      <c r="O594" s="10"/>
      <c r="P594" s="12" t="e">
        <f>L594-#REF!</f>
        <v>#REF!</v>
      </c>
    </row>
    <row r="595" spans="1:16" x14ac:dyDescent="0.25">
      <c r="A595" s="71" t="s">
        <v>91</v>
      </c>
      <c r="B595" s="71" t="s">
        <v>92</v>
      </c>
      <c r="C595" s="9" t="s">
        <v>6</v>
      </c>
      <c r="D595" s="10">
        <f t="shared" si="80"/>
        <v>618380.30000000005</v>
      </c>
      <c r="E595" s="10">
        <f>E596+E597+E598+E599+E600</f>
        <v>0</v>
      </c>
      <c r="F595" s="10">
        <f t="shared" ref="F595:O595" si="86">F596+F597+F598+F599+F600</f>
        <v>0</v>
      </c>
      <c r="G595" s="10">
        <f t="shared" si="86"/>
        <v>0</v>
      </c>
      <c r="H595" s="10">
        <f t="shared" si="86"/>
        <v>400000</v>
      </c>
      <c r="I595" s="10">
        <f t="shared" si="86"/>
        <v>218380.3</v>
      </c>
      <c r="J595" s="10">
        <f t="shared" si="86"/>
        <v>0</v>
      </c>
      <c r="K595" s="10">
        <f t="shared" si="86"/>
        <v>0</v>
      </c>
      <c r="L595" s="15">
        <f t="shared" si="86"/>
        <v>0</v>
      </c>
      <c r="M595" s="10">
        <f t="shared" si="86"/>
        <v>0</v>
      </c>
      <c r="N595" s="10">
        <f t="shared" si="86"/>
        <v>0</v>
      </c>
      <c r="O595" s="10">
        <f t="shared" si="86"/>
        <v>0</v>
      </c>
      <c r="P595" s="12" t="e">
        <f>L595-#REF!</f>
        <v>#REF!</v>
      </c>
    </row>
    <row r="596" spans="1:16" x14ac:dyDescent="0.25">
      <c r="A596" s="71"/>
      <c r="B596" s="71"/>
      <c r="C596" s="9" t="s">
        <v>7</v>
      </c>
      <c r="D596" s="10">
        <f t="shared" si="80"/>
        <v>300000</v>
      </c>
      <c r="E596" s="10">
        <v>0</v>
      </c>
      <c r="F596" s="10">
        <v>0</v>
      </c>
      <c r="G596" s="10">
        <v>0</v>
      </c>
      <c r="H596" s="10">
        <v>200000</v>
      </c>
      <c r="I596" s="10">
        <v>100000</v>
      </c>
      <c r="J596" s="10">
        <v>0</v>
      </c>
      <c r="K596" s="10">
        <v>0</v>
      </c>
      <c r="L596" s="15">
        <v>0</v>
      </c>
      <c r="M596" s="10">
        <v>0</v>
      </c>
      <c r="N596" s="10">
        <v>0</v>
      </c>
      <c r="O596" s="10">
        <v>0</v>
      </c>
      <c r="P596" s="12" t="e">
        <f>L596-#REF!</f>
        <v>#REF!</v>
      </c>
    </row>
    <row r="597" spans="1:16" ht="24" x14ac:dyDescent="0.25">
      <c r="A597" s="71"/>
      <c r="B597" s="71"/>
      <c r="C597" s="9" t="s">
        <v>8</v>
      </c>
      <c r="D597" s="10">
        <f t="shared" si="80"/>
        <v>0</v>
      </c>
      <c r="E597" s="10">
        <v>0</v>
      </c>
      <c r="F597" s="10">
        <v>0</v>
      </c>
      <c r="G597" s="10">
        <v>0</v>
      </c>
      <c r="H597" s="10">
        <v>0</v>
      </c>
      <c r="I597" s="10">
        <v>0</v>
      </c>
      <c r="J597" s="10">
        <v>0</v>
      </c>
      <c r="K597" s="10">
        <v>0</v>
      </c>
      <c r="L597" s="15">
        <v>0</v>
      </c>
      <c r="M597" s="10">
        <v>0</v>
      </c>
      <c r="N597" s="10">
        <v>0</v>
      </c>
      <c r="O597" s="10">
        <v>0</v>
      </c>
      <c r="P597" s="12" t="e">
        <f>L597-#REF!</f>
        <v>#REF!</v>
      </c>
    </row>
    <row r="598" spans="1:16" ht="24" x14ac:dyDescent="0.25">
      <c r="A598" s="71"/>
      <c r="B598" s="71"/>
      <c r="C598" s="9" t="s">
        <v>9</v>
      </c>
      <c r="D598" s="10">
        <f t="shared" si="80"/>
        <v>0</v>
      </c>
      <c r="E598" s="10">
        <v>0</v>
      </c>
      <c r="F598" s="10">
        <v>0</v>
      </c>
      <c r="G598" s="10">
        <v>0</v>
      </c>
      <c r="H598" s="10">
        <v>0</v>
      </c>
      <c r="I598" s="10">
        <v>0</v>
      </c>
      <c r="J598" s="10">
        <v>0</v>
      </c>
      <c r="K598" s="10">
        <v>0</v>
      </c>
      <c r="L598" s="15">
        <v>0</v>
      </c>
      <c r="M598" s="10">
        <v>0</v>
      </c>
      <c r="N598" s="10">
        <v>0</v>
      </c>
      <c r="O598" s="10">
        <v>0</v>
      </c>
      <c r="P598" s="12" t="e">
        <f>L598-#REF!</f>
        <v>#REF!</v>
      </c>
    </row>
    <row r="599" spans="1:16" ht="36" x14ac:dyDescent="0.25">
      <c r="A599" s="71"/>
      <c r="B599" s="71"/>
      <c r="C599" s="9" t="s">
        <v>10</v>
      </c>
      <c r="D599" s="10">
        <f t="shared" si="80"/>
        <v>118380.3</v>
      </c>
      <c r="E599" s="10">
        <v>0</v>
      </c>
      <c r="F599" s="10">
        <v>0</v>
      </c>
      <c r="G599" s="10">
        <v>0</v>
      </c>
      <c r="H599" s="10">
        <v>0</v>
      </c>
      <c r="I599" s="10">
        <v>118380.3</v>
      </c>
      <c r="J599" s="10">
        <v>0</v>
      </c>
      <c r="K599" s="10">
        <v>0</v>
      </c>
      <c r="L599" s="15">
        <v>0</v>
      </c>
      <c r="M599" s="10">
        <v>0</v>
      </c>
      <c r="N599" s="10">
        <v>0</v>
      </c>
      <c r="O599" s="10">
        <v>0</v>
      </c>
      <c r="P599" s="12" t="e">
        <f>L599-#REF!</f>
        <v>#REF!</v>
      </c>
    </row>
    <row r="600" spans="1:16" ht="72" x14ac:dyDescent="0.25">
      <c r="A600" s="71"/>
      <c r="B600" s="71"/>
      <c r="C600" s="9" t="s">
        <v>11</v>
      </c>
      <c r="D600" s="10">
        <f t="shared" si="80"/>
        <v>200000</v>
      </c>
      <c r="E600" s="10">
        <v>0</v>
      </c>
      <c r="F600" s="10">
        <v>0</v>
      </c>
      <c r="G600" s="10">
        <v>0</v>
      </c>
      <c r="H600" s="10">
        <v>200000</v>
      </c>
      <c r="I600" s="10">
        <v>0</v>
      </c>
      <c r="J600" s="10">
        <v>0</v>
      </c>
      <c r="K600" s="10">
        <v>0</v>
      </c>
      <c r="L600" s="15">
        <v>0</v>
      </c>
      <c r="M600" s="10">
        <v>0</v>
      </c>
      <c r="N600" s="10">
        <v>0</v>
      </c>
      <c r="O600" s="10">
        <v>0</v>
      </c>
      <c r="P600" s="12" t="e">
        <f>L600-#REF!</f>
        <v>#REF!</v>
      </c>
    </row>
    <row r="601" spans="1:16" x14ac:dyDescent="0.25">
      <c r="A601" s="71" t="s">
        <v>93</v>
      </c>
      <c r="B601" s="71" t="s">
        <v>94</v>
      </c>
      <c r="C601" s="9" t="s">
        <v>6</v>
      </c>
      <c r="D601" s="10">
        <f t="shared" si="80"/>
        <v>26329.200000000001</v>
      </c>
      <c r="E601" s="10">
        <f>E602+E603+E604+E605+E606</f>
        <v>0</v>
      </c>
      <c r="F601" s="10">
        <f t="shared" ref="F601:O601" si="87">F602+F603+F604+F605+F606</f>
        <v>0</v>
      </c>
      <c r="G601" s="10">
        <f t="shared" si="87"/>
        <v>0</v>
      </c>
      <c r="H601" s="10">
        <f t="shared" si="87"/>
        <v>26329.200000000001</v>
      </c>
      <c r="I601" s="10">
        <f t="shared" si="87"/>
        <v>0</v>
      </c>
      <c r="J601" s="10">
        <f t="shared" si="87"/>
        <v>0</v>
      </c>
      <c r="K601" s="10">
        <f t="shared" si="87"/>
        <v>0</v>
      </c>
      <c r="L601" s="15">
        <f t="shared" si="87"/>
        <v>0</v>
      </c>
      <c r="M601" s="10">
        <f t="shared" si="87"/>
        <v>0</v>
      </c>
      <c r="N601" s="10">
        <f t="shared" si="87"/>
        <v>0</v>
      </c>
      <c r="O601" s="10">
        <f t="shared" si="87"/>
        <v>0</v>
      </c>
      <c r="P601" s="12" t="e">
        <f>L601-#REF!</f>
        <v>#REF!</v>
      </c>
    </row>
    <row r="602" spans="1:16" x14ac:dyDescent="0.25">
      <c r="A602" s="71"/>
      <c r="B602" s="71"/>
      <c r="C602" s="9" t="s">
        <v>7</v>
      </c>
      <c r="D602" s="10">
        <f t="shared" si="80"/>
        <v>26329.200000000001</v>
      </c>
      <c r="E602" s="10">
        <v>0</v>
      </c>
      <c r="F602" s="10">
        <v>0</v>
      </c>
      <c r="G602" s="10">
        <v>0</v>
      </c>
      <c r="H602" s="10">
        <v>26329.200000000001</v>
      </c>
      <c r="I602" s="10">
        <v>0</v>
      </c>
      <c r="J602" s="10">
        <v>0</v>
      </c>
      <c r="K602" s="10">
        <v>0</v>
      </c>
      <c r="L602" s="15">
        <v>0</v>
      </c>
      <c r="M602" s="10">
        <v>0</v>
      </c>
      <c r="N602" s="10">
        <v>0</v>
      </c>
      <c r="O602" s="10">
        <v>0</v>
      </c>
      <c r="P602" s="12" t="e">
        <f>L602-#REF!</f>
        <v>#REF!</v>
      </c>
    </row>
    <row r="603" spans="1:16" ht="24" x14ac:dyDescent="0.25">
      <c r="A603" s="71"/>
      <c r="B603" s="71"/>
      <c r="C603" s="9" t="s">
        <v>8</v>
      </c>
      <c r="D603" s="10">
        <f t="shared" si="80"/>
        <v>0</v>
      </c>
      <c r="E603" s="10">
        <v>0</v>
      </c>
      <c r="F603" s="10">
        <v>0</v>
      </c>
      <c r="G603" s="10">
        <v>0</v>
      </c>
      <c r="H603" s="9"/>
      <c r="I603" s="10">
        <v>0</v>
      </c>
      <c r="J603" s="10">
        <v>0</v>
      </c>
      <c r="K603" s="10">
        <v>0</v>
      </c>
      <c r="L603" s="15">
        <v>0</v>
      </c>
      <c r="M603" s="10">
        <v>0</v>
      </c>
      <c r="N603" s="10">
        <v>0</v>
      </c>
      <c r="O603" s="10">
        <v>0</v>
      </c>
      <c r="P603" s="12" t="e">
        <f>L603-#REF!</f>
        <v>#REF!</v>
      </c>
    </row>
    <row r="604" spans="1:16" ht="24" x14ac:dyDescent="0.25">
      <c r="A604" s="71"/>
      <c r="B604" s="71"/>
      <c r="C604" s="9" t="s">
        <v>9</v>
      </c>
      <c r="D604" s="10">
        <f t="shared" si="80"/>
        <v>0</v>
      </c>
      <c r="E604" s="10">
        <v>0</v>
      </c>
      <c r="F604" s="10">
        <v>0</v>
      </c>
      <c r="G604" s="10">
        <v>0</v>
      </c>
      <c r="H604" s="10">
        <v>0</v>
      </c>
      <c r="I604" s="10">
        <v>0</v>
      </c>
      <c r="J604" s="10">
        <v>0</v>
      </c>
      <c r="K604" s="10">
        <v>0</v>
      </c>
      <c r="L604" s="15">
        <v>0</v>
      </c>
      <c r="M604" s="10">
        <v>0</v>
      </c>
      <c r="N604" s="10">
        <v>0</v>
      </c>
      <c r="O604" s="10">
        <v>0</v>
      </c>
      <c r="P604" s="12" t="e">
        <f>L604-#REF!</f>
        <v>#REF!</v>
      </c>
    </row>
    <row r="605" spans="1:16" ht="36" x14ac:dyDescent="0.25">
      <c r="A605" s="71"/>
      <c r="B605" s="71"/>
      <c r="C605" s="9" t="s">
        <v>10</v>
      </c>
      <c r="D605" s="10">
        <f t="shared" si="80"/>
        <v>0</v>
      </c>
      <c r="E605" s="10">
        <v>0</v>
      </c>
      <c r="F605" s="10">
        <v>0</v>
      </c>
      <c r="G605" s="10">
        <v>0</v>
      </c>
      <c r="H605" s="10">
        <v>0</v>
      </c>
      <c r="I605" s="10">
        <v>0</v>
      </c>
      <c r="J605" s="10">
        <v>0</v>
      </c>
      <c r="K605" s="10">
        <v>0</v>
      </c>
      <c r="L605" s="15">
        <v>0</v>
      </c>
      <c r="M605" s="10">
        <v>0</v>
      </c>
      <c r="N605" s="10">
        <v>0</v>
      </c>
      <c r="O605" s="10">
        <v>0</v>
      </c>
      <c r="P605" s="12" t="e">
        <f>L605-#REF!</f>
        <v>#REF!</v>
      </c>
    </row>
    <row r="606" spans="1:16" x14ac:dyDescent="0.25">
      <c r="A606" s="9"/>
      <c r="B606" s="9"/>
      <c r="C606" s="9"/>
      <c r="D606" s="10">
        <f t="shared" si="80"/>
        <v>0</v>
      </c>
      <c r="E606" s="10"/>
      <c r="F606" s="10"/>
      <c r="G606" s="10"/>
      <c r="H606" s="10"/>
      <c r="I606" s="10"/>
      <c r="J606" s="10"/>
      <c r="K606" s="10"/>
      <c r="L606" s="15"/>
      <c r="M606" s="10"/>
      <c r="N606" s="10"/>
      <c r="O606" s="10"/>
      <c r="P606" s="12" t="e">
        <f>L606-#REF!</f>
        <v>#REF!</v>
      </c>
    </row>
    <row r="607" spans="1:16" x14ac:dyDescent="0.25">
      <c r="A607" s="71" t="s">
        <v>95</v>
      </c>
      <c r="B607" s="71" t="s">
        <v>15</v>
      </c>
      <c r="C607" s="9" t="s">
        <v>6</v>
      </c>
      <c r="D607" s="10">
        <f t="shared" si="80"/>
        <v>146594.79999999999</v>
      </c>
      <c r="E607" s="10">
        <f>E608+E609+E610+E611+E612</f>
        <v>0</v>
      </c>
      <c r="F607" s="10">
        <f t="shared" ref="F607:O607" si="88">F608+F609+F610+F611+F612</f>
        <v>0</v>
      </c>
      <c r="G607" s="10">
        <f t="shared" si="88"/>
        <v>0</v>
      </c>
      <c r="H607" s="10">
        <f t="shared" si="88"/>
        <v>524.79999999999995</v>
      </c>
      <c r="I607" s="10">
        <f t="shared" si="88"/>
        <v>146070</v>
      </c>
      <c r="J607" s="10">
        <f t="shared" si="88"/>
        <v>0</v>
      </c>
      <c r="K607" s="10">
        <f t="shared" si="88"/>
        <v>0</v>
      </c>
      <c r="L607" s="15">
        <f t="shared" si="88"/>
        <v>0</v>
      </c>
      <c r="M607" s="10">
        <f t="shared" si="88"/>
        <v>0</v>
      </c>
      <c r="N607" s="10">
        <f t="shared" si="88"/>
        <v>0</v>
      </c>
      <c r="O607" s="10">
        <f t="shared" si="88"/>
        <v>0</v>
      </c>
      <c r="P607" s="12" t="e">
        <f>L607-#REF!</f>
        <v>#REF!</v>
      </c>
    </row>
    <row r="608" spans="1:16" x14ac:dyDescent="0.25">
      <c r="A608" s="71"/>
      <c r="B608" s="71"/>
      <c r="C608" s="9" t="s">
        <v>7</v>
      </c>
      <c r="D608" s="10">
        <f t="shared" si="80"/>
        <v>16594.8</v>
      </c>
      <c r="E608" s="10">
        <v>0</v>
      </c>
      <c r="F608" s="10">
        <v>0</v>
      </c>
      <c r="G608" s="10">
        <v>0</v>
      </c>
      <c r="H608" s="10">
        <v>524.79999999999995</v>
      </c>
      <c r="I608" s="10">
        <v>16070</v>
      </c>
      <c r="J608" s="10">
        <v>0</v>
      </c>
      <c r="K608" s="10">
        <v>0</v>
      </c>
      <c r="L608" s="15">
        <v>0</v>
      </c>
      <c r="M608" s="10">
        <v>0</v>
      </c>
      <c r="N608" s="10">
        <v>0</v>
      </c>
      <c r="O608" s="10">
        <v>0</v>
      </c>
      <c r="P608" s="12" t="e">
        <f>L608-#REF!</f>
        <v>#REF!</v>
      </c>
    </row>
    <row r="609" spans="1:16" ht="24" x14ac:dyDescent="0.25">
      <c r="A609" s="71"/>
      <c r="B609" s="71"/>
      <c r="C609" s="9" t="s">
        <v>8</v>
      </c>
      <c r="D609" s="10">
        <f t="shared" si="80"/>
        <v>130000</v>
      </c>
      <c r="E609" s="10">
        <v>0</v>
      </c>
      <c r="F609" s="10">
        <v>0</v>
      </c>
      <c r="G609" s="10">
        <v>0</v>
      </c>
      <c r="H609" s="10">
        <v>0</v>
      </c>
      <c r="I609" s="10">
        <v>130000</v>
      </c>
      <c r="J609" s="10">
        <v>0</v>
      </c>
      <c r="K609" s="10">
        <v>0</v>
      </c>
      <c r="L609" s="15">
        <v>0</v>
      </c>
      <c r="M609" s="10">
        <v>0</v>
      </c>
      <c r="N609" s="10">
        <v>0</v>
      </c>
      <c r="O609" s="10">
        <v>0</v>
      </c>
      <c r="P609" s="12" t="e">
        <f>L609-#REF!</f>
        <v>#REF!</v>
      </c>
    </row>
    <row r="610" spans="1:16" ht="24" x14ac:dyDescent="0.25">
      <c r="A610" s="71"/>
      <c r="B610" s="71"/>
      <c r="C610" s="9" t="s">
        <v>9</v>
      </c>
      <c r="D610" s="10">
        <f t="shared" si="80"/>
        <v>0</v>
      </c>
      <c r="E610" s="10">
        <v>0</v>
      </c>
      <c r="F610" s="10">
        <v>0</v>
      </c>
      <c r="G610" s="10">
        <v>0</v>
      </c>
      <c r="H610" s="10">
        <v>0</v>
      </c>
      <c r="I610" s="10">
        <v>0</v>
      </c>
      <c r="J610" s="10">
        <v>0</v>
      </c>
      <c r="K610" s="10">
        <v>0</v>
      </c>
      <c r="L610" s="15">
        <v>0</v>
      </c>
      <c r="M610" s="10">
        <v>0</v>
      </c>
      <c r="N610" s="10">
        <v>0</v>
      </c>
      <c r="O610" s="10">
        <v>0</v>
      </c>
      <c r="P610" s="12" t="e">
        <f>L610-#REF!</f>
        <v>#REF!</v>
      </c>
    </row>
    <row r="611" spans="1:16" ht="36" x14ac:dyDescent="0.25">
      <c r="A611" s="71"/>
      <c r="B611" s="71"/>
      <c r="C611" s="9" t="s">
        <v>10</v>
      </c>
      <c r="D611" s="10">
        <f t="shared" si="80"/>
        <v>0</v>
      </c>
      <c r="E611" s="10">
        <v>0</v>
      </c>
      <c r="F611" s="10">
        <v>0</v>
      </c>
      <c r="G611" s="10">
        <v>0</v>
      </c>
      <c r="H611" s="10">
        <v>0</v>
      </c>
      <c r="I611" s="10">
        <v>0</v>
      </c>
      <c r="J611" s="10">
        <v>0</v>
      </c>
      <c r="K611" s="10">
        <v>0</v>
      </c>
      <c r="L611" s="15">
        <v>0</v>
      </c>
      <c r="M611" s="10">
        <v>0</v>
      </c>
      <c r="N611" s="10">
        <v>0</v>
      </c>
      <c r="O611" s="10">
        <v>0</v>
      </c>
      <c r="P611" s="12" t="e">
        <f>L611-#REF!</f>
        <v>#REF!</v>
      </c>
    </row>
    <row r="612" spans="1:16" x14ac:dyDescent="0.25">
      <c r="A612" s="9"/>
      <c r="B612" s="9"/>
      <c r="C612" s="9"/>
      <c r="D612" s="10">
        <f t="shared" si="80"/>
        <v>0</v>
      </c>
      <c r="E612" s="10"/>
      <c r="F612" s="10"/>
      <c r="G612" s="10"/>
      <c r="H612" s="10"/>
      <c r="I612" s="10"/>
      <c r="J612" s="10"/>
      <c r="K612" s="10"/>
      <c r="L612" s="15"/>
      <c r="M612" s="10"/>
      <c r="N612" s="10"/>
      <c r="O612" s="10"/>
      <c r="P612" s="12" t="e">
        <f>L612-#REF!</f>
        <v>#REF!</v>
      </c>
    </row>
    <row r="613" spans="1:16" x14ac:dyDescent="0.25">
      <c r="A613" s="71" t="s">
        <v>96</v>
      </c>
      <c r="B613" s="71" t="s">
        <v>21</v>
      </c>
      <c r="C613" s="9" t="s">
        <v>6</v>
      </c>
      <c r="D613" s="10">
        <f t="shared" si="80"/>
        <v>352</v>
      </c>
      <c r="E613" s="10">
        <f>E614+E615+E616+E617+E618</f>
        <v>0</v>
      </c>
      <c r="F613" s="10">
        <f t="shared" ref="F613:O613" si="89">F614+F615+F616+F617+F618</f>
        <v>0</v>
      </c>
      <c r="G613" s="10">
        <f t="shared" si="89"/>
        <v>0</v>
      </c>
      <c r="H613" s="10">
        <f t="shared" si="89"/>
        <v>0</v>
      </c>
      <c r="I613" s="10">
        <f t="shared" si="89"/>
        <v>352</v>
      </c>
      <c r="J613" s="10">
        <f t="shared" si="89"/>
        <v>0</v>
      </c>
      <c r="K613" s="10">
        <f t="shared" si="89"/>
        <v>0</v>
      </c>
      <c r="L613" s="15">
        <f t="shared" si="89"/>
        <v>0</v>
      </c>
      <c r="M613" s="10">
        <f t="shared" si="89"/>
        <v>0</v>
      </c>
      <c r="N613" s="10">
        <f t="shared" si="89"/>
        <v>0</v>
      </c>
      <c r="O613" s="10">
        <f t="shared" si="89"/>
        <v>0</v>
      </c>
      <c r="P613" s="12" t="e">
        <f>L613-#REF!</f>
        <v>#REF!</v>
      </c>
    </row>
    <row r="614" spans="1:16" x14ac:dyDescent="0.25">
      <c r="A614" s="71"/>
      <c r="B614" s="71"/>
      <c r="C614" s="9" t="s">
        <v>7</v>
      </c>
      <c r="D614" s="10">
        <f t="shared" si="80"/>
        <v>38.700000000000003</v>
      </c>
      <c r="E614" s="10">
        <v>0</v>
      </c>
      <c r="F614" s="10">
        <v>0</v>
      </c>
      <c r="G614" s="10">
        <v>0</v>
      </c>
      <c r="H614" s="10">
        <v>0</v>
      </c>
      <c r="I614" s="10">
        <v>38.700000000000003</v>
      </c>
      <c r="J614" s="10">
        <v>0</v>
      </c>
      <c r="K614" s="10">
        <v>0</v>
      </c>
      <c r="L614" s="15">
        <v>0</v>
      </c>
      <c r="M614" s="10">
        <v>0</v>
      </c>
      <c r="N614" s="10">
        <v>0</v>
      </c>
      <c r="O614" s="10">
        <v>0</v>
      </c>
      <c r="P614" s="12" t="e">
        <f>L614-#REF!</f>
        <v>#REF!</v>
      </c>
    </row>
    <row r="615" spans="1:16" ht="24" x14ac:dyDescent="0.25">
      <c r="A615" s="71"/>
      <c r="B615" s="71"/>
      <c r="C615" s="9" t="s">
        <v>8</v>
      </c>
      <c r="D615" s="10">
        <f t="shared" si="80"/>
        <v>313.3</v>
      </c>
      <c r="E615" s="10">
        <v>0</v>
      </c>
      <c r="F615" s="10">
        <v>0</v>
      </c>
      <c r="G615" s="10">
        <v>0</v>
      </c>
      <c r="H615" s="10">
        <v>0</v>
      </c>
      <c r="I615" s="10">
        <v>313.3</v>
      </c>
      <c r="J615" s="10">
        <v>0</v>
      </c>
      <c r="K615" s="10">
        <v>0</v>
      </c>
      <c r="L615" s="15">
        <v>0</v>
      </c>
      <c r="M615" s="10">
        <v>0</v>
      </c>
      <c r="N615" s="10">
        <v>0</v>
      </c>
      <c r="O615" s="10">
        <v>0</v>
      </c>
      <c r="P615" s="12" t="e">
        <f>L615-#REF!</f>
        <v>#REF!</v>
      </c>
    </row>
    <row r="616" spans="1:16" ht="24" x14ac:dyDescent="0.25">
      <c r="A616" s="71"/>
      <c r="B616" s="71"/>
      <c r="C616" s="9" t="s">
        <v>9</v>
      </c>
      <c r="D616" s="10">
        <f t="shared" si="80"/>
        <v>0</v>
      </c>
      <c r="E616" s="10">
        <v>0</v>
      </c>
      <c r="F616" s="10">
        <v>0</v>
      </c>
      <c r="G616" s="10">
        <v>0</v>
      </c>
      <c r="H616" s="10">
        <v>0</v>
      </c>
      <c r="I616" s="10">
        <v>0</v>
      </c>
      <c r="J616" s="10">
        <v>0</v>
      </c>
      <c r="K616" s="10">
        <v>0</v>
      </c>
      <c r="L616" s="15">
        <v>0</v>
      </c>
      <c r="M616" s="10">
        <v>0</v>
      </c>
      <c r="N616" s="10">
        <v>0</v>
      </c>
      <c r="O616" s="10">
        <v>0</v>
      </c>
      <c r="P616" s="12" t="e">
        <f>L616-#REF!</f>
        <v>#REF!</v>
      </c>
    </row>
    <row r="617" spans="1:16" ht="36" x14ac:dyDescent="0.25">
      <c r="A617" s="71"/>
      <c r="B617" s="71"/>
      <c r="C617" s="9" t="s">
        <v>10</v>
      </c>
      <c r="D617" s="10">
        <f t="shared" si="80"/>
        <v>0</v>
      </c>
      <c r="E617" s="10">
        <v>0</v>
      </c>
      <c r="F617" s="10">
        <v>0</v>
      </c>
      <c r="G617" s="10">
        <v>0</v>
      </c>
      <c r="H617" s="10">
        <v>0</v>
      </c>
      <c r="I617" s="10">
        <v>0</v>
      </c>
      <c r="J617" s="10">
        <v>0</v>
      </c>
      <c r="K617" s="10">
        <v>0</v>
      </c>
      <c r="L617" s="15">
        <v>0</v>
      </c>
      <c r="M617" s="10">
        <v>0</v>
      </c>
      <c r="N617" s="10">
        <v>0</v>
      </c>
      <c r="O617" s="10">
        <v>0</v>
      </c>
      <c r="P617" s="12" t="e">
        <f>L617-#REF!</f>
        <v>#REF!</v>
      </c>
    </row>
    <row r="618" spans="1:16" x14ac:dyDescent="0.25">
      <c r="A618" s="9"/>
      <c r="B618" s="9"/>
      <c r="C618" s="9"/>
      <c r="D618" s="10">
        <f t="shared" si="80"/>
        <v>0</v>
      </c>
      <c r="E618" s="10"/>
      <c r="F618" s="10"/>
      <c r="G618" s="10"/>
      <c r="H618" s="10"/>
      <c r="I618" s="10"/>
      <c r="J618" s="10"/>
      <c r="K618" s="10"/>
      <c r="L618" s="15"/>
      <c r="M618" s="10"/>
      <c r="N618" s="10"/>
      <c r="O618" s="10"/>
      <c r="P618" s="12" t="e">
        <f>L618-#REF!</f>
        <v>#REF!</v>
      </c>
    </row>
    <row r="619" spans="1:16" x14ac:dyDescent="0.25">
      <c r="A619" s="71" t="s">
        <v>97</v>
      </c>
      <c r="B619" s="71" t="s">
        <v>21</v>
      </c>
      <c r="C619" s="9" t="s">
        <v>6</v>
      </c>
      <c r="D619" s="10">
        <f t="shared" si="80"/>
        <v>2664.4</v>
      </c>
      <c r="E619" s="10">
        <f>E620+E621+E622+E623+E624</f>
        <v>0</v>
      </c>
      <c r="F619" s="10">
        <f t="shared" ref="F619:O619" si="90">F620+F621+F622+F623+F624</f>
        <v>0</v>
      </c>
      <c r="G619" s="10">
        <f t="shared" si="90"/>
        <v>0</v>
      </c>
      <c r="H619" s="10">
        <f t="shared" si="90"/>
        <v>0</v>
      </c>
      <c r="I619" s="10">
        <f t="shared" si="90"/>
        <v>2664.4</v>
      </c>
      <c r="J619" s="10">
        <f t="shared" si="90"/>
        <v>0</v>
      </c>
      <c r="K619" s="10">
        <f t="shared" si="90"/>
        <v>0</v>
      </c>
      <c r="L619" s="15">
        <f t="shared" si="90"/>
        <v>0</v>
      </c>
      <c r="M619" s="10">
        <f t="shared" si="90"/>
        <v>0</v>
      </c>
      <c r="N619" s="10">
        <f t="shared" si="90"/>
        <v>0</v>
      </c>
      <c r="O619" s="10">
        <f t="shared" si="90"/>
        <v>0</v>
      </c>
      <c r="P619" s="12" t="e">
        <f>L619-#REF!</f>
        <v>#REF!</v>
      </c>
    </row>
    <row r="620" spans="1:16" x14ac:dyDescent="0.25">
      <c r="A620" s="71"/>
      <c r="B620" s="71"/>
      <c r="C620" s="9" t="s">
        <v>7</v>
      </c>
      <c r="D620" s="10">
        <f t="shared" si="80"/>
        <v>293.10000000000002</v>
      </c>
      <c r="E620" s="10">
        <v>0</v>
      </c>
      <c r="F620" s="10">
        <v>0</v>
      </c>
      <c r="G620" s="10">
        <v>0</v>
      </c>
      <c r="H620" s="10">
        <v>0</v>
      </c>
      <c r="I620" s="10">
        <v>293.10000000000002</v>
      </c>
      <c r="J620" s="10">
        <v>0</v>
      </c>
      <c r="K620" s="10">
        <v>0</v>
      </c>
      <c r="L620" s="15">
        <v>0</v>
      </c>
      <c r="M620" s="10">
        <v>0</v>
      </c>
      <c r="N620" s="10">
        <v>0</v>
      </c>
      <c r="O620" s="10">
        <v>0</v>
      </c>
      <c r="P620" s="12" t="e">
        <f>L620-#REF!</f>
        <v>#REF!</v>
      </c>
    </row>
    <row r="621" spans="1:16" ht="24" x14ac:dyDescent="0.25">
      <c r="A621" s="71"/>
      <c r="B621" s="71"/>
      <c r="C621" s="9" t="s">
        <v>8</v>
      </c>
      <c r="D621" s="10">
        <f t="shared" si="80"/>
        <v>2371.3000000000002</v>
      </c>
      <c r="E621" s="10">
        <v>0</v>
      </c>
      <c r="F621" s="10">
        <v>0</v>
      </c>
      <c r="G621" s="10">
        <v>0</v>
      </c>
      <c r="H621" s="10">
        <v>0</v>
      </c>
      <c r="I621" s="10">
        <v>2371.3000000000002</v>
      </c>
      <c r="J621" s="10">
        <v>0</v>
      </c>
      <c r="K621" s="10">
        <v>0</v>
      </c>
      <c r="L621" s="15">
        <v>0</v>
      </c>
      <c r="M621" s="10">
        <v>0</v>
      </c>
      <c r="N621" s="10">
        <v>0</v>
      </c>
      <c r="O621" s="10">
        <v>0</v>
      </c>
      <c r="P621" s="12" t="e">
        <f>L621-#REF!</f>
        <v>#REF!</v>
      </c>
    </row>
    <row r="622" spans="1:16" ht="24" x14ac:dyDescent="0.25">
      <c r="A622" s="71"/>
      <c r="B622" s="71"/>
      <c r="C622" s="9" t="s">
        <v>9</v>
      </c>
      <c r="D622" s="10">
        <f t="shared" si="80"/>
        <v>0</v>
      </c>
      <c r="E622" s="10">
        <v>0</v>
      </c>
      <c r="F622" s="10">
        <v>0</v>
      </c>
      <c r="G622" s="10">
        <v>0</v>
      </c>
      <c r="H622" s="10">
        <v>0</v>
      </c>
      <c r="I622" s="10">
        <v>0</v>
      </c>
      <c r="J622" s="10">
        <v>0</v>
      </c>
      <c r="K622" s="10">
        <v>0</v>
      </c>
      <c r="L622" s="15">
        <v>0</v>
      </c>
      <c r="M622" s="10">
        <v>0</v>
      </c>
      <c r="N622" s="10">
        <v>0</v>
      </c>
      <c r="O622" s="10">
        <v>0</v>
      </c>
      <c r="P622" s="12" t="e">
        <f>L622-#REF!</f>
        <v>#REF!</v>
      </c>
    </row>
    <row r="623" spans="1:16" ht="36" x14ac:dyDescent="0.25">
      <c r="A623" s="71"/>
      <c r="B623" s="71"/>
      <c r="C623" s="9" t="s">
        <v>10</v>
      </c>
      <c r="D623" s="10">
        <f t="shared" si="80"/>
        <v>0</v>
      </c>
      <c r="E623" s="10">
        <v>0</v>
      </c>
      <c r="F623" s="10">
        <v>0</v>
      </c>
      <c r="G623" s="10">
        <v>0</v>
      </c>
      <c r="H623" s="10">
        <v>0</v>
      </c>
      <c r="I623" s="10">
        <v>0</v>
      </c>
      <c r="J623" s="10">
        <v>0</v>
      </c>
      <c r="K623" s="10">
        <v>0</v>
      </c>
      <c r="L623" s="15">
        <v>0</v>
      </c>
      <c r="M623" s="10">
        <v>0</v>
      </c>
      <c r="N623" s="10">
        <v>0</v>
      </c>
      <c r="O623" s="10">
        <v>0</v>
      </c>
      <c r="P623" s="12" t="e">
        <f>L623-#REF!</f>
        <v>#REF!</v>
      </c>
    </row>
    <row r="624" spans="1:16" x14ac:dyDescent="0.25">
      <c r="A624" s="9"/>
      <c r="B624" s="9"/>
      <c r="C624" s="9"/>
      <c r="D624" s="10">
        <f t="shared" si="80"/>
        <v>0</v>
      </c>
      <c r="E624" s="10"/>
      <c r="F624" s="10"/>
      <c r="G624" s="10"/>
      <c r="H624" s="10"/>
      <c r="I624" s="10"/>
      <c r="J624" s="10"/>
      <c r="K624" s="10"/>
      <c r="L624" s="15"/>
      <c r="M624" s="10"/>
      <c r="N624" s="10"/>
      <c r="O624" s="10"/>
      <c r="P624" s="12" t="e">
        <f>L624-#REF!</f>
        <v>#REF!</v>
      </c>
    </row>
    <row r="625" spans="1:16" ht="15" customHeight="1" x14ac:dyDescent="0.25">
      <c r="A625" s="77" t="s">
        <v>98</v>
      </c>
      <c r="B625" s="71"/>
      <c r="C625" s="9" t="s">
        <v>6</v>
      </c>
      <c r="D625" s="20">
        <f t="shared" si="80"/>
        <v>277752.89999999997</v>
      </c>
      <c r="E625" s="10">
        <f t="shared" ref="E625:O629" si="91">E632+E638</f>
        <v>0</v>
      </c>
      <c r="F625" s="10">
        <f t="shared" si="91"/>
        <v>0</v>
      </c>
      <c r="G625" s="10">
        <f t="shared" si="91"/>
        <v>0</v>
      </c>
      <c r="H625" s="10">
        <f t="shared" si="91"/>
        <v>322.89999999999998</v>
      </c>
      <c r="I625" s="10">
        <f t="shared" si="91"/>
        <v>5500</v>
      </c>
      <c r="J625" s="10">
        <f t="shared" si="91"/>
        <v>4436.2</v>
      </c>
      <c r="K625" s="10">
        <f t="shared" si="91"/>
        <v>27000</v>
      </c>
      <c r="L625" s="20">
        <f>L632+L638+L643</f>
        <v>240493.8</v>
      </c>
      <c r="M625" s="10">
        <f t="shared" si="91"/>
        <v>0</v>
      </c>
      <c r="N625" s="10">
        <f t="shared" si="91"/>
        <v>0</v>
      </c>
      <c r="O625" s="10">
        <f t="shared" si="91"/>
        <v>0</v>
      </c>
      <c r="P625" s="12" t="e">
        <f>L625-#REF!</f>
        <v>#REF!</v>
      </c>
    </row>
    <row r="626" spans="1:16" x14ac:dyDescent="0.25">
      <c r="A626" s="78"/>
      <c r="B626" s="71"/>
      <c r="C626" s="9" t="s">
        <v>7</v>
      </c>
      <c r="D626" s="20">
        <f t="shared" ref="D626:D665" si="92">SUM(E626:O626)</f>
        <v>277752.89999999997</v>
      </c>
      <c r="E626" s="10">
        <f t="shared" si="91"/>
        <v>0</v>
      </c>
      <c r="F626" s="10">
        <f t="shared" si="91"/>
        <v>0</v>
      </c>
      <c r="G626" s="10">
        <f t="shared" si="91"/>
        <v>0</v>
      </c>
      <c r="H626" s="10">
        <f t="shared" si="91"/>
        <v>322.89999999999998</v>
      </c>
      <c r="I626" s="10">
        <f t="shared" si="91"/>
        <v>5500</v>
      </c>
      <c r="J626" s="10">
        <f t="shared" si="91"/>
        <v>4436.2</v>
      </c>
      <c r="K626" s="10">
        <f t="shared" si="91"/>
        <v>27000</v>
      </c>
      <c r="L626" s="20">
        <f t="shared" ref="L626:L629" si="93">L633+L639+L644</f>
        <v>240493.8</v>
      </c>
      <c r="M626" s="10">
        <f t="shared" si="91"/>
        <v>0</v>
      </c>
      <c r="N626" s="10">
        <f t="shared" si="91"/>
        <v>0</v>
      </c>
      <c r="O626" s="10">
        <f t="shared" si="91"/>
        <v>0</v>
      </c>
      <c r="P626" s="12" t="e">
        <f>L626-#REF!</f>
        <v>#REF!</v>
      </c>
    </row>
    <row r="627" spans="1:16" ht="24" x14ac:dyDescent="0.25">
      <c r="A627" s="78"/>
      <c r="B627" s="71"/>
      <c r="C627" s="9" t="s">
        <v>8</v>
      </c>
      <c r="D627" s="10">
        <f t="shared" si="92"/>
        <v>0</v>
      </c>
      <c r="E627" s="10">
        <f t="shared" si="91"/>
        <v>0</v>
      </c>
      <c r="F627" s="10">
        <f t="shared" si="91"/>
        <v>0</v>
      </c>
      <c r="G627" s="10">
        <f t="shared" si="91"/>
        <v>0</v>
      </c>
      <c r="H627" s="10">
        <f t="shared" si="91"/>
        <v>0</v>
      </c>
      <c r="I627" s="10">
        <f t="shared" si="91"/>
        <v>0</v>
      </c>
      <c r="J627" s="10">
        <f t="shared" si="91"/>
        <v>0</v>
      </c>
      <c r="K627" s="10">
        <f t="shared" si="91"/>
        <v>0</v>
      </c>
      <c r="L627" s="15">
        <f t="shared" si="93"/>
        <v>0</v>
      </c>
      <c r="M627" s="10">
        <f t="shared" si="91"/>
        <v>0</v>
      </c>
      <c r="N627" s="10">
        <f t="shared" si="91"/>
        <v>0</v>
      </c>
      <c r="O627" s="10">
        <f t="shared" si="91"/>
        <v>0</v>
      </c>
      <c r="P627" s="12" t="e">
        <f>L627-#REF!</f>
        <v>#REF!</v>
      </c>
    </row>
    <row r="628" spans="1:16" ht="24" x14ac:dyDescent="0.25">
      <c r="A628" s="78"/>
      <c r="B628" s="71"/>
      <c r="C628" s="9" t="s">
        <v>9</v>
      </c>
      <c r="D628" s="10">
        <f t="shared" si="92"/>
        <v>0</v>
      </c>
      <c r="E628" s="10">
        <f t="shared" si="91"/>
        <v>0</v>
      </c>
      <c r="F628" s="10">
        <f t="shared" si="91"/>
        <v>0</v>
      </c>
      <c r="G628" s="10">
        <f t="shared" si="91"/>
        <v>0</v>
      </c>
      <c r="H628" s="10">
        <f t="shared" si="91"/>
        <v>0</v>
      </c>
      <c r="I628" s="10">
        <f t="shared" si="91"/>
        <v>0</v>
      </c>
      <c r="J628" s="10">
        <f t="shared" si="91"/>
        <v>0</v>
      </c>
      <c r="K628" s="10">
        <f t="shared" si="91"/>
        <v>0</v>
      </c>
      <c r="L628" s="15">
        <f t="shared" si="93"/>
        <v>0</v>
      </c>
      <c r="M628" s="10">
        <f t="shared" si="91"/>
        <v>0</v>
      </c>
      <c r="N628" s="10">
        <f t="shared" si="91"/>
        <v>0</v>
      </c>
      <c r="O628" s="10">
        <f t="shared" si="91"/>
        <v>0</v>
      </c>
      <c r="P628" s="12" t="e">
        <f>L628-#REF!</f>
        <v>#REF!</v>
      </c>
    </row>
    <row r="629" spans="1:16" ht="36" x14ac:dyDescent="0.25">
      <c r="A629" s="78"/>
      <c r="B629" s="71"/>
      <c r="C629" s="9" t="s">
        <v>10</v>
      </c>
      <c r="D629" s="10">
        <f t="shared" si="92"/>
        <v>0</v>
      </c>
      <c r="E629" s="10">
        <f t="shared" si="91"/>
        <v>0</v>
      </c>
      <c r="F629" s="10">
        <f t="shared" si="91"/>
        <v>0</v>
      </c>
      <c r="G629" s="10">
        <f t="shared" si="91"/>
        <v>0</v>
      </c>
      <c r="H629" s="10">
        <f t="shared" si="91"/>
        <v>0</v>
      </c>
      <c r="I629" s="10">
        <f t="shared" si="91"/>
        <v>0</v>
      </c>
      <c r="J629" s="10">
        <f t="shared" si="91"/>
        <v>0</v>
      </c>
      <c r="K629" s="10">
        <f t="shared" si="91"/>
        <v>0</v>
      </c>
      <c r="L629" s="15">
        <f t="shared" si="93"/>
        <v>0</v>
      </c>
      <c r="M629" s="10">
        <f t="shared" si="91"/>
        <v>0</v>
      </c>
      <c r="N629" s="10">
        <f t="shared" si="91"/>
        <v>0</v>
      </c>
      <c r="O629" s="10">
        <f t="shared" si="91"/>
        <v>0</v>
      </c>
      <c r="P629" s="12" t="e">
        <f>L629-#REF!</f>
        <v>#REF!</v>
      </c>
    </row>
    <row r="630" spans="1:16" hidden="1" x14ac:dyDescent="0.25">
      <c r="A630" s="78"/>
      <c r="B630" s="9"/>
      <c r="C630" s="9"/>
      <c r="D630" s="10"/>
      <c r="E630" s="10"/>
      <c r="F630" s="10"/>
      <c r="G630" s="10"/>
      <c r="H630" s="10"/>
      <c r="I630" s="10"/>
      <c r="J630" s="10"/>
      <c r="K630" s="10"/>
      <c r="L630" s="15"/>
      <c r="M630" s="10"/>
      <c r="N630" s="10"/>
      <c r="O630" s="10"/>
      <c r="P630" s="12" t="e">
        <f>L630-#REF!</f>
        <v>#REF!</v>
      </c>
    </row>
    <row r="631" spans="1:16" x14ac:dyDescent="0.25">
      <c r="A631" s="78"/>
      <c r="B631" s="9" t="s">
        <v>12</v>
      </c>
      <c r="C631" s="9"/>
      <c r="D631" s="10"/>
      <c r="E631" s="9"/>
      <c r="F631" s="9"/>
      <c r="G631" s="9"/>
      <c r="H631" s="9"/>
      <c r="I631" s="9"/>
      <c r="J631" s="9"/>
      <c r="K631" s="9"/>
      <c r="L631" s="17"/>
      <c r="M631" s="9"/>
      <c r="N631" s="9"/>
      <c r="O631" s="9"/>
      <c r="P631" s="12" t="e">
        <f>L631-#REF!</f>
        <v>#REF!</v>
      </c>
    </row>
    <row r="632" spans="1:16" x14ac:dyDescent="0.25">
      <c r="A632" s="78"/>
      <c r="B632" s="71" t="s">
        <v>87</v>
      </c>
      <c r="C632" s="9" t="s">
        <v>6</v>
      </c>
      <c r="D632" s="10">
        <f t="shared" si="92"/>
        <v>5822.9</v>
      </c>
      <c r="E632" s="10">
        <v>0</v>
      </c>
      <c r="F632" s="10">
        <v>0</v>
      </c>
      <c r="G632" s="10">
        <v>0</v>
      </c>
      <c r="H632" s="10">
        <v>322.89999999999998</v>
      </c>
      <c r="I632" s="10">
        <v>5500</v>
      </c>
      <c r="J632" s="10">
        <v>0</v>
      </c>
      <c r="K632" s="10">
        <v>0</v>
      </c>
      <c r="L632" s="15">
        <v>0</v>
      </c>
      <c r="M632" s="10">
        <v>0</v>
      </c>
      <c r="N632" s="10">
        <v>0</v>
      </c>
      <c r="O632" s="10">
        <v>0</v>
      </c>
      <c r="P632" s="12" t="e">
        <f>L632-#REF!</f>
        <v>#REF!</v>
      </c>
    </row>
    <row r="633" spans="1:16" x14ac:dyDescent="0.25">
      <c r="A633" s="78"/>
      <c r="B633" s="71"/>
      <c r="C633" s="9" t="s">
        <v>7</v>
      </c>
      <c r="D633" s="10">
        <f t="shared" si="92"/>
        <v>5822.9</v>
      </c>
      <c r="E633" s="10">
        <v>0</v>
      </c>
      <c r="F633" s="10">
        <v>0</v>
      </c>
      <c r="G633" s="10">
        <v>0</v>
      </c>
      <c r="H633" s="10">
        <v>322.89999999999998</v>
      </c>
      <c r="I633" s="10">
        <v>5500</v>
      </c>
      <c r="J633" s="10">
        <v>0</v>
      </c>
      <c r="K633" s="10">
        <v>0</v>
      </c>
      <c r="L633" s="15">
        <v>0</v>
      </c>
      <c r="M633" s="10">
        <v>0</v>
      </c>
      <c r="N633" s="10">
        <v>0</v>
      </c>
      <c r="O633" s="10">
        <v>0</v>
      </c>
      <c r="P633" s="12" t="e">
        <f>L633-#REF!</f>
        <v>#REF!</v>
      </c>
    </row>
    <row r="634" spans="1:16" ht="24" x14ac:dyDescent="0.25">
      <c r="A634" s="78"/>
      <c r="B634" s="71"/>
      <c r="C634" s="9" t="s">
        <v>8</v>
      </c>
      <c r="D634" s="10">
        <f t="shared" si="92"/>
        <v>0</v>
      </c>
      <c r="E634" s="10">
        <v>0</v>
      </c>
      <c r="F634" s="10">
        <v>0</v>
      </c>
      <c r="G634" s="10">
        <v>0</v>
      </c>
      <c r="H634" s="10">
        <v>0</v>
      </c>
      <c r="I634" s="10">
        <v>0</v>
      </c>
      <c r="J634" s="10">
        <v>0</v>
      </c>
      <c r="K634" s="10">
        <v>0</v>
      </c>
      <c r="L634" s="15">
        <v>0</v>
      </c>
      <c r="M634" s="10">
        <v>0</v>
      </c>
      <c r="N634" s="10">
        <v>0</v>
      </c>
      <c r="O634" s="10">
        <v>0</v>
      </c>
      <c r="P634" s="12" t="e">
        <f>L634-#REF!</f>
        <v>#REF!</v>
      </c>
    </row>
    <row r="635" spans="1:16" ht="24" x14ac:dyDescent="0.25">
      <c r="A635" s="78"/>
      <c r="B635" s="71"/>
      <c r="C635" s="9" t="s">
        <v>9</v>
      </c>
      <c r="D635" s="10">
        <f t="shared" si="92"/>
        <v>0</v>
      </c>
      <c r="E635" s="10">
        <v>0</v>
      </c>
      <c r="F635" s="10">
        <v>0</v>
      </c>
      <c r="G635" s="10">
        <v>0</v>
      </c>
      <c r="H635" s="10">
        <v>0</v>
      </c>
      <c r="I635" s="10">
        <v>0</v>
      </c>
      <c r="J635" s="10">
        <v>0</v>
      </c>
      <c r="K635" s="10">
        <v>0</v>
      </c>
      <c r="L635" s="15">
        <v>0</v>
      </c>
      <c r="M635" s="10">
        <v>0</v>
      </c>
      <c r="N635" s="10">
        <v>0</v>
      </c>
      <c r="O635" s="10">
        <v>0</v>
      </c>
      <c r="P635" s="12" t="e">
        <f>L635-#REF!</f>
        <v>#REF!</v>
      </c>
    </row>
    <row r="636" spans="1:16" ht="36" x14ac:dyDescent="0.25">
      <c r="A636" s="78"/>
      <c r="B636" s="71"/>
      <c r="C636" s="9" t="s">
        <v>10</v>
      </c>
      <c r="D636" s="10">
        <f t="shared" si="92"/>
        <v>0</v>
      </c>
      <c r="E636" s="10">
        <v>0</v>
      </c>
      <c r="F636" s="10">
        <v>0</v>
      </c>
      <c r="G636" s="10">
        <v>0</v>
      </c>
      <c r="H636" s="10">
        <v>0</v>
      </c>
      <c r="I636" s="10">
        <v>0</v>
      </c>
      <c r="J636" s="10">
        <v>0</v>
      </c>
      <c r="K636" s="10">
        <v>0</v>
      </c>
      <c r="L636" s="15">
        <v>0</v>
      </c>
      <c r="M636" s="10">
        <v>0</v>
      </c>
      <c r="N636" s="10">
        <v>0</v>
      </c>
      <c r="O636" s="10">
        <v>0</v>
      </c>
      <c r="P636" s="12" t="e">
        <f>L636-#REF!</f>
        <v>#REF!</v>
      </c>
    </row>
    <row r="637" spans="1:16" x14ac:dyDescent="0.25">
      <c r="A637" s="78"/>
      <c r="B637" s="9"/>
      <c r="C637" s="9"/>
      <c r="D637" s="10">
        <f t="shared" si="92"/>
        <v>0</v>
      </c>
      <c r="E637" s="10"/>
      <c r="F637" s="10"/>
      <c r="G637" s="10"/>
      <c r="H637" s="10"/>
      <c r="I637" s="10"/>
      <c r="J637" s="10"/>
      <c r="K637" s="10"/>
      <c r="L637" s="15"/>
      <c r="M637" s="10"/>
      <c r="N637" s="10"/>
      <c r="O637" s="10"/>
      <c r="P637" s="12" t="e">
        <f>L637-#REF!</f>
        <v>#REF!</v>
      </c>
    </row>
    <row r="638" spans="1:16" x14ac:dyDescent="0.25">
      <c r="A638" s="78"/>
      <c r="B638" s="71" t="s">
        <v>17</v>
      </c>
      <c r="C638" s="9" t="s">
        <v>6</v>
      </c>
      <c r="D638" s="10">
        <f t="shared" si="92"/>
        <v>271930</v>
      </c>
      <c r="E638" s="10">
        <f>E639+E640+E641+E642</f>
        <v>0</v>
      </c>
      <c r="F638" s="10">
        <f t="shared" ref="F638:O638" si="94">F639+F640+F641+F642</f>
        <v>0</v>
      </c>
      <c r="G638" s="10">
        <f t="shared" si="94"/>
        <v>0</v>
      </c>
      <c r="H638" s="10">
        <f t="shared" si="94"/>
        <v>0</v>
      </c>
      <c r="I638" s="10">
        <f t="shared" si="94"/>
        <v>0</v>
      </c>
      <c r="J638" s="10">
        <f t="shared" si="94"/>
        <v>4436.2</v>
      </c>
      <c r="K638" s="10">
        <f t="shared" si="94"/>
        <v>27000</v>
      </c>
      <c r="L638" s="15">
        <f t="shared" si="94"/>
        <v>240493.8</v>
      </c>
      <c r="M638" s="10">
        <f t="shared" si="94"/>
        <v>0</v>
      </c>
      <c r="N638" s="10">
        <f t="shared" si="94"/>
        <v>0</v>
      </c>
      <c r="O638" s="10">
        <f t="shared" si="94"/>
        <v>0</v>
      </c>
      <c r="P638" s="12" t="e">
        <f>L638-#REF!</f>
        <v>#REF!</v>
      </c>
    </row>
    <row r="639" spans="1:16" x14ac:dyDescent="0.25">
      <c r="A639" s="78"/>
      <c r="B639" s="71"/>
      <c r="C639" s="9" t="s">
        <v>7</v>
      </c>
      <c r="D639" s="10">
        <f t="shared" si="92"/>
        <v>271930</v>
      </c>
      <c r="E639" s="10">
        <v>0</v>
      </c>
      <c r="F639" s="10">
        <v>0</v>
      </c>
      <c r="G639" s="10">
        <v>0</v>
      </c>
      <c r="H639" s="10">
        <v>0</v>
      </c>
      <c r="I639" s="10">
        <v>0</v>
      </c>
      <c r="J639" s="10">
        <v>4436.2</v>
      </c>
      <c r="K639" s="10">
        <v>27000</v>
      </c>
      <c r="L639" s="15">
        <v>240493.8</v>
      </c>
      <c r="M639" s="10">
        <v>0</v>
      </c>
      <c r="N639" s="10">
        <v>0</v>
      </c>
      <c r="O639" s="10">
        <v>0</v>
      </c>
      <c r="P639" s="12" t="e">
        <f>L639-#REF!</f>
        <v>#REF!</v>
      </c>
    </row>
    <row r="640" spans="1:16" ht="24" x14ac:dyDescent="0.25">
      <c r="A640" s="78"/>
      <c r="B640" s="71"/>
      <c r="C640" s="9" t="s">
        <v>8</v>
      </c>
      <c r="D640" s="10">
        <f t="shared" si="92"/>
        <v>0</v>
      </c>
      <c r="E640" s="10">
        <v>0</v>
      </c>
      <c r="F640" s="10">
        <v>0</v>
      </c>
      <c r="G640" s="10">
        <v>0</v>
      </c>
      <c r="H640" s="10">
        <v>0</v>
      </c>
      <c r="I640" s="10">
        <v>0</v>
      </c>
      <c r="J640" s="10">
        <v>0</v>
      </c>
      <c r="K640" s="10">
        <v>0</v>
      </c>
      <c r="L640" s="15">
        <v>0</v>
      </c>
      <c r="M640" s="10">
        <v>0</v>
      </c>
      <c r="N640" s="10">
        <v>0</v>
      </c>
      <c r="O640" s="10">
        <v>0</v>
      </c>
      <c r="P640" s="12" t="e">
        <f>L640-#REF!</f>
        <v>#REF!</v>
      </c>
    </row>
    <row r="641" spans="1:16" ht="24" x14ac:dyDescent="0.25">
      <c r="A641" s="78"/>
      <c r="B641" s="71"/>
      <c r="C641" s="9" t="s">
        <v>9</v>
      </c>
      <c r="D641" s="10">
        <f t="shared" si="92"/>
        <v>0</v>
      </c>
      <c r="E641" s="10">
        <v>0</v>
      </c>
      <c r="F641" s="10">
        <v>0</v>
      </c>
      <c r="G641" s="10">
        <v>0</v>
      </c>
      <c r="H641" s="10">
        <v>0</v>
      </c>
      <c r="I641" s="10">
        <v>0</v>
      </c>
      <c r="J641" s="10">
        <v>0</v>
      </c>
      <c r="K641" s="10">
        <v>0</v>
      </c>
      <c r="L641" s="15">
        <v>0</v>
      </c>
      <c r="M641" s="10">
        <v>0</v>
      </c>
      <c r="N641" s="10">
        <v>0</v>
      </c>
      <c r="O641" s="10">
        <v>0</v>
      </c>
      <c r="P641" s="12" t="e">
        <f>L641-#REF!</f>
        <v>#REF!</v>
      </c>
    </row>
    <row r="642" spans="1:16" ht="36" x14ac:dyDescent="0.25">
      <c r="A642" s="78"/>
      <c r="B642" s="71"/>
      <c r="C642" s="9" t="s">
        <v>10</v>
      </c>
      <c r="D642" s="10">
        <f t="shared" si="92"/>
        <v>0</v>
      </c>
      <c r="E642" s="10">
        <v>0</v>
      </c>
      <c r="F642" s="10">
        <v>0</v>
      </c>
      <c r="G642" s="10">
        <v>0</v>
      </c>
      <c r="H642" s="10">
        <v>0</v>
      </c>
      <c r="I642" s="10">
        <v>0</v>
      </c>
      <c r="J642" s="10">
        <v>0</v>
      </c>
      <c r="K642" s="10">
        <v>0</v>
      </c>
      <c r="L642" s="15">
        <v>0</v>
      </c>
      <c r="M642" s="10">
        <v>0</v>
      </c>
      <c r="N642" s="10">
        <v>0</v>
      </c>
      <c r="O642" s="10">
        <v>0</v>
      </c>
      <c r="P642" s="12" t="e">
        <f>L642-#REF!</f>
        <v>#REF!</v>
      </c>
    </row>
    <row r="643" spans="1:16" x14ac:dyDescent="0.25">
      <c r="A643" s="78"/>
      <c r="B643" s="71" t="s">
        <v>13</v>
      </c>
      <c r="C643" s="9" t="s">
        <v>6</v>
      </c>
      <c r="D643" s="20">
        <f t="shared" ref="D643:D647" si="95">SUM(E643:O643)</f>
        <v>0</v>
      </c>
      <c r="E643" s="10">
        <f>E644+E645+E646+E647</f>
        <v>0</v>
      </c>
      <c r="F643" s="10">
        <f t="shared" ref="F643:O643" si="96">F644+F645+F646+F647</f>
        <v>0</v>
      </c>
      <c r="G643" s="10">
        <f t="shared" si="96"/>
        <v>0</v>
      </c>
      <c r="H643" s="10">
        <f t="shared" si="96"/>
        <v>0</v>
      </c>
      <c r="I643" s="10">
        <f t="shared" si="96"/>
        <v>0</v>
      </c>
      <c r="J643" s="10">
        <f t="shared" si="96"/>
        <v>0</v>
      </c>
      <c r="K643" s="10">
        <f t="shared" si="96"/>
        <v>0</v>
      </c>
      <c r="L643" s="20">
        <f t="shared" si="96"/>
        <v>0</v>
      </c>
      <c r="M643" s="10">
        <f t="shared" si="96"/>
        <v>0</v>
      </c>
      <c r="N643" s="10">
        <f t="shared" si="96"/>
        <v>0</v>
      </c>
      <c r="O643" s="10">
        <f t="shared" si="96"/>
        <v>0</v>
      </c>
      <c r="P643" s="22" t="e">
        <f>L643-#REF!</f>
        <v>#REF!</v>
      </c>
    </row>
    <row r="644" spans="1:16" x14ac:dyDescent="0.25">
      <c r="A644" s="78"/>
      <c r="B644" s="71"/>
      <c r="C644" s="9" t="s">
        <v>7</v>
      </c>
      <c r="D644" s="20">
        <f t="shared" si="95"/>
        <v>0</v>
      </c>
      <c r="E644" s="10">
        <v>0</v>
      </c>
      <c r="F644" s="10">
        <v>0</v>
      </c>
      <c r="G644" s="10">
        <v>0</v>
      </c>
      <c r="H644" s="10">
        <v>0</v>
      </c>
      <c r="I644" s="10">
        <v>0</v>
      </c>
      <c r="J644" s="10">
        <v>0</v>
      </c>
      <c r="K644" s="10">
        <v>0</v>
      </c>
      <c r="L644" s="20">
        <v>0</v>
      </c>
      <c r="M644" s="10">
        <v>0</v>
      </c>
      <c r="N644" s="10">
        <v>0</v>
      </c>
      <c r="O644" s="10">
        <v>0</v>
      </c>
      <c r="P644" s="22" t="e">
        <f>L644-#REF!</f>
        <v>#REF!</v>
      </c>
    </row>
    <row r="645" spans="1:16" ht="24" x14ac:dyDescent="0.25">
      <c r="A645" s="78"/>
      <c r="B645" s="71"/>
      <c r="C645" s="9" t="s">
        <v>8</v>
      </c>
      <c r="D645" s="10">
        <f t="shared" si="95"/>
        <v>0</v>
      </c>
      <c r="E645" s="10">
        <v>0</v>
      </c>
      <c r="F645" s="10">
        <v>0</v>
      </c>
      <c r="G645" s="10">
        <v>0</v>
      </c>
      <c r="H645" s="10">
        <v>0</v>
      </c>
      <c r="I645" s="10">
        <v>0</v>
      </c>
      <c r="J645" s="10">
        <v>0</v>
      </c>
      <c r="K645" s="10">
        <v>0</v>
      </c>
      <c r="L645" s="10">
        <v>0</v>
      </c>
      <c r="M645" s="10">
        <v>0</v>
      </c>
      <c r="N645" s="10">
        <v>0</v>
      </c>
      <c r="O645" s="10">
        <v>0</v>
      </c>
      <c r="P645" s="12" t="e">
        <f>L645-#REF!</f>
        <v>#REF!</v>
      </c>
    </row>
    <row r="646" spans="1:16" ht="24" x14ac:dyDescent="0.25">
      <c r="A646" s="78"/>
      <c r="B646" s="71"/>
      <c r="C646" s="9" t="s">
        <v>9</v>
      </c>
      <c r="D646" s="10">
        <f t="shared" si="95"/>
        <v>0</v>
      </c>
      <c r="E646" s="10">
        <v>0</v>
      </c>
      <c r="F646" s="10">
        <v>0</v>
      </c>
      <c r="G646" s="10">
        <v>0</v>
      </c>
      <c r="H646" s="10">
        <v>0</v>
      </c>
      <c r="I646" s="10">
        <v>0</v>
      </c>
      <c r="J646" s="10">
        <v>0</v>
      </c>
      <c r="K646" s="10">
        <v>0</v>
      </c>
      <c r="L646" s="10">
        <v>0</v>
      </c>
      <c r="M646" s="10">
        <v>0</v>
      </c>
      <c r="N646" s="10">
        <v>0</v>
      </c>
      <c r="O646" s="10">
        <v>0</v>
      </c>
      <c r="P646" s="12" t="e">
        <f>L646-#REF!</f>
        <v>#REF!</v>
      </c>
    </row>
    <row r="647" spans="1:16" ht="36" x14ac:dyDescent="0.25">
      <c r="A647" s="79"/>
      <c r="B647" s="71"/>
      <c r="C647" s="9" t="s">
        <v>10</v>
      </c>
      <c r="D647" s="10">
        <f t="shared" si="95"/>
        <v>0</v>
      </c>
      <c r="E647" s="10">
        <v>0</v>
      </c>
      <c r="F647" s="10">
        <v>0</v>
      </c>
      <c r="G647" s="10">
        <v>0</v>
      </c>
      <c r="H647" s="10">
        <v>0</v>
      </c>
      <c r="I647" s="10">
        <v>0</v>
      </c>
      <c r="J647" s="10">
        <v>0</v>
      </c>
      <c r="K647" s="10">
        <v>0</v>
      </c>
      <c r="L647" s="10">
        <v>0</v>
      </c>
      <c r="M647" s="10">
        <v>0</v>
      </c>
      <c r="N647" s="10">
        <v>0</v>
      </c>
      <c r="O647" s="10">
        <v>0</v>
      </c>
      <c r="P647" s="12" t="e">
        <f>L647-#REF!</f>
        <v>#REF!</v>
      </c>
    </row>
    <row r="648" spans="1:16" ht="21" customHeight="1" x14ac:dyDescent="0.25">
      <c r="A648" s="9"/>
      <c r="B648" s="9"/>
      <c r="C648" s="9"/>
      <c r="D648" s="10"/>
      <c r="E648" s="10"/>
      <c r="F648" s="10"/>
      <c r="G648" s="10"/>
      <c r="H648" s="10"/>
      <c r="I648" s="10"/>
      <c r="J648" s="10"/>
      <c r="K648" s="10"/>
      <c r="L648" s="15"/>
      <c r="M648" s="10"/>
      <c r="N648" s="10"/>
      <c r="O648" s="10"/>
      <c r="P648" s="12" t="e">
        <f>L648-#REF!</f>
        <v>#REF!</v>
      </c>
    </row>
    <row r="649" spans="1:16" x14ac:dyDescent="0.25">
      <c r="A649" s="71" t="s">
        <v>99</v>
      </c>
      <c r="B649" s="71" t="s">
        <v>13</v>
      </c>
      <c r="C649" s="9" t="s">
        <v>6</v>
      </c>
      <c r="D649" s="10">
        <f t="shared" si="92"/>
        <v>547.5</v>
      </c>
      <c r="E649" s="10">
        <v>0</v>
      </c>
      <c r="F649" s="10">
        <v>0</v>
      </c>
      <c r="G649" s="10">
        <v>0</v>
      </c>
      <c r="H649" s="10">
        <v>0</v>
      </c>
      <c r="I649" s="10">
        <v>30</v>
      </c>
      <c r="J649" s="10">
        <v>81.900000000000006</v>
      </c>
      <c r="K649" s="10">
        <v>75.599999999999994</v>
      </c>
      <c r="L649" s="15">
        <v>90</v>
      </c>
      <c r="M649" s="10">
        <v>90</v>
      </c>
      <c r="N649" s="10">
        <v>90</v>
      </c>
      <c r="O649" s="10">
        <v>90</v>
      </c>
      <c r="P649" s="12" t="e">
        <f>L649-#REF!</f>
        <v>#REF!</v>
      </c>
    </row>
    <row r="650" spans="1:16" x14ac:dyDescent="0.25">
      <c r="A650" s="71"/>
      <c r="B650" s="71"/>
      <c r="C650" s="9" t="s">
        <v>7</v>
      </c>
      <c r="D650" s="10">
        <f t="shared" si="92"/>
        <v>547.5</v>
      </c>
      <c r="E650" s="10">
        <v>0</v>
      </c>
      <c r="F650" s="10">
        <v>0</v>
      </c>
      <c r="G650" s="10">
        <v>0</v>
      </c>
      <c r="H650" s="10">
        <v>0</v>
      </c>
      <c r="I650" s="10">
        <v>30</v>
      </c>
      <c r="J650" s="10">
        <v>81.900000000000006</v>
      </c>
      <c r="K650" s="10">
        <v>75.599999999999994</v>
      </c>
      <c r="L650" s="15">
        <v>90</v>
      </c>
      <c r="M650" s="10">
        <v>90</v>
      </c>
      <c r="N650" s="10">
        <v>90</v>
      </c>
      <c r="O650" s="10">
        <v>90</v>
      </c>
      <c r="P650" s="12" t="e">
        <f>L650-#REF!</f>
        <v>#REF!</v>
      </c>
    </row>
    <row r="651" spans="1:16" ht="24" x14ac:dyDescent="0.25">
      <c r="A651" s="71"/>
      <c r="B651" s="71"/>
      <c r="C651" s="9" t="s">
        <v>8</v>
      </c>
      <c r="D651" s="10">
        <f t="shared" si="92"/>
        <v>0</v>
      </c>
      <c r="E651" s="10">
        <v>0</v>
      </c>
      <c r="F651" s="10">
        <v>0</v>
      </c>
      <c r="G651" s="10">
        <v>0</v>
      </c>
      <c r="H651" s="10">
        <v>0</v>
      </c>
      <c r="I651" s="10">
        <v>0</v>
      </c>
      <c r="J651" s="10">
        <v>0</v>
      </c>
      <c r="K651" s="10">
        <v>0</v>
      </c>
      <c r="L651" s="15">
        <v>0</v>
      </c>
      <c r="M651" s="10">
        <v>0</v>
      </c>
      <c r="N651" s="10">
        <v>0</v>
      </c>
      <c r="O651" s="10">
        <v>0</v>
      </c>
      <c r="P651" s="12" t="e">
        <f>L651-#REF!</f>
        <v>#REF!</v>
      </c>
    </row>
    <row r="652" spans="1:16" ht="24" x14ac:dyDescent="0.25">
      <c r="A652" s="71"/>
      <c r="B652" s="71"/>
      <c r="C652" s="9" t="s">
        <v>9</v>
      </c>
      <c r="D652" s="10">
        <f t="shared" si="92"/>
        <v>0</v>
      </c>
      <c r="E652" s="10">
        <v>0</v>
      </c>
      <c r="F652" s="10">
        <v>0</v>
      </c>
      <c r="G652" s="10">
        <v>0</v>
      </c>
      <c r="H652" s="10">
        <v>0</v>
      </c>
      <c r="I652" s="10">
        <v>0</v>
      </c>
      <c r="J652" s="10">
        <v>0</v>
      </c>
      <c r="K652" s="10">
        <v>0</v>
      </c>
      <c r="L652" s="15">
        <v>0</v>
      </c>
      <c r="M652" s="10">
        <v>0</v>
      </c>
      <c r="N652" s="10">
        <v>0</v>
      </c>
      <c r="O652" s="10">
        <v>0</v>
      </c>
      <c r="P652" s="12" t="e">
        <f>L652-#REF!</f>
        <v>#REF!</v>
      </c>
    </row>
    <row r="653" spans="1:16" ht="36" x14ac:dyDescent="0.25">
      <c r="A653" s="71"/>
      <c r="B653" s="71"/>
      <c r="C653" s="9" t="s">
        <v>10</v>
      </c>
      <c r="D653" s="10">
        <f t="shared" si="92"/>
        <v>0</v>
      </c>
      <c r="E653" s="10">
        <v>0</v>
      </c>
      <c r="F653" s="10">
        <v>0</v>
      </c>
      <c r="G653" s="10">
        <v>0</v>
      </c>
      <c r="H653" s="10">
        <v>0</v>
      </c>
      <c r="I653" s="10">
        <v>0</v>
      </c>
      <c r="J653" s="10">
        <v>0</v>
      </c>
      <c r="K653" s="10">
        <v>0</v>
      </c>
      <c r="L653" s="15">
        <v>0</v>
      </c>
      <c r="M653" s="10">
        <v>0</v>
      </c>
      <c r="N653" s="10">
        <v>0</v>
      </c>
      <c r="O653" s="10">
        <v>0</v>
      </c>
      <c r="P653" s="12" t="e">
        <f>L653-#REF!</f>
        <v>#REF!</v>
      </c>
    </row>
    <row r="654" spans="1:16" x14ac:dyDescent="0.25">
      <c r="A654" s="9"/>
      <c r="B654" s="9"/>
      <c r="C654" s="9"/>
      <c r="D654" s="10">
        <f t="shared" si="92"/>
        <v>0</v>
      </c>
      <c r="E654" s="10"/>
      <c r="F654" s="10"/>
      <c r="G654" s="10"/>
      <c r="H654" s="10"/>
      <c r="I654" s="10"/>
      <c r="J654" s="10"/>
      <c r="K654" s="10"/>
      <c r="L654" s="15"/>
      <c r="M654" s="10"/>
      <c r="N654" s="10"/>
      <c r="O654" s="10"/>
      <c r="P654" s="12" t="e">
        <f>L654-#REF!</f>
        <v>#REF!</v>
      </c>
    </row>
    <row r="655" spans="1:16" x14ac:dyDescent="0.25">
      <c r="A655" s="71" t="s">
        <v>100</v>
      </c>
      <c r="B655" s="71" t="s">
        <v>13</v>
      </c>
      <c r="C655" s="9" t="s">
        <v>6</v>
      </c>
      <c r="D655" s="10">
        <f t="shared" si="92"/>
        <v>200000</v>
      </c>
      <c r="E655" s="10">
        <v>0</v>
      </c>
      <c r="F655" s="10">
        <v>0</v>
      </c>
      <c r="G655" s="10">
        <v>0</v>
      </c>
      <c r="H655" s="10">
        <v>0</v>
      </c>
      <c r="I655" s="10">
        <v>0</v>
      </c>
      <c r="J655" s="10">
        <v>200000</v>
      </c>
      <c r="K655" s="10">
        <v>0</v>
      </c>
      <c r="L655" s="15">
        <v>0</v>
      </c>
      <c r="M655" s="10">
        <v>0</v>
      </c>
      <c r="N655" s="10">
        <v>0</v>
      </c>
      <c r="O655" s="10">
        <v>0</v>
      </c>
      <c r="P655" s="12" t="e">
        <f>L655-#REF!</f>
        <v>#REF!</v>
      </c>
    </row>
    <row r="656" spans="1:16" x14ac:dyDescent="0.25">
      <c r="A656" s="71"/>
      <c r="B656" s="71"/>
      <c r="C656" s="9" t="s">
        <v>7</v>
      </c>
      <c r="D656" s="10">
        <f t="shared" si="92"/>
        <v>200000</v>
      </c>
      <c r="E656" s="10">
        <v>0</v>
      </c>
      <c r="F656" s="10">
        <v>0</v>
      </c>
      <c r="G656" s="10">
        <v>0</v>
      </c>
      <c r="H656" s="10">
        <v>0</v>
      </c>
      <c r="I656" s="10">
        <v>0</v>
      </c>
      <c r="J656" s="10">
        <v>200000</v>
      </c>
      <c r="K656" s="10">
        <v>0</v>
      </c>
      <c r="L656" s="15">
        <v>0</v>
      </c>
      <c r="M656" s="10">
        <v>0</v>
      </c>
      <c r="N656" s="10">
        <v>0</v>
      </c>
      <c r="O656" s="10">
        <v>0</v>
      </c>
      <c r="P656" s="12" t="e">
        <f>L656-#REF!</f>
        <v>#REF!</v>
      </c>
    </row>
    <row r="657" spans="1:16" ht="24" x14ac:dyDescent="0.25">
      <c r="A657" s="71"/>
      <c r="B657" s="71"/>
      <c r="C657" s="9" t="s">
        <v>8</v>
      </c>
      <c r="D657" s="10">
        <f t="shared" si="92"/>
        <v>0</v>
      </c>
      <c r="E657" s="10">
        <v>0</v>
      </c>
      <c r="F657" s="10">
        <v>0</v>
      </c>
      <c r="G657" s="10">
        <v>0</v>
      </c>
      <c r="H657" s="10">
        <v>0</v>
      </c>
      <c r="I657" s="10">
        <v>0</v>
      </c>
      <c r="J657" s="10">
        <v>0</v>
      </c>
      <c r="K657" s="10">
        <v>0</v>
      </c>
      <c r="L657" s="15">
        <v>0</v>
      </c>
      <c r="M657" s="10">
        <v>0</v>
      </c>
      <c r="N657" s="10">
        <v>0</v>
      </c>
      <c r="O657" s="10">
        <v>0</v>
      </c>
      <c r="P657" s="12" t="e">
        <f>L657-#REF!</f>
        <v>#REF!</v>
      </c>
    </row>
    <row r="658" spans="1:16" ht="24" x14ac:dyDescent="0.25">
      <c r="A658" s="71"/>
      <c r="B658" s="71"/>
      <c r="C658" s="9" t="s">
        <v>9</v>
      </c>
      <c r="D658" s="10">
        <f t="shared" si="92"/>
        <v>0</v>
      </c>
      <c r="E658" s="10">
        <v>0</v>
      </c>
      <c r="F658" s="10">
        <v>0</v>
      </c>
      <c r="G658" s="10">
        <v>0</v>
      </c>
      <c r="H658" s="10">
        <v>0</v>
      </c>
      <c r="I658" s="10">
        <v>0</v>
      </c>
      <c r="J658" s="10">
        <v>0</v>
      </c>
      <c r="K658" s="10">
        <v>0</v>
      </c>
      <c r="L658" s="15">
        <v>0</v>
      </c>
      <c r="M658" s="10">
        <v>0</v>
      </c>
      <c r="N658" s="10">
        <v>0</v>
      </c>
      <c r="O658" s="10">
        <v>0</v>
      </c>
      <c r="P658" s="12" t="e">
        <f>L658-#REF!</f>
        <v>#REF!</v>
      </c>
    </row>
    <row r="659" spans="1:16" ht="36" x14ac:dyDescent="0.25">
      <c r="A659" s="71"/>
      <c r="B659" s="71"/>
      <c r="C659" s="9" t="s">
        <v>10</v>
      </c>
      <c r="D659" s="10">
        <f t="shared" si="92"/>
        <v>0</v>
      </c>
      <c r="E659" s="10">
        <v>0</v>
      </c>
      <c r="F659" s="10">
        <v>0</v>
      </c>
      <c r="G659" s="10">
        <v>0</v>
      </c>
      <c r="H659" s="10">
        <v>0</v>
      </c>
      <c r="I659" s="10">
        <v>0</v>
      </c>
      <c r="J659" s="10">
        <v>0</v>
      </c>
      <c r="K659" s="10">
        <v>0</v>
      </c>
      <c r="L659" s="15">
        <v>0</v>
      </c>
      <c r="M659" s="10">
        <v>0</v>
      </c>
      <c r="N659" s="10">
        <v>0</v>
      </c>
      <c r="O659" s="10">
        <v>0</v>
      </c>
      <c r="P659" s="12" t="e">
        <f>L659-#REF!</f>
        <v>#REF!</v>
      </c>
    </row>
    <row r="660" spans="1:16" x14ac:dyDescent="0.25">
      <c r="A660" s="9"/>
      <c r="B660" s="9"/>
      <c r="C660" s="9"/>
      <c r="D660" s="10">
        <f t="shared" si="92"/>
        <v>0</v>
      </c>
      <c r="E660" s="10"/>
      <c r="F660" s="10"/>
      <c r="G660" s="10"/>
      <c r="H660" s="10"/>
      <c r="I660" s="10"/>
      <c r="J660" s="10"/>
      <c r="K660" s="10"/>
      <c r="L660" s="15"/>
      <c r="M660" s="10"/>
      <c r="N660" s="10"/>
      <c r="O660" s="10"/>
      <c r="P660" s="12" t="e">
        <f>L660-#REF!</f>
        <v>#REF!</v>
      </c>
    </row>
    <row r="661" spans="1:16" x14ac:dyDescent="0.25">
      <c r="A661" s="71" t="s">
        <v>101</v>
      </c>
      <c r="B661" s="71"/>
      <c r="C661" s="9" t="s">
        <v>6</v>
      </c>
      <c r="D661" s="10">
        <f t="shared" si="92"/>
        <v>98434.6</v>
      </c>
      <c r="E661" s="10">
        <f t="shared" ref="D661:O666" si="97">E668+E674</f>
        <v>0</v>
      </c>
      <c r="F661" s="10">
        <f t="shared" si="97"/>
        <v>0</v>
      </c>
      <c r="G661" s="10">
        <f t="shared" si="97"/>
        <v>0</v>
      </c>
      <c r="H661" s="10">
        <f t="shared" si="97"/>
        <v>0</v>
      </c>
      <c r="I661" s="10">
        <f t="shared" si="97"/>
        <v>0</v>
      </c>
      <c r="J661" s="10">
        <f t="shared" si="97"/>
        <v>28200</v>
      </c>
      <c r="K661" s="10">
        <f t="shared" si="97"/>
        <v>0</v>
      </c>
      <c r="L661" s="15">
        <f t="shared" si="97"/>
        <v>70234.600000000006</v>
      </c>
      <c r="M661" s="10">
        <f t="shared" si="97"/>
        <v>0</v>
      </c>
      <c r="N661" s="10">
        <f t="shared" si="97"/>
        <v>0</v>
      </c>
      <c r="O661" s="10">
        <f t="shared" si="97"/>
        <v>0</v>
      </c>
      <c r="P661" s="12" t="e">
        <f>L661-#REF!</f>
        <v>#REF!</v>
      </c>
    </row>
    <row r="662" spans="1:16" x14ac:dyDescent="0.25">
      <c r="A662" s="71"/>
      <c r="B662" s="71"/>
      <c r="C662" s="9" t="s">
        <v>7</v>
      </c>
      <c r="D662" s="10">
        <f t="shared" si="92"/>
        <v>28200</v>
      </c>
      <c r="E662" s="10">
        <f t="shared" si="97"/>
        <v>0</v>
      </c>
      <c r="F662" s="10">
        <f t="shared" si="97"/>
        <v>0</v>
      </c>
      <c r="G662" s="10">
        <f t="shared" si="97"/>
        <v>0</v>
      </c>
      <c r="H662" s="10">
        <f t="shared" si="97"/>
        <v>0</v>
      </c>
      <c r="I662" s="10">
        <f t="shared" si="97"/>
        <v>0</v>
      </c>
      <c r="J662" s="10">
        <f t="shared" si="97"/>
        <v>28200</v>
      </c>
      <c r="K662" s="10">
        <f t="shared" si="97"/>
        <v>0</v>
      </c>
      <c r="L662" s="15">
        <f t="shared" si="97"/>
        <v>0</v>
      </c>
      <c r="M662" s="10">
        <f t="shared" si="97"/>
        <v>0</v>
      </c>
      <c r="N662" s="10">
        <f t="shared" si="97"/>
        <v>0</v>
      </c>
      <c r="O662" s="10">
        <f t="shared" si="97"/>
        <v>0</v>
      </c>
      <c r="P662" s="12" t="e">
        <f>L662-#REF!</f>
        <v>#REF!</v>
      </c>
    </row>
    <row r="663" spans="1:16" ht="24" x14ac:dyDescent="0.25">
      <c r="A663" s="71"/>
      <c r="B663" s="71"/>
      <c r="C663" s="9" t="s">
        <v>8</v>
      </c>
      <c r="D663" s="10">
        <f t="shared" si="92"/>
        <v>70234.600000000006</v>
      </c>
      <c r="E663" s="10">
        <f t="shared" si="97"/>
        <v>0</v>
      </c>
      <c r="F663" s="10">
        <f t="shared" si="97"/>
        <v>0</v>
      </c>
      <c r="G663" s="10">
        <f t="shared" si="97"/>
        <v>0</v>
      </c>
      <c r="H663" s="10">
        <f t="shared" si="97"/>
        <v>0</v>
      </c>
      <c r="I663" s="10">
        <f t="shared" si="97"/>
        <v>0</v>
      </c>
      <c r="J663" s="10">
        <f t="shared" si="97"/>
        <v>0</v>
      </c>
      <c r="K663" s="10">
        <f t="shared" si="97"/>
        <v>0</v>
      </c>
      <c r="L663" s="15">
        <f t="shared" si="97"/>
        <v>70234.600000000006</v>
      </c>
      <c r="M663" s="10">
        <f t="shared" si="97"/>
        <v>0</v>
      </c>
      <c r="N663" s="10">
        <f t="shared" si="97"/>
        <v>0</v>
      </c>
      <c r="O663" s="10">
        <f t="shared" si="97"/>
        <v>0</v>
      </c>
      <c r="P663" s="12" t="e">
        <f>L663-#REF!</f>
        <v>#REF!</v>
      </c>
    </row>
    <row r="664" spans="1:16" ht="24" x14ac:dyDescent="0.25">
      <c r="A664" s="71"/>
      <c r="B664" s="71"/>
      <c r="C664" s="9" t="s">
        <v>9</v>
      </c>
      <c r="D664" s="10">
        <f t="shared" si="92"/>
        <v>0</v>
      </c>
      <c r="E664" s="10">
        <f t="shared" si="97"/>
        <v>0</v>
      </c>
      <c r="F664" s="10">
        <f t="shared" si="97"/>
        <v>0</v>
      </c>
      <c r="G664" s="10">
        <f t="shared" si="97"/>
        <v>0</v>
      </c>
      <c r="H664" s="10">
        <f t="shared" si="97"/>
        <v>0</v>
      </c>
      <c r="I664" s="10">
        <f t="shared" si="97"/>
        <v>0</v>
      </c>
      <c r="J664" s="10">
        <f t="shared" si="97"/>
        <v>0</v>
      </c>
      <c r="K664" s="10">
        <f t="shared" si="97"/>
        <v>0</v>
      </c>
      <c r="L664" s="15">
        <f t="shared" si="97"/>
        <v>0</v>
      </c>
      <c r="M664" s="10">
        <f t="shared" si="97"/>
        <v>0</v>
      </c>
      <c r="N664" s="10">
        <f t="shared" si="97"/>
        <v>0</v>
      </c>
      <c r="O664" s="10">
        <f t="shared" si="97"/>
        <v>0</v>
      </c>
      <c r="P664" s="12" t="e">
        <f>L664-#REF!</f>
        <v>#REF!</v>
      </c>
    </row>
    <row r="665" spans="1:16" ht="36" x14ac:dyDescent="0.25">
      <c r="A665" s="71"/>
      <c r="B665" s="71"/>
      <c r="C665" s="9" t="s">
        <v>10</v>
      </c>
      <c r="D665" s="10">
        <f t="shared" si="92"/>
        <v>0</v>
      </c>
      <c r="E665" s="10">
        <f t="shared" si="97"/>
        <v>0</v>
      </c>
      <c r="F665" s="10">
        <f t="shared" si="97"/>
        <v>0</v>
      </c>
      <c r="G665" s="10">
        <f t="shared" si="97"/>
        <v>0</v>
      </c>
      <c r="H665" s="10">
        <f t="shared" si="97"/>
        <v>0</v>
      </c>
      <c r="I665" s="10">
        <f t="shared" si="97"/>
        <v>0</v>
      </c>
      <c r="J665" s="10">
        <f t="shared" si="97"/>
        <v>0</v>
      </c>
      <c r="K665" s="10">
        <f t="shared" si="97"/>
        <v>0</v>
      </c>
      <c r="L665" s="15">
        <f t="shared" si="97"/>
        <v>0</v>
      </c>
      <c r="M665" s="10">
        <f t="shared" si="97"/>
        <v>0</v>
      </c>
      <c r="N665" s="10">
        <f t="shared" si="97"/>
        <v>0</v>
      </c>
      <c r="O665" s="10">
        <f t="shared" si="97"/>
        <v>0</v>
      </c>
      <c r="P665" s="12" t="e">
        <f>L665-#REF!</f>
        <v>#REF!</v>
      </c>
    </row>
    <row r="666" spans="1:16" x14ac:dyDescent="0.25">
      <c r="A666" s="71"/>
      <c r="B666" s="9"/>
      <c r="C666" s="9"/>
      <c r="D666" s="10">
        <f t="shared" si="97"/>
        <v>0</v>
      </c>
      <c r="E666" s="10">
        <f t="shared" si="97"/>
        <v>0</v>
      </c>
      <c r="F666" s="10">
        <f t="shared" si="97"/>
        <v>0</v>
      </c>
      <c r="G666" s="10">
        <f t="shared" si="97"/>
        <v>0</v>
      </c>
      <c r="H666" s="10">
        <f t="shared" si="97"/>
        <v>0</v>
      </c>
      <c r="I666" s="10">
        <f t="shared" si="97"/>
        <v>0</v>
      </c>
      <c r="J666" s="10">
        <f t="shared" si="97"/>
        <v>0</v>
      </c>
      <c r="K666" s="10">
        <f t="shared" si="97"/>
        <v>0</v>
      </c>
      <c r="L666" s="15">
        <f t="shared" si="97"/>
        <v>0</v>
      </c>
      <c r="M666" s="10">
        <f t="shared" si="97"/>
        <v>0</v>
      </c>
      <c r="N666" s="10">
        <f t="shared" si="97"/>
        <v>0</v>
      </c>
      <c r="O666" s="10">
        <f t="shared" si="97"/>
        <v>0</v>
      </c>
      <c r="P666" s="12" t="e">
        <f>L666-#REF!</f>
        <v>#REF!</v>
      </c>
    </row>
    <row r="667" spans="1:16" x14ac:dyDescent="0.25">
      <c r="A667" s="71"/>
      <c r="B667" s="71" t="s">
        <v>12</v>
      </c>
      <c r="C667" s="71"/>
      <c r="D667" s="71"/>
      <c r="E667" s="71"/>
      <c r="F667" s="71"/>
      <c r="G667" s="71"/>
      <c r="H667" s="71"/>
      <c r="I667" s="71"/>
      <c r="J667" s="71"/>
      <c r="K667" s="71"/>
      <c r="L667" s="71"/>
      <c r="M667" s="71"/>
      <c r="N667" s="71"/>
      <c r="O667" s="71"/>
      <c r="P667" s="12" t="e">
        <f>L667-#REF!</f>
        <v>#REF!</v>
      </c>
    </row>
    <row r="668" spans="1:16" x14ac:dyDescent="0.25">
      <c r="A668" s="71"/>
      <c r="B668" s="71" t="s">
        <v>13</v>
      </c>
      <c r="C668" s="9" t="s">
        <v>6</v>
      </c>
      <c r="D668" s="10">
        <f t="shared" ref="D668:D714" si="98">SUM(E668:O668)</f>
        <v>98434.6</v>
      </c>
      <c r="E668" s="10">
        <v>0</v>
      </c>
      <c r="F668" s="10">
        <v>0</v>
      </c>
      <c r="G668" s="10">
        <v>0</v>
      </c>
      <c r="H668" s="10">
        <v>0</v>
      </c>
      <c r="I668" s="10">
        <v>0</v>
      </c>
      <c r="J668" s="10">
        <v>28200</v>
      </c>
      <c r="K668" s="10">
        <v>0</v>
      </c>
      <c r="L668" s="15">
        <v>70234.600000000006</v>
      </c>
      <c r="M668" s="10">
        <v>0</v>
      </c>
      <c r="N668" s="10">
        <v>0</v>
      </c>
      <c r="O668" s="10">
        <v>0</v>
      </c>
      <c r="P668" s="12" t="e">
        <f>L668-#REF!</f>
        <v>#REF!</v>
      </c>
    </row>
    <row r="669" spans="1:16" x14ac:dyDescent="0.25">
      <c r="A669" s="71"/>
      <c r="B669" s="71"/>
      <c r="C669" s="9" t="s">
        <v>7</v>
      </c>
      <c r="D669" s="10">
        <f t="shared" si="98"/>
        <v>28200</v>
      </c>
      <c r="E669" s="10">
        <v>0</v>
      </c>
      <c r="F669" s="10">
        <v>0</v>
      </c>
      <c r="G669" s="10">
        <v>0</v>
      </c>
      <c r="H669" s="10">
        <v>0</v>
      </c>
      <c r="I669" s="10">
        <v>0</v>
      </c>
      <c r="J669" s="10">
        <v>28200</v>
      </c>
      <c r="K669" s="10">
        <v>0</v>
      </c>
      <c r="L669" s="15">
        <v>0</v>
      </c>
      <c r="M669" s="10">
        <v>0</v>
      </c>
      <c r="N669" s="10">
        <v>0</v>
      </c>
      <c r="O669" s="10">
        <v>0</v>
      </c>
      <c r="P669" s="12" t="e">
        <f>L669-#REF!</f>
        <v>#REF!</v>
      </c>
    </row>
    <row r="670" spans="1:16" ht="24" x14ac:dyDescent="0.25">
      <c r="A670" s="71"/>
      <c r="B670" s="71"/>
      <c r="C670" s="9" t="s">
        <v>8</v>
      </c>
      <c r="D670" s="10">
        <f t="shared" si="98"/>
        <v>70234.600000000006</v>
      </c>
      <c r="E670" s="10">
        <v>0</v>
      </c>
      <c r="F670" s="10">
        <v>0</v>
      </c>
      <c r="G670" s="10">
        <v>0</v>
      </c>
      <c r="H670" s="10">
        <v>0</v>
      </c>
      <c r="I670" s="10">
        <v>0</v>
      </c>
      <c r="J670" s="10">
        <v>0</v>
      </c>
      <c r="K670" s="10">
        <v>0</v>
      </c>
      <c r="L670" s="15">
        <v>70234.600000000006</v>
      </c>
      <c r="M670" s="10">
        <v>0</v>
      </c>
      <c r="N670" s="10">
        <v>0</v>
      </c>
      <c r="O670" s="10">
        <v>0</v>
      </c>
      <c r="P670" s="12" t="e">
        <f>L670-#REF!</f>
        <v>#REF!</v>
      </c>
    </row>
    <row r="671" spans="1:16" ht="24" x14ac:dyDescent="0.25">
      <c r="A671" s="71"/>
      <c r="B671" s="71"/>
      <c r="C671" s="9" t="s">
        <v>9</v>
      </c>
      <c r="D671" s="10">
        <f t="shared" si="98"/>
        <v>0</v>
      </c>
      <c r="E671" s="10">
        <v>0</v>
      </c>
      <c r="F671" s="10">
        <v>0</v>
      </c>
      <c r="G671" s="10">
        <v>0</v>
      </c>
      <c r="H671" s="10">
        <v>0</v>
      </c>
      <c r="I671" s="10">
        <v>0</v>
      </c>
      <c r="J671" s="10">
        <v>0</v>
      </c>
      <c r="K671" s="10">
        <v>0</v>
      </c>
      <c r="L671" s="15">
        <v>0</v>
      </c>
      <c r="M671" s="10">
        <v>0</v>
      </c>
      <c r="N671" s="10">
        <v>0</v>
      </c>
      <c r="O671" s="10">
        <v>0</v>
      </c>
      <c r="P671" s="12" t="e">
        <f>L671-#REF!</f>
        <v>#REF!</v>
      </c>
    </row>
    <row r="672" spans="1:16" ht="36" x14ac:dyDescent="0.25">
      <c r="A672" s="71"/>
      <c r="B672" s="71"/>
      <c r="C672" s="9" t="s">
        <v>10</v>
      </c>
      <c r="D672" s="10">
        <f t="shared" si="98"/>
        <v>0</v>
      </c>
      <c r="E672" s="10">
        <v>0</v>
      </c>
      <c r="F672" s="10">
        <v>0</v>
      </c>
      <c r="G672" s="10">
        <v>0</v>
      </c>
      <c r="H672" s="10">
        <v>0</v>
      </c>
      <c r="I672" s="10">
        <v>0</v>
      </c>
      <c r="J672" s="10">
        <v>0</v>
      </c>
      <c r="K672" s="10">
        <v>0</v>
      </c>
      <c r="L672" s="15">
        <v>0</v>
      </c>
      <c r="M672" s="10">
        <v>0</v>
      </c>
      <c r="N672" s="10">
        <v>0</v>
      </c>
      <c r="O672" s="10">
        <v>0</v>
      </c>
      <c r="P672" s="12" t="e">
        <f>L672-#REF!</f>
        <v>#REF!</v>
      </c>
    </row>
    <row r="673" spans="1:16" x14ac:dyDescent="0.25">
      <c r="A673" s="71"/>
      <c r="B673" s="9"/>
      <c r="C673" s="9"/>
      <c r="D673" s="10">
        <f t="shared" si="98"/>
        <v>0</v>
      </c>
      <c r="E673" s="10"/>
      <c r="F673" s="10"/>
      <c r="G673" s="10"/>
      <c r="H673" s="10"/>
      <c r="I673" s="10"/>
      <c r="J673" s="10"/>
      <c r="K673" s="10"/>
      <c r="L673" s="15"/>
      <c r="M673" s="10"/>
      <c r="N673" s="10"/>
      <c r="O673" s="10"/>
      <c r="P673" s="12" t="e">
        <f>L673-#REF!</f>
        <v>#REF!</v>
      </c>
    </row>
    <row r="674" spans="1:16" x14ac:dyDescent="0.25">
      <c r="A674" s="71"/>
      <c r="B674" s="71" t="s">
        <v>17</v>
      </c>
      <c r="C674" s="9" t="s">
        <v>6</v>
      </c>
      <c r="D674" s="10">
        <f t="shared" si="98"/>
        <v>0</v>
      </c>
      <c r="E674" s="10">
        <f>SUM(E675:E678)</f>
        <v>0</v>
      </c>
      <c r="F674" s="10">
        <f t="shared" ref="F674:O674" si="99">SUM(F675:F678)</f>
        <v>0</v>
      </c>
      <c r="G674" s="10">
        <f t="shared" si="99"/>
        <v>0</v>
      </c>
      <c r="H674" s="10">
        <f t="shared" si="99"/>
        <v>0</v>
      </c>
      <c r="I674" s="10">
        <f t="shared" si="99"/>
        <v>0</v>
      </c>
      <c r="J674" s="10">
        <f t="shared" si="99"/>
        <v>0</v>
      </c>
      <c r="K674" s="10">
        <f t="shared" si="99"/>
        <v>0</v>
      </c>
      <c r="L674" s="15">
        <f t="shared" si="99"/>
        <v>0</v>
      </c>
      <c r="M674" s="10">
        <f t="shared" si="99"/>
        <v>0</v>
      </c>
      <c r="N674" s="10">
        <f t="shared" si="99"/>
        <v>0</v>
      </c>
      <c r="O674" s="10">
        <f t="shared" si="99"/>
        <v>0</v>
      </c>
      <c r="P674" s="12" t="e">
        <f>L674-#REF!</f>
        <v>#REF!</v>
      </c>
    </row>
    <row r="675" spans="1:16" x14ac:dyDescent="0.25">
      <c r="A675" s="71"/>
      <c r="B675" s="71"/>
      <c r="C675" s="9" t="s">
        <v>7</v>
      </c>
      <c r="D675" s="10">
        <f t="shared" si="98"/>
        <v>0</v>
      </c>
      <c r="E675" s="9"/>
      <c r="F675" s="10">
        <v>0</v>
      </c>
      <c r="G675" s="10">
        <v>0</v>
      </c>
      <c r="H675" s="10">
        <v>0</v>
      </c>
      <c r="I675" s="10">
        <v>0</v>
      </c>
      <c r="J675" s="10">
        <v>0</v>
      </c>
      <c r="K675" s="10">
        <v>0</v>
      </c>
      <c r="L675" s="15">
        <v>0</v>
      </c>
      <c r="M675" s="10">
        <v>0</v>
      </c>
      <c r="N675" s="10">
        <v>0</v>
      </c>
      <c r="O675" s="10">
        <v>0</v>
      </c>
      <c r="P675" s="12" t="e">
        <f>L675-#REF!</f>
        <v>#REF!</v>
      </c>
    </row>
    <row r="676" spans="1:16" ht="24" x14ac:dyDescent="0.25">
      <c r="A676" s="71"/>
      <c r="B676" s="71"/>
      <c r="C676" s="9" t="s">
        <v>8</v>
      </c>
      <c r="D676" s="10">
        <f t="shared" si="98"/>
        <v>0</v>
      </c>
      <c r="E676" s="10">
        <v>0</v>
      </c>
      <c r="F676" s="10">
        <v>0</v>
      </c>
      <c r="G676" s="10">
        <v>0</v>
      </c>
      <c r="H676" s="10">
        <v>0</v>
      </c>
      <c r="I676" s="10">
        <v>0</v>
      </c>
      <c r="J676" s="10">
        <v>0</v>
      </c>
      <c r="K676" s="10">
        <v>0</v>
      </c>
      <c r="L676" s="15">
        <v>0</v>
      </c>
      <c r="M676" s="10">
        <v>0</v>
      </c>
      <c r="N676" s="10">
        <v>0</v>
      </c>
      <c r="O676" s="10">
        <v>0</v>
      </c>
      <c r="P676" s="12" t="e">
        <f>L676-#REF!</f>
        <v>#REF!</v>
      </c>
    </row>
    <row r="677" spans="1:16" ht="24" x14ac:dyDescent="0.25">
      <c r="A677" s="71"/>
      <c r="B677" s="71"/>
      <c r="C677" s="9" t="s">
        <v>9</v>
      </c>
      <c r="D677" s="10">
        <f t="shared" si="98"/>
        <v>0</v>
      </c>
      <c r="E677" s="10">
        <v>0</v>
      </c>
      <c r="F677" s="10">
        <v>0</v>
      </c>
      <c r="G677" s="10">
        <v>0</v>
      </c>
      <c r="H677" s="10">
        <v>0</v>
      </c>
      <c r="I677" s="10">
        <v>0</v>
      </c>
      <c r="J677" s="10">
        <v>0</v>
      </c>
      <c r="K677" s="10">
        <v>0</v>
      </c>
      <c r="L677" s="15">
        <v>0</v>
      </c>
      <c r="M677" s="10">
        <v>0</v>
      </c>
      <c r="N677" s="10">
        <v>0</v>
      </c>
      <c r="O677" s="10">
        <v>0</v>
      </c>
      <c r="P677" s="12" t="e">
        <f>L677-#REF!</f>
        <v>#REF!</v>
      </c>
    </row>
    <row r="678" spans="1:16" ht="36" x14ac:dyDescent="0.25">
      <c r="A678" s="71"/>
      <c r="B678" s="71"/>
      <c r="C678" s="9" t="s">
        <v>10</v>
      </c>
      <c r="D678" s="10">
        <f t="shared" si="98"/>
        <v>0</v>
      </c>
      <c r="E678" s="10">
        <v>0</v>
      </c>
      <c r="F678" s="10">
        <v>0</v>
      </c>
      <c r="G678" s="10">
        <v>0</v>
      </c>
      <c r="H678" s="10">
        <v>0</v>
      </c>
      <c r="I678" s="10">
        <v>0</v>
      </c>
      <c r="J678" s="10">
        <v>0</v>
      </c>
      <c r="K678" s="10">
        <v>0</v>
      </c>
      <c r="L678" s="15">
        <v>0</v>
      </c>
      <c r="M678" s="10">
        <v>0</v>
      </c>
      <c r="N678" s="10">
        <v>0</v>
      </c>
      <c r="O678" s="10">
        <v>0</v>
      </c>
      <c r="P678" s="12" t="e">
        <f>L678-#REF!</f>
        <v>#REF!</v>
      </c>
    </row>
    <row r="679" spans="1:16" x14ac:dyDescent="0.25">
      <c r="A679" s="9"/>
      <c r="B679" s="9"/>
      <c r="C679" s="9"/>
      <c r="D679" s="10">
        <f t="shared" si="98"/>
        <v>0</v>
      </c>
      <c r="E679" s="10"/>
      <c r="F679" s="10"/>
      <c r="G679" s="10"/>
      <c r="H679" s="10"/>
      <c r="I679" s="10"/>
      <c r="J679" s="10"/>
      <c r="K679" s="10"/>
      <c r="L679" s="15"/>
      <c r="M679" s="10"/>
      <c r="N679" s="10"/>
      <c r="O679" s="10"/>
      <c r="P679" s="12" t="e">
        <f>L679-#REF!</f>
        <v>#REF!</v>
      </c>
    </row>
    <row r="680" spans="1:16" x14ac:dyDescent="0.25">
      <c r="A680" s="71" t="s">
        <v>102</v>
      </c>
      <c r="B680" s="71" t="s">
        <v>17</v>
      </c>
      <c r="C680" s="9" t="s">
        <v>6</v>
      </c>
      <c r="D680" s="10">
        <f t="shared" si="98"/>
        <v>34180</v>
      </c>
      <c r="E680" s="10">
        <f>SUM(E681:E685)</f>
        <v>0</v>
      </c>
      <c r="F680" s="10">
        <f t="shared" ref="F680:O680" si="100">SUM(F681:F685)</f>
        <v>0</v>
      </c>
      <c r="G680" s="10">
        <f t="shared" si="100"/>
        <v>0</v>
      </c>
      <c r="H680" s="10">
        <f t="shared" si="100"/>
        <v>0</v>
      </c>
      <c r="I680" s="10">
        <f t="shared" si="100"/>
        <v>0</v>
      </c>
      <c r="J680" s="10">
        <f t="shared" si="100"/>
        <v>34180</v>
      </c>
      <c r="K680" s="10">
        <f t="shared" si="100"/>
        <v>0</v>
      </c>
      <c r="L680" s="15">
        <f t="shared" si="100"/>
        <v>0</v>
      </c>
      <c r="M680" s="10">
        <f t="shared" si="100"/>
        <v>0</v>
      </c>
      <c r="N680" s="10">
        <f t="shared" si="100"/>
        <v>0</v>
      </c>
      <c r="O680" s="10">
        <f t="shared" si="100"/>
        <v>0</v>
      </c>
      <c r="P680" s="12" t="e">
        <f>L680-#REF!</f>
        <v>#REF!</v>
      </c>
    </row>
    <row r="681" spans="1:16" x14ac:dyDescent="0.25">
      <c r="A681" s="71"/>
      <c r="B681" s="71"/>
      <c r="C681" s="9" t="s">
        <v>7</v>
      </c>
      <c r="D681" s="10">
        <f t="shared" si="98"/>
        <v>0</v>
      </c>
      <c r="E681" s="10">
        <v>0</v>
      </c>
      <c r="F681" s="10">
        <v>0</v>
      </c>
      <c r="G681" s="10">
        <v>0</v>
      </c>
      <c r="H681" s="10">
        <v>0</v>
      </c>
      <c r="I681" s="10">
        <v>0</v>
      </c>
      <c r="J681" s="10">
        <v>0</v>
      </c>
      <c r="K681" s="10">
        <v>0</v>
      </c>
      <c r="L681" s="15">
        <v>0</v>
      </c>
      <c r="M681" s="10">
        <v>0</v>
      </c>
      <c r="N681" s="10">
        <v>0</v>
      </c>
      <c r="O681" s="10">
        <v>0</v>
      </c>
      <c r="P681" s="12" t="e">
        <f>L681-#REF!</f>
        <v>#REF!</v>
      </c>
    </row>
    <row r="682" spans="1:16" ht="24" x14ac:dyDescent="0.25">
      <c r="A682" s="71"/>
      <c r="B682" s="71"/>
      <c r="C682" s="9" t="s">
        <v>8</v>
      </c>
      <c r="D682" s="10">
        <f t="shared" si="98"/>
        <v>0</v>
      </c>
      <c r="E682" s="10">
        <v>0</v>
      </c>
      <c r="F682" s="10">
        <v>0</v>
      </c>
      <c r="G682" s="10">
        <v>0</v>
      </c>
      <c r="H682" s="10">
        <v>0</v>
      </c>
      <c r="I682" s="10">
        <v>0</v>
      </c>
      <c r="J682" s="10">
        <v>0</v>
      </c>
      <c r="K682" s="10">
        <v>0</v>
      </c>
      <c r="L682" s="15">
        <v>0</v>
      </c>
      <c r="M682" s="10">
        <v>0</v>
      </c>
      <c r="N682" s="10">
        <v>0</v>
      </c>
      <c r="O682" s="10">
        <v>0</v>
      </c>
      <c r="P682" s="12" t="e">
        <f>L682-#REF!</f>
        <v>#REF!</v>
      </c>
    </row>
    <row r="683" spans="1:16" ht="24" x14ac:dyDescent="0.25">
      <c r="A683" s="71"/>
      <c r="B683" s="71"/>
      <c r="C683" s="9" t="s">
        <v>9</v>
      </c>
      <c r="D683" s="10">
        <f t="shared" si="98"/>
        <v>0</v>
      </c>
      <c r="E683" s="10">
        <v>0</v>
      </c>
      <c r="F683" s="10">
        <v>0</v>
      </c>
      <c r="G683" s="10">
        <v>0</v>
      </c>
      <c r="H683" s="10">
        <v>0</v>
      </c>
      <c r="I683" s="10">
        <v>0</v>
      </c>
      <c r="J683" s="10">
        <v>0</v>
      </c>
      <c r="K683" s="10">
        <v>0</v>
      </c>
      <c r="L683" s="15">
        <v>0</v>
      </c>
      <c r="M683" s="10">
        <v>0</v>
      </c>
      <c r="N683" s="10">
        <v>0</v>
      </c>
      <c r="O683" s="10">
        <v>0</v>
      </c>
      <c r="P683" s="12" t="e">
        <f>L683-#REF!</f>
        <v>#REF!</v>
      </c>
    </row>
    <row r="684" spans="1:16" ht="36" x14ac:dyDescent="0.25">
      <c r="A684" s="71"/>
      <c r="B684" s="71"/>
      <c r="C684" s="9" t="s">
        <v>10</v>
      </c>
      <c r="D684" s="10">
        <f t="shared" si="98"/>
        <v>0</v>
      </c>
      <c r="E684" s="10">
        <v>0</v>
      </c>
      <c r="F684" s="10">
        <v>0</v>
      </c>
      <c r="G684" s="10">
        <v>0</v>
      </c>
      <c r="H684" s="10">
        <v>0</v>
      </c>
      <c r="I684" s="10">
        <v>0</v>
      </c>
      <c r="J684" s="10">
        <v>0</v>
      </c>
      <c r="K684" s="10">
        <v>0</v>
      </c>
      <c r="L684" s="15">
        <v>0</v>
      </c>
      <c r="M684" s="10">
        <v>0</v>
      </c>
      <c r="N684" s="10">
        <v>0</v>
      </c>
      <c r="O684" s="10">
        <v>0</v>
      </c>
      <c r="P684" s="12" t="e">
        <f>L684-#REF!</f>
        <v>#REF!</v>
      </c>
    </row>
    <row r="685" spans="1:16" ht="72" x14ac:dyDescent="0.25">
      <c r="A685" s="71"/>
      <c r="B685" s="71"/>
      <c r="C685" s="9" t="s">
        <v>11</v>
      </c>
      <c r="D685" s="10">
        <f t="shared" si="98"/>
        <v>34180</v>
      </c>
      <c r="E685" s="10">
        <v>0</v>
      </c>
      <c r="F685" s="10">
        <v>0</v>
      </c>
      <c r="G685" s="10">
        <v>0</v>
      </c>
      <c r="H685" s="10">
        <v>0</v>
      </c>
      <c r="I685" s="10">
        <v>0</v>
      </c>
      <c r="J685" s="10">
        <v>34180</v>
      </c>
      <c r="K685" s="10">
        <v>0</v>
      </c>
      <c r="L685" s="15">
        <v>0</v>
      </c>
      <c r="M685" s="10">
        <v>0</v>
      </c>
      <c r="N685" s="10">
        <v>0</v>
      </c>
      <c r="O685" s="10">
        <v>0</v>
      </c>
      <c r="P685" s="12" t="e">
        <f>L685-#REF!</f>
        <v>#REF!</v>
      </c>
    </row>
    <row r="686" spans="1:16" x14ac:dyDescent="0.25">
      <c r="A686" s="71" t="s">
        <v>103</v>
      </c>
      <c r="B686" s="71" t="s">
        <v>17</v>
      </c>
      <c r="C686" s="9" t="s">
        <v>6</v>
      </c>
      <c r="D686" s="10">
        <f t="shared" si="98"/>
        <v>9773</v>
      </c>
      <c r="E686" s="10">
        <v>0</v>
      </c>
      <c r="F686" s="10">
        <v>0</v>
      </c>
      <c r="G686" s="10">
        <v>0</v>
      </c>
      <c r="H686" s="10">
        <v>0</v>
      </c>
      <c r="I686" s="10">
        <v>0</v>
      </c>
      <c r="J686" s="10">
        <v>9773</v>
      </c>
      <c r="K686" s="10">
        <v>0</v>
      </c>
      <c r="L686" s="15">
        <v>0</v>
      </c>
      <c r="M686" s="10">
        <v>0</v>
      </c>
      <c r="N686" s="10">
        <v>0</v>
      </c>
      <c r="O686" s="10">
        <v>0</v>
      </c>
      <c r="P686" s="12" t="e">
        <f>L686-#REF!</f>
        <v>#REF!</v>
      </c>
    </row>
    <row r="687" spans="1:16" x14ac:dyDescent="0.25">
      <c r="A687" s="71"/>
      <c r="B687" s="71"/>
      <c r="C687" s="9" t="s">
        <v>7</v>
      </c>
      <c r="D687" s="10">
        <f t="shared" si="98"/>
        <v>0</v>
      </c>
      <c r="E687" s="10">
        <v>0</v>
      </c>
      <c r="F687" s="10">
        <v>0</v>
      </c>
      <c r="G687" s="10">
        <v>0</v>
      </c>
      <c r="H687" s="10">
        <v>0</v>
      </c>
      <c r="I687" s="10">
        <v>0</v>
      </c>
      <c r="J687" s="10">
        <v>0</v>
      </c>
      <c r="K687" s="10">
        <v>0</v>
      </c>
      <c r="L687" s="15">
        <v>0</v>
      </c>
      <c r="M687" s="10">
        <v>0</v>
      </c>
      <c r="N687" s="10">
        <v>0</v>
      </c>
      <c r="O687" s="10">
        <v>0</v>
      </c>
      <c r="P687" s="12" t="e">
        <f>L687-#REF!</f>
        <v>#REF!</v>
      </c>
    </row>
    <row r="688" spans="1:16" ht="24" x14ac:dyDescent="0.25">
      <c r="A688" s="71"/>
      <c r="B688" s="71"/>
      <c r="C688" s="9" t="s">
        <v>8</v>
      </c>
      <c r="D688" s="10">
        <f t="shared" si="98"/>
        <v>0</v>
      </c>
      <c r="E688" s="10">
        <v>0</v>
      </c>
      <c r="F688" s="10">
        <v>0</v>
      </c>
      <c r="G688" s="10">
        <v>0</v>
      </c>
      <c r="H688" s="10">
        <v>0</v>
      </c>
      <c r="I688" s="10">
        <v>0</v>
      </c>
      <c r="J688" s="10">
        <v>0</v>
      </c>
      <c r="K688" s="10">
        <v>0</v>
      </c>
      <c r="L688" s="15">
        <v>0</v>
      </c>
      <c r="M688" s="10">
        <v>0</v>
      </c>
      <c r="N688" s="10">
        <v>0</v>
      </c>
      <c r="O688" s="10">
        <v>0</v>
      </c>
      <c r="P688" s="12" t="e">
        <f>L688-#REF!</f>
        <v>#REF!</v>
      </c>
    </row>
    <row r="689" spans="1:16" ht="24" x14ac:dyDescent="0.25">
      <c r="A689" s="71"/>
      <c r="B689" s="71"/>
      <c r="C689" s="9" t="s">
        <v>9</v>
      </c>
      <c r="D689" s="10">
        <f t="shared" si="98"/>
        <v>0</v>
      </c>
      <c r="E689" s="10">
        <v>0</v>
      </c>
      <c r="F689" s="10">
        <v>0</v>
      </c>
      <c r="G689" s="10">
        <v>0</v>
      </c>
      <c r="H689" s="10">
        <v>0</v>
      </c>
      <c r="I689" s="10">
        <v>0</v>
      </c>
      <c r="J689" s="10">
        <v>0</v>
      </c>
      <c r="K689" s="10">
        <v>0</v>
      </c>
      <c r="L689" s="15">
        <v>0</v>
      </c>
      <c r="M689" s="10">
        <v>0</v>
      </c>
      <c r="N689" s="10">
        <v>0</v>
      </c>
      <c r="O689" s="10">
        <v>0</v>
      </c>
      <c r="P689" s="12" t="e">
        <f>L689-#REF!</f>
        <v>#REF!</v>
      </c>
    </row>
    <row r="690" spans="1:16" ht="36" x14ac:dyDescent="0.25">
      <c r="A690" s="71"/>
      <c r="B690" s="71"/>
      <c r="C690" s="9" t="s">
        <v>10</v>
      </c>
      <c r="D690" s="10">
        <f t="shared" si="98"/>
        <v>0</v>
      </c>
      <c r="E690" s="10">
        <v>0</v>
      </c>
      <c r="F690" s="10">
        <v>0</v>
      </c>
      <c r="G690" s="10">
        <v>0</v>
      </c>
      <c r="H690" s="10">
        <v>0</v>
      </c>
      <c r="I690" s="10">
        <v>0</v>
      </c>
      <c r="J690" s="10">
        <v>0</v>
      </c>
      <c r="K690" s="10">
        <v>0</v>
      </c>
      <c r="L690" s="15">
        <v>0</v>
      </c>
      <c r="M690" s="10">
        <v>0</v>
      </c>
      <c r="N690" s="10">
        <v>0</v>
      </c>
      <c r="O690" s="10">
        <v>0</v>
      </c>
      <c r="P690" s="12" t="e">
        <f>L690-#REF!</f>
        <v>#REF!</v>
      </c>
    </row>
    <row r="691" spans="1:16" ht="72" x14ac:dyDescent="0.25">
      <c r="A691" s="71"/>
      <c r="B691" s="71"/>
      <c r="C691" s="9" t="s">
        <v>11</v>
      </c>
      <c r="D691" s="10">
        <f t="shared" si="98"/>
        <v>9773</v>
      </c>
      <c r="E691" s="10">
        <v>0</v>
      </c>
      <c r="F691" s="10">
        <v>0</v>
      </c>
      <c r="G691" s="10">
        <v>0</v>
      </c>
      <c r="H691" s="10">
        <v>0</v>
      </c>
      <c r="I691" s="10">
        <v>0</v>
      </c>
      <c r="J691" s="10">
        <v>9773</v>
      </c>
      <c r="K691" s="10">
        <v>0</v>
      </c>
      <c r="L691" s="15">
        <v>0</v>
      </c>
      <c r="M691" s="10">
        <v>0</v>
      </c>
      <c r="N691" s="10">
        <v>0</v>
      </c>
      <c r="O691" s="10">
        <v>0</v>
      </c>
      <c r="P691" s="12" t="e">
        <f>L691-#REF!</f>
        <v>#REF!</v>
      </c>
    </row>
    <row r="692" spans="1:16" x14ac:dyDescent="0.25">
      <c r="A692" s="71" t="s">
        <v>104</v>
      </c>
      <c r="B692" s="71" t="s">
        <v>17</v>
      </c>
      <c r="C692" s="9" t="s">
        <v>6</v>
      </c>
      <c r="D692" s="10">
        <f t="shared" si="98"/>
        <v>1683336.2999999998</v>
      </c>
      <c r="E692" s="10">
        <v>0</v>
      </c>
      <c r="F692" s="10">
        <v>0</v>
      </c>
      <c r="G692" s="10">
        <v>0</v>
      </c>
      <c r="H692" s="10">
        <v>0</v>
      </c>
      <c r="I692" s="10">
        <v>0</v>
      </c>
      <c r="J692" s="10">
        <v>0</v>
      </c>
      <c r="K692" s="10">
        <v>212720.2</v>
      </c>
      <c r="L692" s="15">
        <v>600000</v>
      </c>
      <c r="M692" s="10">
        <v>870616.1</v>
      </c>
      <c r="N692" s="10">
        <v>0</v>
      </c>
      <c r="O692" s="10">
        <v>0</v>
      </c>
      <c r="P692" s="12" t="e">
        <f>L692-#REF!</f>
        <v>#REF!</v>
      </c>
    </row>
    <row r="693" spans="1:16" x14ac:dyDescent="0.25">
      <c r="A693" s="71"/>
      <c r="B693" s="71"/>
      <c r="C693" s="9" t="s">
        <v>7</v>
      </c>
      <c r="D693" s="10">
        <f t="shared" si="98"/>
        <v>206203.3</v>
      </c>
      <c r="E693" s="10">
        <v>0</v>
      </c>
      <c r="F693" s="10">
        <v>0</v>
      </c>
      <c r="G693" s="10">
        <v>0</v>
      </c>
      <c r="H693" s="10">
        <v>0</v>
      </c>
      <c r="I693" s="10">
        <v>0</v>
      </c>
      <c r="J693" s="10">
        <v>0</v>
      </c>
      <c r="K693" s="10">
        <v>23399.200000000001</v>
      </c>
      <c r="L693" s="15">
        <v>66000</v>
      </c>
      <c r="M693" s="10">
        <v>116804.1</v>
      </c>
      <c r="N693" s="10">
        <v>0</v>
      </c>
      <c r="O693" s="10">
        <v>0</v>
      </c>
      <c r="P693" s="12" t="e">
        <f>L693-#REF!</f>
        <v>#REF!</v>
      </c>
    </row>
    <row r="694" spans="1:16" ht="24" x14ac:dyDescent="0.25">
      <c r="A694" s="71"/>
      <c r="B694" s="71"/>
      <c r="C694" s="9" t="s">
        <v>8</v>
      </c>
      <c r="D694" s="10">
        <f t="shared" si="98"/>
        <v>1477133</v>
      </c>
      <c r="E694" s="10">
        <v>0</v>
      </c>
      <c r="F694" s="10">
        <v>0</v>
      </c>
      <c r="G694" s="10">
        <v>0</v>
      </c>
      <c r="H694" s="10">
        <v>0</v>
      </c>
      <c r="I694" s="10">
        <v>0</v>
      </c>
      <c r="J694" s="10">
        <v>0</v>
      </c>
      <c r="K694" s="10">
        <v>189321</v>
      </c>
      <c r="L694" s="15">
        <v>534000</v>
      </c>
      <c r="M694" s="10">
        <v>753812</v>
      </c>
      <c r="N694" s="10">
        <v>0</v>
      </c>
      <c r="O694" s="10">
        <v>0</v>
      </c>
      <c r="P694" s="12" t="e">
        <f>L694-#REF!</f>
        <v>#REF!</v>
      </c>
    </row>
    <row r="695" spans="1:16" ht="24" x14ac:dyDescent="0.25">
      <c r="A695" s="71"/>
      <c r="B695" s="71"/>
      <c r="C695" s="9" t="s">
        <v>9</v>
      </c>
      <c r="D695" s="10">
        <f t="shared" si="98"/>
        <v>0</v>
      </c>
      <c r="E695" s="10">
        <v>0</v>
      </c>
      <c r="F695" s="10">
        <v>0</v>
      </c>
      <c r="G695" s="10">
        <v>0</v>
      </c>
      <c r="H695" s="10">
        <v>0</v>
      </c>
      <c r="I695" s="10">
        <v>0</v>
      </c>
      <c r="J695" s="10">
        <v>0</v>
      </c>
      <c r="K695" s="10">
        <v>0</v>
      </c>
      <c r="L695" s="15">
        <v>0</v>
      </c>
      <c r="M695" s="10">
        <v>0</v>
      </c>
      <c r="N695" s="10">
        <v>0</v>
      </c>
      <c r="O695" s="10">
        <v>0</v>
      </c>
      <c r="P695" s="12" t="e">
        <f>L695-#REF!</f>
        <v>#REF!</v>
      </c>
    </row>
    <row r="696" spans="1:16" ht="36" x14ac:dyDescent="0.25">
      <c r="A696" s="71"/>
      <c r="B696" s="71"/>
      <c r="C696" s="9" t="s">
        <v>10</v>
      </c>
      <c r="D696" s="10">
        <f t="shared" si="98"/>
        <v>0</v>
      </c>
      <c r="E696" s="10">
        <v>0</v>
      </c>
      <c r="F696" s="10">
        <v>0</v>
      </c>
      <c r="G696" s="10">
        <v>0</v>
      </c>
      <c r="H696" s="10">
        <v>0</v>
      </c>
      <c r="I696" s="10">
        <v>0</v>
      </c>
      <c r="J696" s="10">
        <v>0</v>
      </c>
      <c r="K696" s="10">
        <v>0</v>
      </c>
      <c r="L696" s="15">
        <v>0</v>
      </c>
      <c r="M696" s="10">
        <v>0</v>
      </c>
      <c r="N696" s="10">
        <v>0</v>
      </c>
      <c r="O696" s="10">
        <v>0</v>
      </c>
      <c r="P696" s="12" t="e">
        <f>L696-#REF!</f>
        <v>#REF!</v>
      </c>
    </row>
    <row r="697" spans="1:16" x14ac:dyDescent="0.25">
      <c r="A697" s="9"/>
      <c r="B697" s="9"/>
      <c r="C697" s="9"/>
      <c r="D697" s="10">
        <f t="shared" si="98"/>
        <v>0</v>
      </c>
      <c r="E697" s="10"/>
      <c r="F697" s="10"/>
      <c r="G697" s="10"/>
      <c r="H697" s="10"/>
      <c r="I697" s="10"/>
      <c r="J697" s="10"/>
      <c r="K697" s="10"/>
      <c r="L697" s="15"/>
      <c r="M697" s="10"/>
      <c r="N697" s="10"/>
      <c r="O697" s="10"/>
      <c r="P697" s="12" t="e">
        <f>L697-#REF!</f>
        <v>#REF!</v>
      </c>
    </row>
    <row r="698" spans="1:16" x14ac:dyDescent="0.25">
      <c r="A698" s="71" t="s">
        <v>105</v>
      </c>
      <c r="B698" s="71" t="s">
        <v>17</v>
      </c>
      <c r="C698" s="9" t="s">
        <v>6</v>
      </c>
      <c r="D698" s="10">
        <f t="shared" si="98"/>
        <v>4700</v>
      </c>
      <c r="E698" s="10">
        <v>0</v>
      </c>
      <c r="F698" s="10">
        <v>0</v>
      </c>
      <c r="G698" s="10">
        <v>0</v>
      </c>
      <c r="H698" s="10">
        <v>0</v>
      </c>
      <c r="I698" s="10">
        <v>0</v>
      </c>
      <c r="J698" s="10">
        <v>0</v>
      </c>
      <c r="K698" s="10">
        <v>4700</v>
      </c>
      <c r="L698" s="15">
        <v>0</v>
      </c>
      <c r="M698" s="10">
        <v>0</v>
      </c>
      <c r="N698" s="10">
        <v>0</v>
      </c>
      <c r="O698" s="10">
        <v>0</v>
      </c>
      <c r="P698" s="12" t="e">
        <f>L698-#REF!</f>
        <v>#REF!</v>
      </c>
    </row>
    <row r="699" spans="1:16" x14ac:dyDescent="0.25">
      <c r="A699" s="71"/>
      <c r="B699" s="71"/>
      <c r="C699" s="9" t="s">
        <v>7</v>
      </c>
      <c r="D699" s="10">
        <f t="shared" si="98"/>
        <v>4700</v>
      </c>
      <c r="E699" s="10">
        <v>0</v>
      </c>
      <c r="F699" s="10">
        <v>0</v>
      </c>
      <c r="G699" s="10">
        <v>0</v>
      </c>
      <c r="H699" s="10">
        <v>0</v>
      </c>
      <c r="I699" s="10">
        <v>0</v>
      </c>
      <c r="J699" s="10">
        <v>0</v>
      </c>
      <c r="K699" s="10">
        <v>4700</v>
      </c>
      <c r="L699" s="15">
        <v>0</v>
      </c>
      <c r="M699" s="10">
        <v>0</v>
      </c>
      <c r="N699" s="10">
        <v>0</v>
      </c>
      <c r="O699" s="10">
        <v>0</v>
      </c>
      <c r="P699" s="12" t="e">
        <f>L699-#REF!</f>
        <v>#REF!</v>
      </c>
    </row>
    <row r="700" spans="1:16" ht="24" x14ac:dyDescent="0.25">
      <c r="A700" s="71"/>
      <c r="B700" s="71"/>
      <c r="C700" s="9" t="s">
        <v>8</v>
      </c>
      <c r="D700" s="10">
        <f t="shared" si="98"/>
        <v>0</v>
      </c>
      <c r="E700" s="10">
        <v>0</v>
      </c>
      <c r="F700" s="10">
        <v>0</v>
      </c>
      <c r="G700" s="10">
        <v>0</v>
      </c>
      <c r="H700" s="10">
        <v>0</v>
      </c>
      <c r="I700" s="10">
        <v>0</v>
      </c>
      <c r="J700" s="10">
        <v>0</v>
      </c>
      <c r="K700" s="10">
        <v>0</v>
      </c>
      <c r="L700" s="15">
        <v>0</v>
      </c>
      <c r="M700" s="10">
        <v>0</v>
      </c>
      <c r="N700" s="10">
        <v>0</v>
      </c>
      <c r="O700" s="10">
        <v>0</v>
      </c>
      <c r="P700" s="12" t="e">
        <f>L700-#REF!</f>
        <v>#REF!</v>
      </c>
    </row>
    <row r="701" spans="1:16" ht="24" x14ac:dyDescent="0.25">
      <c r="A701" s="71"/>
      <c r="B701" s="71"/>
      <c r="C701" s="9" t="s">
        <v>9</v>
      </c>
      <c r="D701" s="10">
        <f t="shared" si="98"/>
        <v>0</v>
      </c>
      <c r="E701" s="10">
        <v>0</v>
      </c>
      <c r="F701" s="10">
        <v>0</v>
      </c>
      <c r="G701" s="10">
        <v>0</v>
      </c>
      <c r="H701" s="10">
        <v>0</v>
      </c>
      <c r="I701" s="10">
        <v>0</v>
      </c>
      <c r="J701" s="10">
        <v>0</v>
      </c>
      <c r="K701" s="10">
        <v>0</v>
      </c>
      <c r="L701" s="15">
        <v>0</v>
      </c>
      <c r="M701" s="10">
        <v>0</v>
      </c>
      <c r="N701" s="10">
        <v>0</v>
      </c>
      <c r="O701" s="10">
        <v>0</v>
      </c>
      <c r="P701" s="12" t="e">
        <f>L701-#REF!</f>
        <v>#REF!</v>
      </c>
    </row>
    <row r="702" spans="1:16" ht="36" x14ac:dyDescent="0.25">
      <c r="A702" s="71"/>
      <c r="B702" s="71"/>
      <c r="C702" s="9" t="s">
        <v>10</v>
      </c>
      <c r="D702" s="10">
        <f t="shared" si="98"/>
        <v>0</v>
      </c>
      <c r="E702" s="10">
        <v>0</v>
      </c>
      <c r="F702" s="10">
        <v>0</v>
      </c>
      <c r="G702" s="10">
        <v>0</v>
      </c>
      <c r="H702" s="10">
        <v>0</v>
      </c>
      <c r="I702" s="10">
        <v>0</v>
      </c>
      <c r="J702" s="10">
        <v>0</v>
      </c>
      <c r="K702" s="10">
        <v>0</v>
      </c>
      <c r="L702" s="15">
        <v>0</v>
      </c>
      <c r="M702" s="10">
        <v>0</v>
      </c>
      <c r="N702" s="10">
        <v>0</v>
      </c>
      <c r="O702" s="10">
        <v>0</v>
      </c>
      <c r="P702" s="12" t="e">
        <f>L702-#REF!</f>
        <v>#REF!</v>
      </c>
    </row>
    <row r="703" spans="1:16" x14ac:dyDescent="0.25">
      <c r="A703" s="9"/>
      <c r="B703" s="9"/>
      <c r="C703" s="9"/>
      <c r="D703" s="10">
        <f t="shared" si="98"/>
        <v>0</v>
      </c>
      <c r="E703" s="10"/>
      <c r="F703" s="10"/>
      <c r="G703" s="10"/>
      <c r="H703" s="10"/>
      <c r="I703" s="10"/>
      <c r="J703" s="10"/>
      <c r="K703" s="10"/>
      <c r="L703" s="15"/>
      <c r="M703" s="10"/>
      <c r="N703" s="10"/>
      <c r="O703" s="10"/>
      <c r="P703" s="12" t="e">
        <f>L703-#REF!</f>
        <v>#REF!</v>
      </c>
    </row>
    <row r="704" spans="1:16" x14ac:dyDescent="0.25">
      <c r="A704" s="71" t="s">
        <v>106</v>
      </c>
      <c r="B704" s="71" t="s">
        <v>17</v>
      </c>
      <c r="C704" s="9" t="s">
        <v>6</v>
      </c>
      <c r="D704" s="10">
        <f t="shared" si="98"/>
        <v>0</v>
      </c>
      <c r="E704" s="10">
        <f>SUM(E705:E709)</f>
        <v>0</v>
      </c>
      <c r="F704" s="10">
        <f t="shared" ref="F704:O704" si="101">SUM(F705:F709)</f>
        <v>0</v>
      </c>
      <c r="G704" s="10">
        <f t="shared" si="101"/>
        <v>0</v>
      </c>
      <c r="H704" s="10">
        <f t="shared" si="101"/>
        <v>0</v>
      </c>
      <c r="I704" s="10">
        <f t="shared" si="101"/>
        <v>0</v>
      </c>
      <c r="J704" s="10">
        <f t="shared" si="101"/>
        <v>0</v>
      </c>
      <c r="K704" s="10">
        <f t="shared" si="101"/>
        <v>0</v>
      </c>
      <c r="L704" s="15">
        <f t="shared" si="101"/>
        <v>0</v>
      </c>
      <c r="M704" s="10">
        <f t="shared" si="101"/>
        <v>0</v>
      </c>
      <c r="N704" s="10">
        <f t="shared" si="101"/>
        <v>0</v>
      </c>
      <c r="O704" s="10">
        <f t="shared" si="101"/>
        <v>0</v>
      </c>
      <c r="P704" s="12" t="e">
        <f>L704-#REF!</f>
        <v>#REF!</v>
      </c>
    </row>
    <row r="705" spans="1:16" x14ac:dyDescent="0.25">
      <c r="A705" s="71"/>
      <c r="B705" s="71"/>
      <c r="C705" s="9" t="s">
        <v>7</v>
      </c>
      <c r="D705" s="10">
        <f t="shared" si="98"/>
        <v>0</v>
      </c>
      <c r="E705" s="10">
        <v>0</v>
      </c>
      <c r="F705" s="10">
        <v>0</v>
      </c>
      <c r="G705" s="10">
        <v>0</v>
      </c>
      <c r="H705" s="10">
        <v>0</v>
      </c>
      <c r="I705" s="10">
        <v>0</v>
      </c>
      <c r="J705" s="10">
        <v>0</v>
      </c>
      <c r="K705" s="10">
        <v>0</v>
      </c>
      <c r="L705" s="15">
        <v>0</v>
      </c>
      <c r="M705" s="10">
        <v>0</v>
      </c>
      <c r="N705" s="10">
        <v>0</v>
      </c>
      <c r="O705" s="10">
        <v>0</v>
      </c>
      <c r="P705" s="12" t="e">
        <f>L705-#REF!</f>
        <v>#REF!</v>
      </c>
    </row>
    <row r="706" spans="1:16" ht="24" x14ac:dyDescent="0.25">
      <c r="A706" s="71"/>
      <c r="B706" s="71"/>
      <c r="C706" s="9" t="s">
        <v>8</v>
      </c>
      <c r="D706" s="10">
        <f t="shared" si="98"/>
        <v>0</v>
      </c>
      <c r="E706" s="10">
        <v>0</v>
      </c>
      <c r="F706" s="10">
        <v>0</v>
      </c>
      <c r="G706" s="10">
        <v>0</v>
      </c>
      <c r="H706" s="10">
        <v>0</v>
      </c>
      <c r="I706" s="10">
        <v>0</v>
      </c>
      <c r="J706" s="10">
        <v>0</v>
      </c>
      <c r="K706" s="10">
        <v>0</v>
      </c>
      <c r="L706" s="15">
        <v>0</v>
      </c>
      <c r="M706" s="10">
        <v>0</v>
      </c>
      <c r="N706" s="10">
        <v>0</v>
      </c>
      <c r="O706" s="10">
        <v>0</v>
      </c>
      <c r="P706" s="12" t="e">
        <f>L706-#REF!</f>
        <v>#REF!</v>
      </c>
    </row>
    <row r="707" spans="1:16" ht="24" x14ac:dyDescent="0.25">
      <c r="A707" s="71"/>
      <c r="B707" s="71"/>
      <c r="C707" s="9" t="s">
        <v>9</v>
      </c>
      <c r="D707" s="10">
        <f t="shared" si="98"/>
        <v>0</v>
      </c>
      <c r="E707" s="10">
        <v>0</v>
      </c>
      <c r="F707" s="10">
        <v>0</v>
      </c>
      <c r="G707" s="10">
        <v>0</v>
      </c>
      <c r="H707" s="10">
        <v>0</v>
      </c>
      <c r="I707" s="10">
        <v>0</v>
      </c>
      <c r="J707" s="10">
        <v>0</v>
      </c>
      <c r="K707" s="10">
        <v>0</v>
      </c>
      <c r="L707" s="15">
        <v>0</v>
      </c>
      <c r="M707" s="10">
        <v>0</v>
      </c>
      <c r="N707" s="10">
        <v>0</v>
      </c>
      <c r="O707" s="10">
        <v>0</v>
      </c>
      <c r="P707" s="12" t="e">
        <f>L707-#REF!</f>
        <v>#REF!</v>
      </c>
    </row>
    <row r="708" spans="1:16" ht="36" x14ac:dyDescent="0.25">
      <c r="A708" s="71"/>
      <c r="B708" s="71"/>
      <c r="C708" s="9" t="s">
        <v>10</v>
      </c>
      <c r="D708" s="10">
        <f t="shared" si="98"/>
        <v>0</v>
      </c>
      <c r="E708" s="10">
        <v>0</v>
      </c>
      <c r="F708" s="10">
        <v>0</v>
      </c>
      <c r="G708" s="10">
        <v>0</v>
      </c>
      <c r="H708" s="10">
        <v>0</v>
      </c>
      <c r="I708" s="10">
        <v>0</v>
      </c>
      <c r="J708" s="10">
        <v>0</v>
      </c>
      <c r="K708" s="10">
        <v>0</v>
      </c>
      <c r="L708" s="15">
        <v>0</v>
      </c>
      <c r="M708" s="10">
        <v>0</v>
      </c>
      <c r="N708" s="10">
        <v>0</v>
      </c>
      <c r="O708" s="10">
        <v>0</v>
      </c>
      <c r="P708" s="12" t="e">
        <f>L708-#REF!</f>
        <v>#REF!</v>
      </c>
    </row>
    <row r="709" spans="1:16" x14ac:dyDescent="0.25">
      <c r="A709" s="9"/>
      <c r="B709" s="9"/>
      <c r="C709" s="9"/>
      <c r="D709" s="10">
        <f t="shared" si="98"/>
        <v>0</v>
      </c>
      <c r="E709" s="10"/>
      <c r="F709" s="10"/>
      <c r="G709" s="10"/>
      <c r="H709" s="10"/>
      <c r="I709" s="10"/>
      <c r="J709" s="10"/>
      <c r="K709" s="10"/>
      <c r="L709" s="15"/>
      <c r="M709" s="10"/>
      <c r="N709" s="10"/>
      <c r="O709" s="10"/>
      <c r="P709" s="12" t="e">
        <f>L709-#REF!</f>
        <v>#REF!</v>
      </c>
    </row>
    <row r="710" spans="1:16" x14ac:dyDescent="0.25">
      <c r="A710" s="9" t="s">
        <v>107</v>
      </c>
      <c r="B710" s="71"/>
      <c r="C710" s="9" t="s">
        <v>6</v>
      </c>
      <c r="D710" s="10">
        <f t="shared" si="98"/>
        <v>964918.29999999993</v>
      </c>
      <c r="E710" s="10">
        <f t="shared" ref="D710:O715" si="102">E717+E724</f>
        <v>0</v>
      </c>
      <c r="F710" s="10">
        <f t="shared" si="102"/>
        <v>0</v>
      </c>
      <c r="G710" s="10">
        <f t="shared" si="102"/>
        <v>0</v>
      </c>
      <c r="H710" s="10">
        <f t="shared" si="102"/>
        <v>0</v>
      </c>
      <c r="I710" s="10">
        <f t="shared" si="102"/>
        <v>0</v>
      </c>
      <c r="J710" s="10">
        <f t="shared" si="102"/>
        <v>222961</v>
      </c>
      <c r="K710" s="10">
        <f t="shared" si="102"/>
        <v>302946.09999999998</v>
      </c>
      <c r="L710" s="15">
        <f t="shared" si="102"/>
        <v>77192.899999999994</v>
      </c>
      <c r="M710" s="10">
        <f t="shared" si="102"/>
        <v>172748.19999999998</v>
      </c>
      <c r="N710" s="10">
        <f t="shared" si="102"/>
        <v>189070.1</v>
      </c>
      <c r="O710" s="10">
        <f t="shared" si="102"/>
        <v>0</v>
      </c>
      <c r="P710" s="12" t="e">
        <f>L710-#REF!</f>
        <v>#REF!</v>
      </c>
    </row>
    <row r="711" spans="1:16" ht="36" customHeight="1" x14ac:dyDescent="0.25">
      <c r="A711" s="77" t="s">
        <v>108</v>
      </c>
      <c r="B711" s="71"/>
      <c r="C711" s="9" t="s">
        <v>7</v>
      </c>
      <c r="D711" s="10">
        <f t="shared" si="98"/>
        <v>112905.29999999999</v>
      </c>
      <c r="E711" s="10">
        <f t="shared" si="102"/>
        <v>0</v>
      </c>
      <c r="F711" s="10">
        <f t="shared" si="102"/>
        <v>0</v>
      </c>
      <c r="G711" s="10">
        <f t="shared" si="102"/>
        <v>0</v>
      </c>
      <c r="H711" s="10">
        <f t="shared" si="102"/>
        <v>0</v>
      </c>
      <c r="I711" s="10">
        <f t="shared" si="102"/>
        <v>0</v>
      </c>
      <c r="J711" s="10">
        <f t="shared" si="102"/>
        <v>39639.199999999997</v>
      </c>
      <c r="K711" s="10">
        <f t="shared" si="102"/>
        <v>25617.699999999997</v>
      </c>
      <c r="L711" s="15">
        <f t="shared" si="102"/>
        <v>7848.4</v>
      </c>
      <c r="M711" s="10">
        <f t="shared" si="102"/>
        <v>19002.3</v>
      </c>
      <c r="N711" s="10">
        <f t="shared" si="102"/>
        <v>20797.699999999997</v>
      </c>
      <c r="O711" s="10">
        <f t="shared" si="102"/>
        <v>0</v>
      </c>
      <c r="P711" s="12" t="e">
        <f>L711-#REF!</f>
        <v>#REF!</v>
      </c>
    </row>
    <row r="712" spans="1:16" ht="24" x14ac:dyDescent="0.25">
      <c r="A712" s="78"/>
      <c r="B712" s="71"/>
      <c r="C712" s="9" t="s">
        <v>8</v>
      </c>
      <c r="D712" s="10">
        <f t="shared" si="98"/>
        <v>852013</v>
      </c>
      <c r="E712" s="10">
        <f t="shared" si="102"/>
        <v>0</v>
      </c>
      <c r="F712" s="10">
        <f t="shared" si="102"/>
        <v>0</v>
      </c>
      <c r="G712" s="10">
        <f t="shared" si="102"/>
        <v>0</v>
      </c>
      <c r="H712" s="10">
        <f t="shared" si="102"/>
        <v>0</v>
      </c>
      <c r="I712" s="10">
        <f t="shared" si="102"/>
        <v>0</v>
      </c>
      <c r="J712" s="10">
        <f t="shared" si="102"/>
        <v>183321.8</v>
      </c>
      <c r="K712" s="10">
        <f t="shared" si="102"/>
        <v>277328.40000000002</v>
      </c>
      <c r="L712" s="15">
        <f t="shared" si="102"/>
        <v>69344.5</v>
      </c>
      <c r="M712" s="10">
        <f t="shared" si="102"/>
        <v>153745.9</v>
      </c>
      <c r="N712" s="10">
        <f t="shared" si="102"/>
        <v>168272.4</v>
      </c>
      <c r="O712" s="10">
        <f t="shared" si="102"/>
        <v>0</v>
      </c>
      <c r="P712" s="12" t="e">
        <f>L712-#REF!</f>
        <v>#REF!</v>
      </c>
    </row>
    <row r="713" spans="1:16" ht="24" x14ac:dyDescent="0.25">
      <c r="A713" s="78"/>
      <c r="B713" s="71"/>
      <c r="C713" s="9" t="s">
        <v>9</v>
      </c>
      <c r="D713" s="10">
        <f t="shared" si="98"/>
        <v>0</v>
      </c>
      <c r="E713" s="10">
        <f t="shared" si="102"/>
        <v>0</v>
      </c>
      <c r="F713" s="10">
        <f t="shared" si="102"/>
        <v>0</v>
      </c>
      <c r="G713" s="10">
        <f t="shared" si="102"/>
        <v>0</v>
      </c>
      <c r="H713" s="10">
        <f t="shared" si="102"/>
        <v>0</v>
      </c>
      <c r="I713" s="10">
        <f t="shared" si="102"/>
        <v>0</v>
      </c>
      <c r="J713" s="10">
        <f t="shared" si="102"/>
        <v>0</v>
      </c>
      <c r="K713" s="10">
        <f t="shared" si="102"/>
        <v>0</v>
      </c>
      <c r="L713" s="15">
        <f t="shared" si="102"/>
        <v>0</v>
      </c>
      <c r="M713" s="10">
        <f t="shared" si="102"/>
        <v>0</v>
      </c>
      <c r="N713" s="10">
        <f t="shared" si="102"/>
        <v>0</v>
      </c>
      <c r="O713" s="10">
        <f t="shared" si="102"/>
        <v>0</v>
      </c>
      <c r="P713" s="12" t="e">
        <f>L713-#REF!</f>
        <v>#REF!</v>
      </c>
    </row>
    <row r="714" spans="1:16" ht="36" x14ac:dyDescent="0.25">
      <c r="A714" s="78"/>
      <c r="B714" s="71"/>
      <c r="C714" s="9" t="s">
        <v>10</v>
      </c>
      <c r="D714" s="10">
        <f t="shared" si="98"/>
        <v>0</v>
      </c>
      <c r="E714" s="10">
        <f t="shared" si="102"/>
        <v>0</v>
      </c>
      <c r="F714" s="10">
        <f t="shared" si="102"/>
        <v>0</v>
      </c>
      <c r="G714" s="10">
        <f t="shared" si="102"/>
        <v>0</v>
      </c>
      <c r="H714" s="10">
        <f t="shared" si="102"/>
        <v>0</v>
      </c>
      <c r="I714" s="10">
        <f t="shared" si="102"/>
        <v>0</v>
      </c>
      <c r="J714" s="10">
        <f t="shared" si="102"/>
        <v>0</v>
      </c>
      <c r="K714" s="10">
        <f t="shared" si="102"/>
        <v>0</v>
      </c>
      <c r="L714" s="15">
        <f t="shared" si="102"/>
        <v>0</v>
      </c>
      <c r="M714" s="10">
        <f t="shared" si="102"/>
        <v>0</v>
      </c>
      <c r="N714" s="10">
        <f t="shared" si="102"/>
        <v>0</v>
      </c>
      <c r="O714" s="10">
        <f t="shared" si="102"/>
        <v>0</v>
      </c>
      <c r="P714" s="12" t="e">
        <f>L714-#REF!</f>
        <v>#REF!</v>
      </c>
    </row>
    <row r="715" spans="1:16" x14ac:dyDescent="0.25">
      <c r="A715" s="78"/>
      <c r="B715" s="9"/>
      <c r="C715" s="9"/>
      <c r="D715" s="10">
        <f t="shared" si="102"/>
        <v>0</v>
      </c>
      <c r="E715" s="10">
        <f t="shared" si="102"/>
        <v>0</v>
      </c>
      <c r="F715" s="10">
        <f t="shared" si="102"/>
        <v>0</v>
      </c>
      <c r="G715" s="10">
        <f t="shared" si="102"/>
        <v>0</v>
      </c>
      <c r="H715" s="10">
        <f t="shared" si="102"/>
        <v>0</v>
      </c>
      <c r="I715" s="10">
        <f t="shared" si="102"/>
        <v>0</v>
      </c>
      <c r="J715" s="10">
        <f t="shared" si="102"/>
        <v>0</v>
      </c>
      <c r="K715" s="10">
        <f t="shared" si="102"/>
        <v>0</v>
      </c>
      <c r="L715" s="15">
        <f t="shared" si="102"/>
        <v>0</v>
      </c>
      <c r="M715" s="10">
        <f t="shared" si="102"/>
        <v>0</v>
      </c>
      <c r="N715" s="10">
        <f t="shared" si="102"/>
        <v>0</v>
      </c>
      <c r="O715" s="10">
        <f t="shared" si="102"/>
        <v>0</v>
      </c>
      <c r="P715" s="12" t="e">
        <f>L715-#REF!</f>
        <v>#REF!</v>
      </c>
    </row>
    <row r="716" spans="1:16" x14ac:dyDescent="0.25">
      <c r="A716" s="78"/>
      <c r="B716" s="71" t="s">
        <v>12</v>
      </c>
      <c r="C716" s="71"/>
      <c r="D716" s="71"/>
      <c r="E716" s="71"/>
      <c r="F716" s="71"/>
      <c r="G716" s="71"/>
      <c r="H716" s="71"/>
      <c r="I716" s="71"/>
      <c r="J716" s="71"/>
      <c r="K716" s="71"/>
      <c r="L716" s="71"/>
      <c r="M716" s="71"/>
      <c r="N716" s="71"/>
      <c r="O716" s="71"/>
      <c r="P716" s="12" t="e">
        <f>L716-#REF!</f>
        <v>#REF!</v>
      </c>
    </row>
    <row r="717" spans="1:16" x14ac:dyDescent="0.25">
      <c r="A717" s="78"/>
      <c r="B717" s="71" t="s">
        <v>13</v>
      </c>
      <c r="C717" s="9" t="s">
        <v>6</v>
      </c>
      <c r="D717" s="10">
        <f t="shared" ref="D717:D758" si="103">SUM(E717:O717)</f>
        <v>948497.89999999991</v>
      </c>
      <c r="E717" s="10">
        <f t="shared" ref="E717:O722" si="104">E730+E736+E742+E748+E762+E774+E780+E786+E792</f>
        <v>0</v>
      </c>
      <c r="F717" s="10">
        <f t="shared" si="104"/>
        <v>0</v>
      </c>
      <c r="G717" s="10">
        <f t="shared" si="104"/>
        <v>0</v>
      </c>
      <c r="H717" s="10">
        <f t="shared" si="104"/>
        <v>0</v>
      </c>
      <c r="I717" s="10">
        <f t="shared" si="104"/>
        <v>0</v>
      </c>
      <c r="J717" s="10">
        <f t="shared" si="104"/>
        <v>214391.7</v>
      </c>
      <c r="K717" s="10">
        <f t="shared" si="104"/>
        <v>295095</v>
      </c>
      <c r="L717" s="15">
        <f t="shared" si="104"/>
        <v>77192.899999999994</v>
      </c>
      <c r="M717" s="10">
        <f t="shared" si="104"/>
        <v>172748.19999999998</v>
      </c>
      <c r="N717" s="10">
        <f t="shared" si="104"/>
        <v>189070.1</v>
      </c>
      <c r="O717" s="10">
        <f t="shared" si="104"/>
        <v>0</v>
      </c>
      <c r="P717" s="12" t="e">
        <f>L717-#REF!</f>
        <v>#REF!</v>
      </c>
    </row>
    <row r="718" spans="1:16" x14ac:dyDescent="0.25">
      <c r="A718" s="78"/>
      <c r="B718" s="71"/>
      <c r="C718" s="9" t="s">
        <v>7</v>
      </c>
      <c r="D718" s="10">
        <f t="shared" si="103"/>
        <v>96484.9</v>
      </c>
      <c r="E718" s="10">
        <f t="shared" si="104"/>
        <v>0</v>
      </c>
      <c r="F718" s="10">
        <f t="shared" si="104"/>
        <v>0</v>
      </c>
      <c r="G718" s="10">
        <f t="shared" si="104"/>
        <v>0</v>
      </c>
      <c r="H718" s="10">
        <f t="shared" si="104"/>
        <v>0</v>
      </c>
      <c r="I718" s="10">
        <f t="shared" si="104"/>
        <v>0</v>
      </c>
      <c r="J718" s="10">
        <f t="shared" si="104"/>
        <v>31069.9</v>
      </c>
      <c r="K718" s="10">
        <f t="shared" si="104"/>
        <v>17766.599999999999</v>
      </c>
      <c r="L718" s="15">
        <f t="shared" si="104"/>
        <v>7848.4</v>
      </c>
      <c r="M718" s="10">
        <f t="shared" si="104"/>
        <v>19002.3</v>
      </c>
      <c r="N718" s="10">
        <f t="shared" si="104"/>
        <v>20797.699999999997</v>
      </c>
      <c r="O718" s="10">
        <f t="shared" si="104"/>
        <v>0</v>
      </c>
      <c r="P718" s="12" t="e">
        <f>L718-#REF!</f>
        <v>#REF!</v>
      </c>
    </row>
    <row r="719" spans="1:16" ht="24" x14ac:dyDescent="0.25">
      <c r="A719" s="78"/>
      <c r="B719" s="71"/>
      <c r="C719" s="9" t="s">
        <v>8</v>
      </c>
      <c r="D719" s="10">
        <f t="shared" si="103"/>
        <v>852013</v>
      </c>
      <c r="E719" s="10">
        <f t="shared" si="104"/>
        <v>0</v>
      </c>
      <c r="F719" s="10">
        <f t="shared" si="104"/>
        <v>0</v>
      </c>
      <c r="G719" s="10">
        <f t="shared" si="104"/>
        <v>0</v>
      </c>
      <c r="H719" s="10">
        <f t="shared" si="104"/>
        <v>0</v>
      </c>
      <c r="I719" s="10">
        <f t="shared" si="104"/>
        <v>0</v>
      </c>
      <c r="J719" s="10">
        <f t="shared" si="104"/>
        <v>183321.8</v>
      </c>
      <c r="K719" s="10">
        <f t="shared" si="104"/>
        <v>277328.40000000002</v>
      </c>
      <c r="L719" s="15">
        <f t="shared" si="104"/>
        <v>69344.5</v>
      </c>
      <c r="M719" s="10">
        <f t="shared" si="104"/>
        <v>153745.9</v>
      </c>
      <c r="N719" s="10">
        <f t="shared" si="104"/>
        <v>168272.4</v>
      </c>
      <c r="O719" s="10">
        <f t="shared" si="104"/>
        <v>0</v>
      </c>
      <c r="P719" s="12" t="e">
        <f>L719-#REF!</f>
        <v>#REF!</v>
      </c>
    </row>
    <row r="720" spans="1:16" ht="24" x14ac:dyDescent="0.25">
      <c r="A720" s="78"/>
      <c r="B720" s="71"/>
      <c r="C720" s="9" t="s">
        <v>9</v>
      </c>
      <c r="D720" s="10">
        <f t="shared" si="103"/>
        <v>0</v>
      </c>
      <c r="E720" s="10">
        <f t="shared" si="104"/>
        <v>0</v>
      </c>
      <c r="F720" s="10">
        <f t="shared" si="104"/>
        <v>0</v>
      </c>
      <c r="G720" s="10">
        <f t="shared" si="104"/>
        <v>0</v>
      </c>
      <c r="H720" s="10">
        <f t="shared" si="104"/>
        <v>0</v>
      </c>
      <c r="I720" s="10">
        <f t="shared" si="104"/>
        <v>0</v>
      </c>
      <c r="J720" s="10">
        <f t="shared" si="104"/>
        <v>0</v>
      </c>
      <c r="K720" s="10">
        <f t="shared" si="104"/>
        <v>0</v>
      </c>
      <c r="L720" s="15">
        <f t="shared" si="104"/>
        <v>0</v>
      </c>
      <c r="M720" s="10">
        <f t="shared" si="104"/>
        <v>0</v>
      </c>
      <c r="N720" s="10">
        <f t="shared" si="104"/>
        <v>0</v>
      </c>
      <c r="O720" s="10">
        <f t="shared" si="104"/>
        <v>0</v>
      </c>
      <c r="P720" s="12" t="e">
        <f>L720-#REF!</f>
        <v>#REF!</v>
      </c>
    </row>
    <row r="721" spans="1:16" ht="36" x14ac:dyDescent="0.25">
      <c r="A721" s="78"/>
      <c r="B721" s="71"/>
      <c r="C721" s="9" t="s">
        <v>10</v>
      </c>
      <c r="D721" s="10">
        <f t="shared" si="103"/>
        <v>0</v>
      </c>
      <c r="E721" s="10">
        <f t="shared" si="104"/>
        <v>0</v>
      </c>
      <c r="F721" s="10">
        <f t="shared" si="104"/>
        <v>0</v>
      </c>
      <c r="G721" s="10">
        <f t="shared" si="104"/>
        <v>0</v>
      </c>
      <c r="H721" s="10">
        <f t="shared" si="104"/>
        <v>0</v>
      </c>
      <c r="I721" s="10">
        <f t="shared" si="104"/>
        <v>0</v>
      </c>
      <c r="J721" s="10">
        <f t="shared" si="104"/>
        <v>0</v>
      </c>
      <c r="K721" s="10">
        <f t="shared" si="104"/>
        <v>0</v>
      </c>
      <c r="L721" s="15">
        <f t="shared" si="104"/>
        <v>0</v>
      </c>
      <c r="M721" s="10">
        <f t="shared" si="104"/>
        <v>0</v>
      </c>
      <c r="N721" s="10">
        <f t="shared" si="104"/>
        <v>0</v>
      </c>
      <c r="O721" s="10">
        <f t="shared" si="104"/>
        <v>0</v>
      </c>
      <c r="P721" s="12" t="e">
        <f>L721-#REF!</f>
        <v>#REF!</v>
      </c>
    </row>
    <row r="722" spans="1:16" x14ac:dyDescent="0.25">
      <c r="A722" s="78"/>
      <c r="B722" s="9"/>
      <c r="C722" s="9"/>
      <c r="D722" s="10">
        <f t="shared" si="103"/>
        <v>0</v>
      </c>
      <c r="E722" s="10">
        <f t="shared" si="104"/>
        <v>0</v>
      </c>
      <c r="F722" s="10">
        <f t="shared" si="104"/>
        <v>0</v>
      </c>
      <c r="G722" s="10">
        <f t="shared" si="104"/>
        <v>0</v>
      </c>
      <c r="H722" s="10">
        <f t="shared" si="104"/>
        <v>0</v>
      </c>
      <c r="I722" s="10">
        <f t="shared" si="104"/>
        <v>0</v>
      </c>
      <c r="J722" s="10">
        <f t="shared" si="104"/>
        <v>0</v>
      </c>
      <c r="K722" s="10">
        <f t="shared" si="104"/>
        <v>0</v>
      </c>
      <c r="L722" s="15">
        <f t="shared" si="104"/>
        <v>0</v>
      </c>
      <c r="M722" s="10">
        <f t="shared" si="104"/>
        <v>0</v>
      </c>
      <c r="N722" s="10">
        <f t="shared" si="104"/>
        <v>0</v>
      </c>
      <c r="O722" s="10">
        <f t="shared" si="104"/>
        <v>0</v>
      </c>
      <c r="P722" s="12" t="e">
        <f>L722-#REF!</f>
        <v>#REF!</v>
      </c>
    </row>
    <row r="723" spans="1:16" x14ac:dyDescent="0.25">
      <c r="A723" s="78"/>
      <c r="B723" s="9"/>
      <c r="C723" s="9"/>
      <c r="D723" s="10">
        <f t="shared" si="103"/>
        <v>0</v>
      </c>
      <c r="E723" s="10"/>
      <c r="F723" s="10"/>
      <c r="G723" s="10"/>
      <c r="H723" s="10"/>
      <c r="I723" s="10"/>
      <c r="J723" s="10"/>
      <c r="K723" s="10"/>
      <c r="L723" s="15"/>
      <c r="M723" s="10"/>
      <c r="N723" s="10"/>
      <c r="O723" s="10"/>
      <c r="P723" s="12" t="e">
        <f>L723-#REF!</f>
        <v>#REF!</v>
      </c>
    </row>
    <row r="724" spans="1:16" x14ac:dyDescent="0.25">
      <c r="A724" s="78"/>
      <c r="B724" s="71" t="s">
        <v>17</v>
      </c>
      <c r="C724" s="9" t="s">
        <v>6</v>
      </c>
      <c r="D724" s="10">
        <f t="shared" si="103"/>
        <v>16420.400000000001</v>
      </c>
      <c r="E724" s="10">
        <f t="shared" ref="E724:O729" si="105">E768</f>
        <v>0</v>
      </c>
      <c r="F724" s="10">
        <f t="shared" si="105"/>
        <v>0</v>
      </c>
      <c r="G724" s="10">
        <f t="shared" si="105"/>
        <v>0</v>
      </c>
      <c r="H724" s="10">
        <f t="shared" si="105"/>
        <v>0</v>
      </c>
      <c r="I724" s="10">
        <f t="shared" si="105"/>
        <v>0</v>
      </c>
      <c r="J724" s="10">
        <f t="shared" si="105"/>
        <v>8569.2999999999993</v>
      </c>
      <c r="K724" s="10">
        <f t="shared" si="105"/>
        <v>7851.1</v>
      </c>
      <c r="L724" s="15">
        <f t="shared" si="105"/>
        <v>0</v>
      </c>
      <c r="M724" s="10">
        <f t="shared" si="105"/>
        <v>0</v>
      </c>
      <c r="N724" s="10">
        <f t="shared" si="105"/>
        <v>0</v>
      </c>
      <c r="O724" s="10">
        <f t="shared" si="105"/>
        <v>0</v>
      </c>
      <c r="P724" s="12" t="e">
        <f>L724-#REF!</f>
        <v>#REF!</v>
      </c>
    </row>
    <row r="725" spans="1:16" x14ac:dyDescent="0.25">
      <c r="A725" s="78"/>
      <c r="B725" s="71"/>
      <c r="C725" s="9" t="s">
        <v>7</v>
      </c>
      <c r="D725" s="10">
        <f t="shared" si="103"/>
        <v>16420.400000000001</v>
      </c>
      <c r="E725" s="10">
        <f t="shared" si="105"/>
        <v>0</v>
      </c>
      <c r="F725" s="10">
        <f t="shared" si="105"/>
        <v>0</v>
      </c>
      <c r="G725" s="10">
        <f t="shared" si="105"/>
        <v>0</v>
      </c>
      <c r="H725" s="10">
        <f t="shared" si="105"/>
        <v>0</v>
      </c>
      <c r="I725" s="10">
        <f t="shared" si="105"/>
        <v>0</v>
      </c>
      <c r="J725" s="10">
        <f t="shared" si="105"/>
        <v>8569.2999999999993</v>
      </c>
      <c r="K725" s="10">
        <f t="shared" si="105"/>
        <v>7851.1</v>
      </c>
      <c r="L725" s="15">
        <f t="shared" si="105"/>
        <v>0</v>
      </c>
      <c r="M725" s="10">
        <f t="shared" si="105"/>
        <v>0</v>
      </c>
      <c r="N725" s="10">
        <f t="shared" si="105"/>
        <v>0</v>
      </c>
      <c r="O725" s="10">
        <f t="shared" si="105"/>
        <v>0</v>
      </c>
      <c r="P725" s="12" t="e">
        <f>L725-#REF!</f>
        <v>#REF!</v>
      </c>
    </row>
    <row r="726" spans="1:16" ht="24" x14ac:dyDescent="0.25">
      <c r="A726" s="78"/>
      <c r="B726" s="71"/>
      <c r="C726" s="9" t="s">
        <v>8</v>
      </c>
      <c r="D726" s="10">
        <f t="shared" si="103"/>
        <v>0</v>
      </c>
      <c r="E726" s="10">
        <f t="shared" si="105"/>
        <v>0</v>
      </c>
      <c r="F726" s="10">
        <f t="shared" si="105"/>
        <v>0</v>
      </c>
      <c r="G726" s="10">
        <f t="shared" si="105"/>
        <v>0</v>
      </c>
      <c r="H726" s="10">
        <f t="shared" si="105"/>
        <v>0</v>
      </c>
      <c r="I726" s="10">
        <f t="shared" si="105"/>
        <v>0</v>
      </c>
      <c r="J726" s="10">
        <f t="shared" si="105"/>
        <v>0</v>
      </c>
      <c r="K726" s="10">
        <f t="shared" si="105"/>
        <v>0</v>
      </c>
      <c r="L726" s="15">
        <f t="shared" si="105"/>
        <v>0</v>
      </c>
      <c r="M726" s="10">
        <f t="shared" si="105"/>
        <v>0</v>
      </c>
      <c r="N726" s="10">
        <f t="shared" si="105"/>
        <v>0</v>
      </c>
      <c r="O726" s="10">
        <f t="shared" si="105"/>
        <v>0</v>
      </c>
      <c r="P726" s="12" t="e">
        <f>L726-#REF!</f>
        <v>#REF!</v>
      </c>
    </row>
    <row r="727" spans="1:16" ht="24" x14ac:dyDescent="0.25">
      <c r="A727" s="78"/>
      <c r="B727" s="71"/>
      <c r="C727" s="9" t="s">
        <v>9</v>
      </c>
      <c r="D727" s="10">
        <f t="shared" si="103"/>
        <v>0</v>
      </c>
      <c r="E727" s="10">
        <f t="shared" si="105"/>
        <v>0</v>
      </c>
      <c r="F727" s="10">
        <f t="shared" si="105"/>
        <v>0</v>
      </c>
      <c r="G727" s="10">
        <f t="shared" si="105"/>
        <v>0</v>
      </c>
      <c r="H727" s="10">
        <f t="shared" si="105"/>
        <v>0</v>
      </c>
      <c r="I727" s="10">
        <f t="shared" si="105"/>
        <v>0</v>
      </c>
      <c r="J727" s="10">
        <f t="shared" si="105"/>
        <v>0</v>
      </c>
      <c r="K727" s="10">
        <f t="shared" si="105"/>
        <v>0</v>
      </c>
      <c r="L727" s="15">
        <f t="shared" si="105"/>
        <v>0</v>
      </c>
      <c r="M727" s="10">
        <f t="shared" si="105"/>
        <v>0</v>
      </c>
      <c r="N727" s="10">
        <f t="shared" si="105"/>
        <v>0</v>
      </c>
      <c r="O727" s="10">
        <f t="shared" si="105"/>
        <v>0</v>
      </c>
      <c r="P727" s="12" t="e">
        <f>L727-#REF!</f>
        <v>#REF!</v>
      </c>
    </row>
    <row r="728" spans="1:16" ht="36" x14ac:dyDescent="0.25">
      <c r="A728" s="78"/>
      <c r="B728" s="71"/>
      <c r="C728" s="9" t="s">
        <v>10</v>
      </c>
      <c r="D728" s="10">
        <f t="shared" si="103"/>
        <v>0</v>
      </c>
      <c r="E728" s="10">
        <f t="shared" si="105"/>
        <v>0</v>
      </c>
      <c r="F728" s="10">
        <f t="shared" si="105"/>
        <v>0</v>
      </c>
      <c r="G728" s="10">
        <f t="shared" si="105"/>
        <v>0</v>
      </c>
      <c r="H728" s="10">
        <f t="shared" si="105"/>
        <v>0</v>
      </c>
      <c r="I728" s="10">
        <f t="shared" si="105"/>
        <v>0</v>
      </c>
      <c r="J728" s="10">
        <f t="shared" si="105"/>
        <v>0</v>
      </c>
      <c r="K728" s="10">
        <f t="shared" si="105"/>
        <v>0</v>
      </c>
      <c r="L728" s="15">
        <f t="shared" si="105"/>
        <v>0</v>
      </c>
      <c r="M728" s="10">
        <f t="shared" si="105"/>
        <v>0</v>
      </c>
      <c r="N728" s="10">
        <f t="shared" si="105"/>
        <v>0</v>
      </c>
      <c r="O728" s="10">
        <f t="shared" si="105"/>
        <v>0</v>
      </c>
      <c r="P728" s="12" t="e">
        <f>L728-#REF!</f>
        <v>#REF!</v>
      </c>
    </row>
    <row r="729" spans="1:16" hidden="1" x14ac:dyDescent="0.25">
      <c r="A729" s="79"/>
      <c r="B729" s="9"/>
      <c r="C729" s="9"/>
      <c r="D729" s="10">
        <f t="shared" si="103"/>
        <v>0</v>
      </c>
      <c r="E729" s="10">
        <f t="shared" si="105"/>
        <v>0</v>
      </c>
      <c r="F729" s="10">
        <f t="shared" si="105"/>
        <v>0</v>
      </c>
      <c r="G729" s="10">
        <f t="shared" si="105"/>
        <v>0</v>
      </c>
      <c r="H729" s="10">
        <f t="shared" si="105"/>
        <v>0</v>
      </c>
      <c r="I729" s="10">
        <f t="shared" si="105"/>
        <v>0</v>
      </c>
      <c r="J729" s="10">
        <f t="shared" si="105"/>
        <v>0</v>
      </c>
      <c r="K729" s="10">
        <f t="shared" si="105"/>
        <v>0</v>
      </c>
      <c r="L729" s="15">
        <f t="shared" si="105"/>
        <v>0</v>
      </c>
      <c r="M729" s="10">
        <f t="shared" si="105"/>
        <v>0</v>
      </c>
      <c r="N729" s="10">
        <f t="shared" si="105"/>
        <v>0</v>
      </c>
      <c r="O729" s="10">
        <f t="shared" si="105"/>
        <v>0</v>
      </c>
      <c r="P729" s="12" t="e">
        <f>L729-#REF!</f>
        <v>#REF!</v>
      </c>
    </row>
    <row r="730" spans="1:16" x14ac:dyDescent="0.25">
      <c r="A730" s="71" t="s">
        <v>109</v>
      </c>
      <c r="B730" s="71" t="s">
        <v>13</v>
      </c>
      <c r="C730" s="9" t="s">
        <v>6</v>
      </c>
      <c r="D730" s="10">
        <f t="shared" si="103"/>
        <v>231632.69999999998</v>
      </c>
      <c r="E730" s="10">
        <v>0</v>
      </c>
      <c r="F730" s="10">
        <v>0</v>
      </c>
      <c r="G730" s="10">
        <v>0</v>
      </c>
      <c r="H730" s="10">
        <v>0</v>
      </c>
      <c r="I730" s="10">
        <v>0</v>
      </c>
      <c r="J730" s="10">
        <v>61224.5</v>
      </c>
      <c r="K730" s="10">
        <v>163265.29999999999</v>
      </c>
      <c r="L730" s="15">
        <v>7142.9</v>
      </c>
      <c r="M730" s="10">
        <v>0</v>
      </c>
      <c r="N730" s="10">
        <v>0</v>
      </c>
      <c r="O730" s="10">
        <v>0</v>
      </c>
      <c r="P730" s="12" t="e">
        <f>L730-#REF!</f>
        <v>#REF!</v>
      </c>
    </row>
    <row r="731" spans="1:16" x14ac:dyDescent="0.25">
      <c r="A731" s="71"/>
      <c r="B731" s="71"/>
      <c r="C731" s="9" t="s">
        <v>7</v>
      </c>
      <c r="D731" s="10">
        <f t="shared" si="103"/>
        <v>4632.7</v>
      </c>
      <c r="E731" s="10">
        <v>0</v>
      </c>
      <c r="F731" s="10">
        <v>0</v>
      </c>
      <c r="G731" s="10">
        <v>0</v>
      </c>
      <c r="H731" s="10">
        <v>0</v>
      </c>
      <c r="I731" s="10">
        <v>0</v>
      </c>
      <c r="J731" s="10">
        <v>1224.5</v>
      </c>
      <c r="K731" s="10">
        <v>3265.3</v>
      </c>
      <c r="L731" s="15">
        <v>142.9</v>
      </c>
      <c r="M731" s="10">
        <v>0</v>
      </c>
      <c r="N731" s="10">
        <v>0</v>
      </c>
      <c r="O731" s="10">
        <v>0</v>
      </c>
      <c r="P731" s="12" t="e">
        <f>L731-#REF!</f>
        <v>#REF!</v>
      </c>
    </row>
    <row r="732" spans="1:16" ht="24" x14ac:dyDescent="0.25">
      <c r="A732" s="71"/>
      <c r="B732" s="71"/>
      <c r="C732" s="9" t="s">
        <v>8</v>
      </c>
      <c r="D732" s="10">
        <f t="shared" si="103"/>
        <v>227000</v>
      </c>
      <c r="E732" s="10">
        <v>0</v>
      </c>
      <c r="F732" s="10">
        <v>0</v>
      </c>
      <c r="G732" s="10">
        <v>0</v>
      </c>
      <c r="H732" s="10">
        <v>0</v>
      </c>
      <c r="I732" s="10">
        <v>0</v>
      </c>
      <c r="J732" s="10">
        <v>60000</v>
      </c>
      <c r="K732" s="10">
        <v>160000</v>
      </c>
      <c r="L732" s="15">
        <v>7000</v>
      </c>
      <c r="M732" s="10">
        <v>0</v>
      </c>
      <c r="N732" s="10">
        <v>0</v>
      </c>
      <c r="O732" s="10">
        <v>0</v>
      </c>
      <c r="P732" s="12" t="e">
        <f>L732-#REF!</f>
        <v>#REF!</v>
      </c>
    </row>
    <row r="733" spans="1:16" ht="24" x14ac:dyDescent="0.25">
      <c r="A733" s="71"/>
      <c r="B733" s="71"/>
      <c r="C733" s="9" t="s">
        <v>9</v>
      </c>
      <c r="D733" s="10">
        <f t="shared" si="103"/>
        <v>0</v>
      </c>
      <c r="E733" s="10">
        <v>0</v>
      </c>
      <c r="F733" s="10">
        <v>0</v>
      </c>
      <c r="G733" s="10">
        <v>0</v>
      </c>
      <c r="H733" s="10">
        <v>0</v>
      </c>
      <c r="I733" s="10">
        <v>0</v>
      </c>
      <c r="J733" s="10">
        <v>0</v>
      </c>
      <c r="K733" s="10">
        <v>0</v>
      </c>
      <c r="L733" s="15">
        <v>0</v>
      </c>
      <c r="M733" s="10">
        <v>0</v>
      </c>
      <c r="N733" s="10">
        <v>0</v>
      </c>
      <c r="O733" s="10">
        <v>0</v>
      </c>
      <c r="P733" s="12" t="e">
        <f>L733-#REF!</f>
        <v>#REF!</v>
      </c>
    </row>
    <row r="734" spans="1:16" ht="36" x14ac:dyDescent="0.25">
      <c r="A734" s="71"/>
      <c r="B734" s="71"/>
      <c r="C734" s="9" t="s">
        <v>10</v>
      </c>
      <c r="D734" s="10">
        <f t="shared" si="103"/>
        <v>0</v>
      </c>
      <c r="E734" s="10">
        <v>0</v>
      </c>
      <c r="F734" s="10">
        <v>0</v>
      </c>
      <c r="G734" s="10">
        <v>0</v>
      </c>
      <c r="H734" s="10">
        <v>0</v>
      </c>
      <c r="I734" s="10">
        <v>0</v>
      </c>
      <c r="J734" s="10">
        <v>0</v>
      </c>
      <c r="K734" s="10">
        <v>0</v>
      </c>
      <c r="L734" s="15">
        <v>0</v>
      </c>
      <c r="M734" s="10">
        <v>0</v>
      </c>
      <c r="N734" s="10">
        <v>0</v>
      </c>
      <c r="O734" s="10">
        <v>0</v>
      </c>
      <c r="P734" s="12" t="e">
        <f>L734-#REF!</f>
        <v>#REF!</v>
      </c>
    </row>
    <row r="735" spans="1:16" hidden="1" x14ac:dyDescent="0.25">
      <c r="A735" s="9"/>
      <c r="B735" s="9"/>
      <c r="C735" s="9"/>
      <c r="D735" s="10">
        <f t="shared" si="103"/>
        <v>0</v>
      </c>
      <c r="E735" s="10"/>
      <c r="F735" s="10"/>
      <c r="G735" s="10"/>
      <c r="H735" s="10"/>
      <c r="I735" s="10"/>
      <c r="J735" s="10"/>
      <c r="K735" s="10"/>
      <c r="L735" s="15"/>
      <c r="M735" s="10"/>
      <c r="N735" s="10"/>
      <c r="O735" s="10"/>
      <c r="P735" s="12" t="e">
        <f>L735-#REF!</f>
        <v>#REF!</v>
      </c>
    </row>
    <row r="736" spans="1:16" x14ac:dyDescent="0.25">
      <c r="A736" s="71" t="s">
        <v>110</v>
      </c>
      <c r="B736" s="71" t="s">
        <v>21</v>
      </c>
      <c r="C736" s="9" t="s">
        <v>6</v>
      </c>
      <c r="D736" s="10">
        <f t="shared" si="103"/>
        <v>273392.80000000005</v>
      </c>
      <c r="E736" s="10">
        <v>0</v>
      </c>
      <c r="F736" s="10">
        <v>0</v>
      </c>
      <c r="G736" s="10">
        <v>0</v>
      </c>
      <c r="H736" s="10">
        <v>0</v>
      </c>
      <c r="I736" s="10">
        <v>0</v>
      </c>
      <c r="J736" s="10">
        <v>55805.3</v>
      </c>
      <c r="K736" s="10">
        <v>75998.2</v>
      </c>
      <c r="L736" s="15">
        <v>30468</v>
      </c>
      <c r="M736" s="10">
        <v>44130.2</v>
      </c>
      <c r="N736" s="10">
        <v>66991.100000000006</v>
      </c>
      <c r="O736" s="10">
        <v>0</v>
      </c>
      <c r="P736" s="12" t="e">
        <f>L736-#REF!</f>
        <v>#REF!</v>
      </c>
    </row>
    <row r="737" spans="1:16" x14ac:dyDescent="0.25">
      <c r="A737" s="71"/>
      <c r="B737" s="71"/>
      <c r="C737" s="9" t="s">
        <v>7</v>
      </c>
      <c r="D737" s="10">
        <f t="shared" si="103"/>
        <v>30073.200000000001</v>
      </c>
      <c r="E737" s="10">
        <v>0</v>
      </c>
      <c r="F737" s="10">
        <v>0</v>
      </c>
      <c r="G737" s="10">
        <v>0</v>
      </c>
      <c r="H737" s="10">
        <v>0</v>
      </c>
      <c r="I737" s="10">
        <v>0</v>
      </c>
      <c r="J737" s="10">
        <v>6138.6</v>
      </c>
      <c r="K737" s="10">
        <v>8359.7999999999993</v>
      </c>
      <c r="L737" s="15">
        <v>3351.5</v>
      </c>
      <c r="M737" s="10">
        <v>4854.3</v>
      </c>
      <c r="N737" s="10">
        <v>7369</v>
      </c>
      <c r="O737" s="10">
        <v>0</v>
      </c>
      <c r="P737" s="12" t="e">
        <f>L737-#REF!</f>
        <v>#REF!</v>
      </c>
    </row>
    <row r="738" spans="1:16" ht="24" x14ac:dyDescent="0.25">
      <c r="A738" s="71"/>
      <c r="B738" s="71"/>
      <c r="C738" s="9" t="s">
        <v>8</v>
      </c>
      <c r="D738" s="10">
        <f t="shared" si="103"/>
        <v>243319.59999999998</v>
      </c>
      <c r="E738" s="10">
        <v>0</v>
      </c>
      <c r="F738" s="10">
        <v>0</v>
      </c>
      <c r="G738" s="10">
        <v>0</v>
      </c>
      <c r="H738" s="10">
        <v>0</v>
      </c>
      <c r="I738" s="10">
        <v>0</v>
      </c>
      <c r="J738" s="10">
        <v>49666.7</v>
      </c>
      <c r="K738" s="10">
        <v>67638.399999999994</v>
      </c>
      <c r="L738" s="15">
        <v>27116.5</v>
      </c>
      <c r="M738" s="10">
        <v>39275.9</v>
      </c>
      <c r="N738" s="10">
        <v>59622.1</v>
      </c>
      <c r="O738" s="10">
        <v>0</v>
      </c>
      <c r="P738" s="12" t="e">
        <f>L738-#REF!</f>
        <v>#REF!</v>
      </c>
    </row>
    <row r="739" spans="1:16" ht="24" x14ac:dyDescent="0.25">
      <c r="A739" s="71"/>
      <c r="B739" s="71"/>
      <c r="C739" s="9" t="s">
        <v>9</v>
      </c>
      <c r="D739" s="10">
        <f t="shared" si="103"/>
        <v>0</v>
      </c>
      <c r="E739" s="10">
        <v>0</v>
      </c>
      <c r="F739" s="10">
        <v>0</v>
      </c>
      <c r="G739" s="10">
        <v>0</v>
      </c>
      <c r="H739" s="10">
        <v>0</v>
      </c>
      <c r="I739" s="10">
        <v>0</v>
      </c>
      <c r="J739" s="10">
        <v>0</v>
      </c>
      <c r="K739" s="10">
        <v>0</v>
      </c>
      <c r="L739" s="15">
        <v>0</v>
      </c>
      <c r="M739" s="10">
        <v>0</v>
      </c>
      <c r="N739" s="10">
        <v>0</v>
      </c>
      <c r="O739" s="10">
        <v>0</v>
      </c>
      <c r="P739" s="12" t="e">
        <f>L739-#REF!</f>
        <v>#REF!</v>
      </c>
    </row>
    <row r="740" spans="1:16" ht="36" x14ac:dyDescent="0.25">
      <c r="A740" s="71"/>
      <c r="B740" s="71"/>
      <c r="C740" s="9" t="s">
        <v>10</v>
      </c>
      <c r="D740" s="10">
        <f t="shared" si="103"/>
        <v>0</v>
      </c>
      <c r="E740" s="10">
        <v>0</v>
      </c>
      <c r="F740" s="10">
        <v>0</v>
      </c>
      <c r="G740" s="10">
        <v>0</v>
      </c>
      <c r="H740" s="10">
        <v>0</v>
      </c>
      <c r="I740" s="10">
        <v>0</v>
      </c>
      <c r="J740" s="10">
        <v>0</v>
      </c>
      <c r="K740" s="10">
        <v>0</v>
      </c>
      <c r="L740" s="15">
        <v>0</v>
      </c>
      <c r="M740" s="10">
        <v>0</v>
      </c>
      <c r="N740" s="10">
        <v>0</v>
      </c>
      <c r="O740" s="10">
        <v>0</v>
      </c>
      <c r="P740" s="12" t="e">
        <f>L740-#REF!</f>
        <v>#REF!</v>
      </c>
    </row>
    <row r="741" spans="1:16" hidden="1" x14ac:dyDescent="0.25">
      <c r="A741" s="9"/>
      <c r="B741" s="9"/>
      <c r="C741" s="9"/>
      <c r="D741" s="10">
        <f t="shared" si="103"/>
        <v>0</v>
      </c>
      <c r="E741" s="10"/>
      <c r="F741" s="10"/>
      <c r="G741" s="10"/>
      <c r="H741" s="10"/>
      <c r="I741" s="10"/>
      <c r="J741" s="10"/>
      <c r="K741" s="10"/>
      <c r="L741" s="15"/>
      <c r="M741" s="10"/>
      <c r="N741" s="10"/>
      <c r="O741" s="10"/>
      <c r="P741" s="12" t="e">
        <f>L741-#REF!</f>
        <v>#REF!</v>
      </c>
    </row>
    <row r="742" spans="1:16" x14ac:dyDescent="0.25">
      <c r="A742" s="71" t="s">
        <v>111</v>
      </c>
      <c r="B742" s="71" t="s">
        <v>21</v>
      </c>
      <c r="C742" s="9" t="s">
        <v>6</v>
      </c>
      <c r="D742" s="10">
        <f t="shared" si="103"/>
        <v>19035.8</v>
      </c>
      <c r="E742" s="10">
        <v>0</v>
      </c>
      <c r="F742" s="10">
        <v>0</v>
      </c>
      <c r="G742" s="10">
        <v>0</v>
      </c>
      <c r="H742" s="10">
        <v>0</v>
      </c>
      <c r="I742" s="10">
        <v>0</v>
      </c>
      <c r="J742" s="10">
        <v>19035.8</v>
      </c>
      <c r="K742" s="10">
        <v>0</v>
      </c>
      <c r="L742" s="15">
        <v>0</v>
      </c>
      <c r="M742" s="10">
        <v>0</v>
      </c>
      <c r="N742" s="10">
        <v>0</v>
      </c>
      <c r="O742" s="10">
        <v>0</v>
      </c>
      <c r="P742" s="12" t="e">
        <f>L742-#REF!</f>
        <v>#REF!</v>
      </c>
    </row>
    <row r="743" spans="1:16" x14ac:dyDescent="0.25">
      <c r="A743" s="71"/>
      <c r="B743" s="71"/>
      <c r="C743" s="9" t="s">
        <v>7</v>
      </c>
      <c r="D743" s="10">
        <f t="shared" si="103"/>
        <v>380.7</v>
      </c>
      <c r="E743" s="10">
        <v>0</v>
      </c>
      <c r="F743" s="10">
        <v>0</v>
      </c>
      <c r="G743" s="10">
        <v>0</v>
      </c>
      <c r="H743" s="10">
        <v>0</v>
      </c>
      <c r="I743" s="10">
        <v>0</v>
      </c>
      <c r="J743" s="10">
        <v>380.7</v>
      </c>
      <c r="K743" s="10">
        <v>0</v>
      </c>
      <c r="L743" s="15">
        <v>0</v>
      </c>
      <c r="M743" s="10">
        <v>0</v>
      </c>
      <c r="N743" s="10">
        <v>0</v>
      </c>
      <c r="O743" s="10">
        <v>0</v>
      </c>
      <c r="P743" s="12" t="e">
        <f>L743-#REF!</f>
        <v>#REF!</v>
      </c>
    </row>
    <row r="744" spans="1:16" ht="24" x14ac:dyDescent="0.25">
      <c r="A744" s="71"/>
      <c r="B744" s="71"/>
      <c r="C744" s="9" t="s">
        <v>8</v>
      </c>
      <c r="D744" s="10">
        <f t="shared" si="103"/>
        <v>18655.099999999999</v>
      </c>
      <c r="E744" s="10">
        <v>0</v>
      </c>
      <c r="F744" s="10">
        <v>0</v>
      </c>
      <c r="G744" s="10">
        <v>0</v>
      </c>
      <c r="H744" s="10">
        <v>0</v>
      </c>
      <c r="I744" s="10">
        <v>0</v>
      </c>
      <c r="J744" s="10">
        <v>18655.099999999999</v>
      </c>
      <c r="K744" s="10">
        <v>0</v>
      </c>
      <c r="L744" s="15">
        <v>0</v>
      </c>
      <c r="M744" s="10">
        <v>0</v>
      </c>
      <c r="N744" s="10">
        <v>0</v>
      </c>
      <c r="O744" s="10">
        <v>0</v>
      </c>
      <c r="P744" s="12" t="e">
        <f>L744-#REF!</f>
        <v>#REF!</v>
      </c>
    </row>
    <row r="745" spans="1:16" ht="24" x14ac:dyDescent="0.25">
      <c r="A745" s="71"/>
      <c r="B745" s="71"/>
      <c r="C745" s="9" t="s">
        <v>9</v>
      </c>
      <c r="D745" s="10">
        <f t="shared" si="103"/>
        <v>0</v>
      </c>
      <c r="E745" s="10">
        <v>0</v>
      </c>
      <c r="F745" s="10">
        <v>0</v>
      </c>
      <c r="G745" s="10">
        <v>0</v>
      </c>
      <c r="H745" s="10">
        <v>0</v>
      </c>
      <c r="I745" s="10">
        <v>0</v>
      </c>
      <c r="J745" s="10">
        <v>0</v>
      </c>
      <c r="K745" s="10">
        <v>0</v>
      </c>
      <c r="L745" s="15">
        <v>0</v>
      </c>
      <c r="M745" s="10">
        <v>0</v>
      </c>
      <c r="N745" s="10">
        <v>0</v>
      </c>
      <c r="O745" s="10">
        <v>0</v>
      </c>
      <c r="P745" s="12" t="e">
        <f>L745-#REF!</f>
        <v>#REF!</v>
      </c>
    </row>
    <row r="746" spans="1:16" ht="36" x14ac:dyDescent="0.25">
      <c r="A746" s="71"/>
      <c r="B746" s="71"/>
      <c r="C746" s="9" t="s">
        <v>10</v>
      </c>
      <c r="D746" s="10">
        <f t="shared" si="103"/>
        <v>0</v>
      </c>
      <c r="E746" s="10">
        <v>0</v>
      </c>
      <c r="F746" s="10">
        <v>0</v>
      </c>
      <c r="G746" s="10">
        <v>0</v>
      </c>
      <c r="H746" s="10">
        <v>0</v>
      </c>
      <c r="I746" s="10">
        <v>0</v>
      </c>
      <c r="J746" s="10">
        <v>0</v>
      </c>
      <c r="K746" s="10">
        <v>0</v>
      </c>
      <c r="L746" s="15">
        <v>0</v>
      </c>
      <c r="M746" s="10">
        <v>0</v>
      </c>
      <c r="N746" s="10">
        <v>0</v>
      </c>
      <c r="O746" s="10">
        <v>0</v>
      </c>
      <c r="P746" s="12" t="e">
        <f>L746-#REF!</f>
        <v>#REF!</v>
      </c>
    </row>
    <row r="747" spans="1:16" hidden="1" x14ac:dyDescent="0.25">
      <c r="A747" s="9"/>
      <c r="B747" s="9"/>
      <c r="C747" s="9"/>
      <c r="D747" s="10">
        <f t="shared" si="103"/>
        <v>0</v>
      </c>
      <c r="E747" s="10"/>
      <c r="F747" s="10"/>
      <c r="G747" s="10"/>
      <c r="H747" s="10"/>
      <c r="I747" s="10"/>
      <c r="J747" s="10"/>
      <c r="K747" s="10"/>
      <c r="L747" s="15"/>
      <c r="M747" s="10"/>
      <c r="N747" s="10"/>
      <c r="O747" s="10"/>
      <c r="P747" s="12" t="e">
        <f>L747-#REF!</f>
        <v>#REF!</v>
      </c>
    </row>
    <row r="748" spans="1:16" x14ac:dyDescent="0.25">
      <c r="A748" s="71" t="s">
        <v>112</v>
      </c>
      <c r="B748" s="71" t="s">
        <v>13</v>
      </c>
      <c r="C748" s="9" t="s">
        <v>6</v>
      </c>
      <c r="D748" s="10">
        <f t="shared" si="103"/>
        <v>55000</v>
      </c>
      <c r="E748" s="10">
        <v>0</v>
      </c>
      <c r="F748" s="10">
        <v>0</v>
      </c>
      <c r="G748" s="10">
        <v>0</v>
      </c>
      <c r="H748" s="10">
        <v>0</v>
      </c>
      <c r="I748" s="10">
        <v>0</v>
      </c>
      <c r="J748" s="10">
        <v>55000</v>
      </c>
      <c r="K748" s="10">
        <v>0</v>
      </c>
      <c r="L748" s="15">
        <v>0</v>
      </c>
      <c r="M748" s="10">
        <v>0</v>
      </c>
      <c r="N748" s="10">
        <v>0</v>
      </c>
      <c r="O748" s="10">
        <v>0</v>
      </c>
      <c r="P748" s="12" t="e">
        <f>L748-#REF!</f>
        <v>#REF!</v>
      </c>
    </row>
    <row r="749" spans="1:16" x14ac:dyDescent="0.25">
      <c r="A749" s="71"/>
      <c r="B749" s="71"/>
      <c r="C749" s="9" t="s">
        <v>7</v>
      </c>
      <c r="D749" s="10">
        <f t="shared" si="103"/>
        <v>0</v>
      </c>
      <c r="E749" s="10">
        <v>0</v>
      </c>
      <c r="F749" s="10">
        <v>0</v>
      </c>
      <c r="G749" s="10">
        <v>0</v>
      </c>
      <c r="H749" s="10">
        <v>0</v>
      </c>
      <c r="I749" s="10">
        <v>0</v>
      </c>
      <c r="J749" s="9"/>
      <c r="K749" s="10">
        <v>0</v>
      </c>
      <c r="L749" s="15">
        <v>0</v>
      </c>
      <c r="M749" s="10">
        <v>0</v>
      </c>
      <c r="N749" s="10">
        <v>0</v>
      </c>
      <c r="O749" s="10">
        <v>0</v>
      </c>
      <c r="P749" s="12" t="e">
        <f>L749-#REF!</f>
        <v>#REF!</v>
      </c>
    </row>
    <row r="750" spans="1:16" ht="24" x14ac:dyDescent="0.25">
      <c r="A750" s="71"/>
      <c r="B750" s="71"/>
      <c r="C750" s="9" t="s">
        <v>8</v>
      </c>
      <c r="D750" s="10">
        <f t="shared" si="103"/>
        <v>55000</v>
      </c>
      <c r="E750" s="10">
        <v>0</v>
      </c>
      <c r="F750" s="10">
        <v>0</v>
      </c>
      <c r="G750" s="10">
        <v>0</v>
      </c>
      <c r="H750" s="10">
        <v>0</v>
      </c>
      <c r="I750" s="10">
        <v>0</v>
      </c>
      <c r="J750" s="10">
        <v>55000</v>
      </c>
      <c r="K750" s="10">
        <v>0</v>
      </c>
      <c r="L750" s="15">
        <v>0</v>
      </c>
      <c r="M750" s="10">
        <v>0</v>
      </c>
      <c r="N750" s="10">
        <v>0</v>
      </c>
      <c r="O750" s="10">
        <v>0</v>
      </c>
      <c r="P750" s="12" t="e">
        <f>L750-#REF!</f>
        <v>#REF!</v>
      </c>
    </row>
    <row r="751" spans="1:16" ht="24" x14ac:dyDescent="0.25">
      <c r="A751" s="71"/>
      <c r="B751" s="71"/>
      <c r="C751" s="9" t="s">
        <v>9</v>
      </c>
      <c r="D751" s="10">
        <f t="shared" si="103"/>
        <v>0</v>
      </c>
      <c r="E751" s="10">
        <v>0</v>
      </c>
      <c r="F751" s="10">
        <v>0</v>
      </c>
      <c r="G751" s="10">
        <v>0</v>
      </c>
      <c r="H751" s="10">
        <v>0</v>
      </c>
      <c r="I751" s="10">
        <v>0</v>
      </c>
      <c r="J751" s="10">
        <v>0</v>
      </c>
      <c r="K751" s="10">
        <v>0</v>
      </c>
      <c r="L751" s="15">
        <v>0</v>
      </c>
      <c r="M751" s="10">
        <v>0</v>
      </c>
      <c r="N751" s="10">
        <v>0</v>
      </c>
      <c r="O751" s="10">
        <v>0</v>
      </c>
      <c r="P751" s="12" t="e">
        <f>L751-#REF!</f>
        <v>#REF!</v>
      </c>
    </row>
    <row r="752" spans="1:16" ht="36" x14ac:dyDescent="0.25">
      <c r="A752" s="71"/>
      <c r="B752" s="71"/>
      <c r="C752" s="9" t="s">
        <v>10</v>
      </c>
      <c r="D752" s="10">
        <f t="shared" si="103"/>
        <v>0</v>
      </c>
      <c r="E752" s="10">
        <v>0</v>
      </c>
      <c r="F752" s="10">
        <v>0</v>
      </c>
      <c r="G752" s="10">
        <v>0</v>
      </c>
      <c r="H752" s="10">
        <v>0</v>
      </c>
      <c r="I752" s="10">
        <v>0</v>
      </c>
      <c r="J752" s="10">
        <v>0</v>
      </c>
      <c r="K752" s="10">
        <v>0</v>
      </c>
      <c r="L752" s="15">
        <v>0</v>
      </c>
      <c r="M752" s="10">
        <v>0</v>
      </c>
      <c r="N752" s="10">
        <v>0</v>
      </c>
      <c r="O752" s="10">
        <v>0</v>
      </c>
      <c r="P752" s="12" t="e">
        <f>L752-#REF!</f>
        <v>#REF!</v>
      </c>
    </row>
    <row r="753" spans="1:16" hidden="1" x14ac:dyDescent="0.25">
      <c r="A753" s="9"/>
      <c r="B753" s="9"/>
      <c r="C753" s="9"/>
      <c r="D753" s="10">
        <f t="shared" si="103"/>
        <v>0</v>
      </c>
      <c r="E753" s="10"/>
      <c r="F753" s="10"/>
      <c r="G753" s="10"/>
      <c r="H753" s="10"/>
      <c r="I753" s="10"/>
      <c r="J753" s="10"/>
      <c r="K753" s="10"/>
      <c r="L753" s="15"/>
      <c r="M753" s="10"/>
      <c r="N753" s="10"/>
      <c r="O753" s="10"/>
      <c r="P753" s="12" t="e">
        <f>L753-#REF!</f>
        <v>#REF!</v>
      </c>
    </row>
    <row r="754" spans="1:16" x14ac:dyDescent="0.25">
      <c r="A754" s="71" t="s">
        <v>113</v>
      </c>
      <c r="B754" s="71"/>
      <c r="C754" s="9" t="s">
        <v>6</v>
      </c>
      <c r="D754" s="10">
        <f t="shared" si="103"/>
        <v>26399.599999999999</v>
      </c>
      <c r="E754" s="10">
        <f t="shared" ref="D754:O759" si="106">E762+E768</f>
        <v>0</v>
      </c>
      <c r="F754" s="10">
        <f t="shared" si="106"/>
        <v>0</v>
      </c>
      <c r="G754" s="10">
        <f t="shared" si="106"/>
        <v>0</v>
      </c>
      <c r="H754" s="10">
        <f t="shared" si="106"/>
        <v>0</v>
      </c>
      <c r="I754" s="10">
        <f t="shared" si="106"/>
        <v>0</v>
      </c>
      <c r="J754" s="10">
        <f t="shared" si="106"/>
        <v>18548.5</v>
      </c>
      <c r="K754" s="10">
        <f t="shared" si="106"/>
        <v>7851.1</v>
      </c>
      <c r="L754" s="15">
        <f t="shared" si="106"/>
        <v>0</v>
      </c>
      <c r="M754" s="10">
        <f t="shared" si="106"/>
        <v>0</v>
      </c>
      <c r="N754" s="10">
        <f t="shared" si="106"/>
        <v>0</v>
      </c>
      <c r="O754" s="10">
        <f t="shared" si="106"/>
        <v>0</v>
      </c>
      <c r="P754" s="12" t="e">
        <f>L754-#REF!</f>
        <v>#REF!</v>
      </c>
    </row>
    <row r="755" spans="1:16" x14ac:dyDescent="0.25">
      <c r="A755" s="71"/>
      <c r="B755" s="71"/>
      <c r="C755" s="9" t="s">
        <v>7</v>
      </c>
      <c r="D755" s="10">
        <f t="shared" si="103"/>
        <v>26399.599999999999</v>
      </c>
      <c r="E755" s="10">
        <f t="shared" si="106"/>
        <v>0</v>
      </c>
      <c r="F755" s="10">
        <f t="shared" si="106"/>
        <v>0</v>
      </c>
      <c r="G755" s="10">
        <f t="shared" si="106"/>
        <v>0</v>
      </c>
      <c r="H755" s="10">
        <f t="shared" si="106"/>
        <v>0</v>
      </c>
      <c r="I755" s="10">
        <f t="shared" si="106"/>
        <v>0</v>
      </c>
      <c r="J755" s="10">
        <f t="shared" si="106"/>
        <v>18548.5</v>
      </c>
      <c r="K755" s="10">
        <f t="shared" si="106"/>
        <v>7851.1</v>
      </c>
      <c r="L755" s="15">
        <f t="shared" si="106"/>
        <v>0</v>
      </c>
      <c r="M755" s="10">
        <f t="shared" si="106"/>
        <v>0</v>
      </c>
      <c r="N755" s="10">
        <f t="shared" si="106"/>
        <v>0</v>
      </c>
      <c r="O755" s="10">
        <f t="shared" si="106"/>
        <v>0</v>
      </c>
      <c r="P755" s="12" t="e">
        <f>L755-#REF!</f>
        <v>#REF!</v>
      </c>
    </row>
    <row r="756" spans="1:16" ht="24" x14ac:dyDescent="0.25">
      <c r="A756" s="71"/>
      <c r="B756" s="71"/>
      <c r="C756" s="9" t="s">
        <v>8</v>
      </c>
      <c r="D756" s="10">
        <f t="shared" si="103"/>
        <v>0</v>
      </c>
      <c r="E756" s="10">
        <f t="shared" si="106"/>
        <v>0</v>
      </c>
      <c r="F756" s="10">
        <f t="shared" si="106"/>
        <v>0</v>
      </c>
      <c r="G756" s="10">
        <f t="shared" si="106"/>
        <v>0</v>
      </c>
      <c r="H756" s="10">
        <f t="shared" si="106"/>
        <v>0</v>
      </c>
      <c r="I756" s="10">
        <f t="shared" si="106"/>
        <v>0</v>
      </c>
      <c r="J756" s="10">
        <f t="shared" si="106"/>
        <v>0</v>
      </c>
      <c r="K756" s="10">
        <f t="shared" si="106"/>
        <v>0</v>
      </c>
      <c r="L756" s="15">
        <f t="shared" si="106"/>
        <v>0</v>
      </c>
      <c r="M756" s="10">
        <f t="shared" si="106"/>
        <v>0</v>
      </c>
      <c r="N756" s="10">
        <f t="shared" si="106"/>
        <v>0</v>
      </c>
      <c r="O756" s="10">
        <f t="shared" si="106"/>
        <v>0</v>
      </c>
      <c r="P756" s="12" t="e">
        <f>L756-#REF!</f>
        <v>#REF!</v>
      </c>
    </row>
    <row r="757" spans="1:16" ht="24" x14ac:dyDescent="0.25">
      <c r="A757" s="71"/>
      <c r="B757" s="71"/>
      <c r="C757" s="9" t="s">
        <v>9</v>
      </c>
      <c r="D757" s="10">
        <f t="shared" si="103"/>
        <v>0</v>
      </c>
      <c r="E757" s="10">
        <f t="shared" si="106"/>
        <v>0</v>
      </c>
      <c r="F757" s="10">
        <f t="shared" si="106"/>
        <v>0</v>
      </c>
      <c r="G757" s="10">
        <f t="shared" si="106"/>
        <v>0</v>
      </c>
      <c r="H757" s="10">
        <f t="shared" si="106"/>
        <v>0</v>
      </c>
      <c r="I757" s="10">
        <f t="shared" si="106"/>
        <v>0</v>
      </c>
      <c r="J757" s="10">
        <f t="shared" si="106"/>
        <v>0</v>
      </c>
      <c r="K757" s="10">
        <f t="shared" si="106"/>
        <v>0</v>
      </c>
      <c r="L757" s="15">
        <f t="shared" si="106"/>
        <v>0</v>
      </c>
      <c r="M757" s="10">
        <f t="shared" si="106"/>
        <v>0</v>
      </c>
      <c r="N757" s="10">
        <f t="shared" si="106"/>
        <v>0</v>
      </c>
      <c r="O757" s="10">
        <f t="shared" si="106"/>
        <v>0</v>
      </c>
      <c r="P757" s="12" t="e">
        <f>L757-#REF!</f>
        <v>#REF!</v>
      </c>
    </row>
    <row r="758" spans="1:16" ht="36" x14ac:dyDescent="0.25">
      <c r="A758" s="71"/>
      <c r="B758" s="71"/>
      <c r="C758" s="9" t="s">
        <v>10</v>
      </c>
      <c r="D758" s="10">
        <f t="shared" si="103"/>
        <v>0</v>
      </c>
      <c r="E758" s="10">
        <f t="shared" si="106"/>
        <v>0</v>
      </c>
      <c r="F758" s="10">
        <f t="shared" si="106"/>
        <v>0</v>
      </c>
      <c r="G758" s="10">
        <f t="shared" si="106"/>
        <v>0</v>
      </c>
      <c r="H758" s="10">
        <f t="shared" si="106"/>
        <v>0</v>
      </c>
      <c r="I758" s="10">
        <f t="shared" si="106"/>
        <v>0</v>
      </c>
      <c r="J758" s="10">
        <f t="shared" si="106"/>
        <v>0</v>
      </c>
      <c r="K758" s="10">
        <f t="shared" si="106"/>
        <v>0</v>
      </c>
      <c r="L758" s="15">
        <f t="shared" si="106"/>
        <v>0</v>
      </c>
      <c r="M758" s="10">
        <f t="shared" si="106"/>
        <v>0</v>
      </c>
      <c r="N758" s="10">
        <f t="shared" si="106"/>
        <v>0</v>
      </c>
      <c r="O758" s="10">
        <f t="shared" si="106"/>
        <v>0</v>
      </c>
      <c r="P758" s="12" t="e">
        <f>L758-#REF!</f>
        <v>#REF!</v>
      </c>
    </row>
    <row r="759" spans="1:16" hidden="1" x14ac:dyDescent="0.25">
      <c r="A759" s="71"/>
      <c r="B759" s="9"/>
      <c r="C759" s="9"/>
      <c r="D759" s="10">
        <f t="shared" si="106"/>
        <v>0</v>
      </c>
      <c r="E759" s="10">
        <f t="shared" si="106"/>
        <v>0</v>
      </c>
      <c r="F759" s="10">
        <f t="shared" si="106"/>
        <v>0</v>
      </c>
      <c r="G759" s="10">
        <f t="shared" si="106"/>
        <v>0</v>
      </c>
      <c r="H759" s="10">
        <f t="shared" si="106"/>
        <v>0</v>
      </c>
      <c r="I759" s="10">
        <f t="shared" si="106"/>
        <v>0</v>
      </c>
      <c r="J759" s="10">
        <f t="shared" si="106"/>
        <v>0</v>
      </c>
      <c r="K759" s="10">
        <f t="shared" si="106"/>
        <v>0</v>
      </c>
      <c r="L759" s="15">
        <f t="shared" si="106"/>
        <v>0</v>
      </c>
      <c r="M759" s="10">
        <f t="shared" si="106"/>
        <v>0</v>
      </c>
      <c r="N759" s="10">
        <f t="shared" si="106"/>
        <v>0</v>
      </c>
      <c r="O759" s="10">
        <f t="shared" si="106"/>
        <v>0</v>
      </c>
      <c r="P759" s="12" t="e">
        <f>L759-#REF!</f>
        <v>#REF!</v>
      </c>
    </row>
    <row r="760" spans="1:16" x14ac:dyDescent="0.25">
      <c r="A760" s="71"/>
      <c r="B760" s="71" t="s">
        <v>12</v>
      </c>
      <c r="C760" s="71"/>
      <c r="D760" s="71"/>
      <c r="E760" s="71"/>
      <c r="F760" s="71"/>
      <c r="G760" s="71"/>
      <c r="H760" s="71"/>
      <c r="I760" s="71"/>
      <c r="J760" s="71"/>
      <c r="K760" s="71"/>
      <c r="L760" s="71"/>
      <c r="M760" s="71"/>
      <c r="N760" s="71"/>
      <c r="O760" s="71"/>
      <c r="P760" s="12" t="e">
        <f>L760-#REF!</f>
        <v>#REF!</v>
      </c>
    </row>
    <row r="761" spans="1:16" x14ac:dyDescent="0.25">
      <c r="A761" s="71"/>
      <c r="B761" s="9"/>
      <c r="C761" s="9"/>
      <c r="D761" s="9"/>
      <c r="E761" s="9"/>
      <c r="F761" s="9"/>
      <c r="G761" s="9"/>
      <c r="H761" s="9"/>
      <c r="I761" s="9"/>
      <c r="J761" s="9"/>
      <c r="K761" s="9"/>
      <c r="L761" s="17"/>
      <c r="M761" s="9"/>
      <c r="N761" s="9"/>
      <c r="O761" s="9"/>
      <c r="P761" s="12" t="e">
        <f>L761-#REF!</f>
        <v>#REF!</v>
      </c>
    </row>
    <row r="762" spans="1:16" x14ac:dyDescent="0.25">
      <c r="A762" s="71"/>
      <c r="B762" s="71" t="s">
        <v>13</v>
      </c>
      <c r="C762" s="9" t="s">
        <v>6</v>
      </c>
      <c r="D762" s="10">
        <f t="shared" ref="D762:D802" si="107">SUM(E762:O762)</f>
        <v>9979.2000000000007</v>
      </c>
      <c r="E762" s="10">
        <v>0</v>
      </c>
      <c r="F762" s="10">
        <v>0</v>
      </c>
      <c r="G762" s="10">
        <v>0</v>
      </c>
      <c r="H762" s="10">
        <v>0</v>
      </c>
      <c r="I762" s="10">
        <v>0</v>
      </c>
      <c r="J762" s="10">
        <v>9979.2000000000007</v>
      </c>
      <c r="K762" s="10">
        <v>0</v>
      </c>
      <c r="L762" s="15">
        <v>0</v>
      </c>
      <c r="M762" s="10">
        <v>0</v>
      </c>
      <c r="N762" s="10">
        <v>0</v>
      </c>
      <c r="O762" s="10">
        <v>0</v>
      </c>
      <c r="P762" s="12" t="e">
        <f>L762-#REF!</f>
        <v>#REF!</v>
      </c>
    </row>
    <row r="763" spans="1:16" x14ac:dyDescent="0.25">
      <c r="A763" s="71"/>
      <c r="B763" s="71"/>
      <c r="C763" s="9" t="s">
        <v>7</v>
      </c>
      <c r="D763" s="10">
        <f t="shared" si="107"/>
        <v>9979.2000000000007</v>
      </c>
      <c r="E763" s="10">
        <v>0</v>
      </c>
      <c r="F763" s="10">
        <v>0</v>
      </c>
      <c r="G763" s="10">
        <v>0</v>
      </c>
      <c r="H763" s="10">
        <v>0</v>
      </c>
      <c r="I763" s="10">
        <v>0</v>
      </c>
      <c r="J763" s="10">
        <v>9979.2000000000007</v>
      </c>
      <c r="K763" s="10">
        <v>0</v>
      </c>
      <c r="L763" s="15">
        <v>0</v>
      </c>
      <c r="M763" s="10">
        <v>0</v>
      </c>
      <c r="N763" s="10">
        <v>0</v>
      </c>
      <c r="O763" s="10">
        <v>0</v>
      </c>
      <c r="P763" s="12" t="e">
        <f>L763-#REF!</f>
        <v>#REF!</v>
      </c>
    </row>
    <row r="764" spans="1:16" ht="24" x14ac:dyDescent="0.25">
      <c r="A764" s="71"/>
      <c r="B764" s="71"/>
      <c r="C764" s="9" t="s">
        <v>8</v>
      </c>
      <c r="D764" s="10">
        <f t="shared" si="107"/>
        <v>0</v>
      </c>
      <c r="E764" s="10">
        <v>0</v>
      </c>
      <c r="F764" s="10">
        <v>0</v>
      </c>
      <c r="G764" s="10">
        <v>0</v>
      </c>
      <c r="H764" s="10">
        <v>0</v>
      </c>
      <c r="I764" s="10">
        <v>0</v>
      </c>
      <c r="J764" s="10">
        <v>0</v>
      </c>
      <c r="K764" s="10">
        <v>0</v>
      </c>
      <c r="L764" s="15">
        <v>0</v>
      </c>
      <c r="M764" s="10">
        <v>0</v>
      </c>
      <c r="N764" s="10">
        <v>0</v>
      </c>
      <c r="O764" s="10">
        <v>0</v>
      </c>
      <c r="P764" s="12" t="e">
        <f>L764-#REF!</f>
        <v>#REF!</v>
      </c>
    </row>
    <row r="765" spans="1:16" ht="24" x14ac:dyDescent="0.25">
      <c r="A765" s="71"/>
      <c r="B765" s="71"/>
      <c r="C765" s="9" t="s">
        <v>9</v>
      </c>
      <c r="D765" s="10">
        <f t="shared" si="107"/>
        <v>0</v>
      </c>
      <c r="E765" s="10">
        <v>0</v>
      </c>
      <c r="F765" s="10">
        <v>0</v>
      </c>
      <c r="G765" s="10">
        <v>0</v>
      </c>
      <c r="H765" s="10">
        <v>0</v>
      </c>
      <c r="I765" s="10">
        <v>0</v>
      </c>
      <c r="J765" s="10">
        <v>0</v>
      </c>
      <c r="K765" s="10">
        <v>0</v>
      </c>
      <c r="L765" s="15">
        <v>0</v>
      </c>
      <c r="M765" s="10">
        <v>0</v>
      </c>
      <c r="N765" s="10">
        <v>0</v>
      </c>
      <c r="O765" s="10">
        <v>0</v>
      </c>
      <c r="P765" s="12" t="e">
        <f>L765-#REF!</f>
        <v>#REF!</v>
      </c>
    </row>
    <row r="766" spans="1:16" ht="36" x14ac:dyDescent="0.25">
      <c r="A766" s="71"/>
      <c r="B766" s="71"/>
      <c r="C766" s="9" t="s">
        <v>10</v>
      </c>
      <c r="D766" s="10">
        <f t="shared" si="107"/>
        <v>0</v>
      </c>
      <c r="E766" s="10">
        <v>0</v>
      </c>
      <c r="F766" s="10">
        <v>0</v>
      </c>
      <c r="G766" s="10">
        <v>0</v>
      </c>
      <c r="H766" s="10">
        <v>0</v>
      </c>
      <c r="I766" s="10">
        <v>0</v>
      </c>
      <c r="J766" s="10">
        <v>0</v>
      </c>
      <c r="K766" s="10">
        <v>0</v>
      </c>
      <c r="L766" s="15">
        <v>0</v>
      </c>
      <c r="M766" s="10">
        <v>0</v>
      </c>
      <c r="N766" s="10">
        <v>0</v>
      </c>
      <c r="O766" s="10">
        <v>0</v>
      </c>
      <c r="P766" s="12" t="e">
        <f>L766-#REF!</f>
        <v>#REF!</v>
      </c>
    </row>
    <row r="767" spans="1:16" hidden="1" x14ac:dyDescent="0.25">
      <c r="A767" s="71"/>
      <c r="B767" s="9"/>
      <c r="C767" s="9"/>
      <c r="D767" s="10">
        <f t="shared" si="107"/>
        <v>0</v>
      </c>
      <c r="E767" s="10"/>
      <c r="F767" s="10"/>
      <c r="G767" s="10"/>
      <c r="H767" s="10"/>
      <c r="I767" s="10"/>
      <c r="J767" s="10"/>
      <c r="K767" s="10"/>
      <c r="L767" s="15"/>
      <c r="M767" s="10"/>
      <c r="N767" s="10"/>
      <c r="O767" s="10"/>
      <c r="P767" s="12" t="e">
        <f>L767-#REF!</f>
        <v>#REF!</v>
      </c>
    </row>
    <row r="768" spans="1:16" x14ac:dyDescent="0.25">
      <c r="A768" s="71"/>
      <c r="B768" s="71" t="s">
        <v>17</v>
      </c>
      <c r="C768" s="9" t="s">
        <v>6</v>
      </c>
      <c r="D768" s="10">
        <f t="shared" si="107"/>
        <v>16420.400000000001</v>
      </c>
      <c r="E768" s="10">
        <v>0</v>
      </c>
      <c r="F768" s="10">
        <v>0</v>
      </c>
      <c r="G768" s="10">
        <v>0</v>
      </c>
      <c r="H768" s="10">
        <v>0</v>
      </c>
      <c r="I768" s="10">
        <v>0</v>
      </c>
      <c r="J768" s="10">
        <v>8569.2999999999993</v>
      </c>
      <c r="K768" s="10">
        <v>7851.1</v>
      </c>
      <c r="L768" s="15">
        <v>0</v>
      </c>
      <c r="M768" s="10">
        <v>0</v>
      </c>
      <c r="N768" s="10">
        <v>0</v>
      </c>
      <c r="O768" s="10">
        <v>0</v>
      </c>
      <c r="P768" s="12" t="e">
        <f>L768-#REF!</f>
        <v>#REF!</v>
      </c>
    </row>
    <row r="769" spans="1:16" x14ac:dyDescent="0.25">
      <c r="A769" s="71"/>
      <c r="B769" s="71"/>
      <c r="C769" s="9" t="s">
        <v>7</v>
      </c>
      <c r="D769" s="10">
        <f t="shared" si="107"/>
        <v>16420.400000000001</v>
      </c>
      <c r="E769" s="10">
        <v>0</v>
      </c>
      <c r="F769" s="10">
        <v>0</v>
      </c>
      <c r="G769" s="10">
        <v>0</v>
      </c>
      <c r="H769" s="10">
        <v>0</v>
      </c>
      <c r="I769" s="10">
        <v>0</v>
      </c>
      <c r="J769" s="10">
        <v>8569.2999999999993</v>
      </c>
      <c r="K769" s="10">
        <v>7851.1</v>
      </c>
      <c r="L769" s="15">
        <v>0</v>
      </c>
      <c r="M769" s="10">
        <v>0</v>
      </c>
      <c r="N769" s="10">
        <v>0</v>
      </c>
      <c r="O769" s="10">
        <v>0</v>
      </c>
      <c r="P769" s="12" t="e">
        <f>L769-#REF!</f>
        <v>#REF!</v>
      </c>
    </row>
    <row r="770" spans="1:16" ht="24" x14ac:dyDescent="0.25">
      <c r="A770" s="71"/>
      <c r="B770" s="71"/>
      <c r="C770" s="9" t="s">
        <v>8</v>
      </c>
      <c r="D770" s="10">
        <f t="shared" si="107"/>
        <v>0</v>
      </c>
      <c r="E770" s="10">
        <v>0</v>
      </c>
      <c r="F770" s="10">
        <v>0</v>
      </c>
      <c r="G770" s="10">
        <v>0</v>
      </c>
      <c r="H770" s="10">
        <v>0</v>
      </c>
      <c r="I770" s="10">
        <v>0</v>
      </c>
      <c r="J770" s="10">
        <v>0</v>
      </c>
      <c r="K770" s="10">
        <v>0</v>
      </c>
      <c r="L770" s="15">
        <v>0</v>
      </c>
      <c r="M770" s="10">
        <v>0</v>
      </c>
      <c r="N770" s="10">
        <v>0</v>
      </c>
      <c r="O770" s="10">
        <v>0</v>
      </c>
      <c r="P770" s="12" t="e">
        <f>L770-#REF!</f>
        <v>#REF!</v>
      </c>
    </row>
    <row r="771" spans="1:16" ht="24" x14ac:dyDescent="0.25">
      <c r="A771" s="71"/>
      <c r="B771" s="71"/>
      <c r="C771" s="9" t="s">
        <v>9</v>
      </c>
      <c r="D771" s="10">
        <f t="shared" si="107"/>
        <v>0</v>
      </c>
      <c r="E771" s="10">
        <v>0</v>
      </c>
      <c r="F771" s="10">
        <v>0</v>
      </c>
      <c r="G771" s="10">
        <v>0</v>
      </c>
      <c r="H771" s="10">
        <v>0</v>
      </c>
      <c r="I771" s="10">
        <v>0</v>
      </c>
      <c r="J771" s="10">
        <v>0</v>
      </c>
      <c r="K771" s="10">
        <v>0</v>
      </c>
      <c r="L771" s="15">
        <v>0</v>
      </c>
      <c r="M771" s="10">
        <v>0</v>
      </c>
      <c r="N771" s="10">
        <v>0</v>
      </c>
      <c r="O771" s="10">
        <v>0</v>
      </c>
      <c r="P771" s="12" t="e">
        <f>L771-#REF!</f>
        <v>#REF!</v>
      </c>
    </row>
    <row r="772" spans="1:16" ht="36" x14ac:dyDescent="0.25">
      <c r="A772" s="71"/>
      <c r="B772" s="71"/>
      <c r="C772" s="9" t="s">
        <v>10</v>
      </c>
      <c r="D772" s="10">
        <f t="shared" si="107"/>
        <v>0</v>
      </c>
      <c r="E772" s="10">
        <v>0</v>
      </c>
      <c r="F772" s="10">
        <v>0</v>
      </c>
      <c r="G772" s="10">
        <v>0</v>
      </c>
      <c r="H772" s="10">
        <v>0</v>
      </c>
      <c r="I772" s="10">
        <v>0</v>
      </c>
      <c r="J772" s="10">
        <v>0</v>
      </c>
      <c r="K772" s="10">
        <v>0</v>
      </c>
      <c r="L772" s="15">
        <v>0</v>
      </c>
      <c r="M772" s="10">
        <v>0</v>
      </c>
      <c r="N772" s="10">
        <v>0</v>
      </c>
      <c r="O772" s="10">
        <v>0</v>
      </c>
      <c r="P772" s="12" t="e">
        <f>L772-#REF!</f>
        <v>#REF!</v>
      </c>
    </row>
    <row r="773" spans="1:16" hidden="1" x14ac:dyDescent="0.25">
      <c r="A773" s="9"/>
      <c r="B773" s="9"/>
      <c r="C773" s="9"/>
      <c r="D773" s="10">
        <f t="shared" si="107"/>
        <v>0</v>
      </c>
      <c r="E773" s="10"/>
      <c r="F773" s="10"/>
      <c r="G773" s="10"/>
      <c r="H773" s="10"/>
      <c r="I773" s="10"/>
      <c r="J773" s="10"/>
      <c r="K773" s="10"/>
      <c r="L773" s="15"/>
      <c r="M773" s="10"/>
      <c r="N773" s="10"/>
      <c r="O773" s="10"/>
      <c r="P773" s="12" t="e">
        <f>L773-#REF!</f>
        <v>#REF!</v>
      </c>
    </row>
    <row r="774" spans="1:16" x14ac:dyDescent="0.25">
      <c r="A774" s="71" t="s">
        <v>114</v>
      </c>
      <c r="B774" s="71" t="s">
        <v>13</v>
      </c>
      <c r="C774" s="9" t="s">
        <v>6</v>
      </c>
      <c r="D774" s="10">
        <f t="shared" si="107"/>
        <v>13346.9</v>
      </c>
      <c r="E774" s="10">
        <v>0</v>
      </c>
      <c r="F774" s="10">
        <v>0</v>
      </c>
      <c r="G774" s="10">
        <v>0</v>
      </c>
      <c r="H774" s="10">
        <v>0</v>
      </c>
      <c r="I774" s="10">
        <v>0</v>
      </c>
      <c r="J774" s="10">
        <v>13346.9</v>
      </c>
      <c r="K774" s="10">
        <v>0</v>
      </c>
      <c r="L774" s="15">
        <v>0</v>
      </c>
      <c r="M774" s="10">
        <v>0</v>
      </c>
      <c r="N774" s="10">
        <v>0</v>
      </c>
      <c r="O774" s="10">
        <v>0</v>
      </c>
      <c r="P774" s="12" t="e">
        <f>L774-#REF!</f>
        <v>#REF!</v>
      </c>
    </row>
    <row r="775" spans="1:16" x14ac:dyDescent="0.25">
      <c r="A775" s="71"/>
      <c r="B775" s="71"/>
      <c r="C775" s="9" t="s">
        <v>7</v>
      </c>
      <c r="D775" s="10">
        <f t="shared" si="107"/>
        <v>13346.9</v>
      </c>
      <c r="E775" s="10">
        <v>0</v>
      </c>
      <c r="F775" s="10">
        <v>0</v>
      </c>
      <c r="G775" s="10">
        <v>0</v>
      </c>
      <c r="H775" s="10">
        <v>0</v>
      </c>
      <c r="I775" s="10">
        <v>0</v>
      </c>
      <c r="J775" s="10">
        <v>13346.9</v>
      </c>
      <c r="K775" s="10">
        <v>0</v>
      </c>
      <c r="L775" s="15">
        <v>0</v>
      </c>
      <c r="M775" s="10">
        <v>0</v>
      </c>
      <c r="N775" s="10">
        <v>0</v>
      </c>
      <c r="O775" s="10">
        <v>0</v>
      </c>
      <c r="P775" s="12" t="e">
        <f>L775-#REF!</f>
        <v>#REF!</v>
      </c>
    </row>
    <row r="776" spans="1:16" ht="24" x14ac:dyDescent="0.25">
      <c r="A776" s="71"/>
      <c r="B776" s="71"/>
      <c r="C776" s="9" t="s">
        <v>8</v>
      </c>
      <c r="D776" s="10">
        <f t="shared" si="107"/>
        <v>0</v>
      </c>
      <c r="E776" s="10">
        <v>0</v>
      </c>
      <c r="F776" s="10">
        <v>0</v>
      </c>
      <c r="G776" s="10">
        <v>0</v>
      </c>
      <c r="H776" s="10">
        <v>0</v>
      </c>
      <c r="I776" s="10">
        <v>0</v>
      </c>
      <c r="J776" s="10">
        <v>0</v>
      </c>
      <c r="K776" s="10">
        <v>0</v>
      </c>
      <c r="L776" s="15">
        <v>0</v>
      </c>
      <c r="M776" s="10">
        <v>0</v>
      </c>
      <c r="N776" s="10">
        <v>0</v>
      </c>
      <c r="O776" s="10">
        <v>0</v>
      </c>
      <c r="P776" s="12" t="e">
        <f>L776-#REF!</f>
        <v>#REF!</v>
      </c>
    </row>
    <row r="777" spans="1:16" ht="24" x14ac:dyDescent="0.25">
      <c r="A777" s="71"/>
      <c r="B777" s="71"/>
      <c r="C777" s="9" t="s">
        <v>9</v>
      </c>
      <c r="D777" s="10">
        <f t="shared" si="107"/>
        <v>0</v>
      </c>
      <c r="E777" s="10">
        <v>0</v>
      </c>
      <c r="F777" s="10">
        <v>0</v>
      </c>
      <c r="G777" s="10">
        <v>0</v>
      </c>
      <c r="H777" s="10">
        <v>0</v>
      </c>
      <c r="I777" s="10">
        <v>0</v>
      </c>
      <c r="J777" s="10">
        <v>0</v>
      </c>
      <c r="K777" s="10">
        <v>0</v>
      </c>
      <c r="L777" s="15">
        <v>0</v>
      </c>
      <c r="M777" s="10">
        <v>0</v>
      </c>
      <c r="N777" s="10">
        <v>0</v>
      </c>
      <c r="O777" s="10">
        <v>0</v>
      </c>
      <c r="P777" s="12" t="e">
        <f>L777-#REF!</f>
        <v>#REF!</v>
      </c>
    </row>
    <row r="778" spans="1:16" ht="36" x14ac:dyDescent="0.25">
      <c r="A778" s="71"/>
      <c r="B778" s="71"/>
      <c r="C778" s="9" t="s">
        <v>10</v>
      </c>
      <c r="D778" s="10">
        <f t="shared" si="107"/>
        <v>0</v>
      </c>
      <c r="E778" s="10">
        <v>0</v>
      </c>
      <c r="F778" s="10">
        <v>0</v>
      </c>
      <c r="G778" s="10">
        <v>0</v>
      </c>
      <c r="H778" s="10">
        <v>0</v>
      </c>
      <c r="I778" s="10">
        <v>0</v>
      </c>
      <c r="J778" s="10">
        <v>0</v>
      </c>
      <c r="K778" s="10">
        <v>0</v>
      </c>
      <c r="L778" s="15">
        <v>0</v>
      </c>
      <c r="M778" s="10">
        <v>0</v>
      </c>
      <c r="N778" s="10">
        <v>0</v>
      </c>
      <c r="O778" s="10">
        <v>0</v>
      </c>
      <c r="P778" s="12" t="e">
        <f>L778-#REF!</f>
        <v>#REF!</v>
      </c>
    </row>
    <row r="779" spans="1:16" hidden="1" x14ac:dyDescent="0.25">
      <c r="A779" s="9"/>
      <c r="B779" s="9"/>
      <c r="C779" s="9"/>
      <c r="D779" s="10">
        <f t="shared" si="107"/>
        <v>0</v>
      </c>
      <c r="E779" s="10"/>
      <c r="F779" s="10"/>
      <c r="G779" s="10"/>
      <c r="H779" s="10"/>
      <c r="I779" s="10"/>
      <c r="J779" s="10"/>
      <c r="K779" s="10"/>
      <c r="L779" s="15"/>
      <c r="M779" s="10"/>
      <c r="N779" s="10"/>
      <c r="O779" s="10"/>
      <c r="P779" s="12" t="e">
        <f>L779-#REF!</f>
        <v>#REF!</v>
      </c>
    </row>
    <row r="780" spans="1:16" x14ac:dyDescent="0.25">
      <c r="A780" s="71" t="s">
        <v>115</v>
      </c>
      <c r="B780" s="71" t="s">
        <v>13</v>
      </c>
      <c r="C780" s="9" t="s">
        <v>6</v>
      </c>
      <c r="D780" s="10">
        <f t="shared" si="107"/>
        <v>150370.79999999999</v>
      </c>
      <c r="E780" s="10">
        <v>0</v>
      </c>
      <c r="F780" s="10">
        <v>0</v>
      </c>
      <c r="G780" s="10">
        <v>0</v>
      </c>
      <c r="H780" s="10">
        <v>0</v>
      </c>
      <c r="I780" s="10">
        <v>0</v>
      </c>
      <c r="J780" s="10">
        <v>0</v>
      </c>
      <c r="K780" s="10">
        <v>0</v>
      </c>
      <c r="L780" s="15">
        <v>0</v>
      </c>
      <c r="M780" s="10">
        <v>48011.199999999997</v>
      </c>
      <c r="N780" s="10">
        <v>102359.6</v>
      </c>
      <c r="O780" s="10">
        <v>0</v>
      </c>
      <c r="P780" s="12" t="e">
        <f>L780-#REF!</f>
        <v>#REF!</v>
      </c>
    </row>
    <row r="781" spans="1:16" x14ac:dyDescent="0.25">
      <c r="A781" s="71"/>
      <c r="B781" s="71"/>
      <c r="C781" s="9" t="s">
        <v>7</v>
      </c>
      <c r="D781" s="10">
        <f t="shared" si="107"/>
        <v>16540.8</v>
      </c>
      <c r="E781" s="10">
        <v>0</v>
      </c>
      <c r="F781" s="10">
        <v>0</v>
      </c>
      <c r="G781" s="10">
        <v>0</v>
      </c>
      <c r="H781" s="10">
        <v>0</v>
      </c>
      <c r="I781" s="10">
        <v>0</v>
      </c>
      <c r="J781" s="10">
        <v>0</v>
      </c>
      <c r="K781" s="10">
        <v>0</v>
      </c>
      <c r="L781" s="15">
        <v>0</v>
      </c>
      <c r="M781" s="10">
        <v>5281.2</v>
      </c>
      <c r="N781" s="10">
        <v>11259.6</v>
      </c>
      <c r="O781" s="10">
        <v>0</v>
      </c>
      <c r="P781" s="12" t="e">
        <f>L781-#REF!</f>
        <v>#REF!</v>
      </c>
    </row>
    <row r="782" spans="1:16" ht="24" x14ac:dyDescent="0.25">
      <c r="A782" s="71"/>
      <c r="B782" s="71"/>
      <c r="C782" s="9" t="s">
        <v>8</v>
      </c>
      <c r="D782" s="10">
        <f t="shared" si="107"/>
        <v>133830</v>
      </c>
      <c r="E782" s="10">
        <v>0</v>
      </c>
      <c r="F782" s="10">
        <v>0</v>
      </c>
      <c r="G782" s="10">
        <v>0</v>
      </c>
      <c r="H782" s="10">
        <v>0</v>
      </c>
      <c r="I782" s="10">
        <v>0</v>
      </c>
      <c r="J782" s="10">
        <v>0</v>
      </c>
      <c r="K782" s="10">
        <v>0</v>
      </c>
      <c r="L782" s="15">
        <v>0</v>
      </c>
      <c r="M782" s="10">
        <v>42730</v>
      </c>
      <c r="N782" s="10">
        <v>91100</v>
      </c>
      <c r="O782" s="10">
        <v>0</v>
      </c>
      <c r="P782" s="12" t="e">
        <f>L782-#REF!</f>
        <v>#REF!</v>
      </c>
    </row>
    <row r="783" spans="1:16" ht="24" x14ac:dyDescent="0.25">
      <c r="A783" s="71"/>
      <c r="B783" s="71"/>
      <c r="C783" s="9" t="s">
        <v>9</v>
      </c>
      <c r="D783" s="10">
        <f t="shared" si="107"/>
        <v>0</v>
      </c>
      <c r="E783" s="10">
        <v>0</v>
      </c>
      <c r="F783" s="10">
        <v>0</v>
      </c>
      <c r="G783" s="10">
        <v>0</v>
      </c>
      <c r="H783" s="10">
        <v>0</v>
      </c>
      <c r="I783" s="10">
        <v>0</v>
      </c>
      <c r="J783" s="10">
        <v>0</v>
      </c>
      <c r="K783" s="10">
        <v>0</v>
      </c>
      <c r="L783" s="15">
        <v>0</v>
      </c>
      <c r="M783" s="10">
        <v>0</v>
      </c>
      <c r="N783" s="10">
        <v>0</v>
      </c>
      <c r="O783" s="10">
        <v>0</v>
      </c>
      <c r="P783" s="12" t="e">
        <f>L783-#REF!</f>
        <v>#REF!</v>
      </c>
    </row>
    <row r="784" spans="1:16" ht="36" x14ac:dyDescent="0.25">
      <c r="A784" s="71"/>
      <c r="B784" s="71"/>
      <c r="C784" s="9" t="s">
        <v>10</v>
      </c>
      <c r="D784" s="10">
        <f t="shared" si="107"/>
        <v>0</v>
      </c>
      <c r="E784" s="10">
        <v>0</v>
      </c>
      <c r="F784" s="10">
        <v>0</v>
      </c>
      <c r="G784" s="10">
        <v>0</v>
      </c>
      <c r="H784" s="10">
        <v>0</v>
      </c>
      <c r="I784" s="10">
        <v>0</v>
      </c>
      <c r="J784" s="10">
        <v>0</v>
      </c>
      <c r="K784" s="10">
        <v>0</v>
      </c>
      <c r="L784" s="15">
        <v>0</v>
      </c>
      <c r="M784" s="10">
        <v>0</v>
      </c>
      <c r="N784" s="10">
        <v>0</v>
      </c>
      <c r="O784" s="10">
        <v>0</v>
      </c>
      <c r="P784" s="12" t="e">
        <f>L784-#REF!</f>
        <v>#REF!</v>
      </c>
    </row>
    <row r="785" spans="1:16" hidden="1" x14ac:dyDescent="0.25">
      <c r="A785" s="9"/>
      <c r="B785" s="9"/>
      <c r="C785" s="9"/>
      <c r="D785" s="10">
        <f t="shared" si="107"/>
        <v>0</v>
      </c>
      <c r="E785" s="10"/>
      <c r="F785" s="10"/>
      <c r="G785" s="10"/>
      <c r="H785" s="10"/>
      <c r="I785" s="10"/>
      <c r="J785" s="10"/>
      <c r="K785" s="10"/>
      <c r="L785" s="15"/>
      <c r="M785" s="10"/>
      <c r="N785" s="10"/>
      <c r="O785" s="10"/>
      <c r="P785" s="12" t="e">
        <f>L785-#REF!</f>
        <v>#REF!</v>
      </c>
    </row>
    <row r="786" spans="1:16" x14ac:dyDescent="0.25">
      <c r="A786" s="71" t="s">
        <v>116</v>
      </c>
      <c r="B786" s="71" t="s">
        <v>13</v>
      </c>
      <c r="C786" s="9" t="s">
        <v>6</v>
      </c>
      <c r="D786" s="10">
        <f t="shared" si="107"/>
        <v>111663</v>
      </c>
      <c r="E786" s="10">
        <v>0</v>
      </c>
      <c r="F786" s="10">
        <v>0</v>
      </c>
      <c r="G786" s="10">
        <v>0</v>
      </c>
      <c r="H786" s="10">
        <v>0</v>
      </c>
      <c r="I786" s="10">
        <v>0</v>
      </c>
      <c r="J786" s="10">
        <v>0</v>
      </c>
      <c r="K786" s="10">
        <v>55831.5</v>
      </c>
      <c r="L786" s="15">
        <v>0</v>
      </c>
      <c r="M786" s="10">
        <v>55831.5</v>
      </c>
      <c r="N786" s="10">
        <v>0</v>
      </c>
      <c r="O786" s="10">
        <v>0</v>
      </c>
      <c r="P786" s="12" t="e">
        <f>L786-#REF!</f>
        <v>#REF!</v>
      </c>
    </row>
    <row r="787" spans="1:16" x14ac:dyDescent="0.25">
      <c r="A787" s="71"/>
      <c r="B787" s="71"/>
      <c r="C787" s="9" t="s">
        <v>7</v>
      </c>
      <c r="D787" s="10">
        <f t="shared" si="107"/>
        <v>12283</v>
      </c>
      <c r="E787" s="10">
        <v>0</v>
      </c>
      <c r="F787" s="10">
        <v>0</v>
      </c>
      <c r="G787" s="10">
        <v>0</v>
      </c>
      <c r="H787" s="10">
        <v>0</v>
      </c>
      <c r="I787" s="10">
        <v>0</v>
      </c>
      <c r="J787" s="10">
        <v>0</v>
      </c>
      <c r="K787" s="10">
        <v>6141.5</v>
      </c>
      <c r="L787" s="15">
        <v>0</v>
      </c>
      <c r="M787" s="10">
        <v>6141.5</v>
      </c>
      <c r="N787" s="10">
        <v>0</v>
      </c>
      <c r="O787" s="10">
        <v>0</v>
      </c>
      <c r="P787" s="12" t="e">
        <f>L787-#REF!</f>
        <v>#REF!</v>
      </c>
    </row>
    <row r="788" spans="1:16" ht="24" x14ac:dyDescent="0.25">
      <c r="A788" s="71"/>
      <c r="B788" s="71"/>
      <c r="C788" s="9" t="s">
        <v>8</v>
      </c>
      <c r="D788" s="10">
        <f t="shared" si="107"/>
        <v>99380</v>
      </c>
      <c r="E788" s="10">
        <v>0</v>
      </c>
      <c r="F788" s="10">
        <v>0</v>
      </c>
      <c r="G788" s="10">
        <v>0</v>
      </c>
      <c r="H788" s="10">
        <v>0</v>
      </c>
      <c r="I788" s="10">
        <v>0</v>
      </c>
      <c r="J788" s="10">
        <v>0</v>
      </c>
      <c r="K788" s="10">
        <v>49690</v>
      </c>
      <c r="L788" s="15">
        <v>0</v>
      </c>
      <c r="M788" s="10">
        <v>49690</v>
      </c>
      <c r="N788" s="10">
        <v>0</v>
      </c>
      <c r="O788" s="10">
        <v>0</v>
      </c>
      <c r="P788" s="12" t="e">
        <f>L788-#REF!</f>
        <v>#REF!</v>
      </c>
    </row>
    <row r="789" spans="1:16" ht="24" x14ac:dyDescent="0.25">
      <c r="A789" s="71"/>
      <c r="B789" s="71"/>
      <c r="C789" s="9" t="s">
        <v>9</v>
      </c>
      <c r="D789" s="10">
        <f t="shared" si="107"/>
        <v>0</v>
      </c>
      <c r="E789" s="10">
        <v>0</v>
      </c>
      <c r="F789" s="10">
        <v>0</v>
      </c>
      <c r="G789" s="10">
        <v>0</v>
      </c>
      <c r="H789" s="10">
        <v>0</v>
      </c>
      <c r="I789" s="10">
        <v>0</v>
      </c>
      <c r="J789" s="10">
        <v>0</v>
      </c>
      <c r="K789" s="10">
        <v>0</v>
      </c>
      <c r="L789" s="15">
        <v>0</v>
      </c>
      <c r="M789" s="10">
        <v>0</v>
      </c>
      <c r="N789" s="10">
        <v>0</v>
      </c>
      <c r="O789" s="10">
        <v>0</v>
      </c>
      <c r="P789" s="12" t="e">
        <f>L789-#REF!</f>
        <v>#REF!</v>
      </c>
    </row>
    <row r="790" spans="1:16" ht="36" x14ac:dyDescent="0.25">
      <c r="A790" s="71"/>
      <c r="B790" s="71"/>
      <c r="C790" s="9" t="s">
        <v>10</v>
      </c>
      <c r="D790" s="10">
        <f t="shared" si="107"/>
        <v>0</v>
      </c>
      <c r="E790" s="10">
        <v>0</v>
      </c>
      <c r="F790" s="10">
        <v>0</v>
      </c>
      <c r="G790" s="10">
        <v>0</v>
      </c>
      <c r="H790" s="10">
        <v>0</v>
      </c>
      <c r="I790" s="10">
        <v>0</v>
      </c>
      <c r="J790" s="10">
        <v>0</v>
      </c>
      <c r="K790" s="10">
        <v>0</v>
      </c>
      <c r="L790" s="15">
        <v>0</v>
      </c>
      <c r="M790" s="10">
        <v>0</v>
      </c>
      <c r="N790" s="10">
        <v>0</v>
      </c>
      <c r="O790" s="10">
        <v>0</v>
      </c>
      <c r="P790" s="12" t="e">
        <f>L790-#REF!</f>
        <v>#REF!</v>
      </c>
    </row>
    <row r="791" spans="1:16" ht="15.75" customHeight="1" x14ac:dyDescent="0.25">
      <c r="A791" s="9"/>
      <c r="B791" s="9"/>
      <c r="C791" s="9"/>
      <c r="D791" s="10">
        <f t="shared" si="107"/>
        <v>0</v>
      </c>
      <c r="E791" s="10"/>
      <c r="F791" s="10"/>
      <c r="G791" s="10"/>
      <c r="H791" s="10"/>
      <c r="I791" s="10"/>
      <c r="J791" s="10"/>
      <c r="K791" s="10"/>
      <c r="L791" s="15"/>
      <c r="M791" s="10"/>
      <c r="N791" s="10"/>
      <c r="O791" s="10"/>
      <c r="P791" s="12" t="e">
        <f>L791-#REF!</f>
        <v>#REF!</v>
      </c>
    </row>
    <row r="792" spans="1:16" x14ac:dyDescent="0.25">
      <c r="A792" s="71" t="s">
        <v>117</v>
      </c>
      <c r="B792" s="71" t="s">
        <v>21</v>
      </c>
      <c r="C792" s="9" t="s">
        <v>6</v>
      </c>
      <c r="D792" s="10">
        <f t="shared" si="107"/>
        <v>84076.700000000012</v>
      </c>
      <c r="E792" s="10">
        <v>0</v>
      </c>
      <c r="F792" s="10">
        <v>0</v>
      </c>
      <c r="G792" s="10">
        <v>0</v>
      </c>
      <c r="H792" s="10">
        <v>0</v>
      </c>
      <c r="I792" s="10">
        <v>0</v>
      </c>
      <c r="J792" s="10">
        <v>0</v>
      </c>
      <c r="K792" s="10">
        <v>0</v>
      </c>
      <c r="L792" s="15">
        <v>39582</v>
      </c>
      <c r="M792" s="10">
        <v>24775.3</v>
      </c>
      <c r="N792" s="10">
        <v>19719.400000000001</v>
      </c>
      <c r="O792" s="10">
        <v>0</v>
      </c>
      <c r="P792" s="12" t="e">
        <f>L792-#REF!</f>
        <v>#REF!</v>
      </c>
    </row>
    <row r="793" spans="1:16" x14ac:dyDescent="0.25">
      <c r="A793" s="71"/>
      <c r="B793" s="71"/>
      <c r="C793" s="9" t="s">
        <v>7</v>
      </c>
      <c r="D793" s="10">
        <f t="shared" si="107"/>
        <v>9248.4</v>
      </c>
      <c r="E793" s="10">
        <v>0</v>
      </c>
      <c r="F793" s="10">
        <v>0</v>
      </c>
      <c r="G793" s="10">
        <v>0</v>
      </c>
      <c r="H793" s="10">
        <v>0</v>
      </c>
      <c r="I793" s="10">
        <v>0</v>
      </c>
      <c r="J793" s="10">
        <v>0</v>
      </c>
      <c r="K793" s="10">
        <v>0</v>
      </c>
      <c r="L793" s="15">
        <v>4354</v>
      </c>
      <c r="M793" s="10">
        <v>2725.3</v>
      </c>
      <c r="N793" s="10">
        <v>2169.1</v>
      </c>
      <c r="O793" s="10">
        <v>0</v>
      </c>
      <c r="P793" s="12" t="e">
        <f>L793-#REF!</f>
        <v>#REF!</v>
      </c>
    </row>
    <row r="794" spans="1:16" ht="24" x14ac:dyDescent="0.25">
      <c r="A794" s="71"/>
      <c r="B794" s="71"/>
      <c r="C794" s="9" t="s">
        <v>8</v>
      </c>
      <c r="D794" s="10">
        <f t="shared" si="107"/>
        <v>74828.3</v>
      </c>
      <c r="E794" s="10">
        <v>0</v>
      </c>
      <c r="F794" s="10">
        <v>0</v>
      </c>
      <c r="G794" s="10">
        <v>0</v>
      </c>
      <c r="H794" s="10">
        <v>0</v>
      </c>
      <c r="I794" s="10">
        <v>0</v>
      </c>
      <c r="J794" s="10">
        <v>0</v>
      </c>
      <c r="K794" s="10">
        <v>0</v>
      </c>
      <c r="L794" s="15">
        <v>35228</v>
      </c>
      <c r="M794" s="10">
        <v>22050</v>
      </c>
      <c r="N794" s="10">
        <v>17550.3</v>
      </c>
      <c r="O794" s="10">
        <v>0</v>
      </c>
      <c r="P794" s="12" t="e">
        <f>L794-#REF!</f>
        <v>#REF!</v>
      </c>
    </row>
    <row r="795" spans="1:16" ht="24" x14ac:dyDescent="0.25">
      <c r="A795" s="71"/>
      <c r="B795" s="71"/>
      <c r="C795" s="9" t="s">
        <v>9</v>
      </c>
      <c r="D795" s="10">
        <f t="shared" si="107"/>
        <v>0</v>
      </c>
      <c r="E795" s="10">
        <v>0</v>
      </c>
      <c r="F795" s="10">
        <v>0</v>
      </c>
      <c r="G795" s="10">
        <v>0</v>
      </c>
      <c r="H795" s="10">
        <v>0</v>
      </c>
      <c r="I795" s="10">
        <v>0</v>
      </c>
      <c r="J795" s="10">
        <v>0</v>
      </c>
      <c r="K795" s="10">
        <v>0</v>
      </c>
      <c r="L795" s="15">
        <v>0</v>
      </c>
      <c r="M795" s="10">
        <v>0</v>
      </c>
      <c r="N795" s="10">
        <v>0</v>
      </c>
      <c r="O795" s="10">
        <v>0</v>
      </c>
      <c r="P795" s="12" t="e">
        <f>L795-#REF!</f>
        <v>#REF!</v>
      </c>
    </row>
    <row r="796" spans="1:16" ht="36" x14ac:dyDescent="0.25">
      <c r="A796" s="71"/>
      <c r="B796" s="71"/>
      <c r="C796" s="9" t="s">
        <v>10</v>
      </c>
      <c r="D796" s="10">
        <f t="shared" si="107"/>
        <v>0</v>
      </c>
      <c r="E796" s="10">
        <v>0</v>
      </c>
      <c r="F796" s="10">
        <v>0</v>
      </c>
      <c r="G796" s="10">
        <v>0</v>
      </c>
      <c r="H796" s="10">
        <v>0</v>
      </c>
      <c r="I796" s="10">
        <v>0</v>
      </c>
      <c r="J796" s="10">
        <v>0</v>
      </c>
      <c r="K796" s="10">
        <v>0</v>
      </c>
      <c r="L796" s="15">
        <v>0</v>
      </c>
      <c r="M796" s="10">
        <v>0</v>
      </c>
      <c r="N796" s="10">
        <v>0</v>
      </c>
      <c r="O796" s="10">
        <v>0</v>
      </c>
      <c r="P796" s="12" t="e">
        <f>L796-#REF!</f>
        <v>#REF!</v>
      </c>
    </row>
    <row r="797" spans="1:16" hidden="1" x14ac:dyDescent="0.25">
      <c r="A797" s="9"/>
      <c r="B797" s="9"/>
      <c r="C797" s="9"/>
      <c r="D797" s="10">
        <f t="shared" si="107"/>
        <v>0</v>
      </c>
      <c r="E797" s="10"/>
      <c r="F797" s="10"/>
      <c r="G797" s="10"/>
      <c r="H797" s="10"/>
      <c r="I797" s="10"/>
      <c r="J797" s="10"/>
      <c r="K797" s="10"/>
      <c r="L797" s="15"/>
      <c r="M797" s="10"/>
      <c r="N797" s="10"/>
      <c r="O797" s="10"/>
      <c r="P797" s="12" t="e">
        <f>L797-#REF!</f>
        <v>#REF!</v>
      </c>
    </row>
    <row r="798" spans="1:16" ht="15.75" customHeight="1" x14ac:dyDescent="0.25">
      <c r="A798" s="72" t="s">
        <v>118</v>
      </c>
      <c r="B798" s="72" t="s">
        <v>13</v>
      </c>
      <c r="C798" s="9" t="s">
        <v>6</v>
      </c>
      <c r="D798" s="10">
        <f t="shared" si="107"/>
        <v>35705.5</v>
      </c>
      <c r="E798" s="10">
        <f t="shared" ref="D798:O803" si="108">E805+E811+E817+E823</f>
        <v>0</v>
      </c>
      <c r="F798" s="10">
        <f t="shared" si="108"/>
        <v>0</v>
      </c>
      <c r="G798" s="10">
        <f t="shared" si="108"/>
        <v>0</v>
      </c>
      <c r="H798" s="10">
        <f t="shared" si="108"/>
        <v>0</v>
      </c>
      <c r="I798" s="10">
        <f t="shared" si="108"/>
        <v>0</v>
      </c>
      <c r="J798" s="10">
        <f t="shared" si="108"/>
        <v>24505.5</v>
      </c>
      <c r="K798" s="10">
        <f t="shared" si="108"/>
        <v>7700</v>
      </c>
      <c r="L798" s="15">
        <f t="shared" si="108"/>
        <v>2500</v>
      </c>
      <c r="M798" s="10">
        <f t="shared" si="108"/>
        <v>1000</v>
      </c>
      <c r="N798" s="10">
        <f t="shared" si="108"/>
        <v>0</v>
      </c>
      <c r="O798" s="10">
        <f t="shared" si="108"/>
        <v>0</v>
      </c>
      <c r="P798" s="12" t="e">
        <f>L798-#REF!</f>
        <v>#REF!</v>
      </c>
    </row>
    <row r="799" spans="1:16" x14ac:dyDescent="0.25">
      <c r="A799" s="72"/>
      <c r="B799" s="72"/>
      <c r="C799" s="9" t="s">
        <v>7</v>
      </c>
      <c r="D799" s="10">
        <f t="shared" si="107"/>
        <v>145.5</v>
      </c>
      <c r="E799" s="10">
        <f t="shared" si="108"/>
        <v>0</v>
      </c>
      <c r="F799" s="10">
        <f t="shared" si="108"/>
        <v>0</v>
      </c>
      <c r="G799" s="10">
        <f t="shared" si="108"/>
        <v>0</v>
      </c>
      <c r="H799" s="10">
        <f t="shared" si="108"/>
        <v>0</v>
      </c>
      <c r="I799" s="10">
        <f t="shared" si="108"/>
        <v>0</v>
      </c>
      <c r="J799" s="10">
        <f t="shared" si="108"/>
        <v>145.5</v>
      </c>
      <c r="K799" s="10">
        <f t="shared" si="108"/>
        <v>0</v>
      </c>
      <c r="L799" s="15">
        <f t="shared" si="108"/>
        <v>0</v>
      </c>
      <c r="M799" s="10">
        <f t="shared" si="108"/>
        <v>0</v>
      </c>
      <c r="N799" s="10">
        <f t="shared" si="108"/>
        <v>0</v>
      </c>
      <c r="O799" s="10">
        <f t="shared" si="108"/>
        <v>0</v>
      </c>
      <c r="P799" s="12" t="e">
        <f>L799-#REF!</f>
        <v>#REF!</v>
      </c>
    </row>
    <row r="800" spans="1:16" ht="24" x14ac:dyDescent="0.25">
      <c r="A800" s="72"/>
      <c r="B800" s="72"/>
      <c r="C800" s="9" t="s">
        <v>8</v>
      </c>
      <c r="D800" s="10">
        <f t="shared" si="107"/>
        <v>35560</v>
      </c>
      <c r="E800" s="10">
        <f t="shared" si="108"/>
        <v>0</v>
      </c>
      <c r="F800" s="10">
        <f t="shared" si="108"/>
        <v>0</v>
      </c>
      <c r="G800" s="10">
        <f t="shared" si="108"/>
        <v>0</v>
      </c>
      <c r="H800" s="10">
        <f t="shared" si="108"/>
        <v>0</v>
      </c>
      <c r="I800" s="10">
        <f t="shared" si="108"/>
        <v>0</v>
      </c>
      <c r="J800" s="10">
        <f t="shared" si="108"/>
        <v>24360</v>
      </c>
      <c r="K800" s="10">
        <f t="shared" si="108"/>
        <v>7700</v>
      </c>
      <c r="L800" s="15">
        <f t="shared" si="108"/>
        <v>2500</v>
      </c>
      <c r="M800" s="10">
        <f t="shared" si="108"/>
        <v>1000</v>
      </c>
      <c r="N800" s="10">
        <f t="shared" si="108"/>
        <v>0</v>
      </c>
      <c r="O800" s="10">
        <f t="shared" si="108"/>
        <v>0</v>
      </c>
      <c r="P800" s="12" t="e">
        <f>L800-#REF!</f>
        <v>#REF!</v>
      </c>
    </row>
    <row r="801" spans="1:16" ht="24" x14ac:dyDescent="0.25">
      <c r="A801" s="72"/>
      <c r="B801" s="72"/>
      <c r="C801" s="9" t="s">
        <v>9</v>
      </c>
      <c r="D801" s="10">
        <f t="shared" si="107"/>
        <v>0</v>
      </c>
      <c r="E801" s="10">
        <f t="shared" si="108"/>
        <v>0</v>
      </c>
      <c r="F801" s="10">
        <f t="shared" si="108"/>
        <v>0</v>
      </c>
      <c r="G801" s="10">
        <f t="shared" si="108"/>
        <v>0</v>
      </c>
      <c r="H801" s="10">
        <f t="shared" si="108"/>
        <v>0</v>
      </c>
      <c r="I801" s="10">
        <f t="shared" si="108"/>
        <v>0</v>
      </c>
      <c r="J801" s="10">
        <f t="shared" si="108"/>
        <v>0</v>
      </c>
      <c r="K801" s="10">
        <f t="shared" si="108"/>
        <v>0</v>
      </c>
      <c r="L801" s="15">
        <f t="shared" si="108"/>
        <v>0</v>
      </c>
      <c r="M801" s="10">
        <f t="shared" si="108"/>
        <v>0</v>
      </c>
      <c r="N801" s="10">
        <f t="shared" si="108"/>
        <v>0</v>
      </c>
      <c r="O801" s="10">
        <f t="shared" si="108"/>
        <v>0</v>
      </c>
      <c r="P801" s="12" t="e">
        <f>L801-#REF!</f>
        <v>#REF!</v>
      </c>
    </row>
    <row r="802" spans="1:16" ht="36" x14ac:dyDescent="0.25">
      <c r="A802" s="72"/>
      <c r="B802" s="72"/>
      <c r="C802" s="9" t="s">
        <v>10</v>
      </c>
      <c r="D802" s="10">
        <f t="shared" si="107"/>
        <v>0</v>
      </c>
      <c r="E802" s="10">
        <f t="shared" si="108"/>
        <v>0</v>
      </c>
      <c r="F802" s="10">
        <f t="shared" si="108"/>
        <v>0</v>
      </c>
      <c r="G802" s="10">
        <f t="shared" si="108"/>
        <v>0</v>
      </c>
      <c r="H802" s="10">
        <f t="shared" si="108"/>
        <v>0</v>
      </c>
      <c r="I802" s="10">
        <f t="shared" si="108"/>
        <v>0</v>
      </c>
      <c r="J802" s="10">
        <f t="shared" si="108"/>
        <v>0</v>
      </c>
      <c r="K802" s="10">
        <f t="shared" si="108"/>
        <v>0</v>
      </c>
      <c r="L802" s="15">
        <f t="shared" si="108"/>
        <v>0</v>
      </c>
      <c r="M802" s="10">
        <f t="shared" si="108"/>
        <v>0</v>
      </c>
      <c r="N802" s="10">
        <f t="shared" si="108"/>
        <v>0</v>
      </c>
      <c r="O802" s="10">
        <f t="shared" si="108"/>
        <v>0</v>
      </c>
      <c r="P802" s="12" t="e">
        <f>L802-#REF!</f>
        <v>#REF!</v>
      </c>
    </row>
    <row r="803" spans="1:16" hidden="1" x14ac:dyDescent="0.25">
      <c r="A803" s="72"/>
      <c r="B803" s="72"/>
      <c r="C803" s="9"/>
      <c r="D803" s="10">
        <f t="shared" si="108"/>
        <v>0</v>
      </c>
      <c r="E803" s="10">
        <f t="shared" si="108"/>
        <v>0</v>
      </c>
      <c r="F803" s="10">
        <f t="shared" si="108"/>
        <v>0</v>
      </c>
      <c r="G803" s="10">
        <f t="shared" si="108"/>
        <v>0</v>
      </c>
      <c r="H803" s="10">
        <f t="shared" si="108"/>
        <v>0</v>
      </c>
      <c r="I803" s="10">
        <f t="shared" si="108"/>
        <v>0</v>
      </c>
      <c r="J803" s="10">
        <f t="shared" si="108"/>
        <v>0</v>
      </c>
      <c r="K803" s="10">
        <f t="shared" si="108"/>
        <v>0</v>
      </c>
      <c r="L803" s="15">
        <f t="shared" si="108"/>
        <v>0</v>
      </c>
      <c r="M803" s="10">
        <f t="shared" si="108"/>
        <v>0</v>
      </c>
      <c r="N803" s="10">
        <f t="shared" si="108"/>
        <v>0</v>
      </c>
      <c r="O803" s="10">
        <f t="shared" si="108"/>
        <v>0</v>
      </c>
      <c r="P803" s="12" t="e">
        <f>L803-#REF!</f>
        <v>#REF!</v>
      </c>
    </row>
    <row r="804" spans="1:16" x14ac:dyDescent="0.25">
      <c r="A804" s="71" t="s">
        <v>119</v>
      </c>
      <c r="B804" s="71"/>
      <c r="C804" s="71"/>
      <c r="D804" s="71"/>
      <c r="E804" s="71"/>
      <c r="F804" s="71"/>
      <c r="G804" s="71"/>
      <c r="H804" s="71"/>
      <c r="I804" s="71"/>
      <c r="J804" s="71"/>
      <c r="K804" s="71"/>
      <c r="L804" s="71"/>
      <c r="M804" s="71"/>
      <c r="N804" s="71"/>
      <c r="O804" s="71"/>
      <c r="P804" s="12" t="e">
        <f>L804-#REF!</f>
        <v>#REF!</v>
      </c>
    </row>
    <row r="805" spans="1:16" x14ac:dyDescent="0.25">
      <c r="A805" s="71" t="s">
        <v>120</v>
      </c>
      <c r="B805" s="71" t="s">
        <v>13</v>
      </c>
      <c r="C805" s="9" t="s">
        <v>6</v>
      </c>
      <c r="D805" s="10">
        <f t="shared" ref="D805:D833" si="109">SUM(E805:O805)</f>
        <v>35560</v>
      </c>
      <c r="E805" s="10">
        <v>0</v>
      </c>
      <c r="F805" s="10">
        <v>0</v>
      </c>
      <c r="G805" s="10">
        <v>0</v>
      </c>
      <c r="H805" s="10">
        <v>0</v>
      </c>
      <c r="I805" s="10">
        <v>0</v>
      </c>
      <c r="J805" s="10">
        <v>24360</v>
      </c>
      <c r="K805" s="10">
        <v>7700</v>
      </c>
      <c r="L805" s="15">
        <v>2500</v>
      </c>
      <c r="M805" s="10">
        <v>1000</v>
      </c>
      <c r="N805" s="10">
        <v>0</v>
      </c>
      <c r="O805" s="10">
        <v>0</v>
      </c>
      <c r="P805" s="12" t="e">
        <f>L805-#REF!</f>
        <v>#REF!</v>
      </c>
    </row>
    <row r="806" spans="1:16" x14ac:dyDescent="0.25">
      <c r="A806" s="71"/>
      <c r="B806" s="71"/>
      <c r="C806" s="9" t="s">
        <v>7</v>
      </c>
      <c r="D806" s="10">
        <f t="shared" si="109"/>
        <v>0</v>
      </c>
      <c r="E806" s="10">
        <v>0</v>
      </c>
      <c r="F806" s="10">
        <v>0</v>
      </c>
      <c r="G806" s="10">
        <v>0</v>
      </c>
      <c r="H806" s="10">
        <v>0</v>
      </c>
      <c r="I806" s="10">
        <v>0</v>
      </c>
      <c r="J806" s="10">
        <v>0</v>
      </c>
      <c r="K806" s="10">
        <v>0</v>
      </c>
      <c r="L806" s="15">
        <v>0</v>
      </c>
      <c r="M806" s="10">
        <v>0</v>
      </c>
      <c r="N806" s="10">
        <v>0</v>
      </c>
      <c r="O806" s="10">
        <v>0</v>
      </c>
      <c r="P806" s="12" t="e">
        <f>L806-#REF!</f>
        <v>#REF!</v>
      </c>
    </row>
    <row r="807" spans="1:16" ht="24" x14ac:dyDescent="0.25">
      <c r="A807" s="71"/>
      <c r="B807" s="71"/>
      <c r="C807" s="9" t="s">
        <v>8</v>
      </c>
      <c r="D807" s="10">
        <f t="shared" si="109"/>
        <v>35560</v>
      </c>
      <c r="E807" s="10">
        <v>0</v>
      </c>
      <c r="F807" s="10">
        <v>0</v>
      </c>
      <c r="G807" s="10">
        <v>0</v>
      </c>
      <c r="H807" s="10">
        <v>0</v>
      </c>
      <c r="I807" s="10">
        <v>0</v>
      </c>
      <c r="J807" s="10">
        <v>24360</v>
      </c>
      <c r="K807" s="10">
        <v>7700</v>
      </c>
      <c r="L807" s="15">
        <v>2500</v>
      </c>
      <c r="M807" s="10">
        <v>1000</v>
      </c>
      <c r="N807" s="10">
        <v>0</v>
      </c>
      <c r="O807" s="10">
        <v>0</v>
      </c>
      <c r="P807" s="12" t="e">
        <f>L807-#REF!</f>
        <v>#REF!</v>
      </c>
    </row>
    <row r="808" spans="1:16" ht="24" x14ac:dyDescent="0.25">
      <c r="A808" s="71"/>
      <c r="B808" s="71"/>
      <c r="C808" s="9" t="s">
        <v>9</v>
      </c>
      <c r="D808" s="10">
        <f t="shared" si="109"/>
        <v>0</v>
      </c>
      <c r="E808" s="10">
        <v>0</v>
      </c>
      <c r="F808" s="10">
        <v>0</v>
      </c>
      <c r="G808" s="10">
        <v>0</v>
      </c>
      <c r="H808" s="10">
        <v>0</v>
      </c>
      <c r="I808" s="10">
        <v>0</v>
      </c>
      <c r="J808" s="10">
        <v>0</v>
      </c>
      <c r="K808" s="10">
        <v>0</v>
      </c>
      <c r="L808" s="15">
        <v>0</v>
      </c>
      <c r="M808" s="10">
        <v>0</v>
      </c>
      <c r="N808" s="10">
        <v>0</v>
      </c>
      <c r="O808" s="10">
        <v>0</v>
      </c>
      <c r="P808" s="12" t="e">
        <f>L808-#REF!</f>
        <v>#REF!</v>
      </c>
    </row>
    <row r="809" spans="1:16" ht="36" x14ac:dyDescent="0.25">
      <c r="A809" s="71"/>
      <c r="B809" s="71"/>
      <c r="C809" s="9" t="s">
        <v>10</v>
      </c>
      <c r="D809" s="10">
        <f t="shared" si="109"/>
        <v>0</v>
      </c>
      <c r="E809" s="10">
        <v>0</v>
      </c>
      <c r="F809" s="10">
        <v>0</v>
      </c>
      <c r="G809" s="10">
        <v>0</v>
      </c>
      <c r="H809" s="10">
        <v>0</v>
      </c>
      <c r="I809" s="10">
        <v>0</v>
      </c>
      <c r="J809" s="10">
        <v>0</v>
      </c>
      <c r="K809" s="10">
        <v>0</v>
      </c>
      <c r="L809" s="15">
        <v>0</v>
      </c>
      <c r="M809" s="10">
        <v>0</v>
      </c>
      <c r="N809" s="10">
        <v>0</v>
      </c>
      <c r="O809" s="10">
        <v>0</v>
      </c>
      <c r="P809" s="12" t="e">
        <f>L809-#REF!</f>
        <v>#REF!</v>
      </c>
    </row>
    <row r="810" spans="1:16" hidden="1" x14ac:dyDescent="0.25">
      <c r="A810" s="9"/>
      <c r="B810" s="9"/>
      <c r="C810" s="9"/>
      <c r="D810" s="10">
        <f t="shared" si="109"/>
        <v>0</v>
      </c>
      <c r="E810" s="10"/>
      <c r="F810" s="10"/>
      <c r="G810" s="10"/>
      <c r="H810" s="10"/>
      <c r="I810" s="10"/>
      <c r="J810" s="10"/>
      <c r="K810" s="10"/>
      <c r="L810" s="15"/>
      <c r="M810" s="10"/>
      <c r="N810" s="10"/>
      <c r="O810" s="10"/>
      <c r="P810" s="12" t="e">
        <f>L810-#REF!</f>
        <v>#REF!</v>
      </c>
    </row>
    <row r="811" spans="1:16" x14ac:dyDescent="0.25">
      <c r="A811" s="71" t="s">
        <v>121</v>
      </c>
      <c r="B811" s="71" t="s">
        <v>21</v>
      </c>
      <c r="C811" s="9" t="s">
        <v>6</v>
      </c>
      <c r="D811" s="10">
        <f t="shared" si="109"/>
        <v>0</v>
      </c>
      <c r="E811" s="10">
        <v>0</v>
      </c>
      <c r="F811" s="10">
        <v>0</v>
      </c>
      <c r="G811" s="10">
        <v>0</v>
      </c>
      <c r="H811" s="10">
        <v>0</v>
      </c>
      <c r="I811" s="10">
        <v>0</v>
      </c>
      <c r="J811" s="10">
        <v>0</v>
      </c>
      <c r="K811" s="10">
        <v>0</v>
      </c>
      <c r="L811" s="15">
        <v>0</v>
      </c>
      <c r="M811" s="10">
        <v>0</v>
      </c>
      <c r="N811" s="10">
        <v>0</v>
      </c>
      <c r="O811" s="10">
        <v>0</v>
      </c>
      <c r="P811" s="12" t="e">
        <f>L811-#REF!</f>
        <v>#REF!</v>
      </c>
    </row>
    <row r="812" spans="1:16" x14ac:dyDescent="0.25">
      <c r="A812" s="71"/>
      <c r="B812" s="71"/>
      <c r="C812" s="9" t="s">
        <v>7</v>
      </c>
      <c r="D812" s="10">
        <f t="shared" si="109"/>
        <v>0</v>
      </c>
      <c r="E812" s="10">
        <v>0</v>
      </c>
      <c r="F812" s="10">
        <v>0</v>
      </c>
      <c r="G812" s="10">
        <v>0</v>
      </c>
      <c r="H812" s="10">
        <v>0</v>
      </c>
      <c r="I812" s="10">
        <v>0</v>
      </c>
      <c r="J812" s="10">
        <v>0</v>
      </c>
      <c r="K812" s="10">
        <v>0</v>
      </c>
      <c r="L812" s="15">
        <v>0</v>
      </c>
      <c r="M812" s="10">
        <v>0</v>
      </c>
      <c r="N812" s="10">
        <v>0</v>
      </c>
      <c r="O812" s="10">
        <v>0</v>
      </c>
      <c r="P812" s="12" t="e">
        <f>L812-#REF!</f>
        <v>#REF!</v>
      </c>
    </row>
    <row r="813" spans="1:16" ht="24" x14ac:dyDescent="0.25">
      <c r="A813" s="71"/>
      <c r="B813" s="71"/>
      <c r="C813" s="9" t="s">
        <v>8</v>
      </c>
      <c r="D813" s="10">
        <f t="shared" si="109"/>
        <v>0</v>
      </c>
      <c r="E813" s="10">
        <v>0</v>
      </c>
      <c r="F813" s="10">
        <v>0</v>
      </c>
      <c r="G813" s="10">
        <v>0</v>
      </c>
      <c r="H813" s="10">
        <v>0</v>
      </c>
      <c r="I813" s="10">
        <v>0</v>
      </c>
      <c r="J813" s="10">
        <v>0</v>
      </c>
      <c r="K813" s="10">
        <v>0</v>
      </c>
      <c r="L813" s="15">
        <v>0</v>
      </c>
      <c r="M813" s="10">
        <v>0</v>
      </c>
      <c r="N813" s="10">
        <v>0</v>
      </c>
      <c r="O813" s="10">
        <v>0</v>
      </c>
      <c r="P813" s="12" t="e">
        <f>L813-#REF!</f>
        <v>#REF!</v>
      </c>
    </row>
    <row r="814" spans="1:16" ht="24" x14ac:dyDescent="0.25">
      <c r="A814" s="71"/>
      <c r="B814" s="71"/>
      <c r="C814" s="9" t="s">
        <v>9</v>
      </c>
      <c r="D814" s="10">
        <f t="shared" si="109"/>
        <v>0</v>
      </c>
      <c r="E814" s="10">
        <v>0</v>
      </c>
      <c r="F814" s="10">
        <v>0</v>
      </c>
      <c r="G814" s="10">
        <v>0</v>
      </c>
      <c r="H814" s="10">
        <v>0</v>
      </c>
      <c r="I814" s="10">
        <v>0</v>
      </c>
      <c r="J814" s="10">
        <v>0</v>
      </c>
      <c r="K814" s="10">
        <v>0</v>
      </c>
      <c r="L814" s="15">
        <v>0</v>
      </c>
      <c r="M814" s="10">
        <v>0</v>
      </c>
      <c r="N814" s="10">
        <v>0</v>
      </c>
      <c r="O814" s="10">
        <v>0</v>
      </c>
      <c r="P814" s="12" t="e">
        <f>L814-#REF!</f>
        <v>#REF!</v>
      </c>
    </row>
    <row r="815" spans="1:16" ht="36" x14ac:dyDescent="0.25">
      <c r="A815" s="71"/>
      <c r="B815" s="71"/>
      <c r="C815" s="9" t="s">
        <v>10</v>
      </c>
      <c r="D815" s="10">
        <f t="shared" si="109"/>
        <v>0</v>
      </c>
      <c r="E815" s="10">
        <v>0</v>
      </c>
      <c r="F815" s="10">
        <v>0</v>
      </c>
      <c r="G815" s="10">
        <v>0</v>
      </c>
      <c r="H815" s="10">
        <v>0</v>
      </c>
      <c r="I815" s="10">
        <v>0</v>
      </c>
      <c r="J815" s="10">
        <v>0</v>
      </c>
      <c r="K815" s="10">
        <v>0</v>
      </c>
      <c r="L815" s="15">
        <v>0</v>
      </c>
      <c r="M815" s="10">
        <v>0</v>
      </c>
      <c r="N815" s="10">
        <v>0</v>
      </c>
      <c r="O815" s="10">
        <v>0</v>
      </c>
      <c r="P815" s="12" t="e">
        <f>L815-#REF!</f>
        <v>#REF!</v>
      </c>
    </row>
    <row r="816" spans="1:16" hidden="1" x14ac:dyDescent="0.25">
      <c r="A816" s="9"/>
      <c r="B816" s="9"/>
      <c r="C816" s="9"/>
      <c r="D816" s="10">
        <f t="shared" si="109"/>
        <v>0</v>
      </c>
      <c r="E816" s="10"/>
      <c r="F816" s="10"/>
      <c r="G816" s="10"/>
      <c r="H816" s="10"/>
      <c r="I816" s="10"/>
      <c r="J816" s="10"/>
      <c r="K816" s="10"/>
      <c r="L816" s="15"/>
      <c r="M816" s="10"/>
      <c r="N816" s="10"/>
      <c r="O816" s="10"/>
      <c r="P816" s="12" t="e">
        <f>L816-#REF!</f>
        <v>#REF!</v>
      </c>
    </row>
    <row r="817" spans="1:16" x14ac:dyDescent="0.25">
      <c r="A817" s="71" t="s">
        <v>122</v>
      </c>
      <c r="B817" s="71" t="s">
        <v>21</v>
      </c>
      <c r="C817" s="9" t="s">
        <v>6</v>
      </c>
      <c r="D817" s="10">
        <f t="shared" si="109"/>
        <v>0</v>
      </c>
      <c r="E817" s="10">
        <v>0</v>
      </c>
      <c r="F817" s="10">
        <v>0</v>
      </c>
      <c r="G817" s="10">
        <v>0</v>
      </c>
      <c r="H817" s="10">
        <v>0</v>
      </c>
      <c r="I817" s="10">
        <v>0</v>
      </c>
      <c r="J817" s="10">
        <v>0</v>
      </c>
      <c r="K817" s="10">
        <v>0</v>
      </c>
      <c r="L817" s="15">
        <v>0</v>
      </c>
      <c r="M817" s="10">
        <v>0</v>
      </c>
      <c r="N817" s="10">
        <v>0</v>
      </c>
      <c r="O817" s="10">
        <v>0</v>
      </c>
      <c r="P817" s="12" t="e">
        <f>L817-#REF!</f>
        <v>#REF!</v>
      </c>
    </row>
    <row r="818" spans="1:16" x14ac:dyDescent="0.25">
      <c r="A818" s="71"/>
      <c r="B818" s="71"/>
      <c r="C818" s="9" t="s">
        <v>7</v>
      </c>
      <c r="D818" s="10">
        <f t="shared" si="109"/>
        <v>0</v>
      </c>
      <c r="E818" s="10">
        <v>0</v>
      </c>
      <c r="F818" s="10">
        <v>0</v>
      </c>
      <c r="G818" s="10">
        <v>0</v>
      </c>
      <c r="H818" s="10">
        <v>0</v>
      </c>
      <c r="I818" s="10">
        <v>0</v>
      </c>
      <c r="J818" s="10">
        <v>0</v>
      </c>
      <c r="K818" s="10">
        <v>0</v>
      </c>
      <c r="L818" s="15">
        <v>0</v>
      </c>
      <c r="M818" s="10">
        <v>0</v>
      </c>
      <c r="N818" s="10">
        <v>0</v>
      </c>
      <c r="O818" s="10">
        <v>0</v>
      </c>
      <c r="P818" s="12" t="e">
        <f>L818-#REF!</f>
        <v>#REF!</v>
      </c>
    </row>
    <row r="819" spans="1:16" ht="24" x14ac:dyDescent="0.25">
      <c r="A819" s="71"/>
      <c r="B819" s="71"/>
      <c r="C819" s="9" t="s">
        <v>8</v>
      </c>
      <c r="D819" s="10">
        <f t="shared" si="109"/>
        <v>0</v>
      </c>
      <c r="E819" s="10">
        <v>0</v>
      </c>
      <c r="F819" s="10">
        <v>0</v>
      </c>
      <c r="G819" s="10">
        <v>0</v>
      </c>
      <c r="H819" s="10">
        <v>0</v>
      </c>
      <c r="I819" s="10">
        <v>0</v>
      </c>
      <c r="J819" s="10">
        <v>0</v>
      </c>
      <c r="K819" s="10">
        <v>0</v>
      </c>
      <c r="L819" s="15">
        <v>0</v>
      </c>
      <c r="M819" s="10">
        <v>0</v>
      </c>
      <c r="N819" s="10">
        <v>0</v>
      </c>
      <c r="O819" s="10">
        <v>0</v>
      </c>
      <c r="P819" s="12" t="e">
        <f>L819-#REF!</f>
        <v>#REF!</v>
      </c>
    </row>
    <row r="820" spans="1:16" ht="24" x14ac:dyDescent="0.25">
      <c r="A820" s="71"/>
      <c r="B820" s="71"/>
      <c r="C820" s="9" t="s">
        <v>9</v>
      </c>
      <c r="D820" s="10">
        <f t="shared" si="109"/>
        <v>0</v>
      </c>
      <c r="E820" s="10">
        <v>0</v>
      </c>
      <c r="F820" s="10">
        <v>0</v>
      </c>
      <c r="G820" s="10">
        <v>0</v>
      </c>
      <c r="H820" s="10">
        <v>0</v>
      </c>
      <c r="I820" s="10">
        <v>0</v>
      </c>
      <c r="J820" s="10">
        <v>0</v>
      </c>
      <c r="K820" s="10">
        <v>0</v>
      </c>
      <c r="L820" s="15">
        <v>0</v>
      </c>
      <c r="M820" s="10">
        <v>0</v>
      </c>
      <c r="N820" s="10">
        <v>0</v>
      </c>
      <c r="O820" s="10">
        <v>0</v>
      </c>
      <c r="P820" s="12" t="e">
        <f>L820-#REF!</f>
        <v>#REF!</v>
      </c>
    </row>
    <row r="821" spans="1:16" ht="36" x14ac:dyDescent="0.25">
      <c r="A821" s="71"/>
      <c r="B821" s="71"/>
      <c r="C821" s="9" t="s">
        <v>10</v>
      </c>
      <c r="D821" s="10">
        <f t="shared" si="109"/>
        <v>0</v>
      </c>
      <c r="E821" s="10">
        <v>0</v>
      </c>
      <c r="F821" s="10">
        <v>0</v>
      </c>
      <c r="G821" s="10">
        <v>0</v>
      </c>
      <c r="H821" s="10">
        <v>0</v>
      </c>
      <c r="I821" s="10">
        <v>0</v>
      </c>
      <c r="J821" s="10">
        <v>0</v>
      </c>
      <c r="K821" s="10">
        <v>0</v>
      </c>
      <c r="L821" s="15">
        <v>0</v>
      </c>
      <c r="M821" s="10">
        <v>0</v>
      </c>
      <c r="N821" s="10">
        <v>0</v>
      </c>
      <c r="O821" s="10">
        <v>0</v>
      </c>
      <c r="P821" s="12" t="e">
        <f>L821-#REF!</f>
        <v>#REF!</v>
      </c>
    </row>
    <row r="822" spans="1:16" hidden="1" x14ac:dyDescent="0.25">
      <c r="A822" s="9"/>
      <c r="B822" s="9"/>
      <c r="C822" s="9"/>
      <c r="D822" s="10">
        <f t="shared" si="109"/>
        <v>0</v>
      </c>
      <c r="E822" s="10"/>
      <c r="F822" s="10"/>
      <c r="G822" s="10"/>
      <c r="H822" s="10"/>
      <c r="I822" s="10"/>
      <c r="J822" s="10"/>
      <c r="K822" s="10"/>
      <c r="L822" s="15"/>
      <c r="M822" s="10"/>
      <c r="N822" s="10"/>
      <c r="O822" s="10"/>
      <c r="P822" s="12" t="e">
        <f>L822-#REF!</f>
        <v>#REF!</v>
      </c>
    </row>
    <row r="823" spans="1:16" x14ac:dyDescent="0.25">
      <c r="A823" s="71" t="s">
        <v>123</v>
      </c>
      <c r="B823" s="71" t="s">
        <v>13</v>
      </c>
      <c r="C823" s="9" t="s">
        <v>6</v>
      </c>
      <c r="D823" s="10">
        <f t="shared" si="109"/>
        <v>145.5</v>
      </c>
      <c r="E823" s="10">
        <v>0</v>
      </c>
      <c r="F823" s="10">
        <v>0</v>
      </c>
      <c r="G823" s="10">
        <v>0</v>
      </c>
      <c r="H823" s="10">
        <v>0</v>
      </c>
      <c r="I823" s="10">
        <v>0</v>
      </c>
      <c r="J823" s="10">
        <v>145.5</v>
      </c>
      <c r="K823" s="10">
        <v>0</v>
      </c>
      <c r="L823" s="15">
        <v>0</v>
      </c>
      <c r="M823" s="10">
        <v>0</v>
      </c>
      <c r="N823" s="10">
        <v>0</v>
      </c>
      <c r="O823" s="10">
        <v>0</v>
      </c>
      <c r="P823" s="12" t="e">
        <f>L823-#REF!</f>
        <v>#REF!</v>
      </c>
    </row>
    <row r="824" spans="1:16" x14ac:dyDescent="0.25">
      <c r="A824" s="71"/>
      <c r="B824" s="71"/>
      <c r="C824" s="9" t="s">
        <v>7</v>
      </c>
      <c r="D824" s="10">
        <f t="shared" si="109"/>
        <v>145.5</v>
      </c>
      <c r="E824" s="10">
        <v>0</v>
      </c>
      <c r="F824" s="10">
        <v>0</v>
      </c>
      <c r="G824" s="10">
        <v>0</v>
      </c>
      <c r="H824" s="10">
        <v>0</v>
      </c>
      <c r="I824" s="10">
        <v>0</v>
      </c>
      <c r="J824" s="10">
        <v>145.5</v>
      </c>
      <c r="K824" s="10">
        <v>0</v>
      </c>
      <c r="L824" s="15">
        <v>0</v>
      </c>
      <c r="M824" s="10">
        <v>0</v>
      </c>
      <c r="N824" s="10">
        <v>0</v>
      </c>
      <c r="O824" s="10">
        <v>0</v>
      </c>
      <c r="P824" s="12" t="e">
        <f>L824-#REF!</f>
        <v>#REF!</v>
      </c>
    </row>
    <row r="825" spans="1:16" ht="24" x14ac:dyDescent="0.25">
      <c r="A825" s="71"/>
      <c r="B825" s="71"/>
      <c r="C825" s="9" t="s">
        <v>8</v>
      </c>
      <c r="D825" s="10">
        <f t="shared" si="109"/>
        <v>0</v>
      </c>
      <c r="E825" s="10">
        <v>0</v>
      </c>
      <c r="F825" s="10">
        <v>0</v>
      </c>
      <c r="G825" s="10">
        <v>0</v>
      </c>
      <c r="H825" s="10">
        <v>0</v>
      </c>
      <c r="I825" s="10">
        <v>0</v>
      </c>
      <c r="J825" s="10">
        <v>0</v>
      </c>
      <c r="K825" s="10">
        <v>0</v>
      </c>
      <c r="L825" s="15">
        <v>0</v>
      </c>
      <c r="M825" s="10">
        <v>0</v>
      </c>
      <c r="N825" s="10">
        <v>0</v>
      </c>
      <c r="O825" s="10">
        <v>0</v>
      </c>
      <c r="P825" s="12" t="e">
        <f>L825-#REF!</f>
        <v>#REF!</v>
      </c>
    </row>
    <row r="826" spans="1:16" ht="24" x14ac:dyDescent="0.25">
      <c r="A826" s="71"/>
      <c r="B826" s="71"/>
      <c r="C826" s="9" t="s">
        <v>9</v>
      </c>
      <c r="D826" s="10">
        <f t="shared" si="109"/>
        <v>0</v>
      </c>
      <c r="E826" s="10">
        <v>0</v>
      </c>
      <c r="F826" s="10">
        <v>0</v>
      </c>
      <c r="G826" s="10">
        <v>0</v>
      </c>
      <c r="H826" s="10">
        <v>0</v>
      </c>
      <c r="I826" s="10">
        <v>0</v>
      </c>
      <c r="J826" s="10">
        <v>0</v>
      </c>
      <c r="K826" s="10">
        <v>0</v>
      </c>
      <c r="L826" s="15">
        <v>0</v>
      </c>
      <c r="M826" s="10">
        <v>0</v>
      </c>
      <c r="N826" s="10">
        <v>0</v>
      </c>
      <c r="O826" s="10">
        <v>0</v>
      </c>
      <c r="P826" s="12" t="e">
        <f>L826-#REF!</f>
        <v>#REF!</v>
      </c>
    </row>
    <row r="827" spans="1:16" ht="36" x14ac:dyDescent="0.25">
      <c r="A827" s="71"/>
      <c r="B827" s="71"/>
      <c r="C827" s="9" t="s">
        <v>10</v>
      </c>
      <c r="D827" s="10">
        <f t="shared" si="109"/>
        <v>0</v>
      </c>
      <c r="E827" s="10">
        <v>0</v>
      </c>
      <c r="F827" s="10">
        <v>0</v>
      </c>
      <c r="G827" s="10">
        <v>0</v>
      </c>
      <c r="H827" s="10">
        <v>0</v>
      </c>
      <c r="I827" s="10">
        <v>0</v>
      </c>
      <c r="J827" s="10">
        <v>0</v>
      </c>
      <c r="K827" s="10">
        <v>0</v>
      </c>
      <c r="L827" s="15">
        <v>0</v>
      </c>
      <c r="M827" s="10">
        <v>0</v>
      </c>
      <c r="N827" s="10">
        <v>0</v>
      </c>
      <c r="O827" s="10">
        <v>0</v>
      </c>
      <c r="P827" s="12" t="e">
        <f>L827-#REF!</f>
        <v>#REF!</v>
      </c>
    </row>
    <row r="828" spans="1:16" hidden="1" x14ac:dyDescent="0.25">
      <c r="A828" s="9"/>
      <c r="B828" s="9"/>
      <c r="C828" s="9"/>
      <c r="D828" s="10">
        <f t="shared" si="109"/>
        <v>0</v>
      </c>
      <c r="E828" s="10"/>
      <c r="F828" s="10"/>
      <c r="G828" s="10"/>
      <c r="H828" s="10"/>
      <c r="I828" s="10"/>
      <c r="J828" s="10"/>
      <c r="K828" s="10"/>
      <c r="L828" s="15"/>
      <c r="M828" s="10"/>
      <c r="N828" s="10"/>
      <c r="O828" s="10"/>
      <c r="P828" s="12" t="e">
        <f>L828-#REF!</f>
        <v>#REF!</v>
      </c>
    </row>
    <row r="829" spans="1:16" x14ac:dyDescent="0.25">
      <c r="A829" s="73" t="s">
        <v>124</v>
      </c>
      <c r="B829" s="71"/>
      <c r="C829" s="9" t="s">
        <v>6</v>
      </c>
      <c r="D829" s="10">
        <f t="shared" si="109"/>
        <v>80627.000000000015</v>
      </c>
      <c r="E829" s="10">
        <f t="shared" ref="D829:O834" si="110">E836+E842</f>
        <v>8705.6</v>
      </c>
      <c r="F829" s="10">
        <f t="shared" si="110"/>
        <v>7279.8</v>
      </c>
      <c r="G829" s="10">
        <f t="shared" si="110"/>
        <v>6869.9</v>
      </c>
      <c r="H829" s="10">
        <f t="shared" si="110"/>
        <v>6555.3</v>
      </c>
      <c r="I829" s="10">
        <f t="shared" si="110"/>
        <v>7020</v>
      </c>
      <c r="J829" s="10">
        <f t="shared" si="110"/>
        <v>7015.3</v>
      </c>
      <c r="K829" s="10">
        <f t="shared" si="110"/>
        <v>7788.8</v>
      </c>
      <c r="L829" s="15">
        <f t="shared" si="110"/>
        <v>7994.3</v>
      </c>
      <c r="M829" s="10">
        <f t="shared" si="110"/>
        <v>8234.2999999999993</v>
      </c>
      <c r="N829" s="10">
        <f t="shared" si="110"/>
        <v>8383.7000000000007</v>
      </c>
      <c r="O829" s="10">
        <f t="shared" si="110"/>
        <v>4780</v>
      </c>
      <c r="P829" s="12" t="e">
        <f>L829-#REF!</f>
        <v>#REF!</v>
      </c>
    </row>
    <row r="830" spans="1:16" x14ac:dyDescent="0.25">
      <c r="A830" s="73"/>
      <c r="B830" s="71"/>
      <c r="C830" s="9" t="s">
        <v>7</v>
      </c>
      <c r="D830" s="10">
        <f t="shared" si="109"/>
        <v>46027</v>
      </c>
      <c r="E830" s="10">
        <f t="shared" si="110"/>
        <v>5055.6000000000004</v>
      </c>
      <c r="F830" s="10">
        <f t="shared" si="110"/>
        <v>3629.8</v>
      </c>
      <c r="G830" s="10">
        <f t="shared" si="110"/>
        <v>3269.8999999999996</v>
      </c>
      <c r="H830" s="10">
        <f t="shared" si="110"/>
        <v>2955.3</v>
      </c>
      <c r="I830" s="10">
        <f t="shared" si="110"/>
        <v>3570</v>
      </c>
      <c r="J830" s="10">
        <f t="shared" si="110"/>
        <v>3415.3</v>
      </c>
      <c r="K830" s="10">
        <f t="shared" si="110"/>
        <v>4188.8</v>
      </c>
      <c r="L830" s="15">
        <f t="shared" si="110"/>
        <v>4844.3</v>
      </c>
      <c r="M830" s="10">
        <f t="shared" si="110"/>
        <v>5084.3</v>
      </c>
      <c r="N830" s="10">
        <f t="shared" si="110"/>
        <v>5233.7</v>
      </c>
      <c r="O830" s="10">
        <f t="shared" si="110"/>
        <v>4780</v>
      </c>
      <c r="P830" s="12" t="e">
        <f>L830-#REF!</f>
        <v>#REF!</v>
      </c>
    </row>
    <row r="831" spans="1:16" ht="24" x14ac:dyDescent="0.25">
      <c r="A831" s="73"/>
      <c r="B831" s="71"/>
      <c r="C831" s="9" t="s">
        <v>8</v>
      </c>
      <c r="D831" s="10">
        <f t="shared" si="109"/>
        <v>34600</v>
      </c>
      <c r="E831" s="10">
        <f t="shared" si="110"/>
        <v>3650</v>
      </c>
      <c r="F831" s="10">
        <f t="shared" si="110"/>
        <v>3650</v>
      </c>
      <c r="G831" s="10">
        <f t="shared" si="110"/>
        <v>3600</v>
      </c>
      <c r="H831" s="10">
        <f t="shared" si="110"/>
        <v>3600</v>
      </c>
      <c r="I831" s="10">
        <f t="shared" si="110"/>
        <v>3450</v>
      </c>
      <c r="J831" s="10">
        <f t="shared" si="110"/>
        <v>3600</v>
      </c>
      <c r="K831" s="10">
        <f t="shared" si="110"/>
        <v>3600</v>
      </c>
      <c r="L831" s="15">
        <f t="shared" si="110"/>
        <v>3150</v>
      </c>
      <c r="M831" s="10">
        <f t="shared" si="110"/>
        <v>3150</v>
      </c>
      <c r="N831" s="10">
        <f t="shared" si="110"/>
        <v>3150</v>
      </c>
      <c r="O831" s="10">
        <f t="shared" si="110"/>
        <v>0</v>
      </c>
      <c r="P831" s="12" t="e">
        <f>L831-#REF!</f>
        <v>#REF!</v>
      </c>
    </row>
    <row r="832" spans="1:16" ht="24" x14ac:dyDescent="0.25">
      <c r="A832" s="73"/>
      <c r="B832" s="71"/>
      <c r="C832" s="9" t="s">
        <v>9</v>
      </c>
      <c r="D832" s="10">
        <f t="shared" si="109"/>
        <v>0</v>
      </c>
      <c r="E832" s="10">
        <f t="shared" si="110"/>
        <v>0</v>
      </c>
      <c r="F832" s="10">
        <f t="shared" si="110"/>
        <v>0</v>
      </c>
      <c r="G832" s="10">
        <f t="shared" si="110"/>
        <v>0</v>
      </c>
      <c r="H832" s="10">
        <f t="shared" si="110"/>
        <v>0</v>
      </c>
      <c r="I832" s="10">
        <f t="shared" si="110"/>
        <v>0</v>
      </c>
      <c r="J832" s="10">
        <f t="shared" si="110"/>
        <v>0</v>
      </c>
      <c r="K832" s="10">
        <f t="shared" si="110"/>
        <v>0</v>
      </c>
      <c r="L832" s="15">
        <f t="shared" si="110"/>
        <v>0</v>
      </c>
      <c r="M832" s="10">
        <f t="shared" si="110"/>
        <v>0</v>
      </c>
      <c r="N832" s="10">
        <f t="shared" si="110"/>
        <v>0</v>
      </c>
      <c r="O832" s="10">
        <f t="shared" si="110"/>
        <v>0</v>
      </c>
      <c r="P832" s="12" t="e">
        <f>L832-#REF!</f>
        <v>#REF!</v>
      </c>
    </row>
    <row r="833" spans="1:16" ht="36" x14ac:dyDescent="0.25">
      <c r="A833" s="73"/>
      <c r="B833" s="71"/>
      <c r="C833" s="9" t="s">
        <v>10</v>
      </c>
      <c r="D833" s="10">
        <f t="shared" si="109"/>
        <v>0</v>
      </c>
      <c r="E833" s="10">
        <f t="shared" si="110"/>
        <v>0</v>
      </c>
      <c r="F833" s="10">
        <f t="shared" si="110"/>
        <v>0</v>
      </c>
      <c r="G833" s="10">
        <f t="shared" si="110"/>
        <v>0</v>
      </c>
      <c r="H833" s="10">
        <f t="shared" si="110"/>
        <v>0</v>
      </c>
      <c r="I833" s="10">
        <f t="shared" si="110"/>
        <v>0</v>
      </c>
      <c r="J833" s="10">
        <f t="shared" si="110"/>
        <v>0</v>
      </c>
      <c r="K833" s="10">
        <f t="shared" si="110"/>
        <v>0</v>
      </c>
      <c r="L833" s="15">
        <f t="shared" si="110"/>
        <v>0</v>
      </c>
      <c r="M833" s="10">
        <f t="shared" si="110"/>
        <v>0</v>
      </c>
      <c r="N833" s="10">
        <f t="shared" si="110"/>
        <v>0</v>
      </c>
      <c r="O833" s="10">
        <f t="shared" si="110"/>
        <v>0</v>
      </c>
      <c r="P833" s="12" t="e">
        <f>L833-#REF!</f>
        <v>#REF!</v>
      </c>
    </row>
    <row r="834" spans="1:16" hidden="1" x14ac:dyDescent="0.25">
      <c r="A834" s="73"/>
      <c r="B834" s="9"/>
      <c r="C834" s="9"/>
      <c r="D834" s="10">
        <f t="shared" si="110"/>
        <v>0</v>
      </c>
      <c r="E834" s="10">
        <f t="shared" si="110"/>
        <v>0</v>
      </c>
      <c r="F834" s="10">
        <f t="shared" si="110"/>
        <v>0</v>
      </c>
      <c r="G834" s="10">
        <f t="shared" si="110"/>
        <v>0</v>
      </c>
      <c r="H834" s="10">
        <f t="shared" si="110"/>
        <v>0</v>
      </c>
      <c r="I834" s="10">
        <f t="shared" si="110"/>
        <v>0</v>
      </c>
      <c r="J834" s="10">
        <f t="shared" si="110"/>
        <v>0</v>
      </c>
      <c r="K834" s="10">
        <f t="shared" si="110"/>
        <v>0</v>
      </c>
      <c r="L834" s="15">
        <f t="shared" si="110"/>
        <v>0</v>
      </c>
      <c r="M834" s="10">
        <f t="shared" si="110"/>
        <v>0</v>
      </c>
      <c r="N834" s="10">
        <f t="shared" si="110"/>
        <v>0</v>
      </c>
      <c r="O834" s="10">
        <f t="shared" si="110"/>
        <v>0</v>
      </c>
      <c r="P834" s="12" t="e">
        <f>L834-#REF!</f>
        <v>#REF!</v>
      </c>
    </row>
    <row r="835" spans="1:16" x14ac:dyDescent="0.25">
      <c r="A835" s="73"/>
      <c r="B835" s="71" t="s">
        <v>12</v>
      </c>
      <c r="C835" s="71"/>
      <c r="D835" s="71"/>
      <c r="E835" s="71"/>
      <c r="F835" s="71"/>
      <c r="G835" s="71"/>
      <c r="H835" s="71"/>
      <c r="I835" s="71"/>
      <c r="J835" s="71"/>
      <c r="K835" s="71"/>
      <c r="L835" s="17"/>
      <c r="M835" s="9"/>
      <c r="N835" s="9"/>
      <c r="O835" s="9"/>
      <c r="P835" s="12" t="e">
        <f>L835-#REF!</f>
        <v>#REF!</v>
      </c>
    </row>
    <row r="836" spans="1:16" x14ac:dyDescent="0.25">
      <c r="A836" s="73"/>
      <c r="B836" s="71" t="s">
        <v>13</v>
      </c>
      <c r="C836" s="9" t="s">
        <v>6</v>
      </c>
      <c r="D836" s="10">
        <f t="shared" ref="D836:D878" si="111">SUM(E836:O836)</f>
        <v>80627.000000000015</v>
      </c>
      <c r="E836" s="10">
        <f t="shared" ref="E836:O841" si="112">E849+E861+E867+E873</f>
        <v>8705.6</v>
      </c>
      <c r="F836" s="10">
        <f t="shared" si="112"/>
        <v>7279.8</v>
      </c>
      <c r="G836" s="10">
        <f t="shared" si="112"/>
        <v>6869.9</v>
      </c>
      <c r="H836" s="10">
        <f t="shared" si="112"/>
        <v>6555.3</v>
      </c>
      <c r="I836" s="10">
        <f t="shared" si="112"/>
        <v>7020</v>
      </c>
      <c r="J836" s="10">
        <f t="shared" si="112"/>
        <v>7015.3</v>
      </c>
      <c r="K836" s="10">
        <f t="shared" si="112"/>
        <v>7788.8</v>
      </c>
      <c r="L836" s="15">
        <f t="shared" si="112"/>
        <v>7994.3</v>
      </c>
      <c r="M836" s="10">
        <f t="shared" si="112"/>
        <v>8234.2999999999993</v>
      </c>
      <c r="N836" s="10">
        <f t="shared" si="112"/>
        <v>8383.7000000000007</v>
      </c>
      <c r="O836" s="10">
        <f t="shared" si="112"/>
        <v>4780</v>
      </c>
      <c r="P836" s="12" t="e">
        <f>L836-#REF!</f>
        <v>#REF!</v>
      </c>
    </row>
    <row r="837" spans="1:16" x14ac:dyDescent="0.25">
      <c r="A837" s="73"/>
      <c r="B837" s="71"/>
      <c r="C837" s="9" t="s">
        <v>7</v>
      </c>
      <c r="D837" s="10">
        <f t="shared" si="111"/>
        <v>46027</v>
      </c>
      <c r="E837" s="10">
        <f t="shared" si="112"/>
        <v>5055.6000000000004</v>
      </c>
      <c r="F837" s="10">
        <f t="shared" si="112"/>
        <v>3629.8</v>
      </c>
      <c r="G837" s="10">
        <f t="shared" si="112"/>
        <v>3269.8999999999996</v>
      </c>
      <c r="H837" s="10">
        <f t="shared" si="112"/>
        <v>2955.3</v>
      </c>
      <c r="I837" s="10">
        <f t="shared" si="112"/>
        <v>3570</v>
      </c>
      <c r="J837" s="10">
        <f t="shared" si="112"/>
        <v>3415.3</v>
      </c>
      <c r="K837" s="10">
        <f t="shared" si="112"/>
        <v>4188.8</v>
      </c>
      <c r="L837" s="15">
        <f>L850+L862+L868+L874</f>
        <v>4844.3</v>
      </c>
      <c r="M837" s="10">
        <f t="shared" si="112"/>
        <v>5084.3</v>
      </c>
      <c r="N837" s="10">
        <f t="shared" si="112"/>
        <v>5233.7</v>
      </c>
      <c r="O837" s="10">
        <f t="shared" si="112"/>
        <v>4780</v>
      </c>
      <c r="P837" s="12" t="e">
        <f>L837-#REF!</f>
        <v>#REF!</v>
      </c>
    </row>
    <row r="838" spans="1:16" ht="24" x14ac:dyDescent="0.25">
      <c r="A838" s="73"/>
      <c r="B838" s="71"/>
      <c r="C838" s="9" t="s">
        <v>8</v>
      </c>
      <c r="D838" s="10">
        <f t="shared" si="111"/>
        <v>34600</v>
      </c>
      <c r="E838" s="10">
        <f t="shared" si="112"/>
        <v>3650</v>
      </c>
      <c r="F838" s="10">
        <f t="shared" si="112"/>
        <v>3650</v>
      </c>
      <c r="G838" s="10">
        <f t="shared" si="112"/>
        <v>3600</v>
      </c>
      <c r="H838" s="10">
        <f t="shared" si="112"/>
        <v>3600</v>
      </c>
      <c r="I838" s="10">
        <f t="shared" si="112"/>
        <v>3450</v>
      </c>
      <c r="J838" s="10">
        <f t="shared" si="112"/>
        <v>3600</v>
      </c>
      <c r="K838" s="10">
        <f t="shared" si="112"/>
        <v>3600</v>
      </c>
      <c r="L838" s="15">
        <f t="shared" si="112"/>
        <v>3150</v>
      </c>
      <c r="M838" s="10">
        <f t="shared" si="112"/>
        <v>3150</v>
      </c>
      <c r="N838" s="10">
        <f t="shared" si="112"/>
        <v>3150</v>
      </c>
      <c r="O838" s="10">
        <f t="shared" si="112"/>
        <v>0</v>
      </c>
      <c r="P838" s="12" t="e">
        <f>L838-#REF!</f>
        <v>#REF!</v>
      </c>
    </row>
    <row r="839" spans="1:16" ht="24" x14ac:dyDescent="0.25">
      <c r="A839" s="73"/>
      <c r="B839" s="71"/>
      <c r="C839" s="9" t="s">
        <v>9</v>
      </c>
      <c r="D839" s="10">
        <f t="shared" si="111"/>
        <v>0</v>
      </c>
      <c r="E839" s="10">
        <f t="shared" si="112"/>
        <v>0</v>
      </c>
      <c r="F839" s="10">
        <f t="shared" si="112"/>
        <v>0</v>
      </c>
      <c r="G839" s="10">
        <f t="shared" si="112"/>
        <v>0</v>
      </c>
      <c r="H839" s="10">
        <f t="shared" si="112"/>
        <v>0</v>
      </c>
      <c r="I839" s="10">
        <f t="shared" si="112"/>
        <v>0</v>
      </c>
      <c r="J839" s="10">
        <f t="shared" si="112"/>
        <v>0</v>
      </c>
      <c r="K839" s="10">
        <f t="shared" si="112"/>
        <v>0</v>
      </c>
      <c r="L839" s="15">
        <f t="shared" si="112"/>
        <v>0</v>
      </c>
      <c r="M839" s="10">
        <f t="shared" si="112"/>
        <v>0</v>
      </c>
      <c r="N839" s="10">
        <f t="shared" si="112"/>
        <v>0</v>
      </c>
      <c r="O839" s="10">
        <f t="shared" si="112"/>
        <v>0</v>
      </c>
      <c r="P839" s="12" t="e">
        <f>L839-#REF!</f>
        <v>#REF!</v>
      </c>
    </row>
    <row r="840" spans="1:16" ht="36" x14ac:dyDescent="0.25">
      <c r="A840" s="73"/>
      <c r="B840" s="71"/>
      <c r="C840" s="9" t="s">
        <v>10</v>
      </c>
      <c r="D840" s="10">
        <f t="shared" si="111"/>
        <v>0</v>
      </c>
      <c r="E840" s="10">
        <f t="shared" si="112"/>
        <v>0</v>
      </c>
      <c r="F840" s="10">
        <f t="shared" si="112"/>
        <v>0</v>
      </c>
      <c r="G840" s="10">
        <f t="shared" si="112"/>
        <v>0</v>
      </c>
      <c r="H840" s="10">
        <f t="shared" si="112"/>
        <v>0</v>
      </c>
      <c r="I840" s="10">
        <f t="shared" si="112"/>
        <v>0</v>
      </c>
      <c r="J840" s="10">
        <f t="shared" si="112"/>
        <v>0</v>
      </c>
      <c r="K840" s="10">
        <f t="shared" si="112"/>
        <v>0</v>
      </c>
      <c r="L840" s="15">
        <f t="shared" si="112"/>
        <v>0</v>
      </c>
      <c r="M840" s="10">
        <f t="shared" si="112"/>
        <v>0</v>
      </c>
      <c r="N840" s="10">
        <f t="shared" si="112"/>
        <v>0</v>
      </c>
      <c r="O840" s="10">
        <f t="shared" si="112"/>
        <v>0</v>
      </c>
      <c r="P840" s="12" t="e">
        <f>L840-#REF!</f>
        <v>#REF!</v>
      </c>
    </row>
    <row r="841" spans="1:16" hidden="1" x14ac:dyDescent="0.25">
      <c r="A841" s="73"/>
      <c r="B841" s="9"/>
      <c r="C841" s="9"/>
      <c r="D841" s="10">
        <f t="shared" si="111"/>
        <v>0</v>
      </c>
      <c r="E841" s="10">
        <f t="shared" si="112"/>
        <v>0</v>
      </c>
      <c r="F841" s="10">
        <f t="shared" si="112"/>
        <v>0</v>
      </c>
      <c r="G841" s="10">
        <f t="shared" si="112"/>
        <v>0</v>
      </c>
      <c r="H841" s="10">
        <f t="shared" si="112"/>
        <v>0</v>
      </c>
      <c r="I841" s="10">
        <f t="shared" si="112"/>
        <v>0</v>
      </c>
      <c r="J841" s="10">
        <f t="shared" si="112"/>
        <v>0</v>
      </c>
      <c r="K841" s="10">
        <f t="shared" si="112"/>
        <v>0</v>
      </c>
      <c r="L841" s="15">
        <f>L854+L866+L872+L878</f>
        <v>0</v>
      </c>
      <c r="M841" s="10">
        <f t="shared" si="112"/>
        <v>0</v>
      </c>
      <c r="N841" s="10">
        <f t="shared" si="112"/>
        <v>0</v>
      </c>
      <c r="O841" s="10">
        <f t="shared" si="112"/>
        <v>0</v>
      </c>
      <c r="P841" s="12" t="e">
        <f>L841-#REF!</f>
        <v>#REF!</v>
      </c>
    </row>
    <row r="842" spans="1:16" x14ac:dyDescent="0.25">
      <c r="A842" s="73"/>
      <c r="B842" s="71" t="s">
        <v>14</v>
      </c>
      <c r="C842" s="9" t="s">
        <v>6</v>
      </c>
      <c r="D842" s="10">
        <f t="shared" si="111"/>
        <v>0</v>
      </c>
      <c r="E842" s="10">
        <v>0</v>
      </c>
      <c r="F842" s="10">
        <v>0</v>
      </c>
      <c r="G842" s="10">
        <v>0</v>
      </c>
      <c r="H842" s="10">
        <v>0</v>
      </c>
      <c r="I842" s="10">
        <v>0</v>
      </c>
      <c r="J842" s="10">
        <v>0</v>
      </c>
      <c r="K842" s="10">
        <v>0</v>
      </c>
      <c r="L842" s="15">
        <v>0</v>
      </c>
      <c r="M842" s="10">
        <v>0</v>
      </c>
      <c r="N842" s="10">
        <v>0</v>
      </c>
      <c r="O842" s="10">
        <v>0</v>
      </c>
      <c r="P842" s="12" t="e">
        <f>L842-#REF!</f>
        <v>#REF!</v>
      </c>
    </row>
    <row r="843" spans="1:16" x14ac:dyDescent="0.25">
      <c r="A843" s="73"/>
      <c r="B843" s="71"/>
      <c r="C843" s="9" t="s">
        <v>7</v>
      </c>
      <c r="D843" s="10">
        <f t="shared" si="111"/>
        <v>0</v>
      </c>
      <c r="E843" s="10">
        <v>0</v>
      </c>
      <c r="F843" s="10">
        <v>0</v>
      </c>
      <c r="G843" s="10">
        <v>0</v>
      </c>
      <c r="H843" s="10">
        <v>0</v>
      </c>
      <c r="I843" s="10">
        <v>0</v>
      </c>
      <c r="J843" s="10">
        <v>0</v>
      </c>
      <c r="K843" s="10">
        <v>0</v>
      </c>
      <c r="L843" s="15">
        <v>0</v>
      </c>
      <c r="M843" s="10">
        <v>0</v>
      </c>
      <c r="N843" s="10">
        <v>0</v>
      </c>
      <c r="O843" s="10">
        <v>0</v>
      </c>
      <c r="P843" s="12" t="e">
        <f>L843-#REF!</f>
        <v>#REF!</v>
      </c>
    </row>
    <row r="844" spans="1:16" ht="24" x14ac:dyDescent="0.25">
      <c r="A844" s="73"/>
      <c r="B844" s="71"/>
      <c r="C844" s="9" t="s">
        <v>8</v>
      </c>
      <c r="D844" s="10">
        <f t="shared" si="111"/>
        <v>0</v>
      </c>
      <c r="E844" s="10">
        <v>0</v>
      </c>
      <c r="F844" s="10">
        <v>0</v>
      </c>
      <c r="G844" s="10">
        <v>0</v>
      </c>
      <c r="H844" s="10">
        <v>0</v>
      </c>
      <c r="I844" s="10">
        <v>0</v>
      </c>
      <c r="J844" s="10">
        <v>0</v>
      </c>
      <c r="K844" s="10">
        <v>0</v>
      </c>
      <c r="L844" s="15">
        <v>0</v>
      </c>
      <c r="M844" s="10">
        <v>0</v>
      </c>
      <c r="N844" s="10">
        <v>0</v>
      </c>
      <c r="O844" s="10">
        <v>0</v>
      </c>
      <c r="P844" s="12" t="e">
        <f>L844-#REF!</f>
        <v>#REF!</v>
      </c>
    </row>
    <row r="845" spans="1:16" ht="24" x14ac:dyDescent="0.25">
      <c r="A845" s="73"/>
      <c r="B845" s="71"/>
      <c r="C845" s="9" t="s">
        <v>9</v>
      </c>
      <c r="D845" s="10">
        <f t="shared" si="111"/>
        <v>0</v>
      </c>
      <c r="E845" s="10">
        <v>0</v>
      </c>
      <c r="F845" s="10">
        <v>0</v>
      </c>
      <c r="G845" s="10">
        <v>0</v>
      </c>
      <c r="H845" s="10">
        <v>0</v>
      </c>
      <c r="I845" s="10">
        <v>0</v>
      </c>
      <c r="J845" s="10">
        <v>0</v>
      </c>
      <c r="K845" s="10">
        <v>0</v>
      </c>
      <c r="L845" s="15">
        <v>0</v>
      </c>
      <c r="M845" s="10">
        <v>0</v>
      </c>
      <c r="N845" s="10">
        <v>0</v>
      </c>
      <c r="O845" s="10">
        <v>0</v>
      </c>
      <c r="P845" s="12" t="e">
        <f>L845-#REF!</f>
        <v>#REF!</v>
      </c>
    </row>
    <row r="846" spans="1:16" x14ac:dyDescent="0.25">
      <c r="A846" s="73"/>
      <c r="B846" s="71"/>
      <c r="C846" s="9"/>
      <c r="D846" s="10">
        <f t="shared" si="111"/>
        <v>0</v>
      </c>
      <c r="E846" s="10"/>
      <c r="F846" s="10"/>
      <c r="G846" s="10"/>
      <c r="H846" s="10"/>
      <c r="I846" s="10"/>
      <c r="J846" s="10"/>
      <c r="K846" s="10"/>
      <c r="L846" s="15"/>
      <c r="M846" s="10"/>
      <c r="N846" s="10"/>
      <c r="O846" s="10"/>
      <c r="P846" s="12" t="e">
        <f>L846-#REF!</f>
        <v>#REF!</v>
      </c>
    </row>
    <row r="847" spans="1:16" ht="36" x14ac:dyDescent="0.25">
      <c r="A847" s="73"/>
      <c r="B847" s="71"/>
      <c r="C847" s="9" t="s">
        <v>10</v>
      </c>
      <c r="D847" s="10">
        <f t="shared" si="111"/>
        <v>0</v>
      </c>
      <c r="E847" s="10">
        <v>0</v>
      </c>
      <c r="F847" s="10">
        <v>0</v>
      </c>
      <c r="G847" s="10">
        <v>0</v>
      </c>
      <c r="H847" s="10">
        <v>0</v>
      </c>
      <c r="I847" s="10">
        <v>0</v>
      </c>
      <c r="J847" s="10">
        <v>0</v>
      </c>
      <c r="K847" s="10">
        <v>0</v>
      </c>
      <c r="L847" s="15">
        <v>0</v>
      </c>
      <c r="M847" s="10">
        <v>0</v>
      </c>
      <c r="N847" s="10">
        <v>0</v>
      </c>
      <c r="O847" s="10">
        <v>0</v>
      </c>
      <c r="P847" s="12" t="e">
        <f>L847-#REF!</f>
        <v>#REF!</v>
      </c>
    </row>
    <row r="848" spans="1:16" hidden="1" x14ac:dyDescent="0.25">
      <c r="A848" s="11"/>
      <c r="B848" s="9"/>
      <c r="C848" s="9"/>
      <c r="D848" s="10">
        <f t="shared" si="111"/>
        <v>0</v>
      </c>
      <c r="E848" s="10"/>
      <c r="F848" s="10"/>
      <c r="G848" s="10"/>
      <c r="H848" s="10"/>
      <c r="I848" s="10"/>
      <c r="J848" s="10"/>
      <c r="K848" s="10"/>
      <c r="L848" s="15"/>
      <c r="M848" s="10"/>
      <c r="N848" s="10"/>
      <c r="O848" s="10"/>
      <c r="P848" s="12" t="e">
        <f>L848-#REF!</f>
        <v>#REF!</v>
      </c>
    </row>
    <row r="849" spans="1:16" x14ac:dyDescent="0.25">
      <c r="A849" s="71" t="s">
        <v>125</v>
      </c>
      <c r="B849" s="71" t="s">
        <v>13</v>
      </c>
      <c r="C849" s="9" t="s">
        <v>6</v>
      </c>
      <c r="D849" s="10">
        <f t="shared" si="111"/>
        <v>7079.9</v>
      </c>
      <c r="E849" s="10">
        <v>1376.6</v>
      </c>
      <c r="F849" s="10">
        <v>570.5</v>
      </c>
      <c r="G849" s="10">
        <v>385</v>
      </c>
      <c r="H849" s="10">
        <v>400</v>
      </c>
      <c r="I849" s="10">
        <v>560</v>
      </c>
      <c r="J849" s="10">
        <v>605</v>
      </c>
      <c r="K849" s="10">
        <v>382.8</v>
      </c>
      <c r="L849" s="15">
        <v>700</v>
      </c>
      <c r="M849" s="10">
        <v>700</v>
      </c>
      <c r="N849" s="10">
        <v>700</v>
      </c>
      <c r="O849" s="10">
        <v>700</v>
      </c>
      <c r="P849" s="12" t="e">
        <f>L849-#REF!</f>
        <v>#REF!</v>
      </c>
    </row>
    <row r="850" spans="1:16" x14ac:dyDescent="0.25">
      <c r="A850" s="71"/>
      <c r="B850" s="71"/>
      <c r="C850" s="9" t="s">
        <v>7</v>
      </c>
      <c r="D850" s="10">
        <f t="shared" si="111"/>
        <v>7079.9</v>
      </c>
      <c r="E850" s="10">
        <v>1376.6</v>
      </c>
      <c r="F850" s="10">
        <v>570.5</v>
      </c>
      <c r="G850" s="10">
        <v>385</v>
      </c>
      <c r="H850" s="10">
        <v>400</v>
      </c>
      <c r="I850" s="10">
        <v>560</v>
      </c>
      <c r="J850" s="10">
        <v>605</v>
      </c>
      <c r="K850" s="10">
        <v>382.8</v>
      </c>
      <c r="L850" s="15">
        <v>700</v>
      </c>
      <c r="M850" s="10">
        <v>700</v>
      </c>
      <c r="N850" s="10">
        <v>700</v>
      </c>
      <c r="O850" s="10">
        <v>700</v>
      </c>
      <c r="P850" s="12" t="e">
        <f>L850-#REF!</f>
        <v>#REF!</v>
      </c>
    </row>
    <row r="851" spans="1:16" ht="24" x14ac:dyDescent="0.25">
      <c r="A851" s="71"/>
      <c r="B851" s="71"/>
      <c r="C851" s="9" t="s">
        <v>8</v>
      </c>
      <c r="D851" s="10">
        <f t="shared" si="111"/>
        <v>0</v>
      </c>
      <c r="E851" s="10">
        <v>0</v>
      </c>
      <c r="F851" s="10">
        <v>0</v>
      </c>
      <c r="G851" s="10">
        <v>0</v>
      </c>
      <c r="H851" s="10">
        <v>0</v>
      </c>
      <c r="I851" s="10">
        <v>0</v>
      </c>
      <c r="J851" s="10">
        <v>0</v>
      </c>
      <c r="K851" s="10">
        <v>0</v>
      </c>
      <c r="L851" s="15">
        <v>0</v>
      </c>
      <c r="M851" s="10">
        <v>0</v>
      </c>
      <c r="N851" s="10">
        <v>0</v>
      </c>
      <c r="O851" s="10">
        <v>0</v>
      </c>
      <c r="P851" s="12" t="e">
        <f>L851-#REF!</f>
        <v>#REF!</v>
      </c>
    </row>
    <row r="852" spans="1:16" x14ac:dyDescent="0.25">
      <c r="A852" s="71"/>
      <c r="B852" s="71"/>
      <c r="C852" s="9"/>
      <c r="D852" s="10">
        <f t="shared" si="111"/>
        <v>0</v>
      </c>
      <c r="E852" s="10"/>
      <c r="F852" s="10"/>
      <c r="G852" s="10"/>
      <c r="H852" s="10"/>
      <c r="I852" s="10"/>
      <c r="J852" s="10"/>
      <c r="K852" s="10"/>
      <c r="L852" s="15"/>
      <c r="M852" s="10"/>
      <c r="N852" s="10"/>
      <c r="O852" s="10"/>
      <c r="P852" s="12" t="e">
        <f>L852-#REF!</f>
        <v>#REF!</v>
      </c>
    </row>
    <row r="853" spans="1:16" ht="36" x14ac:dyDescent="0.25">
      <c r="A853" s="71"/>
      <c r="B853" s="71"/>
      <c r="C853" s="9" t="s">
        <v>10</v>
      </c>
      <c r="D853" s="10">
        <f t="shared" si="111"/>
        <v>0</v>
      </c>
      <c r="E853" s="10">
        <v>0</v>
      </c>
      <c r="F853" s="10">
        <v>0</v>
      </c>
      <c r="G853" s="10">
        <v>0</v>
      </c>
      <c r="H853" s="10">
        <v>0</v>
      </c>
      <c r="I853" s="10">
        <v>0</v>
      </c>
      <c r="J853" s="10">
        <v>0</v>
      </c>
      <c r="K853" s="10">
        <v>0</v>
      </c>
      <c r="L853" s="15">
        <v>0</v>
      </c>
      <c r="M853" s="10">
        <v>0</v>
      </c>
      <c r="N853" s="10">
        <v>0</v>
      </c>
      <c r="O853" s="10">
        <v>0</v>
      </c>
      <c r="P853" s="12" t="e">
        <f>L853-#REF!</f>
        <v>#REF!</v>
      </c>
    </row>
    <row r="854" spans="1:16" hidden="1" x14ac:dyDescent="0.25">
      <c r="A854" s="9"/>
      <c r="B854" s="9"/>
      <c r="C854" s="9"/>
      <c r="D854" s="10">
        <f t="shared" si="111"/>
        <v>0</v>
      </c>
      <c r="E854" s="10"/>
      <c r="F854" s="10"/>
      <c r="G854" s="10"/>
      <c r="H854" s="10"/>
      <c r="I854" s="10"/>
      <c r="J854" s="10"/>
      <c r="K854" s="10"/>
      <c r="L854" s="15"/>
      <c r="M854" s="10"/>
      <c r="N854" s="10"/>
      <c r="O854" s="10"/>
      <c r="P854" s="12" t="e">
        <f>L854-#REF!</f>
        <v>#REF!</v>
      </c>
    </row>
    <row r="855" spans="1:16" x14ac:dyDescent="0.25">
      <c r="A855" s="71" t="s">
        <v>126</v>
      </c>
      <c r="B855" s="71" t="s">
        <v>14</v>
      </c>
      <c r="C855" s="9" t="s">
        <v>6</v>
      </c>
      <c r="D855" s="10">
        <f t="shared" si="111"/>
        <v>0</v>
      </c>
      <c r="E855" s="10">
        <v>0</v>
      </c>
      <c r="F855" s="10">
        <v>0</v>
      </c>
      <c r="G855" s="10">
        <v>0</v>
      </c>
      <c r="H855" s="10">
        <v>0</v>
      </c>
      <c r="I855" s="10">
        <v>0</v>
      </c>
      <c r="J855" s="10">
        <v>0</v>
      </c>
      <c r="K855" s="10">
        <v>0</v>
      </c>
      <c r="L855" s="15">
        <v>0</v>
      </c>
      <c r="M855" s="10">
        <v>0</v>
      </c>
      <c r="N855" s="10">
        <v>0</v>
      </c>
      <c r="O855" s="10">
        <v>0</v>
      </c>
      <c r="P855" s="12" t="e">
        <f>L855-#REF!</f>
        <v>#REF!</v>
      </c>
    </row>
    <row r="856" spans="1:16" x14ac:dyDescent="0.25">
      <c r="A856" s="71"/>
      <c r="B856" s="71"/>
      <c r="C856" s="9" t="s">
        <v>7</v>
      </c>
      <c r="D856" s="10">
        <f t="shared" si="111"/>
        <v>0</v>
      </c>
      <c r="E856" s="10">
        <v>0</v>
      </c>
      <c r="F856" s="10">
        <v>0</v>
      </c>
      <c r="G856" s="10">
        <v>0</v>
      </c>
      <c r="H856" s="10">
        <v>0</v>
      </c>
      <c r="I856" s="10">
        <v>0</v>
      </c>
      <c r="J856" s="10">
        <v>0</v>
      </c>
      <c r="K856" s="10">
        <v>0</v>
      </c>
      <c r="L856" s="15">
        <v>0</v>
      </c>
      <c r="M856" s="10">
        <v>0</v>
      </c>
      <c r="N856" s="10">
        <v>0</v>
      </c>
      <c r="O856" s="10">
        <v>0</v>
      </c>
      <c r="P856" s="12" t="e">
        <f>L856-#REF!</f>
        <v>#REF!</v>
      </c>
    </row>
    <row r="857" spans="1:16" ht="24" x14ac:dyDescent="0.25">
      <c r="A857" s="71"/>
      <c r="B857" s="71"/>
      <c r="C857" s="9" t="s">
        <v>8</v>
      </c>
      <c r="D857" s="10">
        <f t="shared" si="111"/>
        <v>0</v>
      </c>
      <c r="E857" s="10">
        <v>0</v>
      </c>
      <c r="F857" s="10">
        <v>0</v>
      </c>
      <c r="G857" s="10">
        <v>0</v>
      </c>
      <c r="H857" s="10">
        <v>0</v>
      </c>
      <c r="I857" s="10">
        <v>0</v>
      </c>
      <c r="J857" s="10">
        <v>0</v>
      </c>
      <c r="K857" s="10">
        <v>0</v>
      </c>
      <c r="L857" s="15">
        <v>0</v>
      </c>
      <c r="M857" s="10">
        <v>0</v>
      </c>
      <c r="N857" s="10">
        <v>0</v>
      </c>
      <c r="O857" s="10">
        <v>0</v>
      </c>
      <c r="P857" s="12" t="e">
        <f>L857-#REF!</f>
        <v>#REF!</v>
      </c>
    </row>
    <row r="858" spans="1:16" x14ac:dyDescent="0.25">
      <c r="A858" s="71"/>
      <c r="B858" s="71"/>
      <c r="C858" s="9"/>
      <c r="D858" s="10">
        <f t="shared" si="111"/>
        <v>0</v>
      </c>
      <c r="E858" s="10"/>
      <c r="F858" s="10"/>
      <c r="G858" s="10"/>
      <c r="H858" s="10"/>
      <c r="I858" s="10"/>
      <c r="J858" s="10"/>
      <c r="K858" s="10"/>
      <c r="L858" s="15"/>
      <c r="M858" s="10"/>
      <c r="N858" s="10"/>
      <c r="O858" s="10"/>
      <c r="P858" s="12" t="e">
        <f>L858-#REF!</f>
        <v>#REF!</v>
      </c>
    </row>
    <row r="859" spans="1:16" ht="36" x14ac:dyDescent="0.25">
      <c r="A859" s="71"/>
      <c r="B859" s="71"/>
      <c r="C859" s="9" t="s">
        <v>10</v>
      </c>
      <c r="D859" s="10">
        <f t="shared" si="111"/>
        <v>0</v>
      </c>
      <c r="E859" s="10">
        <v>0</v>
      </c>
      <c r="F859" s="10">
        <v>0</v>
      </c>
      <c r="G859" s="10">
        <v>0</v>
      </c>
      <c r="H859" s="10">
        <v>0</v>
      </c>
      <c r="I859" s="10">
        <v>0</v>
      </c>
      <c r="J859" s="10">
        <v>0</v>
      </c>
      <c r="K859" s="10">
        <v>0</v>
      </c>
      <c r="L859" s="15">
        <v>0</v>
      </c>
      <c r="M859" s="10">
        <v>0</v>
      </c>
      <c r="N859" s="10">
        <v>0</v>
      </c>
      <c r="O859" s="10">
        <v>0</v>
      </c>
      <c r="P859" s="12" t="e">
        <f>L859-#REF!</f>
        <v>#REF!</v>
      </c>
    </row>
    <row r="860" spans="1:16" hidden="1" x14ac:dyDescent="0.25">
      <c r="A860" s="9"/>
      <c r="B860" s="9"/>
      <c r="C860" s="9"/>
      <c r="D860" s="10">
        <f t="shared" si="111"/>
        <v>0</v>
      </c>
      <c r="E860" s="10"/>
      <c r="F860" s="10"/>
      <c r="G860" s="10"/>
      <c r="H860" s="10"/>
      <c r="I860" s="10"/>
      <c r="J860" s="10"/>
      <c r="K860" s="10"/>
      <c r="L860" s="15"/>
      <c r="M860" s="10"/>
      <c r="N860" s="10"/>
      <c r="O860" s="10"/>
      <c r="P860" s="12" t="e">
        <f>L860-#REF!</f>
        <v>#REF!</v>
      </c>
    </row>
    <row r="861" spans="1:16" x14ac:dyDescent="0.25">
      <c r="A861" s="71" t="s">
        <v>127</v>
      </c>
      <c r="B861" s="71" t="s">
        <v>13</v>
      </c>
      <c r="C861" s="9" t="s">
        <v>6</v>
      </c>
      <c r="D861" s="10">
        <f t="shared" si="111"/>
        <v>2514.5</v>
      </c>
      <c r="E861" s="10">
        <v>0</v>
      </c>
      <c r="F861" s="10">
        <v>286.3</v>
      </c>
      <c r="G861" s="10">
        <v>77.2</v>
      </c>
      <c r="H861" s="10">
        <v>200</v>
      </c>
      <c r="I861" s="10">
        <v>280</v>
      </c>
      <c r="J861" s="10">
        <v>175</v>
      </c>
      <c r="K861" s="10">
        <v>96</v>
      </c>
      <c r="L861" s="15">
        <v>350</v>
      </c>
      <c r="M861" s="10">
        <v>350</v>
      </c>
      <c r="N861" s="10">
        <v>350</v>
      </c>
      <c r="O861" s="10">
        <v>350</v>
      </c>
      <c r="P861" s="12" t="e">
        <f>L861-#REF!</f>
        <v>#REF!</v>
      </c>
    </row>
    <row r="862" spans="1:16" x14ac:dyDescent="0.25">
      <c r="A862" s="71"/>
      <c r="B862" s="71"/>
      <c r="C862" s="9" t="s">
        <v>7</v>
      </c>
      <c r="D862" s="10">
        <f t="shared" si="111"/>
        <v>2514.5</v>
      </c>
      <c r="E862" s="10">
        <v>0</v>
      </c>
      <c r="F862" s="10">
        <v>286.3</v>
      </c>
      <c r="G862" s="10">
        <v>77.2</v>
      </c>
      <c r="H862" s="10">
        <v>200</v>
      </c>
      <c r="I862" s="10">
        <v>280</v>
      </c>
      <c r="J862" s="10">
        <v>175</v>
      </c>
      <c r="K862" s="10">
        <v>96</v>
      </c>
      <c r="L862" s="15">
        <v>350</v>
      </c>
      <c r="M862" s="10">
        <v>350</v>
      </c>
      <c r="N862" s="10">
        <v>350</v>
      </c>
      <c r="O862" s="10">
        <v>350</v>
      </c>
      <c r="P862" s="12" t="e">
        <f>L862-#REF!</f>
        <v>#REF!</v>
      </c>
    </row>
    <row r="863" spans="1:16" ht="24" x14ac:dyDescent="0.25">
      <c r="A863" s="71"/>
      <c r="B863" s="71"/>
      <c r="C863" s="9" t="s">
        <v>8</v>
      </c>
      <c r="D863" s="10">
        <f t="shared" si="111"/>
        <v>0</v>
      </c>
      <c r="E863" s="10">
        <v>0</v>
      </c>
      <c r="F863" s="10">
        <v>0</v>
      </c>
      <c r="G863" s="10">
        <v>0</v>
      </c>
      <c r="H863" s="10">
        <v>0</v>
      </c>
      <c r="I863" s="10">
        <v>0</v>
      </c>
      <c r="J863" s="10">
        <v>0</v>
      </c>
      <c r="K863" s="10">
        <v>0</v>
      </c>
      <c r="L863" s="15">
        <v>0</v>
      </c>
      <c r="M863" s="10">
        <v>0</v>
      </c>
      <c r="N863" s="10">
        <v>0</v>
      </c>
      <c r="O863" s="10">
        <v>0</v>
      </c>
      <c r="P863" s="12" t="e">
        <f>L863-#REF!</f>
        <v>#REF!</v>
      </c>
    </row>
    <row r="864" spans="1:16" x14ac:dyDescent="0.25">
      <c r="A864" s="71"/>
      <c r="B864" s="71"/>
      <c r="C864" s="9"/>
      <c r="D864" s="10">
        <f t="shared" si="111"/>
        <v>0</v>
      </c>
      <c r="E864" s="10"/>
      <c r="F864" s="10"/>
      <c r="G864" s="10"/>
      <c r="H864" s="10"/>
      <c r="I864" s="10"/>
      <c r="J864" s="10"/>
      <c r="K864" s="10"/>
      <c r="L864" s="15"/>
      <c r="M864" s="10"/>
      <c r="N864" s="10"/>
      <c r="O864" s="10"/>
      <c r="P864" s="12" t="e">
        <f>L864-#REF!</f>
        <v>#REF!</v>
      </c>
    </row>
    <row r="865" spans="1:16" ht="36" x14ac:dyDescent="0.25">
      <c r="A865" s="71"/>
      <c r="B865" s="71"/>
      <c r="C865" s="9" t="s">
        <v>10</v>
      </c>
      <c r="D865" s="10">
        <f t="shared" si="111"/>
        <v>0</v>
      </c>
      <c r="E865" s="10">
        <v>0</v>
      </c>
      <c r="F865" s="10">
        <v>0</v>
      </c>
      <c r="G865" s="10">
        <v>0</v>
      </c>
      <c r="H865" s="10">
        <v>0</v>
      </c>
      <c r="I865" s="10">
        <v>0</v>
      </c>
      <c r="J865" s="10">
        <v>0</v>
      </c>
      <c r="K865" s="10">
        <v>0</v>
      </c>
      <c r="L865" s="15">
        <v>0</v>
      </c>
      <c r="M865" s="10">
        <v>0</v>
      </c>
      <c r="N865" s="10">
        <v>0</v>
      </c>
      <c r="O865" s="10">
        <v>0</v>
      </c>
      <c r="P865" s="12" t="e">
        <f>L865-#REF!</f>
        <v>#REF!</v>
      </c>
    </row>
    <row r="866" spans="1:16" hidden="1" x14ac:dyDescent="0.25">
      <c r="A866" s="9"/>
      <c r="B866" s="9"/>
      <c r="C866" s="9"/>
      <c r="D866" s="10">
        <f t="shared" si="111"/>
        <v>0</v>
      </c>
      <c r="E866" s="10"/>
      <c r="F866" s="10"/>
      <c r="G866" s="10"/>
      <c r="H866" s="10"/>
      <c r="I866" s="10"/>
      <c r="J866" s="10"/>
      <c r="K866" s="10"/>
      <c r="L866" s="15"/>
      <c r="M866" s="10"/>
      <c r="N866" s="10"/>
      <c r="O866" s="10"/>
      <c r="P866" s="12" t="e">
        <f>L866-#REF!</f>
        <v>#REF!</v>
      </c>
    </row>
    <row r="867" spans="1:16" x14ac:dyDescent="0.25">
      <c r="A867" s="71" t="s">
        <v>128</v>
      </c>
      <c r="B867" s="71" t="s">
        <v>13</v>
      </c>
      <c r="C867" s="9" t="s">
        <v>6</v>
      </c>
      <c r="D867" s="10">
        <f t="shared" si="111"/>
        <v>57189.700000000004</v>
      </c>
      <c r="E867" s="10">
        <f>SUM(E868:E871)</f>
        <v>7329</v>
      </c>
      <c r="F867" s="10">
        <f t="shared" ref="F867:O867" si="113">SUM(F868:F871)</f>
        <v>6423</v>
      </c>
      <c r="G867" s="10">
        <f t="shared" si="113"/>
        <v>6407.7</v>
      </c>
      <c r="H867" s="10">
        <f t="shared" si="113"/>
        <v>5955.3</v>
      </c>
      <c r="I867" s="10">
        <f t="shared" si="113"/>
        <v>6180</v>
      </c>
      <c r="J867" s="10">
        <f t="shared" si="113"/>
        <v>6035.3</v>
      </c>
      <c r="K867" s="10">
        <f t="shared" si="113"/>
        <v>6510</v>
      </c>
      <c r="L867" s="15">
        <f>SUM(L868:L871)</f>
        <v>2930</v>
      </c>
      <c r="M867" s="10">
        <f t="shared" si="113"/>
        <v>3170</v>
      </c>
      <c r="N867" s="10">
        <f t="shared" si="113"/>
        <v>3319.4</v>
      </c>
      <c r="O867" s="10">
        <f t="shared" si="113"/>
        <v>2930</v>
      </c>
      <c r="P867" s="12" t="e">
        <f>L867-#REF!</f>
        <v>#REF!</v>
      </c>
    </row>
    <row r="868" spans="1:16" x14ac:dyDescent="0.25">
      <c r="A868" s="71"/>
      <c r="B868" s="71"/>
      <c r="C868" s="9" t="s">
        <v>7</v>
      </c>
      <c r="D868" s="10">
        <f t="shared" si="111"/>
        <v>32039.7</v>
      </c>
      <c r="E868" s="10">
        <v>3679</v>
      </c>
      <c r="F868" s="10">
        <v>2773</v>
      </c>
      <c r="G868" s="10">
        <v>2807.7</v>
      </c>
      <c r="H868" s="10">
        <v>2355.3000000000002</v>
      </c>
      <c r="I868" s="10">
        <v>2730</v>
      </c>
      <c r="J868" s="10">
        <v>2435.3000000000002</v>
      </c>
      <c r="K868" s="10">
        <v>2910</v>
      </c>
      <c r="L868" s="15">
        <v>2930</v>
      </c>
      <c r="M868" s="10">
        <v>3170</v>
      </c>
      <c r="N868" s="10">
        <v>3319.4</v>
      </c>
      <c r="O868" s="10">
        <v>2930</v>
      </c>
      <c r="P868" s="12" t="e">
        <f>L868-#REF!</f>
        <v>#REF!</v>
      </c>
    </row>
    <row r="869" spans="1:16" ht="24" x14ac:dyDescent="0.25">
      <c r="A869" s="71"/>
      <c r="B869" s="71"/>
      <c r="C869" s="9" t="s">
        <v>8</v>
      </c>
      <c r="D869" s="10">
        <f t="shared" si="111"/>
        <v>25150</v>
      </c>
      <c r="E869" s="10">
        <v>3650</v>
      </c>
      <c r="F869" s="10">
        <v>3650</v>
      </c>
      <c r="G869" s="10">
        <v>3600</v>
      </c>
      <c r="H869" s="10">
        <v>3600</v>
      </c>
      <c r="I869" s="10">
        <v>3450</v>
      </c>
      <c r="J869" s="10">
        <v>3600</v>
      </c>
      <c r="K869" s="10">
        <v>3600</v>
      </c>
      <c r="L869" s="15"/>
      <c r="M869" s="10"/>
      <c r="N869" s="10"/>
      <c r="O869" s="10">
        <v>0</v>
      </c>
      <c r="P869" s="12" t="e">
        <f>L869-#REF!</f>
        <v>#REF!</v>
      </c>
    </row>
    <row r="870" spans="1:16" x14ac:dyDescent="0.25">
      <c r="A870" s="71"/>
      <c r="B870" s="71"/>
      <c r="C870" s="9"/>
      <c r="D870" s="10">
        <f t="shared" si="111"/>
        <v>0</v>
      </c>
      <c r="E870" s="10"/>
      <c r="F870" s="10"/>
      <c r="G870" s="10"/>
      <c r="H870" s="10"/>
      <c r="I870" s="10"/>
      <c r="J870" s="10"/>
      <c r="K870" s="10"/>
      <c r="L870" s="15"/>
      <c r="M870" s="10"/>
      <c r="N870" s="10"/>
      <c r="O870" s="10"/>
      <c r="P870" s="12" t="e">
        <f>L870-#REF!</f>
        <v>#REF!</v>
      </c>
    </row>
    <row r="871" spans="1:16" ht="36" x14ac:dyDescent="0.25">
      <c r="A871" s="71"/>
      <c r="B871" s="71"/>
      <c r="C871" s="9" t="s">
        <v>10</v>
      </c>
      <c r="D871" s="10">
        <f t="shared" si="111"/>
        <v>0</v>
      </c>
      <c r="E871" s="10">
        <v>0</v>
      </c>
      <c r="F871" s="10">
        <v>0</v>
      </c>
      <c r="G871" s="10">
        <v>0</v>
      </c>
      <c r="H871" s="10">
        <v>0</v>
      </c>
      <c r="I871" s="10">
        <v>0</v>
      </c>
      <c r="J871" s="10">
        <v>0</v>
      </c>
      <c r="K871" s="10">
        <v>0</v>
      </c>
      <c r="L871" s="15">
        <v>0</v>
      </c>
      <c r="M871" s="10">
        <v>0</v>
      </c>
      <c r="N871" s="10">
        <v>0</v>
      </c>
      <c r="O871" s="10">
        <v>0</v>
      </c>
      <c r="P871" s="12" t="e">
        <f>L871-#REF!</f>
        <v>#REF!</v>
      </c>
    </row>
    <row r="872" spans="1:16" hidden="1" x14ac:dyDescent="0.25">
      <c r="A872" s="9"/>
      <c r="B872" s="9"/>
      <c r="C872" s="9"/>
      <c r="D872" s="10">
        <f t="shared" si="111"/>
        <v>0</v>
      </c>
      <c r="E872" s="10"/>
      <c r="F872" s="10"/>
      <c r="G872" s="10"/>
      <c r="H872" s="10"/>
      <c r="I872" s="10"/>
      <c r="J872" s="10"/>
      <c r="K872" s="10"/>
      <c r="L872" s="15"/>
      <c r="M872" s="10"/>
      <c r="N872" s="10"/>
      <c r="O872" s="10"/>
      <c r="P872" s="12" t="e">
        <f>L872-#REF!</f>
        <v>#REF!</v>
      </c>
    </row>
    <row r="873" spans="1:16" ht="36" customHeight="1" x14ac:dyDescent="0.25">
      <c r="A873" s="80" t="s">
        <v>129</v>
      </c>
      <c r="B873" s="80" t="s">
        <v>13</v>
      </c>
      <c r="C873" s="9" t="s">
        <v>6</v>
      </c>
      <c r="D873" s="10">
        <f t="shared" si="111"/>
        <v>13842.900000000001</v>
      </c>
      <c r="E873" s="10">
        <v>0</v>
      </c>
      <c r="F873" s="10">
        <v>0</v>
      </c>
      <c r="G873" s="10">
        <v>0</v>
      </c>
      <c r="H873" s="10">
        <v>0</v>
      </c>
      <c r="I873" s="10">
        <v>0</v>
      </c>
      <c r="J873" s="10">
        <v>200</v>
      </c>
      <c r="K873" s="10">
        <v>800</v>
      </c>
      <c r="L873" s="15">
        <f>L880+L886+L892+L898+L904+L910+L916+L922</f>
        <v>4014.3</v>
      </c>
      <c r="M873" s="10">
        <f t="shared" ref="L873:O878" si="114">M880+M886+M892+M898+M904+M910+M916+M922</f>
        <v>4014.3</v>
      </c>
      <c r="N873" s="10">
        <f t="shared" si="114"/>
        <v>4014.3</v>
      </c>
      <c r="O873" s="10">
        <f t="shared" si="114"/>
        <v>800</v>
      </c>
      <c r="P873" s="12" t="e">
        <f>L873-#REF!</f>
        <v>#REF!</v>
      </c>
    </row>
    <row r="874" spans="1:16" x14ac:dyDescent="0.25">
      <c r="A874" s="81"/>
      <c r="B874" s="81"/>
      <c r="C874" s="9" t="s">
        <v>7</v>
      </c>
      <c r="D874" s="10">
        <f t="shared" si="111"/>
        <v>4392.8999999999996</v>
      </c>
      <c r="E874" s="10">
        <v>0</v>
      </c>
      <c r="F874" s="10">
        <v>0</v>
      </c>
      <c r="G874" s="10">
        <v>0</v>
      </c>
      <c r="H874" s="10">
        <v>0</v>
      </c>
      <c r="I874" s="10">
        <v>0</v>
      </c>
      <c r="J874" s="10">
        <v>200</v>
      </c>
      <c r="K874" s="10">
        <v>800</v>
      </c>
      <c r="L874" s="15">
        <f t="shared" si="114"/>
        <v>864.3</v>
      </c>
      <c r="M874" s="10">
        <f t="shared" si="114"/>
        <v>864.3</v>
      </c>
      <c r="N874" s="10">
        <f t="shared" si="114"/>
        <v>864.3</v>
      </c>
      <c r="O874" s="10">
        <f t="shared" si="114"/>
        <v>800</v>
      </c>
      <c r="P874" s="12" t="e">
        <f>L874-#REF!</f>
        <v>#REF!</v>
      </c>
    </row>
    <row r="875" spans="1:16" ht="24" x14ac:dyDescent="0.25">
      <c r="A875" s="81"/>
      <c r="B875" s="81"/>
      <c r="C875" s="9" t="s">
        <v>8</v>
      </c>
      <c r="D875" s="10">
        <f t="shared" si="111"/>
        <v>9450</v>
      </c>
      <c r="E875" s="10">
        <v>0</v>
      </c>
      <c r="F875" s="10">
        <v>0</v>
      </c>
      <c r="G875" s="10">
        <v>0</v>
      </c>
      <c r="H875" s="10">
        <v>0</v>
      </c>
      <c r="I875" s="10">
        <v>0</v>
      </c>
      <c r="J875" s="10">
        <v>0</v>
      </c>
      <c r="K875" s="10">
        <v>0</v>
      </c>
      <c r="L875" s="15">
        <f t="shared" si="114"/>
        <v>3150</v>
      </c>
      <c r="M875" s="10">
        <f t="shared" si="114"/>
        <v>3150</v>
      </c>
      <c r="N875" s="10">
        <f t="shared" si="114"/>
        <v>3150</v>
      </c>
      <c r="O875" s="10">
        <f t="shared" si="114"/>
        <v>0</v>
      </c>
      <c r="P875" s="12" t="e">
        <f>L875-#REF!</f>
        <v>#REF!</v>
      </c>
    </row>
    <row r="876" spans="1:16" ht="24" x14ac:dyDescent="0.25">
      <c r="A876" s="81"/>
      <c r="B876" s="81"/>
      <c r="C876" s="9" t="s">
        <v>9</v>
      </c>
      <c r="D876" s="10">
        <f t="shared" si="111"/>
        <v>0</v>
      </c>
      <c r="E876" s="10">
        <v>0</v>
      </c>
      <c r="F876" s="10">
        <v>0</v>
      </c>
      <c r="G876" s="10">
        <v>0</v>
      </c>
      <c r="H876" s="10">
        <v>0</v>
      </c>
      <c r="I876" s="10">
        <v>0</v>
      </c>
      <c r="J876" s="10">
        <v>0</v>
      </c>
      <c r="K876" s="10">
        <v>0</v>
      </c>
      <c r="L876" s="15">
        <f t="shared" si="114"/>
        <v>0</v>
      </c>
      <c r="M876" s="10">
        <f t="shared" si="114"/>
        <v>0</v>
      </c>
      <c r="N876" s="10">
        <f t="shared" si="114"/>
        <v>0</v>
      </c>
      <c r="O876" s="10">
        <f t="shared" si="114"/>
        <v>0</v>
      </c>
      <c r="P876" s="12" t="e">
        <f>L876-#REF!</f>
        <v>#REF!</v>
      </c>
    </row>
    <row r="877" spans="1:16" ht="36" x14ac:dyDescent="0.25">
      <c r="A877" s="81"/>
      <c r="B877" s="81"/>
      <c r="C877" s="9" t="s">
        <v>10</v>
      </c>
      <c r="D877" s="10">
        <f t="shared" si="111"/>
        <v>0</v>
      </c>
      <c r="E877" s="10">
        <v>0</v>
      </c>
      <c r="F877" s="10">
        <v>0</v>
      </c>
      <c r="G877" s="10">
        <v>0</v>
      </c>
      <c r="H877" s="10">
        <v>0</v>
      </c>
      <c r="I877" s="10">
        <v>0</v>
      </c>
      <c r="J877" s="10">
        <v>0</v>
      </c>
      <c r="K877" s="10">
        <v>0</v>
      </c>
      <c r="L877" s="15">
        <f t="shared" si="114"/>
        <v>0</v>
      </c>
      <c r="M877" s="10">
        <f t="shared" si="114"/>
        <v>0</v>
      </c>
      <c r="N877" s="10">
        <f t="shared" si="114"/>
        <v>0</v>
      </c>
      <c r="O877" s="10">
        <f t="shared" si="114"/>
        <v>0</v>
      </c>
      <c r="P877" s="12" t="e">
        <f>L877-#REF!</f>
        <v>#REF!</v>
      </c>
    </row>
    <row r="878" spans="1:16" hidden="1" x14ac:dyDescent="0.25">
      <c r="A878" s="82"/>
      <c r="B878" s="82"/>
      <c r="C878" s="9"/>
      <c r="D878" s="10">
        <f t="shared" si="111"/>
        <v>0</v>
      </c>
      <c r="E878" s="10"/>
      <c r="F878" s="10"/>
      <c r="G878" s="10"/>
      <c r="H878" s="10"/>
      <c r="I878" s="10"/>
      <c r="J878" s="10"/>
      <c r="K878" s="10"/>
      <c r="L878" s="15">
        <f t="shared" si="114"/>
        <v>0</v>
      </c>
      <c r="M878" s="10">
        <f t="shared" si="114"/>
        <v>0</v>
      </c>
      <c r="N878" s="10">
        <f t="shared" si="114"/>
        <v>0</v>
      </c>
      <c r="O878" s="10">
        <f t="shared" si="114"/>
        <v>0</v>
      </c>
      <c r="P878" s="12" t="e">
        <f>L878-#REF!</f>
        <v>#REF!</v>
      </c>
    </row>
    <row r="879" spans="1:16" x14ac:dyDescent="0.25">
      <c r="A879" s="71" t="s">
        <v>119</v>
      </c>
      <c r="B879" s="71"/>
      <c r="C879" s="71"/>
      <c r="D879" s="71"/>
      <c r="E879" s="71"/>
      <c r="F879" s="71"/>
      <c r="G879" s="71"/>
      <c r="H879" s="71"/>
      <c r="I879" s="71"/>
      <c r="J879" s="71"/>
      <c r="K879" s="71"/>
      <c r="L879" s="71"/>
      <c r="M879" s="71"/>
      <c r="N879" s="71"/>
      <c r="O879" s="71"/>
      <c r="P879" s="12" t="e">
        <f>L879-#REF!</f>
        <v>#REF!</v>
      </c>
    </row>
    <row r="880" spans="1:16" x14ac:dyDescent="0.25">
      <c r="A880" s="71" t="s">
        <v>130</v>
      </c>
      <c r="B880" s="71" t="s">
        <v>13</v>
      </c>
      <c r="C880" s="9" t="s">
        <v>6</v>
      </c>
      <c r="D880" s="10">
        <f t="shared" ref="D880:D943" si="115">SUM(E880:O880)</f>
        <v>0</v>
      </c>
      <c r="E880" s="10">
        <v>0</v>
      </c>
      <c r="F880" s="10">
        <v>0</v>
      </c>
      <c r="G880" s="10">
        <v>0</v>
      </c>
      <c r="H880" s="10">
        <v>0</v>
      </c>
      <c r="I880" s="10">
        <v>0</v>
      </c>
      <c r="J880" s="10">
        <v>0</v>
      </c>
      <c r="K880" s="10">
        <v>0</v>
      </c>
      <c r="L880" s="15">
        <v>0</v>
      </c>
      <c r="M880" s="10">
        <v>0</v>
      </c>
      <c r="N880" s="10">
        <v>0</v>
      </c>
      <c r="O880" s="10">
        <v>0</v>
      </c>
      <c r="P880" s="12" t="e">
        <f>L880-#REF!</f>
        <v>#REF!</v>
      </c>
    </row>
    <row r="881" spans="1:16" x14ac:dyDescent="0.25">
      <c r="A881" s="71"/>
      <c r="B881" s="71"/>
      <c r="C881" s="9" t="s">
        <v>7</v>
      </c>
      <c r="D881" s="10">
        <f t="shared" si="115"/>
        <v>0</v>
      </c>
      <c r="E881" s="10">
        <v>0</v>
      </c>
      <c r="F881" s="10">
        <v>0</v>
      </c>
      <c r="G881" s="10">
        <v>0</v>
      </c>
      <c r="H881" s="10">
        <v>0</v>
      </c>
      <c r="I881" s="10">
        <v>0</v>
      </c>
      <c r="J881" s="10">
        <v>0</v>
      </c>
      <c r="K881" s="10">
        <v>0</v>
      </c>
      <c r="L881" s="15">
        <v>0</v>
      </c>
      <c r="M881" s="10">
        <v>0</v>
      </c>
      <c r="N881" s="10">
        <v>0</v>
      </c>
      <c r="O881" s="10">
        <v>0</v>
      </c>
      <c r="P881" s="12" t="e">
        <f>L881-#REF!</f>
        <v>#REF!</v>
      </c>
    </row>
    <row r="882" spans="1:16" ht="24" x14ac:dyDescent="0.25">
      <c r="A882" s="71"/>
      <c r="B882" s="71"/>
      <c r="C882" s="9" t="s">
        <v>8</v>
      </c>
      <c r="D882" s="10">
        <f t="shared" si="115"/>
        <v>0</v>
      </c>
      <c r="E882" s="10">
        <v>0</v>
      </c>
      <c r="F882" s="10">
        <v>0</v>
      </c>
      <c r="G882" s="10">
        <v>0</v>
      </c>
      <c r="H882" s="10">
        <v>0</v>
      </c>
      <c r="I882" s="10">
        <v>0</v>
      </c>
      <c r="J882" s="10">
        <v>0</v>
      </c>
      <c r="K882" s="10">
        <v>0</v>
      </c>
      <c r="L882" s="15">
        <v>0</v>
      </c>
      <c r="M882" s="10">
        <v>0</v>
      </c>
      <c r="N882" s="10">
        <v>0</v>
      </c>
      <c r="O882" s="10">
        <v>0</v>
      </c>
      <c r="P882" s="12" t="e">
        <f>L882-#REF!</f>
        <v>#REF!</v>
      </c>
    </row>
    <row r="883" spans="1:16" ht="24" x14ac:dyDescent="0.25">
      <c r="A883" s="71"/>
      <c r="B883" s="71"/>
      <c r="C883" s="9" t="s">
        <v>9</v>
      </c>
      <c r="D883" s="10">
        <f t="shared" si="115"/>
        <v>0</v>
      </c>
      <c r="E883" s="10">
        <v>0</v>
      </c>
      <c r="F883" s="10">
        <v>0</v>
      </c>
      <c r="G883" s="10">
        <v>0</v>
      </c>
      <c r="H883" s="10">
        <v>0</v>
      </c>
      <c r="I883" s="10">
        <v>0</v>
      </c>
      <c r="J883" s="10">
        <v>0</v>
      </c>
      <c r="K883" s="10">
        <v>0</v>
      </c>
      <c r="L883" s="15">
        <v>0</v>
      </c>
      <c r="M883" s="10">
        <v>0</v>
      </c>
      <c r="N883" s="10">
        <v>0</v>
      </c>
      <c r="O883" s="10">
        <v>0</v>
      </c>
      <c r="P883" s="12" t="e">
        <f>L883-#REF!</f>
        <v>#REF!</v>
      </c>
    </row>
    <row r="884" spans="1:16" ht="36" x14ac:dyDescent="0.25">
      <c r="A884" s="71"/>
      <c r="B884" s="71"/>
      <c r="C884" s="9" t="s">
        <v>10</v>
      </c>
      <c r="D884" s="10">
        <f t="shared" si="115"/>
        <v>0</v>
      </c>
      <c r="E884" s="10">
        <v>0</v>
      </c>
      <c r="F884" s="10">
        <v>0</v>
      </c>
      <c r="G884" s="10">
        <v>0</v>
      </c>
      <c r="H884" s="10">
        <v>0</v>
      </c>
      <c r="I884" s="10">
        <v>0</v>
      </c>
      <c r="J884" s="10">
        <v>0</v>
      </c>
      <c r="K884" s="10">
        <v>0</v>
      </c>
      <c r="L884" s="15">
        <v>0</v>
      </c>
      <c r="M884" s="10">
        <v>0</v>
      </c>
      <c r="N884" s="10">
        <v>0</v>
      </c>
      <c r="O884" s="10">
        <v>0</v>
      </c>
      <c r="P884" s="12" t="e">
        <f>L884-#REF!</f>
        <v>#REF!</v>
      </c>
    </row>
    <row r="885" spans="1:16" hidden="1" x14ac:dyDescent="0.25">
      <c r="A885" s="9"/>
      <c r="B885" s="9"/>
      <c r="C885" s="9"/>
      <c r="D885" s="10">
        <f t="shared" si="115"/>
        <v>0</v>
      </c>
      <c r="E885" s="10"/>
      <c r="F885" s="10"/>
      <c r="G885" s="10"/>
      <c r="H885" s="10"/>
      <c r="I885" s="10"/>
      <c r="J885" s="10"/>
      <c r="K885" s="10"/>
      <c r="L885" s="15"/>
      <c r="M885" s="10"/>
      <c r="N885" s="10"/>
      <c r="O885" s="10"/>
      <c r="P885" s="12" t="e">
        <f>L885-#REF!</f>
        <v>#REF!</v>
      </c>
    </row>
    <row r="886" spans="1:16" x14ac:dyDescent="0.25">
      <c r="A886" s="71" t="s">
        <v>131</v>
      </c>
      <c r="B886" s="71" t="s">
        <v>21</v>
      </c>
      <c r="C886" s="9" t="s">
        <v>6</v>
      </c>
      <c r="D886" s="10">
        <f t="shared" si="115"/>
        <v>0</v>
      </c>
      <c r="E886" s="10">
        <v>0</v>
      </c>
      <c r="F886" s="10">
        <v>0</v>
      </c>
      <c r="G886" s="10">
        <v>0</v>
      </c>
      <c r="H886" s="10">
        <v>0</v>
      </c>
      <c r="I886" s="10">
        <v>0</v>
      </c>
      <c r="J886" s="10">
        <v>0</v>
      </c>
      <c r="K886" s="10">
        <v>0</v>
      </c>
      <c r="L886" s="15">
        <v>0</v>
      </c>
      <c r="M886" s="10">
        <v>0</v>
      </c>
      <c r="N886" s="10">
        <v>0</v>
      </c>
      <c r="O886" s="10">
        <v>0</v>
      </c>
      <c r="P886" s="12" t="e">
        <f>L886-#REF!</f>
        <v>#REF!</v>
      </c>
    </row>
    <row r="887" spans="1:16" x14ac:dyDescent="0.25">
      <c r="A887" s="71"/>
      <c r="B887" s="71"/>
      <c r="C887" s="9" t="s">
        <v>7</v>
      </c>
      <c r="D887" s="10">
        <f t="shared" si="115"/>
        <v>0</v>
      </c>
      <c r="E887" s="10">
        <v>0</v>
      </c>
      <c r="F887" s="10">
        <v>0</v>
      </c>
      <c r="G887" s="10">
        <v>0</v>
      </c>
      <c r="H887" s="10">
        <v>0</v>
      </c>
      <c r="I887" s="10">
        <v>0</v>
      </c>
      <c r="J887" s="10">
        <v>0</v>
      </c>
      <c r="K887" s="10">
        <v>0</v>
      </c>
      <c r="L887" s="15">
        <v>0</v>
      </c>
      <c r="M887" s="10">
        <v>0</v>
      </c>
      <c r="N887" s="10">
        <v>0</v>
      </c>
      <c r="O887" s="10">
        <v>0</v>
      </c>
      <c r="P887" s="12" t="e">
        <f>L887-#REF!</f>
        <v>#REF!</v>
      </c>
    </row>
    <row r="888" spans="1:16" ht="24" x14ac:dyDescent="0.25">
      <c r="A888" s="71"/>
      <c r="B888" s="71"/>
      <c r="C888" s="9" t="s">
        <v>8</v>
      </c>
      <c r="D888" s="10">
        <f t="shared" si="115"/>
        <v>0</v>
      </c>
      <c r="E888" s="10">
        <v>0</v>
      </c>
      <c r="F888" s="10">
        <v>0</v>
      </c>
      <c r="G888" s="10">
        <v>0</v>
      </c>
      <c r="H888" s="10">
        <v>0</v>
      </c>
      <c r="I888" s="10">
        <v>0</v>
      </c>
      <c r="J888" s="10">
        <v>0</v>
      </c>
      <c r="K888" s="10">
        <v>0</v>
      </c>
      <c r="L888" s="15">
        <v>0</v>
      </c>
      <c r="M888" s="10">
        <v>0</v>
      </c>
      <c r="N888" s="10">
        <v>0</v>
      </c>
      <c r="O888" s="10">
        <v>0</v>
      </c>
      <c r="P888" s="12" t="e">
        <f>L888-#REF!</f>
        <v>#REF!</v>
      </c>
    </row>
    <row r="889" spans="1:16" ht="24" x14ac:dyDescent="0.25">
      <c r="A889" s="71"/>
      <c r="B889" s="71"/>
      <c r="C889" s="9" t="s">
        <v>9</v>
      </c>
      <c r="D889" s="10">
        <f t="shared" si="115"/>
        <v>0</v>
      </c>
      <c r="E889" s="10">
        <v>0</v>
      </c>
      <c r="F889" s="10">
        <v>0</v>
      </c>
      <c r="G889" s="10">
        <v>0</v>
      </c>
      <c r="H889" s="10">
        <v>0</v>
      </c>
      <c r="I889" s="10">
        <v>0</v>
      </c>
      <c r="J889" s="10">
        <v>0</v>
      </c>
      <c r="K889" s="10">
        <v>0</v>
      </c>
      <c r="L889" s="15">
        <v>0</v>
      </c>
      <c r="M889" s="10">
        <v>0</v>
      </c>
      <c r="N889" s="10">
        <v>0</v>
      </c>
      <c r="O889" s="10">
        <v>0</v>
      </c>
      <c r="P889" s="12" t="e">
        <f>L889-#REF!</f>
        <v>#REF!</v>
      </c>
    </row>
    <row r="890" spans="1:16" ht="36" x14ac:dyDescent="0.25">
      <c r="A890" s="71"/>
      <c r="B890" s="71"/>
      <c r="C890" s="9" t="s">
        <v>10</v>
      </c>
      <c r="D890" s="10">
        <f t="shared" si="115"/>
        <v>0</v>
      </c>
      <c r="E890" s="10">
        <v>0</v>
      </c>
      <c r="F890" s="10">
        <v>0</v>
      </c>
      <c r="G890" s="10">
        <v>0</v>
      </c>
      <c r="H890" s="10">
        <v>0</v>
      </c>
      <c r="I890" s="10">
        <v>0</v>
      </c>
      <c r="J890" s="10">
        <v>0</v>
      </c>
      <c r="K890" s="10">
        <v>0</v>
      </c>
      <c r="L890" s="15">
        <v>0</v>
      </c>
      <c r="M890" s="10">
        <v>0</v>
      </c>
      <c r="N890" s="10">
        <v>0</v>
      </c>
      <c r="O890" s="10">
        <v>0</v>
      </c>
      <c r="P890" s="12" t="e">
        <f>L890-#REF!</f>
        <v>#REF!</v>
      </c>
    </row>
    <row r="891" spans="1:16" hidden="1" x14ac:dyDescent="0.25">
      <c r="A891" s="9"/>
      <c r="B891" s="9"/>
      <c r="C891" s="9"/>
      <c r="D891" s="10">
        <f t="shared" si="115"/>
        <v>0</v>
      </c>
      <c r="E891" s="10"/>
      <c r="F891" s="10"/>
      <c r="G891" s="10"/>
      <c r="H891" s="10"/>
      <c r="I891" s="10"/>
      <c r="J891" s="10"/>
      <c r="K891" s="10"/>
      <c r="L891" s="15"/>
      <c r="M891" s="10"/>
      <c r="N891" s="10"/>
      <c r="O891" s="10"/>
      <c r="P891" s="12" t="e">
        <f>L891-#REF!</f>
        <v>#REF!</v>
      </c>
    </row>
    <row r="892" spans="1:16" x14ac:dyDescent="0.25">
      <c r="A892" s="71" t="s">
        <v>132</v>
      </c>
      <c r="B892" s="71" t="s">
        <v>21</v>
      </c>
      <c r="C892" s="9" t="s">
        <v>6</v>
      </c>
      <c r="D892" s="10">
        <f t="shared" si="115"/>
        <v>3000</v>
      </c>
      <c r="E892" s="10">
        <v>0</v>
      </c>
      <c r="F892" s="10">
        <v>0</v>
      </c>
      <c r="G892" s="10">
        <v>0</v>
      </c>
      <c r="H892" s="10">
        <v>0</v>
      </c>
      <c r="I892" s="10">
        <v>0</v>
      </c>
      <c r="J892" s="10">
        <v>0</v>
      </c>
      <c r="K892" s="10">
        <v>600</v>
      </c>
      <c r="L892" s="15">
        <v>600</v>
      </c>
      <c r="M892" s="10">
        <v>600</v>
      </c>
      <c r="N892" s="10">
        <v>600</v>
      </c>
      <c r="O892" s="10">
        <v>600</v>
      </c>
      <c r="P892" s="12" t="e">
        <f>L892-#REF!</f>
        <v>#REF!</v>
      </c>
    </row>
    <row r="893" spans="1:16" x14ac:dyDescent="0.25">
      <c r="A893" s="71"/>
      <c r="B893" s="71"/>
      <c r="C893" s="9" t="s">
        <v>7</v>
      </c>
      <c r="D893" s="10">
        <f t="shared" si="115"/>
        <v>3000</v>
      </c>
      <c r="E893" s="10">
        <v>0</v>
      </c>
      <c r="F893" s="10">
        <v>0</v>
      </c>
      <c r="G893" s="10">
        <v>0</v>
      </c>
      <c r="H893" s="10">
        <v>0</v>
      </c>
      <c r="I893" s="10">
        <v>0</v>
      </c>
      <c r="J893" s="10">
        <v>0</v>
      </c>
      <c r="K893" s="10">
        <v>600</v>
      </c>
      <c r="L893" s="15">
        <v>600</v>
      </c>
      <c r="M893" s="10">
        <v>600</v>
      </c>
      <c r="N893" s="10">
        <v>600</v>
      </c>
      <c r="O893" s="10">
        <v>600</v>
      </c>
      <c r="P893" s="12" t="e">
        <f>L893-#REF!</f>
        <v>#REF!</v>
      </c>
    </row>
    <row r="894" spans="1:16" ht="24" x14ac:dyDescent="0.25">
      <c r="A894" s="71"/>
      <c r="B894" s="71"/>
      <c r="C894" s="9" t="s">
        <v>8</v>
      </c>
      <c r="D894" s="10">
        <f t="shared" si="115"/>
        <v>0</v>
      </c>
      <c r="E894" s="10">
        <v>0</v>
      </c>
      <c r="F894" s="10">
        <v>0</v>
      </c>
      <c r="G894" s="10">
        <v>0</v>
      </c>
      <c r="H894" s="10">
        <v>0</v>
      </c>
      <c r="I894" s="10">
        <v>0</v>
      </c>
      <c r="J894" s="10">
        <v>0</v>
      </c>
      <c r="K894" s="10">
        <v>0</v>
      </c>
      <c r="L894" s="15">
        <v>0</v>
      </c>
      <c r="M894" s="10">
        <v>0</v>
      </c>
      <c r="N894" s="9"/>
      <c r="O894" s="9"/>
      <c r="P894" s="12" t="e">
        <f>L894-#REF!</f>
        <v>#REF!</v>
      </c>
    </row>
    <row r="895" spans="1:16" ht="24" x14ac:dyDescent="0.25">
      <c r="A895" s="71"/>
      <c r="B895" s="71"/>
      <c r="C895" s="9" t="s">
        <v>9</v>
      </c>
      <c r="D895" s="10">
        <f t="shared" si="115"/>
        <v>0</v>
      </c>
      <c r="E895" s="10">
        <v>0</v>
      </c>
      <c r="F895" s="10">
        <v>0</v>
      </c>
      <c r="G895" s="10">
        <v>0</v>
      </c>
      <c r="H895" s="10">
        <v>0</v>
      </c>
      <c r="I895" s="10">
        <v>0</v>
      </c>
      <c r="J895" s="10">
        <v>0</v>
      </c>
      <c r="K895" s="10">
        <v>0</v>
      </c>
      <c r="L895" s="15">
        <v>0</v>
      </c>
      <c r="M895" s="10">
        <v>0</v>
      </c>
      <c r="N895" s="10">
        <v>0</v>
      </c>
      <c r="O895" s="10">
        <v>0</v>
      </c>
      <c r="P895" s="12" t="e">
        <f>L895-#REF!</f>
        <v>#REF!</v>
      </c>
    </row>
    <row r="896" spans="1:16" ht="36" x14ac:dyDescent="0.25">
      <c r="A896" s="71"/>
      <c r="B896" s="71"/>
      <c r="C896" s="9" t="s">
        <v>10</v>
      </c>
      <c r="D896" s="10">
        <f t="shared" si="115"/>
        <v>0</v>
      </c>
      <c r="E896" s="10">
        <v>0</v>
      </c>
      <c r="F896" s="10">
        <v>0</v>
      </c>
      <c r="G896" s="10">
        <v>0</v>
      </c>
      <c r="H896" s="10">
        <v>0</v>
      </c>
      <c r="I896" s="10">
        <v>0</v>
      </c>
      <c r="J896" s="10">
        <v>0</v>
      </c>
      <c r="K896" s="10">
        <v>0</v>
      </c>
      <c r="L896" s="15">
        <v>0</v>
      </c>
      <c r="M896" s="10">
        <v>0</v>
      </c>
      <c r="N896" s="10">
        <v>0</v>
      </c>
      <c r="O896" s="10">
        <v>0</v>
      </c>
      <c r="P896" s="12" t="e">
        <f>L896-#REF!</f>
        <v>#REF!</v>
      </c>
    </row>
    <row r="897" spans="1:16" hidden="1" x14ac:dyDescent="0.25">
      <c r="A897" s="9"/>
      <c r="B897" s="9"/>
      <c r="C897" s="9"/>
      <c r="D897" s="10">
        <f t="shared" si="115"/>
        <v>0</v>
      </c>
      <c r="E897" s="10"/>
      <c r="F897" s="10"/>
      <c r="G897" s="10"/>
      <c r="H897" s="10"/>
      <c r="I897" s="10"/>
      <c r="J897" s="10"/>
      <c r="K897" s="10"/>
      <c r="L897" s="15"/>
      <c r="M897" s="10"/>
      <c r="N897" s="10"/>
      <c r="O897" s="10"/>
      <c r="P897" s="12" t="e">
        <f>L897-#REF!</f>
        <v>#REF!</v>
      </c>
    </row>
    <row r="898" spans="1:16" x14ac:dyDescent="0.25">
      <c r="A898" s="71" t="s">
        <v>133</v>
      </c>
      <c r="B898" s="71" t="s">
        <v>21</v>
      </c>
      <c r="C898" s="9" t="s">
        <v>6</v>
      </c>
      <c r="D898" s="10">
        <f t="shared" si="115"/>
        <v>0</v>
      </c>
      <c r="E898" s="10">
        <v>0</v>
      </c>
      <c r="F898" s="10">
        <v>0</v>
      </c>
      <c r="G898" s="10">
        <v>0</v>
      </c>
      <c r="H898" s="10">
        <v>0</v>
      </c>
      <c r="I898" s="10">
        <v>0</v>
      </c>
      <c r="J898" s="10">
        <v>0</v>
      </c>
      <c r="K898" s="10">
        <v>0</v>
      </c>
      <c r="L898" s="15">
        <v>0</v>
      </c>
      <c r="M898" s="10">
        <v>0</v>
      </c>
      <c r="N898" s="10">
        <v>0</v>
      </c>
      <c r="O898" s="10">
        <v>0</v>
      </c>
      <c r="P898" s="12" t="e">
        <f>L898-#REF!</f>
        <v>#REF!</v>
      </c>
    </row>
    <row r="899" spans="1:16" x14ac:dyDescent="0.25">
      <c r="A899" s="71"/>
      <c r="B899" s="71"/>
      <c r="C899" s="9" t="s">
        <v>7</v>
      </c>
      <c r="D899" s="10">
        <f t="shared" si="115"/>
        <v>0</v>
      </c>
      <c r="E899" s="10">
        <v>0</v>
      </c>
      <c r="F899" s="10">
        <v>0</v>
      </c>
      <c r="G899" s="10">
        <v>0</v>
      </c>
      <c r="H899" s="10">
        <v>0</v>
      </c>
      <c r="I899" s="10">
        <v>0</v>
      </c>
      <c r="J899" s="10">
        <v>0</v>
      </c>
      <c r="K899" s="10">
        <v>0</v>
      </c>
      <c r="L899" s="15">
        <v>0</v>
      </c>
      <c r="M899" s="10">
        <v>0</v>
      </c>
      <c r="N899" s="10">
        <v>0</v>
      </c>
      <c r="O899" s="10">
        <v>0</v>
      </c>
      <c r="P899" s="12" t="e">
        <f>L899-#REF!</f>
        <v>#REF!</v>
      </c>
    </row>
    <row r="900" spans="1:16" ht="24" x14ac:dyDescent="0.25">
      <c r="A900" s="71"/>
      <c r="B900" s="71"/>
      <c r="C900" s="9" t="s">
        <v>8</v>
      </c>
      <c r="D900" s="10">
        <f t="shared" si="115"/>
        <v>0</v>
      </c>
      <c r="E900" s="10">
        <v>0</v>
      </c>
      <c r="F900" s="10">
        <v>0</v>
      </c>
      <c r="G900" s="10">
        <v>0</v>
      </c>
      <c r="H900" s="10">
        <v>0</v>
      </c>
      <c r="I900" s="10">
        <v>0</v>
      </c>
      <c r="J900" s="10">
        <v>0</v>
      </c>
      <c r="K900" s="10">
        <v>0</v>
      </c>
      <c r="L900" s="15">
        <v>0</v>
      </c>
      <c r="M900" s="10">
        <v>0</v>
      </c>
      <c r="N900" s="10">
        <v>0</v>
      </c>
      <c r="O900" s="10">
        <v>0</v>
      </c>
      <c r="P900" s="12" t="e">
        <f>L900-#REF!</f>
        <v>#REF!</v>
      </c>
    </row>
    <row r="901" spans="1:16" ht="24" x14ac:dyDescent="0.25">
      <c r="A901" s="71"/>
      <c r="B901" s="71"/>
      <c r="C901" s="9" t="s">
        <v>9</v>
      </c>
      <c r="D901" s="10">
        <f t="shared" si="115"/>
        <v>0</v>
      </c>
      <c r="E901" s="10">
        <v>0</v>
      </c>
      <c r="F901" s="10">
        <v>0</v>
      </c>
      <c r="G901" s="10">
        <v>0</v>
      </c>
      <c r="H901" s="10">
        <v>0</v>
      </c>
      <c r="I901" s="10">
        <v>0</v>
      </c>
      <c r="J901" s="10">
        <v>0</v>
      </c>
      <c r="K901" s="10">
        <v>0</v>
      </c>
      <c r="L901" s="15">
        <v>0</v>
      </c>
      <c r="M901" s="10">
        <v>0</v>
      </c>
      <c r="N901" s="10">
        <v>0</v>
      </c>
      <c r="O901" s="10">
        <v>0</v>
      </c>
      <c r="P901" s="12" t="e">
        <f>L901-#REF!</f>
        <v>#REF!</v>
      </c>
    </row>
    <row r="902" spans="1:16" ht="36" x14ac:dyDescent="0.25">
      <c r="A902" s="71"/>
      <c r="B902" s="71"/>
      <c r="C902" s="9" t="s">
        <v>10</v>
      </c>
      <c r="D902" s="10">
        <f t="shared" si="115"/>
        <v>0</v>
      </c>
      <c r="E902" s="10">
        <v>0</v>
      </c>
      <c r="F902" s="10">
        <v>0</v>
      </c>
      <c r="G902" s="10">
        <v>0</v>
      </c>
      <c r="H902" s="10">
        <v>0</v>
      </c>
      <c r="I902" s="10">
        <v>0</v>
      </c>
      <c r="J902" s="10">
        <v>0</v>
      </c>
      <c r="K902" s="10">
        <v>0</v>
      </c>
      <c r="L902" s="15">
        <v>0</v>
      </c>
      <c r="M902" s="10">
        <v>0</v>
      </c>
      <c r="N902" s="10">
        <v>0</v>
      </c>
      <c r="O902" s="10">
        <v>0</v>
      </c>
      <c r="P902" s="12" t="e">
        <f>L902-#REF!</f>
        <v>#REF!</v>
      </c>
    </row>
    <row r="903" spans="1:16" hidden="1" x14ac:dyDescent="0.25">
      <c r="A903" s="9"/>
      <c r="B903" s="9"/>
      <c r="C903" s="9"/>
      <c r="D903" s="10">
        <f t="shared" si="115"/>
        <v>0</v>
      </c>
      <c r="E903" s="10"/>
      <c r="F903" s="10"/>
      <c r="G903" s="10"/>
      <c r="H903" s="10"/>
      <c r="I903" s="10"/>
      <c r="J903" s="10"/>
      <c r="K903" s="10"/>
      <c r="L903" s="15"/>
      <c r="M903" s="10"/>
      <c r="N903" s="10"/>
      <c r="O903" s="10"/>
      <c r="P903" s="12" t="e">
        <f>L903-#REF!</f>
        <v>#REF!</v>
      </c>
    </row>
    <row r="904" spans="1:16" x14ac:dyDescent="0.25">
      <c r="A904" s="71" t="s">
        <v>134</v>
      </c>
      <c r="B904" s="71" t="s">
        <v>13</v>
      </c>
      <c r="C904" s="9" t="s">
        <v>6</v>
      </c>
      <c r="D904" s="10">
        <f t="shared" si="115"/>
        <v>200</v>
      </c>
      <c r="E904" s="10">
        <v>0</v>
      </c>
      <c r="F904" s="10">
        <v>0</v>
      </c>
      <c r="G904" s="10">
        <v>0</v>
      </c>
      <c r="H904" s="10">
        <v>0</v>
      </c>
      <c r="I904" s="10">
        <v>0</v>
      </c>
      <c r="J904" s="10">
        <v>200</v>
      </c>
      <c r="K904" s="10">
        <v>0</v>
      </c>
      <c r="L904" s="15">
        <v>0</v>
      </c>
      <c r="M904" s="10">
        <v>0</v>
      </c>
      <c r="N904" s="10">
        <v>0</v>
      </c>
      <c r="O904" s="10">
        <v>0</v>
      </c>
      <c r="P904" s="12" t="e">
        <f>L904-#REF!</f>
        <v>#REF!</v>
      </c>
    </row>
    <row r="905" spans="1:16" x14ac:dyDescent="0.25">
      <c r="A905" s="71"/>
      <c r="B905" s="71"/>
      <c r="C905" s="9" t="s">
        <v>7</v>
      </c>
      <c r="D905" s="10">
        <f t="shared" si="115"/>
        <v>200</v>
      </c>
      <c r="E905" s="10">
        <v>0</v>
      </c>
      <c r="F905" s="10">
        <v>0</v>
      </c>
      <c r="G905" s="10">
        <v>0</v>
      </c>
      <c r="H905" s="10">
        <v>0</v>
      </c>
      <c r="I905" s="10">
        <v>0</v>
      </c>
      <c r="J905" s="10">
        <v>200</v>
      </c>
      <c r="K905" s="10">
        <v>0</v>
      </c>
      <c r="L905" s="15">
        <v>0</v>
      </c>
      <c r="M905" s="10">
        <v>0</v>
      </c>
      <c r="N905" s="10">
        <v>0</v>
      </c>
      <c r="O905" s="10">
        <v>0</v>
      </c>
      <c r="P905" s="12" t="e">
        <f>L905-#REF!</f>
        <v>#REF!</v>
      </c>
    </row>
    <row r="906" spans="1:16" ht="24" x14ac:dyDescent="0.25">
      <c r="A906" s="71"/>
      <c r="B906" s="71"/>
      <c r="C906" s="9" t="s">
        <v>8</v>
      </c>
      <c r="D906" s="10">
        <f t="shared" si="115"/>
        <v>0</v>
      </c>
      <c r="E906" s="10">
        <v>0</v>
      </c>
      <c r="F906" s="10">
        <v>0</v>
      </c>
      <c r="G906" s="10">
        <v>0</v>
      </c>
      <c r="H906" s="10">
        <v>0</v>
      </c>
      <c r="I906" s="10">
        <v>0</v>
      </c>
      <c r="J906" s="10">
        <v>0</v>
      </c>
      <c r="K906" s="10">
        <v>0</v>
      </c>
      <c r="L906" s="15">
        <v>0</v>
      </c>
      <c r="M906" s="10">
        <v>0</v>
      </c>
      <c r="N906" s="10">
        <v>0</v>
      </c>
      <c r="O906" s="10">
        <v>0</v>
      </c>
      <c r="P906" s="12" t="e">
        <f>L906-#REF!</f>
        <v>#REF!</v>
      </c>
    </row>
    <row r="907" spans="1:16" ht="24" x14ac:dyDescent="0.25">
      <c r="A907" s="71"/>
      <c r="B907" s="71"/>
      <c r="C907" s="9" t="s">
        <v>9</v>
      </c>
      <c r="D907" s="10">
        <f t="shared" si="115"/>
        <v>0</v>
      </c>
      <c r="E907" s="10">
        <v>0</v>
      </c>
      <c r="F907" s="10">
        <v>0</v>
      </c>
      <c r="G907" s="10">
        <v>0</v>
      </c>
      <c r="H907" s="10">
        <v>0</v>
      </c>
      <c r="I907" s="10">
        <v>0</v>
      </c>
      <c r="J907" s="10">
        <v>0</v>
      </c>
      <c r="K907" s="10">
        <v>0</v>
      </c>
      <c r="L907" s="15">
        <v>0</v>
      </c>
      <c r="M907" s="10">
        <v>0</v>
      </c>
      <c r="N907" s="10">
        <v>0</v>
      </c>
      <c r="O907" s="10">
        <v>0</v>
      </c>
      <c r="P907" s="12" t="e">
        <f>L907-#REF!</f>
        <v>#REF!</v>
      </c>
    </row>
    <row r="908" spans="1:16" ht="36" x14ac:dyDescent="0.25">
      <c r="A908" s="71"/>
      <c r="B908" s="71"/>
      <c r="C908" s="9" t="s">
        <v>10</v>
      </c>
      <c r="D908" s="10">
        <f t="shared" si="115"/>
        <v>0</v>
      </c>
      <c r="E908" s="10">
        <v>0</v>
      </c>
      <c r="F908" s="10">
        <v>0</v>
      </c>
      <c r="G908" s="10">
        <v>0</v>
      </c>
      <c r="H908" s="10">
        <v>0</v>
      </c>
      <c r="I908" s="10">
        <v>0</v>
      </c>
      <c r="J908" s="10">
        <v>0</v>
      </c>
      <c r="K908" s="10">
        <v>0</v>
      </c>
      <c r="L908" s="15">
        <v>0</v>
      </c>
      <c r="M908" s="10">
        <v>0</v>
      </c>
      <c r="N908" s="10">
        <v>0</v>
      </c>
      <c r="O908" s="10">
        <v>0</v>
      </c>
      <c r="P908" s="12" t="e">
        <f>L908-#REF!</f>
        <v>#REF!</v>
      </c>
    </row>
    <row r="909" spans="1:16" hidden="1" x14ac:dyDescent="0.25">
      <c r="A909" s="9"/>
      <c r="B909" s="9"/>
      <c r="C909" s="9"/>
      <c r="D909" s="10">
        <f t="shared" si="115"/>
        <v>0</v>
      </c>
      <c r="E909" s="10"/>
      <c r="F909" s="10"/>
      <c r="G909" s="10"/>
      <c r="H909" s="10"/>
      <c r="I909" s="10"/>
      <c r="J909" s="10"/>
      <c r="K909" s="10"/>
      <c r="L909" s="15"/>
      <c r="M909" s="10"/>
      <c r="N909" s="10"/>
      <c r="O909" s="10"/>
      <c r="P909" s="12" t="e">
        <f>L909-#REF!</f>
        <v>#REF!</v>
      </c>
    </row>
    <row r="910" spans="1:16" x14ac:dyDescent="0.25">
      <c r="A910" s="71" t="s">
        <v>135</v>
      </c>
      <c r="B910" s="71" t="s">
        <v>13</v>
      </c>
      <c r="C910" s="9" t="s">
        <v>6</v>
      </c>
      <c r="D910" s="10">
        <f t="shared" si="115"/>
        <v>1000</v>
      </c>
      <c r="E910" s="10">
        <v>0</v>
      </c>
      <c r="F910" s="10">
        <v>0</v>
      </c>
      <c r="G910" s="10">
        <v>0</v>
      </c>
      <c r="H910" s="10">
        <v>0</v>
      </c>
      <c r="I910" s="10">
        <v>0</v>
      </c>
      <c r="J910" s="10">
        <v>0</v>
      </c>
      <c r="K910" s="10">
        <v>200</v>
      </c>
      <c r="L910" s="15">
        <v>200</v>
      </c>
      <c r="M910" s="10">
        <v>200</v>
      </c>
      <c r="N910" s="10">
        <v>200</v>
      </c>
      <c r="O910" s="10">
        <v>200</v>
      </c>
      <c r="P910" s="12" t="e">
        <f>L910-#REF!</f>
        <v>#REF!</v>
      </c>
    </row>
    <row r="911" spans="1:16" x14ac:dyDescent="0.25">
      <c r="A911" s="71"/>
      <c r="B911" s="71"/>
      <c r="C911" s="9" t="s">
        <v>7</v>
      </c>
      <c r="D911" s="10">
        <f t="shared" si="115"/>
        <v>1000</v>
      </c>
      <c r="E911" s="10">
        <v>0</v>
      </c>
      <c r="F911" s="10">
        <v>0</v>
      </c>
      <c r="G911" s="10">
        <v>0</v>
      </c>
      <c r="H911" s="10">
        <v>0</v>
      </c>
      <c r="I911" s="10">
        <v>0</v>
      </c>
      <c r="J911" s="10">
        <v>0</v>
      </c>
      <c r="K911" s="10">
        <v>200</v>
      </c>
      <c r="L911" s="15">
        <v>200</v>
      </c>
      <c r="M911" s="10">
        <v>200</v>
      </c>
      <c r="N911" s="10">
        <v>200</v>
      </c>
      <c r="O911" s="10">
        <v>200</v>
      </c>
      <c r="P911" s="12" t="e">
        <f>L911-#REF!</f>
        <v>#REF!</v>
      </c>
    </row>
    <row r="912" spans="1:16" ht="24" x14ac:dyDescent="0.25">
      <c r="A912" s="71"/>
      <c r="B912" s="71"/>
      <c r="C912" s="9" t="s">
        <v>8</v>
      </c>
      <c r="D912" s="10">
        <f t="shared" si="115"/>
        <v>0</v>
      </c>
      <c r="E912" s="10">
        <v>0</v>
      </c>
      <c r="F912" s="10">
        <v>0</v>
      </c>
      <c r="G912" s="10">
        <v>0</v>
      </c>
      <c r="H912" s="10">
        <v>0</v>
      </c>
      <c r="I912" s="10">
        <v>0</v>
      </c>
      <c r="J912" s="10">
        <v>0</v>
      </c>
      <c r="K912" s="10">
        <v>0</v>
      </c>
      <c r="L912" s="15">
        <v>0</v>
      </c>
      <c r="M912" s="10">
        <v>0</v>
      </c>
      <c r="N912" s="10">
        <v>0</v>
      </c>
      <c r="O912" s="10">
        <v>0</v>
      </c>
      <c r="P912" s="12" t="e">
        <f>L912-#REF!</f>
        <v>#REF!</v>
      </c>
    </row>
    <row r="913" spans="1:16" ht="24" x14ac:dyDescent="0.25">
      <c r="A913" s="71"/>
      <c r="B913" s="71"/>
      <c r="C913" s="9" t="s">
        <v>9</v>
      </c>
      <c r="D913" s="10">
        <f t="shared" si="115"/>
        <v>0</v>
      </c>
      <c r="E913" s="10">
        <v>0</v>
      </c>
      <c r="F913" s="10">
        <v>0</v>
      </c>
      <c r="G913" s="10">
        <v>0</v>
      </c>
      <c r="H913" s="10">
        <v>0</v>
      </c>
      <c r="I913" s="10">
        <v>0</v>
      </c>
      <c r="J913" s="10">
        <v>0</v>
      </c>
      <c r="K913" s="10">
        <v>0</v>
      </c>
      <c r="L913" s="15">
        <v>0</v>
      </c>
      <c r="M913" s="10">
        <v>0</v>
      </c>
      <c r="N913" s="10">
        <v>0</v>
      </c>
      <c r="O913" s="10">
        <v>0</v>
      </c>
      <c r="P913" s="12" t="e">
        <f>L913-#REF!</f>
        <v>#REF!</v>
      </c>
    </row>
    <row r="914" spans="1:16" ht="36" x14ac:dyDescent="0.25">
      <c r="A914" s="71"/>
      <c r="B914" s="71"/>
      <c r="C914" s="9" t="s">
        <v>10</v>
      </c>
      <c r="D914" s="10">
        <f t="shared" si="115"/>
        <v>0</v>
      </c>
      <c r="E914" s="10">
        <v>0</v>
      </c>
      <c r="F914" s="10">
        <v>0</v>
      </c>
      <c r="G914" s="10">
        <v>0</v>
      </c>
      <c r="H914" s="10">
        <v>0</v>
      </c>
      <c r="I914" s="10">
        <v>0</v>
      </c>
      <c r="J914" s="10">
        <v>0</v>
      </c>
      <c r="K914" s="10">
        <v>0</v>
      </c>
      <c r="L914" s="15">
        <v>0</v>
      </c>
      <c r="M914" s="10">
        <v>0</v>
      </c>
      <c r="N914" s="10">
        <v>0</v>
      </c>
      <c r="O914" s="10">
        <v>0</v>
      </c>
      <c r="P914" s="12" t="e">
        <f>L914-#REF!</f>
        <v>#REF!</v>
      </c>
    </row>
    <row r="915" spans="1:16" hidden="1" x14ac:dyDescent="0.25">
      <c r="A915" s="9"/>
      <c r="B915" s="9"/>
      <c r="C915" s="9"/>
      <c r="D915" s="10">
        <f t="shared" si="115"/>
        <v>0</v>
      </c>
      <c r="E915" s="10"/>
      <c r="F915" s="10"/>
      <c r="G915" s="10"/>
      <c r="H915" s="10"/>
      <c r="I915" s="10"/>
      <c r="J915" s="10"/>
      <c r="K915" s="10"/>
      <c r="L915" s="15"/>
      <c r="M915" s="10"/>
      <c r="N915" s="10"/>
      <c r="O915" s="10"/>
      <c r="P915" s="12" t="e">
        <f>L915-#REF!</f>
        <v>#REF!</v>
      </c>
    </row>
    <row r="916" spans="1:16" ht="18.75" customHeight="1" x14ac:dyDescent="0.25">
      <c r="A916" s="71" t="s">
        <v>136</v>
      </c>
      <c r="B916" s="71" t="s">
        <v>13</v>
      </c>
      <c r="C916" s="9" t="s">
        <v>6</v>
      </c>
      <c r="D916" s="10">
        <f t="shared" si="115"/>
        <v>7040.7000000000007</v>
      </c>
      <c r="E916" s="10">
        <f t="shared" ref="E916:O916" si="116">E917+E918+E919+E920</f>
        <v>0</v>
      </c>
      <c r="F916" s="10">
        <f t="shared" si="116"/>
        <v>0</v>
      </c>
      <c r="G916" s="10">
        <f t="shared" si="116"/>
        <v>0</v>
      </c>
      <c r="H916" s="10">
        <f t="shared" si="116"/>
        <v>0</v>
      </c>
      <c r="I916" s="10">
        <f t="shared" si="116"/>
        <v>0</v>
      </c>
      <c r="J916" s="10">
        <f t="shared" si="116"/>
        <v>0</v>
      </c>
      <c r="K916" s="10">
        <f t="shared" si="116"/>
        <v>0</v>
      </c>
      <c r="L916" s="15">
        <f t="shared" si="116"/>
        <v>2346.9</v>
      </c>
      <c r="M916" s="10">
        <f t="shared" si="116"/>
        <v>2346.9</v>
      </c>
      <c r="N916" s="10">
        <f>N917+N918+N919+N920</f>
        <v>2346.9</v>
      </c>
      <c r="O916" s="10">
        <f t="shared" si="116"/>
        <v>0</v>
      </c>
      <c r="P916" s="12" t="e">
        <f>L916-#REF!</f>
        <v>#REF!</v>
      </c>
    </row>
    <row r="917" spans="1:16" x14ac:dyDescent="0.25">
      <c r="A917" s="71"/>
      <c r="B917" s="71"/>
      <c r="C917" s="9" t="s">
        <v>7</v>
      </c>
      <c r="D917" s="10">
        <f t="shared" si="115"/>
        <v>140.69999999999999</v>
      </c>
      <c r="E917" s="10"/>
      <c r="F917" s="10"/>
      <c r="G917" s="10"/>
      <c r="H917" s="10">
        <v>0</v>
      </c>
      <c r="I917" s="10"/>
      <c r="J917" s="10">
        <v>0</v>
      </c>
      <c r="K917" s="10">
        <v>0</v>
      </c>
      <c r="L917" s="15">
        <v>46.9</v>
      </c>
      <c r="M917" s="10">
        <v>46.9</v>
      </c>
      <c r="N917" s="10">
        <v>46.9</v>
      </c>
      <c r="O917" s="10">
        <v>0</v>
      </c>
      <c r="P917" s="12" t="e">
        <f>L917-#REF!</f>
        <v>#REF!</v>
      </c>
    </row>
    <row r="918" spans="1:16" ht="15" customHeight="1" x14ac:dyDescent="0.25">
      <c r="A918" s="71"/>
      <c r="B918" s="71"/>
      <c r="C918" s="9" t="s">
        <v>8</v>
      </c>
      <c r="D918" s="10">
        <f t="shared" si="115"/>
        <v>6900</v>
      </c>
      <c r="E918" s="10">
        <v>0</v>
      </c>
      <c r="F918" s="10">
        <v>0</v>
      </c>
      <c r="G918" s="10">
        <v>0</v>
      </c>
      <c r="H918" s="10">
        <v>0</v>
      </c>
      <c r="I918" s="10">
        <v>0</v>
      </c>
      <c r="J918" s="10">
        <v>0</v>
      </c>
      <c r="K918" s="10">
        <v>0</v>
      </c>
      <c r="L918" s="15">
        <v>2300</v>
      </c>
      <c r="M918" s="10">
        <v>2300</v>
      </c>
      <c r="N918" s="10">
        <v>2300</v>
      </c>
      <c r="O918" s="10">
        <v>0</v>
      </c>
      <c r="P918" s="12" t="e">
        <f>L918-#REF!</f>
        <v>#REF!</v>
      </c>
    </row>
    <row r="919" spans="1:16" ht="15" customHeight="1" x14ac:dyDescent="0.25">
      <c r="A919" s="71"/>
      <c r="B919" s="71"/>
      <c r="C919" s="9" t="s">
        <v>9</v>
      </c>
      <c r="D919" s="10">
        <f t="shared" si="115"/>
        <v>0</v>
      </c>
      <c r="E919" s="10"/>
      <c r="F919" s="10"/>
      <c r="G919" s="10"/>
      <c r="H919" s="10"/>
      <c r="I919" s="10"/>
      <c r="J919" s="10"/>
      <c r="K919" s="10"/>
      <c r="L919" s="15"/>
      <c r="M919" s="10"/>
      <c r="N919" s="10"/>
      <c r="O919" s="10"/>
      <c r="P919" s="12" t="e">
        <f>L919-#REF!</f>
        <v>#REF!</v>
      </c>
    </row>
    <row r="920" spans="1:16" ht="15" customHeight="1" x14ac:dyDescent="0.25">
      <c r="A920" s="71"/>
      <c r="B920" s="71"/>
      <c r="C920" s="9" t="s">
        <v>10</v>
      </c>
      <c r="D920" s="10">
        <f t="shared" si="115"/>
        <v>0</v>
      </c>
      <c r="E920" s="10"/>
      <c r="F920" s="10"/>
      <c r="G920" s="10"/>
      <c r="H920" s="10">
        <v>0</v>
      </c>
      <c r="I920" s="10"/>
      <c r="J920" s="10"/>
      <c r="K920" s="10"/>
      <c r="L920" s="15"/>
      <c r="M920" s="10"/>
      <c r="N920" s="10"/>
      <c r="O920" s="10"/>
      <c r="P920" s="12" t="e">
        <f>L920-#REF!</f>
        <v>#REF!</v>
      </c>
    </row>
    <row r="921" spans="1:16" hidden="1" x14ac:dyDescent="0.25">
      <c r="A921" s="9"/>
      <c r="B921" s="9"/>
      <c r="C921" s="9"/>
      <c r="D921" s="10">
        <f t="shared" si="115"/>
        <v>0</v>
      </c>
      <c r="E921" s="10"/>
      <c r="F921" s="10"/>
      <c r="G921" s="10"/>
      <c r="H921" s="10"/>
      <c r="I921" s="10"/>
      <c r="J921" s="10"/>
      <c r="K921" s="10"/>
      <c r="L921" s="15"/>
      <c r="M921" s="10"/>
      <c r="N921" s="10"/>
      <c r="O921" s="10"/>
      <c r="P921" s="12" t="e">
        <f>L921-#REF!</f>
        <v>#REF!</v>
      </c>
    </row>
    <row r="922" spans="1:16" ht="18.75" customHeight="1" x14ac:dyDescent="0.25">
      <c r="A922" s="71" t="s">
        <v>137</v>
      </c>
      <c r="B922" s="71" t="s">
        <v>13</v>
      </c>
      <c r="C922" s="9" t="s">
        <v>6</v>
      </c>
      <c r="D922" s="10">
        <f t="shared" si="115"/>
        <v>2602.1999999999998</v>
      </c>
      <c r="E922" s="10">
        <f t="shared" ref="E922:O922" si="117">E923+E924+E925+E926</f>
        <v>0</v>
      </c>
      <c r="F922" s="10">
        <f t="shared" si="117"/>
        <v>0</v>
      </c>
      <c r="G922" s="10">
        <f t="shared" si="117"/>
        <v>0</v>
      </c>
      <c r="H922" s="10">
        <f t="shared" si="117"/>
        <v>0</v>
      </c>
      <c r="I922" s="10">
        <f t="shared" si="117"/>
        <v>0</v>
      </c>
      <c r="J922" s="10">
        <f t="shared" si="117"/>
        <v>0</v>
      </c>
      <c r="K922" s="10">
        <f t="shared" si="117"/>
        <v>0</v>
      </c>
      <c r="L922" s="15">
        <f t="shared" si="117"/>
        <v>867.4</v>
      </c>
      <c r="M922" s="10">
        <f t="shared" si="117"/>
        <v>867.4</v>
      </c>
      <c r="N922" s="10">
        <f t="shared" si="117"/>
        <v>867.4</v>
      </c>
      <c r="O922" s="10">
        <f t="shared" si="117"/>
        <v>0</v>
      </c>
      <c r="P922" s="12" t="e">
        <f>L922-#REF!</f>
        <v>#REF!</v>
      </c>
    </row>
    <row r="923" spans="1:16" x14ac:dyDescent="0.25">
      <c r="A923" s="71"/>
      <c r="B923" s="71"/>
      <c r="C923" s="9" t="s">
        <v>7</v>
      </c>
      <c r="D923" s="10">
        <f t="shared" si="115"/>
        <v>52.199999999999996</v>
      </c>
      <c r="E923" s="10"/>
      <c r="F923" s="10"/>
      <c r="G923" s="10"/>
      <c r="H923" s="10">
        <v>0</v>
      </c>
      <c r="I923" s="10"/>
      <c r="J923" s="10">
        <v>0</v>
      </c>
      <c r="K923" s="10">
        <v>0</v>
      </c>
      <c r="L923" s="15">
        <v>17.399999999999999</v>
      </c>
      <c r="M923" s="10">
        <v>17.399999999999999</v>
      </c>
      <c r="N923" s="10">
        <v>17.399999999999999</v>
      </c>
      <c r="O923" s="10">
        <v>0</v>
      </c>
      <c r="P923" s="12" t="e">
        <f>L923-#REF!</f>
        <v>#REF!</v>
      </c>
    </row>
    <row r="924" spans="1:16" ht="24" x14ac:dyDescent="0.25">
      <c r="A924" s="71"/>
      <c r="B924" s="71"/>
      <c r="C924" s="9" t="s">
        <v>8</v>
      </c>
      <c r="D924" s="10">
        <f t="shared" si="115"/>
        <v>2550</v>
      </c>
      <c r="E924" s="10">
        <v>0</v>
      </c>
      <c r="F924" s="10">
        <v>0</v>
      </c>
      <c r="G924" s="10">
        <v>0</v>
      </c>
      <c r="H924" s="10">
        <v>0</v>
      </c>
      <c r="I924" s="10">
        <v>0</v>
      </c>
      <c r="J924" s="10">
        <v>0</v>
      </c>
      <c r="K924" s="10">
        <v>0</v>
      </c>
      <c r="L924" s="15">
        <v>850</v>
      </c>
      <c r="M924" s="10">
        <v>850</v>
      </c>
      <c r="N924" s="10">
        <v>850</v>
      </c>
      <c r="O924" s="10">
        <v>0</v>
      </c>
      <c r="P924" s="12" t="e">
        <f>L924-#REF!</f>
        <v>#REF!</v>
      </c>
    </row>
    <row r="925" spans="1:16" ht="24" x14ac:dyDescent="0.25">
      <c r="A925" s="71"/>
      <c r="B925" s="71"/>
      <c r="C925" s="9" t="s">
        <v>9</v>
      </c>
      <c r="D925" s="10">
        <f t="shared" si="115"/>
        <v>0</v>
      </c>
      <c r="E925" s="10"/>
      <c r="F925" s="10"/>
      <c r="G925" s="10"/>
      <c r="H925" s="10"/>
      <c r="I925" s="10"/>
      <c r="J925" s="10"/>
      <c r="K925" s="10"/>
      <c r="L925" s="15"/>
      <c r="M925" s="10"/>
      <c r="N925" s="10"/>
      <c r="O925" s="10"/>
      <c r="P925" s="12" t="e">
        <f>L925-#REF!</f>
        <v>#REF!</v>
      </c>
    </row>
    <row r="926" spans="1:16" ht="36" x14ac:dyDescent="0.25">
      <c r="A926" s="71"/>
      <c r="B926" s="71"/>
      <c r="C926" s="9" t="s">
        <v>10</v>
      </c>
      <c r="D926" s="10">
        <f t="shared" si="115"/>
        <v>0</v>
      </c>
      <c r="E926" s="10"/>
      <c r="F926" s="10"/>
      <c r="G926" s="10"/>
      <c r="H926" s="10">
        <v>0</v>
      </c>
      <c r="I926" s="10"/>
      <c r="J926" s="10"/>
      <c r="K926" s="10"/>
      <c r="L926" s="15"/>
      <c r="M926" s="10"/>
      <c r="N926" s="10"/>
      <c r="O926" s="10"/>
      <c r="P926" s="12" t="e">
        <f>L926-#REF!</f>
        <v>#REF!</v>
      </c>
    </row>
    <row r="927" spans="1:16" hidden="1" x14ac:dyDescent="0.25">
      <c r="A927" s="9"/>
      <c r="B927" s="9"/>
      <c r="C927" s="9"/>
      <c r="D927" s="10">
        <f t="shared" si="115"/>
        <v>0</v>
      </c>
      <c r="E927" s="10"/>
      <c r="F927" s="10"/>
      <c r="G927" s="10"/>
      <c r="H927" s="10"/>
      <c r="I927" s="10"/>
      <c r="J927" s="10"/>
      <c r="K927" s="10"/>
      <c r="L927" s="15"/>
      <c r="M927" s="10"/>
      <c r="N927" s="10"/>
      <c r="O927" s="10"/>
      <c r="P927" s="12" t="e">
        <f>L927-#REF!</f>
        <v>#REF!</v>
      </c>
    </row>
    <row r="928" spans="1:16" x14ac:dyDescent="0.25">
      <c r="A928" s="73" t="s">
        <v>138</v>
      </c>
      <c r="B928" s="71" t="s">
        <v>13</v>
      </c>
      <c r="C928" s="9" t="s">
        <v>6</v>
      </c>
      <c r="D928" s="10">
        <f t="shared" si="115"/>
        <v>96247.200000000012</v>
      </c>
      <c r="E928" s="10">
        <v>7318</v>
      </c>
      <c r="F928" s="10">
        <v>10202.700000000001</v>
      </c>
      <c r="G928" s="10">
        <v>8947.7999999999993</v>
      </c>
      <c r="H928" s="10">
        <v>8700</v>
      </c>
      <c r="I928" s="10">
        <v>8510.2999999999993</v>
      </c>
      <c r="J928" s="10">
        <v>10000</v>
      </c>
      <c r="K928" s="10">
        <v>2568.4</v>
      </c>
      <c r="L928" s="15">
        <v>10000</v>
      </c>
      <c r="M928" s="10">
        <v>10000</v>
      </c>
      <c r="N928" s="10">
        <v>10000</v>
      </c>
      <c r="O928" s="10">
        <v>10000</v>
      </c>
      <c r="P928" s="12" t="e">
        <f>L928-#REF!</f>
        <v>#REF!</v>
      </c>
    </row>
    <row r="929" spans="1:16" x14ac:dyDescent="0.25">
      <c r="A929" s="73"/>
      <c r="B929" s="71"/>
      <c r="C929" s="9" t="s">
        <v>7</v>
      </c>
      <c r="D929" s="10">
        <f t="shared" si="115"/>
        <v>96247.200000000012</v>
      </c>
      <c r="E929" s="10">
        <v>7318</v>
      </c>
      <c r="F929" s="10">
        <v>10202.700000000001</v>
      </c>
      <c r="G929" s="10">
        <v>8947.7999999999993</v>
      </c>
      <c r="H929" s="10">
        <v>8700</v>
      </c>
      <c r="I929" s="10">
        <v>8510.2999999999993</v>
      </c>
      <c r="J929" s="10">
        <v>10000</v>
      </c>
      <c r="K929" s="10">
        <v>2568.4</v>
      </c>
      <c r="L929" s="15">
        <v>10000</v>
      </c>
      <c r="M929" s="10">
        <v>10000</v>
      </c>
      <c r="N929" s="10">
        <v>10000</v>
      </c>
      <c r="O929" s="10">
        <v>10000</v>
      </c>
      <c r="P929" s="12" t="e">
        <f>L929-#REF!</f>
        <v>#REF!</v>
      </c>
    </row>
    <row r="930" spans="1:16" ht="24" x14ac:dyDescent="0.25">
      <c r="A930" s="73"/>
      <c r="B930" s="71"/>
      <c r="C930" s="9" t="s">
        <v>8</v>
      </c>
      <c r="D930" s="10">
        <f t="shared" si="115"/>
        <v>0</v>
      </c>
      <c r="E930" s="10">
        <v>0</v>
      </c>
      <c r="F930" s="10">
        <v>0</v>
      </c>
      <c r="G930" s="10">
        <v>0</v>
      </c>
      <c r="H930" s="10">
        <v>0</v>
      </c>
      <c r="I930" s="10">
        <v>0</v>
      </c>
      <c r="J930" s="10">
        <v>0</v>
      </c>
      <c r="K930" s="10">
        <v>0</v>
      </c>
      <c r="L930" s="15">
        <v>0</v>
      </c>
      <c r="M930" s="10">
        <v>0</v>
      </c>
      <c r="N930" s="10">
        <v>0</v>
      </c>
      <c r="O930" s="10">
        <v>0</v>
      </c>
      <c r="P930" s="12" t="e">
        <f>L930-#REF!</f>
        <v>#REF!</v>
      </c>
    </row>
    <row r="931" spans="1:16" ht="24" x14ac:dyDescent="0.25">
      <c r="A931" s="73"/>
      <c r="B931" s="71"/>
      <c r="C931" s="9" t="s">
        <v>9</v>
      </c>
      <c r="D931" s="10">
        <f t="shared" si="115"/>
        <v>0</v>
      </c>
      <c r="E931" s="10">
        <v>0</v>
      </c>
      <c r="F931" s="10">
        <v>0</v>
      </c>
      <c r="G931" s="10">
        <v>0</v>
      </c>
      <c r="H931" s="10">
        <v>0</v>
      </c>
      <c r="I931" s="10">
        <v>0</v>
      </c>
      <c r="J931" s="10">
        <v>0</v>
      </c>
      <c r="K931" s="10">
        <v>0</v>
      </c>
      <c r="L931" s="15">
        <v>0</v>
      </c>
      <c r="M931" s="10">
        <v>0</v>
      </c>
      <c r="N931" s="10">
        <v>0</v>
      </c>
      <c r="O931" s="10">
        <v>0</v>
      </c>
      <c r="P931" s="12" t="e">
        <f>L931-#REF!</f>
        <v>#REF!</v>
      </c>
    </row>
    <row r="932" spans="1:16" ht="36" x14ac:dyDescent="0.25">
      <c r="A932" s="73"/>
      <c r="B932" s="71"/>
      <c r="C932" s="9" t="s">
        <v>10</v>
      </c>
      <c r="D932" s="10">
        <f t="shared" si="115"/>
        <v>0</v>
      </c>
      <c r="E932" s="10">
        <v>0</v>
      </c>
      <c r="F932" s="10">
        <v>0</v>
      </c>
      <c r="G932" s="10">
        <v>0</v>
      </c>
      <c r="H932" s="10">
        <v>0</v>
      </c>
      <c r="I932" s="10">
        <v>0</v>
      </c>
      <c r="J932" s="10">
        <v>0</v>
      </c>
      <c r="K932" s="10">
        <v>0</v>
      </c>
      <c r="L932" s="15">
        <v>0</v>
      </c>
      <c r="M932" s="10">
        <v>0</v>
      </c>
      <c r="N932" s="10">
        <v>0</v>
      </c>
      <c r="O932" s="10">
        <v>0</v>
      </c>
      <c r="P932" s="12" t="e">
        <f>L932-#REF!</f>
        <v>#REF!</v>
      </c>
    </row>
    <row r="933" spans="1:16" x14ac:dyDescent="0.25">
      <c r="A933" s="11"/>
      <c r="B933" s="9"/>
      <c r="C933" s="9"/>
      <c r="D933" s="10">
        <f t="shared" si="115"/>
        <v>0</v>
      </c>
      <c r="E933" s="10"/>
      <c r="F933" s="10"/>
      <c r="G933" s="10"/>
      <c r="H933" s="10"/>
      <c r="I933" s="10"/>
      <c r="J933" s="10"/>
      <c r="K933" s="10"/>
      <c r="L933" s="15"/>
      <c r="M933" s="10"/>
      <c r="N933" s="10"/>
      <c r="O933" s="10"/>
      <c r="P933" s="12" t="e">
        <f>L933-#REF!</f>
        <v>#REF!</v>
      </c>
    </row>
    <row r="934" spans="1:16" x14ac:dyDescent="0.25">
      <c r="A934" s="71" t="s">
        <v>139</v>
      </c>
      <c r="B934" s="71" t="s">
        <v>13</v>
      </c>
      <c r="C934" s="9" t="s">
        <v>6</v>
      </c>
      <c r="D934" s="10">
        <f t="shared" si="115"/>
        <v>96247.200000000012</v>
      </c>
      <c r="E934" s="10">
        <v>7318</v>
      </c>
      <c r="F934" s="10">
        <v>10202.700000000001</v>
      </c>
      <c r="G934" s="10">
        <v>8947.7999999999993</v>
      </c>
      <c r="H934" s="10">
        <v>8700</v>
      </c>
      <c r="I934" s="10">
        <v>8510.2999999999993</v>
      </c>
      <c r="J934" s="10">
        <v>10000</v>
      </c>
      <c r="K934" s="10">
        <v>2568.4</v>
      </c>
      <c r="L934" s="15">
        <v>10000</v>
      </c>
      <c r="M934" s="10">
        <v>10000</v>
      </c>
      <c r="N934" s="10">
        <v>10000</v>
      </c>
      <c r="O934" s="10">
        <v>10000</v>
      </c>
      <c r="P934" s="12" t="e">
        <f>L934-#REF!</f>
        <v>#REF!</v>
      </c>
    </row>
    <row r="935" spans="1:16" x14ac:dyDescent="0.25">
      <c r="A935" s="71"/>
      <c r="B935" s="71"/>
      <c r="C935" s="9" t="s">
        <v>7</v>
      </c>
      <c r="D935" s="10">
        <f t="shared" si="115"/>
        <v>96247.200000000012</v>
      </c>
      <c r="E935" s="10">
        <v>7318</v>
      </c>
      <c r="F935" s="10">
        <v>10202.700000000001</v>
      </c>
      <c r="G935" s="10">
        <v>8947.7999999999993</v>
      </c>
      <c r="H935" s="10">
        <v>8700</v>
      </c>
      <c r="I935" s="10">
        <v>8510.2999999999993</v>
      </c>
      <c r="J935" s="10">
        <v>10000</v>
      </c>
      <c r="K935" s="10">
        <v>2568.4</v>
      </c>
      <c r="L935" s="15">
        <v>10000</v>
      </c>
      <c r="M935" s="10">
        <v>10000</v>
      </c>
      <c r="N935" s="10">
        <v>10000</v>
      </c>
      <c r="O935" s="10">
        <v>10000</v>
      </c>
      <c r="P935" s="12" t="e">
        <f>L935-#REF!</f>
        <v>#REF!</v>
      </c>
    </row>
    <row r="936" spans="1:16" ht="24" x14ac:dyDescent="0.25">
      <c r="A936" s="71"/>
      <c r="B936" s="71"/>
      <c r="C936" s="9" t="s">
        <v>8</v>
      </c>
      <c r="D936" s="10">
        <f t="shared" si="115"/>
        <v>0</v>
      </c>
      <c r="E936" s="10">
        <v>0</v>
      </c>
      <c r="F936" s="10">
        <v>0</v>
      </c>
      <c r="G936" s="10">
        <v>0</v>
      </c>
      <c r="H936" s="10">
        <v>0</v>
      </c>
      <c r="I936" s="10">
        <v>0</v>
      </c>
      <c r="J936" s="10">
        <v>0</v>
      </c>
      <c r="K936" s="10">
        <v>0</v>
      </c>
      <c r="L936" s="15">
        <v>0</v>
      </c>
      <c r="M936" s="10">
        <v>0</v>
      </c>
      <c r="N936" s="10">
        <v>0</v>
      </c>
      <c r="O936" s="10">
        <v>0</v>
      </c>
      <c r="P936" s="12" t="e">
        <f>L936-#REF!</f>
        <v>#REF!</v>
      </c>
    </row>
    <row r="937" spans="1:16" ht="24" x14ac:dyDescent="0.25">
      <c r="A937" s="71"/>
      <c r="B937" s="71"/>
      <c r="C937" s="9" t="s">
        <v>9</v>
      </c>
      <c r="D937" s="10">
        <f t="shared" si="115"/>
        <v>0</v>
      </c>
      <c r="E937" s="10">
        <v>0</v>
      </c>
      <c r="F937" s="10">
        <v>0</v>
      </c>
      <c r="G937" s="10">
        <v>0</v>
      </c>
      <c r="H937" s="10">
        <v>0</v>
      </c>
      <c r="I937" s="10">
        <v>0</v>
      </c>
      <c r="J937" s="10">
        <v>0</v>
      </c>
      <c r="K937" s="10">
        <v>0</v>
      </c>
      <c r="L937" s="15">
        <v>0</v>
      </c>
      <c r="M937" s="10">
        <v>0</v>
      </c>
      <c r="N937" s="10">
        <v>0</v>
      </c>
      <c r="O937" s="10">
        <v>0</v>
      </c>
      <c r="P937" s="12" t="e">
        <f>L937-#REF!</f>
        <v>#REF!</v>
      </c>
    </row>
    <row r="938" spans="1:16" ht="36" x14ac:dyDescent="0.25">
      <c r="A938" s="71"/>
      <c r="B938" s="71"/>
      <c r="C938" s="9" t="s">
        <v>10</v>
      </c>
      <c r="D938" s="10">
        <f t="shared" si="115"/>
        <v>0</v>
      </c>
      <c r="E938" s="10">
        <v>0</v>
      </c>
      <c r="F938" s="10">
        <v>0</v>
      </c>
      <c r="G938" s="10">
        <v>0</v>
      </c>
      <c r="H938" s="10">
        <v>0</v>
      </c>
      <c r="I938" s="10">
        <v>0</v>
      </c>
      <c r="J938" s="10">
        <v>0</v>
      </c>
      <c r="K938" s="10">
        <v>0</v>
      </c>
      <c r="L938" s="15">
        <v>0</v>
      </c>
      <c r="M938" s="10">
        <v>0</v>
      </c>
      <c r="N938" s="10">
        <v>0</v>
      </c>
      <c r="O938" s="10">
        <v>0</v>
      </c>
      <c r="P938" s="12" t="e">
        <f>L938-#REF!</f>
        <v>#REF!</v>
      </c>
    </row>
    <row r="939" spans="1:16" x14ac:dyDescent="0.25">
      <c r="A939" s="9"/>
      <c r="B939" s="9"/>
      <c r="C939" s="9"/>
      <c r="D939" s="10">
        <f t="shared" si="115"/>
        <v>0</v>
      </c>
      <c r="E939" s="10"/>
      <c r="F939" s="10"/>
      <c r="G939" s="10"/>
      <c r="H939" s="10"/>
      <c r="I939" s="10"/>
      <c r="J939" s="10"/>
      <c r="K939" s="10"/>
      <c r="L939" s="15"/>
      <c r="M939" s="10"/>
      <c r="N939" s="10"/>
      <c r="O939" s="10"/>
      <c r="P939" s="12" t="e">
        <f>L939-#REF!</f>
        <v>#REF!</v>
      </c>
    </row>
    <row r="940" spans="1:16" x14ac:dyDescent="0.25">
      <c r="A940" s="73" t="s">
        <v>140</v>
      </c>
      <c r="B940" s="71"/>
      <c r="C940" s="9" t="s">
        <v>6</v>
      </c>
      <c r="D940" s="10">
        <f t="shared" si="115"/>
        <v>25979.600000000002</v>
      </c>
      <c r="E940" s="10">
        <f>SUM(E941:E944)</f>
        <v>819.4</v>
      </c>
      <c r="F940" s="10">
        <f t="shared" ref="F940:O940" si="118">SUM(F941:F944)</f>
        <v>715.6</v>
      </c>
      <c r="G940" s="10">
        <f t="shared" si="118"/>
        <v>837.5</v>
      </c>
      <c r="H940" s="10">
        <f t="shared" si="118"/>
        <v>11315.9</v>
      </c>
      <c r="I940" s="10">
        <f t="shared" si="118"/>
        <v>5225.5</v>
      </c>
      <c r="J940" s="10">
        <f t="shared" si="118"/>
        <v>2679.5</v>
      </c>
      <c r="K940" s="10">
        <f t="shared" si="118"/>
        <v>2458.9</v>
      </c>
      <c r="L940" s="15">
        <f t="shared" si="118"/>
        <v>1927.3</v>
      </c>
      <c r="M940" s="10">
        <f t="shared" si="118"/>
        <v>0</v>
      </c>
      <c r="N940" s="10">
        <f t="shared" si="118"/>
        <v>0</v>
      </c>
      <c r="O940" s="10">
        <f t="shared" si="118"/>
        <v>0</v>
      </c>
      <c r="P940" s="12" t="e">
        <f>L940-#REF!</f>
        <v>#REF!</v>
      </c>
    </row>
    <row r="941" spans="1:16" x14ac:dyDescent="0.25">
      <c r="A941" s="73"/>
      <c r="B941" s="71"/>
      <c r="C941" s="9" t="s">
        <v>7</v>
      </c>
      <c r="D941" s="10">
        <f t="shared" si="115"/>
        <v>5897.8000000000011</v>
      </c>
      <c r="E941" s="10">
        <v>300</v>
      </c>
      <c r="F941" s="10">
        <v>52.8</v>
      </c>
      <c r="G941" s="10">
        <v>140</v>
      </c>
      <c r="H941" s="10">
        <v>1810.6</v>
      </c>
      <c r="I941" s="10">
        <v>2799.8</v>
      </c>
      <c r="J941" s="10">
        <v>312.10000000000002</v>
      </c>
      <c r="K941" s="10">
        <v>270.5</v>
      </c>
      <c r="L941" s="15">
        <v>212</v>
      </c>
      <c r="M941" s="10">
        <v>0</v>
      </c>
      <c r="N941" s="10">
        <v>0</v>
      </c>
      <c r="O941" s="10">
        <v>0</v>
      </c>
      <c r="P941" s="12" t="e">
        <f>L941-#REF!</f>
        <v>#REF!</v>
      </c>
    </row>
    <row r="942" spans="1:16" ht="24" x14ac:dyDescent="0.25">
      <c r="A942" s="73"/>
      <c r="B942" s="71"/>
      <c r="C942" s="9" t="s">
        <v>8</v>
      </c>
      <c r="D942" s="10">
        <f t="shared" si="115"/>
        <v>18521.8</v>
      </c>
      <c r="E942" s="10">
        <v>179.4</v>
      </c>
      <c r="F942" s="10">
        <v>59.8</v>
      </c>
      <c r="G942" s="10">
        <v>80.5</v>
      </c>
      <c r="H942" s="10">
        <v>9505.2999999999993</v>
      </c>
      <c r="I942" s="10">
        <v>2425.6999999999998</v>
      </c>
      <c r="J942" s="10">
        <v>2367.4</v>
      </c>
      <c r="K942" s="10">
        <v>2188.4</v>
      </c>
      <c r="L942" s="15">
        <v>1715.3</v>
      </c>
      <c r="M942" s="10">
        <v>0</v>
      </c>
      <c r="N942" s="10">
        <v>0</v>
      </c>
      <c r="O942" s="10">
        <v>0</v>
      </c>
      <c r="P942" s="12" t="e">
        <f>L942-#REF!</f>
        <v>#REF!</v>
      </c>
    </row>
    <row r="943" spans="1:16" ht="24" x14ac:dyDescent="0.25">
      <c r="A943" s="73"/>
      <c r="B943" s="71"/>
      <c r="C943" s="9" t="s">
        <v>9</v>
      </c>
      <c r="D943" s="10">
        <f t="shared" si="115"/>
        <v>0</v>
      </c>
      <c r="E943" s="10">
        <v>0</v>
      </c>
      <c r="F943" s="10">
        <v>0</v>
      </c>
      <c r="G943" s="10">
        <v>0</v>
      </c>
      <c r="H943" s="10">
        <v>0</v>
      </c>
      <c r="I943" s="10">
        <v>0</v>
      </c>
      <c r="J943" s="10">
        <v>0</v>
      </c>
      <c r="K943" s="10">
        <v>0</v>
      </c>
      <c r="L943" s="15">
        <v>0</v>
      </c>
      <c r="M943" s="10">
        <v>0</v>
      </c>
      <c r="N943" s="10">
        <v>0</v>
      </c>
      <c r="O943" s="10">
        <v>0</v>
      </c>
      <c r="P943" s="12" t="e">
        <f>L943-#REF!</f>
        <v>#REF!</v>
      </c>
    </row>
    <row r="944" spans="1:16" ht="36" x14ac:dyDescent="0.25">
      <c r="A944" s="73"/>
      <c r="B944" s="71"/>
      <c r="C944" s="9" t="s">
        <v>10</v>
      </c>
      <c r="D944" s="10">
        <f t="shared" ref="D944:D1007" si="119">SUM(E944:O944)</f>
        <v>1560</v>
      </c>
      <c r="E944" s="10">
        <v>340</v>
      </c>
      <c r="F944" s="10">
        <v>603</v>
      </c>
      <c r="G944" s="10">
        <v>617</v>
      </c>
      <c r="H944" s="10">
        <v>0</v>
      </c>
      <c r="I944" s="10">
        <v>0</v>
      </c>
      <c r="J944" s="10">
        <v>0</v>
      </c>
      <c r="K944" s="10">
        <v>0</v>
      </c>
      <c r="L944" s="15">
        <v>0</v>
      </c>
      <c r="M944" s="10">
        <v>0</v>
      </c>
      <c r="N944" s="10">
        <v>0</v>
      </c>
      <c r="O944" s="10">
        <v>0</v>
      </c>
      <c r="P944" s="12" t="e">
        <f>L944-#REF!</f>
        <v>#REF!</v>
      </c>
    </row>
    <row r="945" spans="1:16" x14ac:dyDescent="0.25">
      <c r="A945" s="11"/>
      <c r="B945" s="9"/>
      <c r="C945" s="9"/>
      <c r="D945" s="10">
        <f t="shared" si="119"/>
        <v>0</v>
      </c>
      <c r="E945" s="10"/>
      <c r="F945" s="10"/>
      <c r="G945" s="10"/>
      <c r="H945" s="10"/>
      <c r="I945" s="10"/>
      <c r="J945" s="10"/>
      <c r="K945" s="10"/>
      <c r="L945" s="15"/>
      <c r="M945" s="10"/>
      <c r="N945" s="10"/>
      <c r="O945" s="10"/>
      <c r="P945" s="12" t="e">
        <f>L945-#REF!</f>
        <v>#REF!</v>
      </c>
    </row>
    <row r="946" spans="1:16" x14ac:dyDescent="0.25">
      <c r="A946" s="71" t="s">
        <v>141</v>
      </c>
      <c r="B946" s="71" t="s">
        <v>142</v>
      </c>
      <c r="C946" s="9" t="s">
        <v>6</v>
      </c>
      <c r="D946" s="10">
        <f t="shared" si="119"/>
        <v>2873.3</v>
      </c>
      <c r="E946" s="10">
        <f>SUM(E947:E950)</f>
        <v>60</v>
      </c>
      <c r="F946" s="10">
        <f t="shared" ref="F946:O946" si="120">SUM(F947:F950)</f>
        <v>0</v>
      </c>
      <c r="G946" s="10">
        <f t="shared" si="120"/>
        <v>0</v>
      </c>
      <c r="H946" s="10">
        <f t="shared" si="120"/>
        <v>1547.6</v>
      </c>
      <c r="I946" s="10">
        <f t="shared" si="120"/>
        <v>300</v>
      </c>
      <c r="J946" s="10">
        <f t="shared" si="120"/>
        <v>329.5</v>
      </c>
      <c r="K946" s="10">
        <f t="shared" si="120"/>
        <v>308.89999999999998</v>
      </c>
      <c r="L946" s="15">
        <f t="shared" si="120"/>
        <v>327.3</v>
      </c>
      <c r="M946" s="10">
        <f t="shared" si="120"/>
        <v>0</v>
      </c>
      <c r="N946" s="10">
        <f t="shared" si="120"/>
        <v>0</v>
      </c>
      <c r="O946" s="10">
        <f t="shared" si="120"/>
        <v>0</v>
      </c>
      <c r="P946" s="12" t="e">
        <f>L946-#REF!</f>
        <v>#REF!</v>
      </c>
    </row>
    <row r="947" spans="1:16" x14ac:dyDescent="0.25">
      <c r="A947" s="71"/>
      <c r="B947" s="71"/>
      <c r="C947" s="9" t="s">
        <v>7</v>
      </c>
      <c r="D947" s="10">
        <f t="shared" si="119"/>
        <v>449</v>
      </c>
      <c r="E947" s="10">
        <v>60</v>
      </c>
      <c r="F947" s="10">
        <v>0</v>
      </c>
      <c r="G947" s="10">
        <v>0</v>
      </c>
      <c r="H947" s="10">
        <v>247.6</v>
      </c>
      <c r="I947" s="10">
        <v>33</v>
      </c>
      <c r="J947" s="10">
        <v>38.4</v>
      </c>
      <c r="K947" s="10">
        <v>34</v>
      </c>
      <c r="L947" s="15">
        <v>36</v>
      </c>
      <c r="M947" s="10">
        <v>0</v>
      </c>
      <c r="N947" s="10">
        <v>0</v>
      </c>
      <c r="O947" s="10">
        <v>0</v>
      </c>
      <c r="P947" s="12" t="e">
        <f>L947-#REF!</f>
        <v>#REF!</v>
      </c>
    </row>
    <row r="948" spans="1:16" ht="24" x14ac:dyDescent="0.25">
      <c r="A948" s="71"/>
      <c r="B948" s="71"/>
      <c r="C948" s="9" t="s">
        <v>8</v>
      </c>
      <c r="D948" s="10">
        <f t="shared" si="119"/>
        <v>2424.3000000000002</v>
      </c>
      <c r="E948" s="10">
        <v>0</v>
      </c>
      <c r="F948" s="10">
        <v>0</v>
      </c>
      <c r="G948" s="10">
        <v>0</v>
      </c>
      <c r="H948" s="10">
        <v>1300</v>
      </c>
      <c r="I948" s="10">
        <v>267</v>
      </c>
      <c r="J948" s="10">
        <v>291.10000000000002</v>
      </c>
      <c r="K948" s="10">
        <v>274.89999999999998</v>
      </c>
      <c r="L948" s="15">
        <v>291.3</v>
      </c>
      <c r="M948" s="10">
        <v>0</v>
      </c>
      <c r="N948" s="10">
        <v>0</v>
      </c>
      <c r="O948" s="10">
        <v>0</v>
      </c>
      <c r="P948" s="12" t="e">
        <f>L948-#REF!</f>
        <v>#REF!</v>
      </c>
    </row>
    <row r="949" spans="1:16" ht="24" x14ac:dyDescent="0.25">
      <c r="A949" s="71"/>
      <c r="B949" s="71"/>
      <c r="C949" s="9" t="s">
        <v>9</v>
      </c>
      <c r="D949" s="10">
        <f t="shared" si="119"/>
        <v>0</v>
      </c>
      <c r="E949" s="10">
        <v>0</v>
      </c>
      <c r="F949" s="10">
        <v>0</v>
      </c>
      <c r="G949" s="10">
        <v>0</v>
      </c>
      <c r="H949" s="10">
        <v>0</v>
      </c>
      <c r="I949" s="10">
        <v>0</v>
      </c>
      <c r="J949" s="10">
        <v>0</v>
      </c>
      <c r="K949" s="10">
        <v>0</v>
      </c>
      <c r="L949" s="15">
        <v>0</v>
      </c>
      <c r="M949" s="10">
        <v>0</v>
      </c>
      <c r="N949" s="10">
        <v>0</v>
      </c>
      <c r="O949" s="10">
        <v>0</v>
      </c>
      <c r="P949" s="12" t="e">
        <f>L949-#REF!</f>
        <v>#REF!</v>
      </c>
    </row>
    <row r="950" spans="1:16" ht="90" customHeight="1" x14ac:dyDescent="0.25">
      <c r="A950" s="71"/>
      <c r="B950" s="71"/>
      <c r="C950" s="9" t="s">
        <v>10</v>
      </c>
      <c r="D950" s="10">
        <f t="shared" si="119"/>
        <v>0</v>
      </c>
      <c r="E950" s="10">
        <v>0</v>
      </c>
      <c r="F950" s="10">
        <v>0</v>
      </c>
      <c r="G950" s="10">
        <v>0</v>
      </c>
      <c r="H950" s="10">
        <v>0</v>
      </c>
      <c r="I950" s="10">
        <v>0</v>
      </c>
      <c r="J950" s="10">
        <v>0</v>
      </c>
      <c r="K950" s="10">
        <v>0</v>
      </c>
      <c r="L950" s="15">
        <v>0</v>
      </c>
      <c r="M950" s="10">
        <v>0</v>
      </c>
      <c r="N950" s="10">
        <v>0</v>
      </c>
      <c r="O950" s="10">
        <v>0</v>
      </c>
      <c r="P950" s="12" t="e">
        <f>L950-#REF!</f>
        <v>#REF!</v>
      </c>
    </row>
    <row r="951" spans="1:16" x14ac:dyDescent="0.25">
      <c r="A951" s="9"/>
      <c r="B951" s="9"/>
      <c r="C951" s="9"/>
      <c r="D951" s="10">
        <f t="shared" si="119"/>
        <v>0</v>
      </c>
      <c r="E951" s="10"/>
      <c r="F951" s="10"/>
      <c r="G951" s="10"/>
      <c r="H951" s="10"/>
      <c r="I951" s="10"/>
      <c r="J951" s="10"/>
      <c r="K951" s="10"/>
      <c r="L951" s="15"/>
      <c r="M951" s="10"/>
      <c r="N951" s="10"/>
      <c r="O951" s="10"/>
      <c r="P951" s="12" t="e">
        <f>L951-#REF!</f>
        <v>#REF!</v>
      </c>
    </row>
    <row r="952" spans="1:16" x14ac:dyDescent="0.25">
      <c r="A952" s="71" t="s">
        <v>143</v>
      </c>
      <c r="B952" s="71" t="s">
        <v>144</v>
      </c>
      <c r="C952" s="9" t="s">
        <v>6</v>
      </c>
      <c r="D952" s="10">
        <f t="shared" si="119"/>
        <v>289.5</v>
      </c>
      <c r="E952" s="10">
        <v>105.6</v>
      </c>
      <c r="F952" s="10">
        <v>79.8</v>
      </c>
      <c r="G952" s="10">
        <v>104.1</v>
      </c>
      <c r="H952" s="10">
        <v>0</v>
      </c>
      <c r="I952" s="10">
        <v>0</v>
      </c>
      <c r="J952" s="10">
        <v>0</v>
      </c>
      <c r="K952" s="10">
        <v>0</v>
      </c>
      <c r="L952" s="15">
        <v>0</v>
      </c>
      <c r="M952" s="10">
        <v>0</v>
      </c>
      <c r="N952" s="10">
        <v>0</v>
      </c>
      <c r="O952" s="10">
        <v>0</v>
      </c>
      <c r="P952" s="12" t="e">
        <f>L952-#REF!</f>
        <v>#REF!</v>
      </c>
    </row>
    <row r="953" spans="1:16" x14ac:dyDescent="0.25">
      <c r="A953" s="71"/>
      <c r="B953" s="71"/>
      <c r="C953" s="9" t="s">
        <v>7</v>
      </c>
      <c r="D953" s="10">
        <f t="shared" si="119"/>
        <v>140</v>
      </c>
      <c r="E953" s="10">
        <v>35</v>
      </c>
      <c r="F953" s="10">
        <v>35</v>
      </c>
      <c r="G953" s="10">
        <v>70</v>
      </c>
      <c r="H953" s="10">
        <v>0</v>
      </c>
      <c r="I953" s="10">
        <v>0</v>
      </c>
      <c r="J953" s="10">
        <v>0</v>
      </c>
      <c r="K953" s="10">
        <v>0</v>
      </c>
      <c r="L953" s="15">
        <v>0</v>
      </c>
      <c r="M953" s="10">
        <v>0</v>
      </c>
      <c r="N953" s="10">
        <v>0</v>
      </c>
      <c r="O953" s="10">
        <v>0</v>
      </c>
      <c r="P953" s="12" t="e">
        <f>L953-#REF!</f>
        <v>#REF!</v>
      </c>
    </row>
    <row r="954" spans="1:16" ht="24" x14ac:dyDescent="0.25">
      <c r="A954" s="71"/>
      <c r="B954" s="71"/>
      <c r="C954" s="9" t="s">
        <v>8</v>
      </c>
      <c r="D954" s="10">
        <f t="shared" si="119"/>
        <v>149.5</v>
      </c>
      <c r="E954" s="10">
        <v>70.599999999999994</v>
      </c>
      <c r="F954" s="10">
        <v>44.8</v>
      </c>
      <c r="G954" s="10">
        <v>34.1</v>
      </c>
      <c r="H954" s="10">
        <v>0</v>
      </c>
      <c r="I954" s="10">
        <v>0</v>
      </c>
      <c r="J954" s="10">
        <v>0</v>
      </c>
      <c r="K954" s="10">
        <v>0</v>
      </c>
      <c r="L954" s="15">
        <v>0</v>
      </c>
      <c r="M954" s="10">
        <v>0</v>
      </c>
      <c r="N954" s="10">
        <v>0</v>
      </c>
      <c r="O954" s="10">
        <v>0</v>
      </c>
      <c r="P954" s="12" t="e">
        <f>L954-#REF!</f>
        <v>#REF!</v>
      </c>
    </row>
    <row r="955" spans="1:16" ht="24" x14ac:dyDescent="0.25">
      <c r="A955" s="71"/>
      <c r="B955" s="71"/>
      <c r="C955" s="9" t="s">
        <v>9</v>
      </c>
      <c r="D955" s="10">
        <f t="shared" si="119"/>
        <v>0</v>
      </c>
      <c r="E955" s="10">
        <v>0</v>
      </c>
      <c r="F955" s="10">
        <v>0</v>
      </c>
      <c r="G955" s="10">
        <v>0</v>
      </c>
      <c r="H955" s="10">
        <v>0</v>
      </c>
      <c r="I955" s="10">
        <v>0</v>
      </c>
      <c r="J955" s="10">
        <v>0</v>
      </c>
      <c r="K955" s="10">
        <v>0</v>
      </c>
      <c r="L955" s="15">
        <v>0</v>
      </c>
      <c r="M955" s="10">
        <v>0</v>
      </c>
      <c r="N955" s="10">
        <v>0</v>
      </c>
      <c r="O955" s="10">
        <v>0</v>
      </c>
      <c r="P955" s="12" t="e">
        <f>L955-#REF!</f>
        <v>#REF!</v>
      </c>
    </row>
    <row r="956" spans="1:16" ht="36" x14ac:dyDescent="0.25">
      <c r="A956" s="71"/>
      <c r="B956" s="71"/>
      <c r="C956" s="9" t="s">
        <v>10</v>
      </c>
      <c r="D956" s="10">
        <f t="shared" si="119"/>
        <v>0</v>
      </c>
      <c r="E956" s="10">
        <v>0</v>
      </c>
      <c r="F956" s="10">
        <v>0</v>
      </c>
      <c r="G956" s="10">
        <v>0</v>
      </c>
      <c r="H956" s="10">
        <v>0</v>
      </c>
      <c r="I956" s="10">
        <v>0</v>
      </c>
      <c r="J956" s="10">
        <v>0</v>
      </c>
      <c r="K956" s="10">
        <v>0</v>
      </c>
      <c r="L956" s="15">
        <v>0</v>
      </c>
      <c r="M956" s="10">
        <v>0</v>
      </c>
      <c r="N956" s="10">
        <v>0</v>
      </c>
      <c r="O956" s="10">
        <v>0</v>
      </c>
      <c r="P956" s="12" t="e">
        <f>L956-#REF!</f>
        <v>#REF!</v>
      </c>
    </row>
    <row r="957" spans="1:16" x14ac:dyDescent="0.25">
      <c r="A957" s="9"/>
      <c r="B957" s="9"/>
      <c r="C957" s="9"/>
      <c r="D957" s="10">
        <f t="shared" si="119"/>
        <v>0</v>
      </c>
      <c r="E957" s="10"/>
      <c r="F957" s="10"/>
      <c r="G957" s="10"/>
      <c r="H957" s="10"/>
      <c r="I957" s="10"/>
      <c r="J957" s="10"/>
      <c r="K957" s="10"/>
      <c r="L957" s="15"/>
      <c r="M957" s="10"/>
      <c r="N957" s="10"/>
      <c r="O957" s="10"/>
      <c r="P957" s="12" t="e">
        <f>L957-#REF!</f>
        <v>#REF!</v>
      </c>
    </row>
    <row r="958" spans="1:16" x14ac:dyDescent="0.25">
      <c r="A958" s="71" t="s">
        <v>145</v>
      </c>
      <c r="B958" s="71" t="s">
        <v>146</v>
      </c>
      <c r="C958" s="9" t="s">
        <v>6</v>
      </c>
      <c r="D958" s="10">
        <f t="shared" si="119"/>
        <v>0</v>
      </c>
      <c r="E958" s="10">
        <v>0</v>
      </c>
      <c r="F958" s="10">
        <v>0</v>
      </c>
      <c r="G958" s="10">
        <v>0</v>
      </c>
      <c r="H958" s="10">
        <v>0</v>
      </c>
      <c r="I958" s="10">
        <v>0</v>
      </c>
      <c r="J958" s="10">
        <v>0</v>
      </c>
      <c r="K958" s="10">
        <v>0</v>
      </c>
      <c r="L958" s="15">
        <v>0</v>
      </c>
      <c r="M958" s="10">
        <v>0</v>
      </c>
      <c r="N958" s="10">
        <v>0</v>
      </c>
      <c r="O958" s="10">
        <v>0</v>
      </c>
      <c r="P958" s="12" t="e">
        <f>L958-#REF!</f>
        <v>#REF!</v>
      </c>
    </row>
    <row r="959" spans="1:16" x14ac:dyDescent="0.25">
      <c r="A959" s="71"/>
      <c r="B959" s="71"/>
      <c r="C959" s="9" t="s">
        <v>7</v>
      </c>
      <c r="D959" s="10">
        <f t="shared" si="119"/>
        <v>0</v>
      </c>
      <c r="E959" s="10">
        <v>0</v>
      </c>
      <c r="F959" s="10">
        <v>0</v>
      </c>
      <c r="G959" s="10">
        <v>0</v>
      </c>
      <c r="H959" s="10">
        <v>0</v>
      </c>
      <c r="I959" s="10">
        <v>0</v>
      </c>
      <c r="J959" s="10">
        <v>0</v>
      </c>
      <c r="K959" s="10">
        <v>0</v>
      </c>
      <c r="L959" s="15">
        <v>0</v>
      </c>
      <c r="M959" s="10">
        <v>0</v>
      </c>
      <c r="N959" s="10">
        <v>0</v>
      </c>
      <c r="O959" s="10">
        <v>0</v>
      </c>
      <c r="P959" s="12" t="e">
        <f>L959-#REF!</f>
        <v>#REF!</v>
      </c>
    </row>
    <row r="960" spans="1:16" ht="24" x14ac:dyDescent="0.25">
      <c r="A960" s="71"/>
      <c r="B960" s="71"/>
      <c r="C960" s="9" t="s">
        <v>8</v>
      </c>
      <c r="D960" s="10">
        <f t="shared" si="119"/>
        <v>0</v>
      </c>
      <c r="E960" s="10">
        <v>0</v>
      </c>
      <c r="F960" s="10">
        <v>0</v>
      </c>
      <c r="G960" s="10">
        <v>0</v>
      </c>
      <c r="H960" s="10">
        <v>0</v>
      </c>
      <c r="I960" s="10">
        <v>0</v>
      </c>
      <c r="J960" s="10">
        <v>0</v>
      </c>
      <c r="K960" s="10">
        <v>0</v>
      </c>
      <c r="L960" s="15">
        <v>0</v>
      </c>
      <c r="M960" s="10">
        <v>0</v>
      </c>
      <c r="N960" s="10">
        <v>0</v>
      </c>
      <c r="O960" s="10">
        <v>0</v>
      </c>
      <c r="P960" s="12" t="e">
        <f>L960-#REF!</f>
        <v>#REF!</v>
      </c>
    </row>
    <row r="961" spans="1:16" ht="24" x14ac:dyDescent="0.25">
      <c r="A961" s="71"/>
      <c r="B961" s="71"/>
      <c r="C961" s="9" t="s">
        <v>9</v>
      </c>
      <c r="D961" s="10">
        <f t="shared" si="119"/>
        <v>0</v>
      </c>
      <c r="E961" s="10">
        <v>0</v>
      </c>
      <c r="F961" s="10">
        <v>0</v>
      </c>
      <c r="G961" s="10">
        <v>0</v>
      </c>
      <c r="H961" s="10">
        <v>0</v>
      </c>
      <c r="I961" s="10">
        <v>0</v>
      </c>
      <c r="J961" s="10">
        <v>0</v>
      </c>
      <c r="K961" s="10">
        <v>0</v>
      </c>
      <c r="L961" s="15">
        <v>0</v>
      </c>
      <c r="M961" s="10">
        <v>0</v>
      </c>
      <c r="N961" s="10">
        <v>0</v>
      </c>
      <c r="O961" s="10">
        <v>0</v>
      </c>
      <c r="P961" s="12" t="e">
        <f>L961-#REF!</f>
        <v>#REF!</v>
      </c>
    </row>
    <row r="962" spans="1:16" ht="36" x14ac:dyDescent="0.25">
      <c r="A962" s="71"/>
      <c r="B962" s="71"/>
      <c r="C962" s="9" t="s">
        <v>10</v>
      </c>
      <c r="D962" s="10">
        <f t="shared" si="119"/>
        <v>0</v>
      </c>
      <c r="E962" s="10">
        <v>0</v>
      </c>
      <c r="F962" s="10">
        <v>0</v>
      </c>
      <c r="G962" s="10">
        <v>0</v>
      </c>
      <c r="H962" s="10">
        <v>0</v>
      </c>
      <c r="I962" s="10">
        <v>0</v>
      </c>
      <c r="J962" s="10">
        <v>0</v>
      </c>
      <c r="K962" s="10">
        <v>0</v>
      </c>
      <c r="L962" s="15">
        <v>0</v>
      </c>
      <c r="M962" s="10">
        <v>0</v>
      </c>
      <c r="N962" s="10">
        <v>0</v>
      </c>
      <c r="O962" s="10">
        <v>0</v>
      </c>
      <c r="P962" s="12" t="e">
        <f>L962-#REF!</f>
        <v>#REF!</v>
      </c>
    </row>
    <row r="963" spans="1:16" x14ac:dyDescent="0.25">
      <c r="A963" s="9"/>
      <c r="B963" s="9"/>
      <c r="C963" s="9"/>
      <c r="D963" s="10">
        <f t="shared" si="119"/>
        <v>0</v>
      </c>
      <c r="E963" s="10"/>
      <c r="F963" s="10"/>
      <c r="G963" s="10"/>
      <c r="H963" s="10"/>
      <c r="I963" s="10"/>
      <c r="J963" s="10"/>
      <c r="K963" s="10"/>
      <c r="L963" s="15"/>
      <c r="M963" s="10"/>
      <c r="N963" s="10"/>
      <c r="O963" s="10"/>
      <c r="P963" s="12" t="e">
        <f>L963-#REF!</f>
        <v>#REF!</v>
      </c>
    </row>
    <row r="964" spans="1:16" x14ac:dyDescent="0.25">
      <c r="A964" s="71" t="s">
        <v>147</v>
      </c>
      <c r="B964" s="71" t="s">
        <v>148</v>
      </c>
      <c r="C964" s="9" t="s">
        <v>6</v>
      </c>
      <c r="D964" s="10">
        <f t="shared" si="119"/>
        <v>1580.5</v>
      </c>
      <c r="E964" s="10">
        <v>160</v>
      </c>
      <c r="F964" s="10">
        <v>110</v>
      </c>
      <c r="G964" s="10">
        <v>120</v>
      </c>
      <c r="H964" s="10">
        <v>1190.5</v>
      </c>
      <c r="I964" s="10">
        <v>0</v>
      </c>
      <c r="J964" s="10">
        <v>0</v>
      </c>
      <c r="K964" s="10">
        <v>0</v>
      </c>
      <c r="L964" s="15">
        <v>0</v>
      </c>
      <c r="M964" s="10">
        <v>0</v>
      </c>
      <c r="N964" s="10">
        <v>0</v>
      </c>
      <c r="O964" s="10">
        <v>0</v>
      </c>
      <c r="P964" s="12" t="e">
        <f>L964-#REF!</f>
        <v>#REF!</v>
      </c>
    </row>
    <row r="965" spans="1:16" x14ac:dyDescent="0.25">
      <c r="A965" s="71"/>
      <c r="B965" s="71"/>
      <c r="C965" s="9" t="s">
        <v>7</v>
      </c>
      <c r="D965" s="10">
        <f t="shared" si="119"/>
        <v>250.5</v>
      </c>
      <c r="E965" s="10">
        <v>60</v>
      </c>
      <c r="F965" s="10">
        <v>0</v>
      </c>
      <c r="G965" s="10">
        <v>0</v>
      </c>
      <c r="H965" s="10">
        <v>190.5</v>
      </c>
      <c r="I965" s="10">
        <v>0</v>
      </c>
      <c r="J965" s="10">
        <v>0</v>
      </c>
      <c r="K965" s="10">
        <v>0</v>
      </c>
      <c r="L965" s="15">
        <v>0</v>
      </c>
      <c r="M965" s="10">
        <v>0</v>
      </c>
      <c r="N965" s="10">
        <v>0</v>
      </c>
      <c r="O965" s="10">
        <v>0</v>
      </c>
      <c r="P965" s="12" t="e">
        <f>L965-#REF!</f>
        <v>#REF!</v>
      </c>
    </row>
    <row r="966" spans="1:16" ht="24" x14ac:dyDescent="0.25">
      <c r="A966" s="71"/>
      <c r="B966" s="71"/>
      <c r="C966" s="9" t="s">
        <v>8</v>
      </c>
      <c r="D966" s="10">
        <f t="shared" si="119"/>
        <v>1000</v>
      </c>
      <c r="E966" s="10">
        <v>0</v>
      </c>
      <c r="F966" s="10">
        <v>0</v>
      </c>
      <c r="G966" s="10">
        <v>0</v>
      </c>
      <c r="H966" s="10">
        <v>1000</v>
      </c>
      <c r="I966" s="10">
        <v>0</v>
      </c>
      <c r="J966" s="10">
        <v>0</v>
      </c>
      <c r="K966" s="10">
        <v>0</v>
      </c>
      <c r="L966" s="15">
        <v>0</v>
      </c>
      <c r="M966" s="10">
        <v>0</v>
      </c>
      <c r="N966" s="10">
        <v>0</v>
      </c>
      <c r="O966" s="10">
        <v>0</v>
      </c>
      <c r="P966" s="12" t="e">
        <f>L966-#REF!</f>
        <v>#REF!</v>
      </c>
    </row>
    <row r="967" spans="1:16" ht="24" x14ac:dyDescent="0.25">
      <c r="A967" s="71"/>
      <c r="B967" s="71"/>
      <c r="C967" s="9" t="s">
        <v>9</v>
      </c>
      <c r="D967" s="10">
        <f t="shared" si="119"/>
        <v>0</v>
      </c>
      <c r="E967" s="10">
        <v>0</v>
      </c>
      <c r="F967" s="10">
        <v>0</v>
      </c>
      <c r="G967" s="10">
        <v>0</v>
      </c>
      <c r="H967" s="10">
        <v>0</v>
      </c>
      <c r="I967" s="10">
        <v>0</v>
      </c>
      <c r="J967" s="10">
        <v>0</v>
      </c>
      <c r="K967" s="10">
        <v>0</v>
      </c>
      <c r="L967" s="15">
        <v>0</v>
      </c>
      <c r="M967" s="10">
        <v>0</v>
      </c>
      <c r="N967" s="10">
        <v>0</v>
      </c>
      <c r="O967" s="10">
        <v>0</v>
      </c>
      <c r="P967" s="12" t="e">
        <f>L967-#REF!</f>
        <v>#REF!</v>
      </c>
    </row>
    <row r="968" spans="1:16" ht="53.25" customHeight="1" x14ac:dyDescent="0.25">
      <c r="A968" s="71"/>
      <c r="B968" s="71"/>
      <c r="C968" s="9" t="s">
        <v>10</v>
      </c>
      <c r="D968" s="10">
        <f t="shared" si="119"/>
        <v>330</v>
      </c>
      <c r="E968" s="10">
        <v>100</v>
      </c>
      <c r="F968" s="10">
        <v>110</v>
      </c>
      <c r="G968" s="10">
        <v>120</v>
      </c>
      <c r="H968" s="10">
        <v>0</v>
      </c>
      <c r="I968" s="10">
        <v>0</v>
      </c>
      <c r="J968" s="10">
        <v>0</v>
      </c>
      <c r="K968" s="10">
        <v>0</v>
      </c>
      <c r="L968" s="15">
        <v>0</v>
      </c>
      <c r="M968" s="10">
        <v>0</v>
      </c>
      <c r="N968" s="10">
        <v>0</v>
      </c>
      <c r="O968" s="10">
        <v>0</v>
      </c>
      <c r="P968" s="12" t="e">
        <f>L968-#REF!</f>
        <v>#REF!</v>
      </c>
    </row>
    <row r="969" spans="1:16" x14ac:dyDescent="0.25">
      <c r="A969" s="9"/>
      <c r="B969" s="9"/>
      <c r="C969" s="9"/>
      <c r="D969" s="10">
        <f t="shared" si="119"/>
        <v>0</v>
      </c>
      <c r="E969" s="10"/>
      <c r="F969" s="10"/>
      <c r="G969" s="10"/>
      <c r="H969" s="10"/>
      <c r="I969" s="10"/>
      <c r="J969" s="10"/>
      <c r="K969" s="10"/>
      <c r="L969" s="15"/>
      <c r="M969" s="10"/>
      <c r="N969" s="10"/>
      <c r="O969" s="10"/>
      <c r="P969" s="12" t="e">
        <f>L969-#REF!</f>
        <v>#REF!</v>
      </c>
    </row>
    <row r="970" spans="1:16" x14ac:dyDescent="0.25">
      <c r="A970" s="71" t="s">
        <v>149</v>
      </c>
      <c r="B970" s="71" t="s">
        <v>150</v>
      </c>
      <c r="C970" s="9" t="s">
        <v>6</v>
      </c>
      <c r="D970" s="10">
        <f t="shared" si="119"/>
        <v>393</v>
      </c>
      <c r="E970" s="10">
        <v>203.8</v>
      </c>
      <c r="F970" s="10">
        <v>52.8</v>
      </c>
      <c r="G970" s="10">
        <v>136.4</v>
      </c>
      <c r="H970" s="10">
        <v>0</v>
      </c>
      <c r="I970" s="10">
        <v>0</v>
      </c>
      <c r="J970" s="10">
        <v>0</v>
      </c>
      <c r="K970" s="10">
        <v>0</v>
      </c>
      <c r="L970" s="15">
        <v>0</v>
      </c>
      <c r="M970" s="10">
        <v>0</v>
      </c>
      <c r="N970" s="10">
        <v>0</v>
      </c>
      <c r="O970" s="10">
        <v>0</v>
      </c>
      <c r="P970" s="12" t="e">
        <f>L970-#REF!</f>
        <v>#REF!</v>
      </c>
    </row>
    <row r="971" spans="1:16" x14ac:dyDescent="0.25">
      <c r="A971" s="71"/>
      <c r="B971" s="71"/>
      <c r="C971" s="9" t="s">
        <v>7</v>
      </c>
      <c r="D971" s="10">
        <f t="shared" si="119"/>
        <v>162.80000000000001</v>
      </c>
      <c r="E971" s="10">
        <v>75</v>
      </c>
      <c r="F971" s="10">
        <v>17.8</v>
      </c>
      <c r="G971" s="10">
        <v>70</v>
      </c>
      <c r="H971" s="10">
        <v>0</v>
      </c>
      <c r="I971" s="10">
        <v>0</v>
      </c>
      <c r="J971" s="10">
        <v>0</v>
      </c>
      <c r="K971" s="10">
        <v>0</v>
      </c>
      <c r="L971" s="15">
        <v>0</v>
      </c>
      <c r="M971" s="10">
        <v>0</v>
      </c>
      <c r="N971" s="10">
        <v>0</v>
      </c>
      <c r="O971" s="10">
        <v>0</v>
      </c>
      <c r="P971" s="12" t="e">
        <f>L971-#REF!</f>
        <v>#REF!</v>
      </c>
    </row>
    <row r="972" spans="1:16" ht="24" x14ac:dyDescent="0.25">
      <c r="A972" s="71"/>
      <c r="B972" s="71"/>
      <c r="C972" s="9" t="s">
        <v>8</v>
      </c>
      <c r="D972" s="10">
        <f t="shared" si="119"/>
        <v>170.2</v>
      </c>
      <c r="E972" s="10">
        <v>108.8</v>
      </c>
      <c r="F972" s="10">
        <v>15</v>
      </c>
      <c r="G972" s="10">
        <v>46.4</v>
      </c>
      <c r="H972" s="10">
        <v>0</v>
      </c>
      <c r="I972" s="10">
        <v>0</v>
      </c>
      <c r="J972" s="10">
        <v>0</v>
      </c>
      <c r="K972" s="10">
        <v>0</v>
      </c>
      <c r="L972" s="15">
        <v>0</v>
      </c>
      <c r="M972" s="10">
        <v>0</v>
      </c>
      <c r="N972" s="10">
        <v>0</v>
      </c>
      <c r="O972" s="10">
        <v>0</v>
      </c>
      <c r="P972" s="12" t="e">
        <f>L972-#REF!</f>
        <v>#REF!</v>
      </c>
    </row>
    <row r="973" spans="1:16" ht="24" x14ac:dyDescent="0.25">
      <c r="A973" s="71"/>
      <c r="B973" s="71"/>
      <c r="C973" s="9" t="s">
        <v>9</v>
      </c>
      <c r="D973" s="10">
        <f t="shared" si="119"/>
        <v>0</v>
      </c>
      <c r="E973" s="10">
        <v>0</v>
      </c>
      <c r="F973" s="10">
        <v>0</v>
      </c>
      <c r="G973" s="10">
        <v>0</v>
      </c>
      <c r="H973" s="10">
        <v>0</v>
      </c>
      <c r="I973" s="10">
        <v>0</v>
      </c>
      <c r="J973" s="10">
        <v>0</v>
      </c>
      <c r="K973" s="10">
        <v>0</v>
      </c>
      <c r="L973" s="15">
        <v>0</v>
      </c>
      <c r="M973" s="10">
        <v>0</v>
      </c>
      <c r="N973" s="10">
        <v>0</v>
      </c>
      <c r="O973" s="10">
        <v>0</v>
      </c>
      <c r="P973" s="12" t="e">
        <f>L973-#REF!</f>
        <v>#REF!</v>
      </c>
    </row>
    <row r="974" spans="1:16" ht="81.75" customHeight="1" x14ac:dyDescent="0.25">
      <c r="A974" s="71"/>
      <c r="B974" s="71"/>
      <c r="C974" s="9" t="s">
        <v>10</v>
      </c>
      <c r="D974" s="10">
        <f t="shared" si="119"/>
        <v>60</v>
      </c>
      <c r="E974" s="10">
        <v>20</v>
      </c>
      <c r="F974" s="10">
        <v>20</v>
      </c>
      <c r="G974" s="10">
        <v>20</v>
      </c>
      <c r="H974" s="10">
        <v>0</v>
      </c>
      <c r="I974" s="10">
        <v>0</v>
      </c>
      <c r="J974" s="10">
        <v>0</v>
      </c>
      <c r="K974" s="10">
        <v>0</v>
      </c>
      <c r="L974" s="15">
        <v>0</v>
      </c>
      <c r="M974" s="10">
        <v>0</v>
      </c>
      <c r="N974" s="10">
        <v>0</v>
      </c>
      <c r="O974" s="10">
        <v>0</v>
      </c>
      <c r="P974" s="12" t="e">
        <f>L974-#REF!</f>
        <v>#REF!</v>
      </c>
    </row>
    <row r="975" spans="1:16" x14ac:dyDescent="0.25">
      <c r="A975" s="9"/>
      <c r="B975" s="9"/>
      <c r="C975" s="9"/>
      <c r="D975" s="10">
        <f t="shared" si="119"/>
        <v>0</v>
      </c>
      <c r="E975" s="10"/>
      <c r="F975" s="10"/>
      <c r="G975" s="10"/>
      <c r="H975" s="10"/>
      <c r="I975" s="10"/>
      <c r="J975" s="10"/>
      <c r="K975" s="10"/>
      <c r="L975" s="15"/>
      <c r="M975" s="10"/>
      <c r="N975" s="10"/>
      <c r="O975" s="10"/>
      <c r="P975" s="12" t="e">
        <f>L975-#REF!</f>
        <v>#REF!</v>
      </c>
    </row>
    <row r="976" spans="1:16" x14ac:dyDescent="0.25">
      <c r="A976" s="71" t="s">
        <v>151</v>
      </c>
      <c r="B976" s="71" t="s">
        <v>152</v>
      </c>
      <c r="C976" s="9" t="s">
        <v>6</v>
      </c>
      <c r="D976" s="10">
        <f t="shared" si="119"/>
        <v>730</v>
      </c>
      <c r="E976" s="10">
        <v>280</v>
      </c>
      <c r="F976" s="10">
        <v>223</v>
      </c>
      <c r="G976" s="10">
        <v>227</v>
      </c>
      <c r="H976" s="10">
        <v>0</v>
      </c>
      <c r="I976" s="10">
        <v>0</v>
      </c>
      <c r="J976" s="10">
        <v>0</v>
      </c>
      <c r="K976" s="10">
        <v>0</v>
      </c>
      <c r="L976" s="15">
        <v>0</v>
      </c>
      <c r="M976" s="10">
        <v>0</v>
      </c>
      <c r="N976" s="10">
        <v>0</v>
      </c>
      <c r="O976" s="10">
        <v>0</v>
      </c>
      <c r="P976" s="12" t="e">
        <f>L976-#REF!</f>
        <v>#REF!</v>
      </c>
    </row>
    <row r="977" spans="1:16" x14ac:dyDescent="0.25">
      <c r="A977" s="71"/>
      <c r="B977" s="71"/>
      <c r="C977" s="9" t="s">
        <v>7</v>
      </c>
      <c r="D977" s="10">
        <f t="shared" si="119"/>
        <v>60</v>
      </c>
      <c r="E977" s="10">
        <v>60</v>
      </c>
      <c r="F977" s="10">
        <v>0</v>
      </c>
      <c r="G977" s="10">
        <v>0</v>
      </c>
      <c r="H977" s="10">
        <v>0</v>
      </c>
      <c r="I977" s="10">
        <v>0</v>
      </c>
      <c r="J977" s="10">
        <v>0</v>
      </c>
      <c r="K977" s="10">
        <v>0</v>
      </c>
      <c r="L977" s="15">
        <v>0</v>
      </c>
      <c r="M977" s="10">
        <v>0</v>
      </c>
      <c r="N977" s="10">
        <v>0</v>
      </c>
      <c r="O977" s="10">
        <v>0</v>
      </c>
      <c r="P977" s="12" t="e">
        <f>L977-#REF!</f>
        <v>#REF!</v>
      </c>
    </row>
    <row r="978" spans="1:16" ht="24" x14ac:dyDescent="0.25">
      <c r="A978" s="71"/>
      <c r="B978" s="71"/>
      <c r="C978" s="9" t="s">
        <v>8</v>
      </c>
      <c r="D978" s="10">
        <f t="shared" si="119"/>
        <v>0</v>
      </c>
      <c r="E978" s="10">
        <v>0</v>
      </c>
      <c r="F978" s="10">
        <v>0</v>
      </c>
      <c r="G978" s="10">
        <v>0</v>
      </c>
      <c r="H978" s="10">
        <v>0</v>
      </c>
      <c r="I978" s="10">
        <v>0</v>
      </c>
      <c r="J978" s="10">
        <v>0</v>
      </c>
      <c r="K978" s="10">
        <v>0</v>
      </c>
      <c r="L978" s="15">
        <v>0</v>
      </c>
      <c r="M978" s="10">
        <v>0</v>
      </c>
      <c r="N978" s="10">
        <v>0</v>
      </c>
      <c r="O978" s="10">
        <v>0</v>
      </c>
      <c r="P978" s="12" t="e">
        <f>L978-#REF!</f>
        <v>#REF!</v>
      </c>
    </row>
    <row r="979" spans="1:16" ht="24" x14ac:dyDescent="0.25">
      <c r="A979" s="71"/>
      <c r="B979" s="71"/>
      <c r="C979" s="9" t="s">
        <v>9</v>
      </c>
      <c r="D979" s="10">
        <f t="shared" si="119"/>
        <v>0</v>
      </c>
      <c r="E979" s="10">
        <v>0</v>
      </c>
      <c r="F979" s="10">
        <v>0</v>
      </c>
      <c r="G979" s="10">
        <v>0</v>
      </c>
      <c r="H979" s="10">
        <v>0</v>
      </c>
      <c r="I979" s="10">
        <v>0</v>
      </c>
      <c r="J979" s="10">
        <v>0</v>
      </c>
      <c r="K979" s="10">
        <v>0</v>
      </c>
      <c r="L979" s="15">
        <v>0</v>
      </c>
      <c r="M979" s="10">
        <v>0</v>
      </c>
      <c r="N979" s="10">
        <v>0</v>
      </c>
      <c r="O979" s="10">
        <v>0</v>
      </c>
      <c r="P979" s="12" t="e">
        <f>L979-#REF!</f>
        <v>#REF!</v>
      </c>
    </row>
    <row r="980" spans="1:16" ht="36" x14ac:dyDescent="0.25">
      <c r="A980" s="71"/>
      <c r="B980" s="71"/>
      <c r="C980" s="9" t="s">
        <v>10</v>
      </c>
      <c r="D980" s="10">
        <f t="shared" si="119"/>
        <v>670</v>
      </c>
      <c r="E980" s="10">
        <v>220</v>
      </c>
      <c r="F980" s="10">
        <v>223</v>
      </c>
      <c r="G980" s="10">
        <v>227</v>
      </c>
      <c r="H980" s="10">
        <v>0</v>
      </c>
      <c r="I980" s="10">
        <v>0</v>
      </c>
      <c r="J980" s="10">
        <v>0</v>
      </c>
      <c r="K980" s="10">
        <v>0</v>
      </c>
      <c r="L980" s="15">
        <v>0</v>
      </c>
      <c r="M980" s="10">
        <v>0</v>
      </c>
      <c r="N980" s="10">
        <v>0</v>
      </c>
      <c r="O980" s="10">
        <v>0</v>
      </c>
      <c r="P980" s="12" t="e">
        <f>L980-#REF!</f>
        <v>#REF!</v>
      </c>
    </row>
    <row r="981" spans="1:16" x14ac:dyDescent="0.25">
      <c r="A981" s="9"/>
      <c r="B981" s="9"/>
      <c r="C981" s="9"/>
      <c r="D981" s="10">
        <f t="shared" si="119"/>
        <v>0</v>
      </c>
      <c r="E981" s="10"/>
      <c r="F981" s="10"/>
      <c r="G981" s="10"/>
      <c r="H981" s="10"/>
      <c r="I981" s="10"/>
      <c r="J981" s="10"/>
      <c r="K981" s="10"/>
      <c r="L981" s="15"/>
      <c r="M981" s="10"/>
      <c r="N981" s="10"/>
      <c r="O981" s="10"/>
      <c r="P981" s="12" t="e">
        <f>L981-#REF!</f>
        <v>#REF!</v>
      </c>
    </row>
    <row r="982" spans="1:16" x14ac:dyDescent="0.25">
      <c r="A982" s="71" t="s">
        <v>153</v>
      </c>
      <c r="B982" s="71" t="s">
        <v>154</v>
      </c>
      <c r="C982" s="9" t="s">
        <v>6</v>
      </c>
      <c r="D982" s="10">
        <f t="shared" si="119"/>
        <v>3010</v>
      </c>
      <c r="E982" s="10">
        <v>10</v>
      </c>
      <c r="F982" s="10">
        <v>250</v>
      </c>
      <c r="G982" s="10">
        <v>250</v>
      </c>
      <c r="H982" s="10">
        <v>0</v>
      </c>
      <c r="I982" s="10">
        <v>2500</v>
      </c>
      <c r="J982" s="10">
        <v>0</v>
      </c>
      <c r="K982" s="10">
        <v>0</v>
      </c>
      <c r="L982" s="15">
        <v>0</v>
      </c>
      <c r="M982" s="10">
        <v>0</v>
      </c>
      <c r="N982" s="10">
        <v>0</v>
      </c>
      <c r="O982" s="10">
        <v>0</v>
      </c>
      <c r="P982" s="12" t="e">
        <f>L982-#REF!</f>
        <v>#REF!</v>
      </c>
    </row>
    <row r="983" spans="1:16" x14ac:dyDescent="0.25">
      <c r="A983" s="71"/>
      <c r="B983" s="71"/>
      <c r="C983" s="9" t="s">
        <v>7</v>
      </c>
      <c r="D983" s="10">
        <f t="shared" si="119"/>
        <v>2510</v>
      </c>
      <c r="E983" s="10">
        <v>10</v>
      </c>
      <c r="F983" s="10">
        <v>0</v>
      </c>
      <c r="G983" s="10">
        <v>0</v>
      </c>
      <c r="H983" s="10">
        <v>0</v>
      </c>
      <c r="I983" s="10">
        <v>2500</v>
      </c>
      <c r="J983" s="10">
        <v>0</v>
      </c>
      <c r="K983" s="10">
        <v>0</v>
      </c>
      <c r="L983" s="15">
        <v>0</v>
      </c>
      <c r="M983" s="10">
        <v>0</v>
      </c>
      <c r="N983" s="10">
        <v>0</v>
      </c>
      <c r="O983" s="10">
        <v>0</v>
      </c>
      <c r="P983" s="12" t="e">
        <f>L983-#REF!</f>
        <v>#REF!</v>
      </c>
    </row>
    <row r="984" spans="1:16" ht="24" x14ac:dyDescent="0.25">
      <c r="A984" s="71"/>
      <c r="B984" s="71"/>
      <c r="C984" s="9" t="s">
        <v>8</v>
      </c>
      <c r="D984" s="10">
        <f t="shared" si="119"/>
        <v>0</v>
      </c>
      <c r="E984" s="10">
        <v>0</v>
      </c>
      <c r="F984" s="10">
        <v>0</v>
      </c>
      <c r="G984" s="10">
        <v>0</v>
      </c>
      <c r="H984" s="10">
        <v>0</v>
      </c>
      <c r="I984" s="10">
        <v>0</v>
      </c>
      <c r="J984" s="10">
        <v>0</v>
      </c>
      <c r="K984" s="10">
        <v>0</v>
      </c>
      <c r="L984" s="15">
        <v>0</v>
      </c>
      <c r="M984" s="10">
        <v>0</v>
      </c>
      <c r="N984" s="10">
        <v>0</v>
      </c>
      <c r="O984" s="10">
        <v>0</v>
      </c>
      <c r="P984" s="12" t="e">
        <f>L984-#REF!</f>
        <v>#REF!</v>
      </c>
    </row>
    <row r="985" spans="1:16" ht="24" x14ac:dyDescent="0.25">
      <c r="A985" s="71"/>
      <c r="B985" s="71"/>
      <c r="C985" s="9" t="s">
        <v>9</v>
      </c>
      <c r="D985" s="10">
        <f t="shared" si="119"/>
        <v>0</v>
      </c>
      <c r="E985" s="10">
        <v>0</v>
      </c>
      <c r="F985" s="10">
        <v>0</v>
      </c>
      <c r="G985" s="10">
        <v>0</v>
      </c>
      <c r="H985" s="10">
        <v>0</v>
      </c>
      <c r="I985" s="10">
        <v>0</v>
      </c>
      <c r="J985" s="10">
        <v>0</v>
      </c>
      <c r="K985" s="10">
        <v>0</v>
      </c>
      <c r="L985" s="15">
        <v>0</v>
      </c>
      <c r="M985" s="10">
        <v>0</v>
      </c>
      <c r="N985" s="10">
        <v>0</v>
      </c>
      <c r="O985" s="10">
        <v>0</v>
      </c>
      <c r="P985" s="12" t="e">
        <f>L985-#REF!</f>
        <v>#REF!</v>
      </c>
    </row>
    <row r="986" spans="1:16" ht="61.5" customHeight="1" x14ac:dyDescent="0.25">
      <c r="A986" s="71"/>
      <c r="B986" s="71"/>
      <c r="C986" s="9" t="s">
        <v>10</v>
      </c>
      <c r="D986" s="10">
        <f t="shared" si="119"/>
        <v>500</v>
      </c>
      <c r="E986" s="10">
        <v>0</v>
      </c>
      <c r="F986" s="10">
        <v>250</v>
      </c>
      <c r="G986" s="10">
        <v>250</v>
      </c>
      <c r="H986" s="10">
        <v>0</v>
      </c>
      <c r="I986" s="10">
        <v>0</v>
      </c>
      <c r="J986" s="10">
        <v>0</v>
      </c>
      <c r="K986" s="10">
        <v>0</v>
      </c>
      <c r="L986" s="15">
        <v>0</v>
      </c>
      <c r="M986" s="10">
        <v>0</v>
      </c>
      <c r="N986" s="10">
        <v>0</v>
      </c>
      <c r="O986" s="10">
        <v>0</v>
      </c>
      <c r="P986" s="12" t="e">
        <f>L986-#REF!</f>
        <v>#REF!</v>
      </c>
    </row>
    <row r="987" spans="1:16" x14ac:dyDescent="0.25">
      <c r="A987" s="9"/>
      <c r="B987" s="9"/>
      <c r="C987" s="9"/>
      <c r="D987" s="10">
        <f t="shared" si="119"/>
        <v>0</v>
      </c>
      <c r="E987" s="10"/>
      <c r="F987" s="10"/>
      <c r="G987" s="10"/>
      <c r="H987" s="10"/>
      <c r="I987" s="10"/>
      <c r="J987" s="10"/>
      <c r="K987" s="10"/>
      <c r="L987" s="15"/>
      <c r="M987" s="10"/>
      <c r="N987" s="10"/>
      <c r="O987" s="10"/>
      <c r="P987" s="12" t="e">
        <f>L987-#REF!</f>
        <v>#REF!</v>
      </c>
    </row>
    <row r="988" spans="1:16" x14ac:dyDescent="0.25">
      <c r="A988" s="71" t="s">
        <v>155</v>
      </c>
      <c r="B988" s="71" t="s">
        <v>156</v>
      </c>
      <c r="C988" s="9" t="s">
        <v>6</v>
      </c>
      <c r="D988" s="10">
        <f t="shared" si="119"/>
        <v>10133</v>
      </c>
      <c r="E988" s="10">
        <v>0</v>
      </c>
      <c r="F988" s="10">
        <v>0</v>
      </c>
      <c r="G988" s="10">
        <v>0</v>
      </c>
      <c r="H988" s="10">
        <v>5407.5</v>
      </c>
      <c r="I988" s="10">
        <v>925.5</v>
      </c>
      <c r="J988" s="10">
        <v>1400</v>
      </c>
      <c r="K988" s="10">
        <v>1200</v>
      </c>
      <c r="L988" s="15">
        <v>1200</v>
      </c>
      <c r="M988" s="10">
        <v>0</v>
      </c>
      <c r="N988" s="10">
        <v>0</v>
      </c>
      <c r="O988" s="10">
        <v>0</v>
      </c>
      <c r="P988" s="12" t="e">
        <f>L988-#REF!</f>
        <v>#REF!</v>
      </c>
    </row>
    <row r="989" spans="1:16" x14ac:dyDescent="0.25">
      <c r="A989" s="71"/>
      <c r="B989" s="71"/>
      <c r="C989" s="9" t="s">
        <v>7</v>
      </c>
      <c r="D989" s="10">
        <f t="shared" si="119"/>
        <v>1394</v>
      </c>
      <c r="E989" s="10">
        <v>0</v>
      </c>
      <c r="F989" s="10">
        <v>0</v>
      </c>
      <c r="G989" s="10">
        <v>0</v>
      </c>
      <c r="H989" s="10">
        <v>865.2</v>
      </c>
      <c r="I989" s="10">
        <v>101.8</v>
      </c>
      <c r="J989" s="10">
        <v>163</v>
      </c>
      <c r="K989" s="10">
        <v>132</v>
      </c>
      <c r="L989" s="15">
        <v>132</v>
      </c>
      <c r="M989" s="9"/>
      <c r="N989" s="9"/>
      <c r="O989" s="9"/>
      <c r="P989" s="12" t="e">
        <f>L989-#REF!</f>
        <v>#REF!</v>
      </c>
    </row>
    <row r="990" spans="1:16" ht="24" x14ac:dyDescent="0.25">
      <c r="A990" s="71"/>
      <c r="B990" s="71"/>
      <c r="C990" s="9" t="s">
        <v>8</v>
      </c>
      <c r="D990" s="10">
        <f t="shared" si="119"/>
        <v>8739</v>
      </c>
      <c r="E990" s="10">
        <v>0</v>
      </c>
      <c r="F990" s="10">
        <v>0</v>
      </c>
      <c r="G990" s="10">
        <v>0</v>
      </c>
      <c r="H990" s="10">
        <v>4542.3</v>
      </c>
      <c r="I990" s="10">
        <v>823.7</v>
      </c>
      <c r="J990" s="10">
        <v>1237</v>
      </c>
      <c r="K990" s="10">
        <v>1068</v>
      </c>
      <c r="L990" s="15">
        <v>1068</v>
      </c>
      <c r="M990" s="10">
        <v>0</v>
      </c>
      <c r="N990" s="10">
        <v>0</v>
      </c>
      <c r="O990" s="10">
        <v>0</v>
      </c>
      <c r="P990" s="12" t="e">
        <f>L990-#REF!</f>
        <v>#REF!</v>
      </c>
    </row>
    <row r="991" spans="1:16" ht="24" x14ac:dyDescent="0.25">
      <c r="A991" s="71"/>
      <c r="B991" s="71"/>
      <c r="C991" s="9" t="s">
        <v>9</v>
      </c>
      <c r="D991" s="10">
        <f t="shared" si="119"/>
        <v>0</v>
      </c>
      <c r="E991" s="10">
        <v>0</v>
      </c>
      <c r="F991" s="10">
        <v>0</v>
      </c>
      <c r="G991" s="10">
        <v>0</v>
      </c>
      <c r="H991" s="10">
        <v>0</v>
      </c>
      <c r="I991" s="10">
        <v>0</v>
      </c>
      <c r="J991" s="10">
        <v>0</v>
      </c>
      <c r="K991" s="10">
        <v>0</v>
      </c>
      <c r="L991" s="15">
        <v>0</v>
      </c>
      <c r="M991" s="10">
        <v>0</v>
      </c>
      <c r="N991" s="10">
        <v>0</v>
      </c>
      <c r="O991" s="10">
        <v>0</v>
      </c>
      <c r="P991" s="12" t="e">
        <f>L991-#REF!</f>
        <v>#REF!</v>
      </c>
    </row>
    <row r="992" spans="1:16" ht="48.75" customHeight="1" x14ac:dyDescent="0.25">
      <c r="A992" s="71"/>
      <c r="B992" s="71"/>
      <c r="C992" s="9" t="s">
        <v>10</v>
      </c>
      <c r="D992" s="10">
        <f t="shared" si="119"/>
        <v>0</v>
      </c>
      <c r="E992" s="10">
        <v>0</v>
      </c>
      <c r="F992" s="10">
        <v>0</v>
      </c>
      <c r="G992" s="10">
        <v>0</v>
      </c>
      <c r="H992" s="10">
        <v>0</v>
      </c>
      <c r="I992" s="10">
        <v>0</v>
      </c>
      <c r="J992" s="10">
        <v>0</v>
      </c>
      <c r="K992" s="10">
        <v>0</v>
      </c>
      <c r="L992" s="15">
        <v>0</v>
      </c>
      <c r="M992" s="10">
        <v>0</v>
      </c>
      <c r="N992" s="10">
        <v>0</v>
      </c>
      <c r="O992" s="10">
        <v>0</v>
      </c>
      <c r="P992" s="12" t="e">
        <f>L992-#REF!</f>
        <v>#REF!</v>
      </c>
    </row>
    <row r="993" spans="1:16" x14ac:dyDescent="0.25">
      <c r="A993" s="9"/>
      <c r="B993" s="9"/>
      <c r="C993" s="9"/>
      <c r="D993" s="10">
        <f t="shared" si="119"/>
        <v>0</v>
      </c>
      <c r="E993" s="10"/>
      <c r="F993" s="10"/>
      <c r="G993" s="10"/>
      <c r="H993" s="10"/>
      <c r="I993" s="10"/>
      <c r="J993" s="10"/>
      <c r="K993" s="10"/>
      <c r="L993" s="15"/>
      <c r="M993" s="10"/>
      <c r="N993" s="10"/>
      <c r="O993" s="10"/>
      <c r="P993" s="12" t="e">
        <f>L993-#REF!</f>
        <v>#REF!</v>
      </c>
    </row>
    <row r="994" spans="1:16" x14ac:dyDescent="0.25">
      <c r="A994" s="71" t="s">
        <v>157</v>
      </c>
      <c r="B994" s="71" t="s">
        <v>158</v>
      </c>
      <c r="C994" s="9" t="s">
        <v>6</v>
      </c>
      <c r="D994" s="10">
        <f t="shared" si="119"/>
        <v>6970.3</v>
      </c>
      <c r="E994" s="10">
        <v>0</v>
      </c>
      <c r="F994" s="10">
        <v>0</v>
      </c>
      <c r="G994" s="10">
        <v>0</v>
      </c>
      <c r="H994" s="10">
        <v>3170.3</v>
      </c>
      <c r="I994" s="10">
        <v>1500</v>
      </c>
      <c r="J994" s="10">
        <v>950</v>
      </c>
      <c r="K994" s="10">
        <v>950</v>
      </c>
      <c r="L994" s="15">
        <v>400</v>
      </c>
      <c r="M994" s="10">
        <v>0</v>
      </c>
      <c r="N994" s="10">
        <v>0</v>
      </c>
      <c r="O994" s="10">
        <v>0</v>
      </c>
      <c r="P994" s="12" t="e">
        <f>L994-#REF!</f>
        <v>#REF!</v>
      </c>
    </row>
    <row r="995" spans="1:16" x14ac:dyDescent="0.25">
      <c r="A995" s="71"/>
      <c r="B995" s="71"/>
      <c r="C995" s="9" t="s">
        <v>7</v>
      </c>
      <c r="D995" s="10">
        <f t="shared" si="119"/>
        <v>931.5</v>
      </c>
      <c r="E995" s="10">
        <v>0</v>
      </c>
      <c r="F995" s="10">
        <v>0</v>
      </c>
      <c r="G995" s="10">
        <v>0</v>
      </c>
      <c r="H995" s="10">
        <v>507.3</v>
      </c>
      <c r="I995" s="10">
        <v>165</v>
      </c>
      <c r="J995" s="10">
        <v>110.7</v>
      </c>
      <c r="K995" s="10">
        <v>104.5</v>
      </c>
      <c r="L995" s="15">
        <v>44</v>
      </c>
      <c r="M995" s="10">
        <v>0</v>
      </c>
      <c r="N995" s="10">
        <v>0</v>
      </c>
      <c r="O995" s="10">
        <v>0</v>
      </c>
      <c r="P995" s="12" t="e">
        <f>L995-#REF!</f>
        <v>#REF!</v>
      </c>
    </row>
    <row r="996" spans="1:16" ht="24" x14ac:dyDescent="0.25">
      <c r="A996" s="71"/>
      <c r="B996" s="71"/>
      <c r="C996" s="9" t="s">
        <v>8</v>
      </c>
      <c r="D996" s="10">
        <f t="shared" si="119"/>
        <v>6038.8</v>
      </c>
      <c r="E996" s="10">
        <v>0</v>
      </c>
      <c r="F996" s="10">
        <v>0</v>
      </c>
      <c r="G996" s="10">
        <v>0</v>
      </c>
      <c r="H996" s="10">
        <v>2663</v>
      </c>
      <c r="I996" s="10">
        <v>1335</v>
      </c>
      <c r="J996" s="10">
        <v>839.3</v>
      </c>
      <c r="K996" s="10">
        <v>845.5</v>
      </c>
      <c r="L996" s="15">
        <v>356</v>
      </c>
      <c r="M996" s="10">
        <v>0</v>
      </c>
      <c r="N996" s="10">
        <v>0</v>
      </c>
      <c r="O996" s="10">
        <v>0</v>
      </c>
      <c r="P996" s="12" t="e">
        <f>L996-#REF!</f>
        <v>#REF!</v>
      </c>
    </row>
    <row r="997" spans="1:16" ht="24" x14ac:dyDescent="0.25">
      <c r="A997" s="71"/>
      <c r="B997" s="71"/>
      <c r="C997" s="9" t="s">
        <v>9</v>
      </c>
      <c r="D997" s="10">
        <f t="shared" si="119"/>
        <v>0</v>
      </c>
      <c r="E997" s="10">
        <v>0</v>
      </c>
      <c r="F997" s="10">
        <v>0</v>
      </c>
      <c r="G997" s="10">
        <v>0</v>
      </c>
      <c r="H997" s="10">
        <v>0</v>
      </c>
      <c r="I997" s="10">
        <v>0</v>
      </c>
      <c r="J997" s="10">
        <v>0</v>
      </c>
      <c r="K997" s="10">
        <v>0</v>
      </c>
      <c r="L997" s="15">
        <v>0</v>
      </c>
      <c r="M997" s="10">
        <v>0</v>
      </c>
      <c r="N997" s="10">
        <v>0</v>
      </c>
      <c r="O997" s="10">
        <v>0</v>
      </c>
      <c r="P997" s="12" t="e">
        <f>L997-#REF!</f>
        <v>#REF!</v>
      </c>
    </row>
    <row r="998" spans="1:16" ht="50.25" customHeight="1" x14ac:dyDescent="0.25">
      <c r="A998" s="71"/>
      <c r="B998" s="71"/>
      <c r="C998" s="9" t="s">
        <v>10</v>
      </c>
      <c r="D998" s="10">
        <f t="shared" si="119"/>
        <v>0</v>
      </c>
      <c r="E998" s="10">
        <v>0</v>
      </c>
      <c r="F998" s="10">
        <v>0</v>
      </c>
      <c r="G998" s="10">
        <v>0</v>
      </c>
      <c r="H998" s="10">
        <v>0</v>
      </c>
      <c r="I998" s="10">
        <v>0</v>
      </c>
      <c r="J998" s="10">
        <v>0</v>
      </c>
      <c r="K998" s="10">
        <v>0</v>
      </c>
      <c r="L998" s="15">
        <v>0</v>
      </c>
      <c r="M998" s="10">
        <v>0</v>
      </c>
      <c r="N998" s="10">
        <v>0</v>
      </c>
      <c r="O998" s="10">
        <v>0</v>
      </c>
      <c r="P998" s="12" t="e">
        <f>L998-#REF!</f>
        <v>#REF!</v>
      </c>
    </row>
    <row r="999" spans="1:16" x14ac:dyDescent="0.25">
      <c r="A999" s="9"/>
      <c r="B999" s="9"/>
      <c r="C999" s="9"/>
      <c r="D999" s="10">
        <f t="shared" si="119"/>
        <v>0</v>
      </c>
      <c r="E999" s="10"/>
      <c r="F999" s="10"/>
      <c r="G999" s="10"/>
      <c r="H999" s="10"/>
      <c r="I999" s="10"/>
      <c r="J999" s="10"/>
      <c r="K999" s="10"/>
      <c r="L999" s="15"/>
      <c r="M999" s="10"/>
      <c r="N999" s="10"/>
      <c r="O999" s="10"/>
      <c r="P999" s="12" t="e">
        <f>L999-#REF!</f>
        <v>#REF!</v>
      </c>
    </row>
    <row r="1000" spans="1:16" x14ac:dyDescent="0.25">
      <c r="A1000" s="71" t="s">
        <v>159</v>
      </c>
      <c r="B1000" s="71" t="s">
        <v>160</v>
      </c>
      <c r="C1000" s="9" t="s">
        <v>6</v>
      </c>
      <c r="D1000" s="10">
        <f t="shared" si="119"/>
        <v>0</v>
      </c>
      <c r="E1000" s="10">
        <v>0</v>
      </c>
      <c r="F1000" s="10">
        <v>0</v>
      </c>
      <c r="G1000" s="10">
        <v>0</v>
      </c>
      <c r="H1000" s="10">
        <v>0</v>
      </c>
      <c r="I1000" s="10">
        <v>0</v>
      </c>
      <c r="J1000" s="10">
        <v>0</v>
      </c>
      <c r="K1000" s="10">
        <v>0</v>
      </c>
      <c r="L1000" s="15">
        <v>0</v>
      </c>
      <c r="M1000" s="10">
        <v>0</v>
      </c>
      <c r="N1000" s="10">
        <v>0</v>
      </c>
      <c r="O1000" s="10">
        <v>0</v>
      </c>
      <c r="P1000" s="12" t="e">
        <f>L1000-#REF!</f>
        <v>#REF!</v>
      </c>
    </row>
    <row r="1001" spans="1:16" x14ac:dyDescent="0.25">
      <c r="A1001" s="71"/>
      <c r="B1001" s="71"/>
      <c r="C1001" s="9" t="s">
        <v>7</v>
      </c>
      <c r="D1001" s="10">
        <f t="shared" si="119"/>
        <v>0</v>
      </c>
      <c r="E1001" s="10">
        <v>0</v>
      </c>
      <c r="F1001" s="10">
        <v>0</v>
      </c>
      <c r="G1001" s="10">
        <v>0</v>
      </c>
      <c r="H1001" s="10">
        <v>0</v>
      </c>
      <c r="I1001" s="10">
        <v>0</v>
      </c>
      <c r="J1001" s="10">
        <v>0</v>
      </c>
      <c r="K1001" s="10">
        <v>0</v>
      </c>
      <c r="L1001" s="15">
        <v>0</v>
      </c>
      <c r="M1001" s="10">
        <v>0</v>
      </c>
      <c r="N1001" s="10">
        <v>0</v>
      </c>
      <c r="O1001" s="10">
        <v>0</v>
      </c>
      <c r="P1001" s="12" t="e">
        <f>L1001-#REF!</f>
        <v>#REF!</v>
      </c>
    </row>
    <row r="1002" spans="1:16" ht="24" x14ac:dyDescent="0.25">
      <c r="A1002" s="71"/>
      <c r="B1002" s="71"/>
      <c r="C1002" s="9" t="s">
        <v>8</v>
      </c>
      <c r="D1002" s="10">
        <f t="shared" si="119"/>
        <v>0</v>
      </c>
      <c r="E1002" s="10">
        <v>0</v>
      </c>
      <c r="F1002" s="10">
        <v>0</v>
      </c>
      <c r="G1002" s="10">
        <v>0</v>
      </c>
      <c r="H1002" s="10">
        <v>0</v>
      </c>
      <c r="I1002" s="10">
        <v>0</v>
      </c>
      <c r="J1002" s="10">
        <v>0</v>
      </c>
      <c r="K1002" s="10">
        <v>0</v>
      </c>
      <c r="L1002" s="15">
        <v>0</v>
      </c>
      <c r="M1002" s="10">
        <v>0</v>
      </c>
      <c r="N1002" s="10">
        <v>0</v>
      </c>
      <c r="O1002" s="10">
        <v>0</v>
      </c>
      <c r="P1002" s="12" t="e">
        <f>L1002-#REF!</f>
        <v>#REF!</v>
      </c>
    </row>
    <row r="1003" spans="1:16" ht="24" x14ac:dyDescent="0.25">
      <c r="A1003" s="71"/>
      <c r="B1003" s="71"/>
      <c r="C1003" s="9" t="s">
        <v>9</v>
      </c>
      <c r="D1003" s="10">
        <f t="shared" si="119"/>
        <v>0</v>
      </c>
      <c r="E1003" s="10">
        <v>0</v>
      </c>
      <c r="F1003" s="10">
        <v>0</v>
      </c>
      <c r="G1003" s="10">
        <v>0</v>
      </c>
      <c r="H1003" s="10">
        <v>0</v>
      </c>
      <c r="I1003" s="10">
        <v>0</v>
      </c>
      <c r="J1003" s="10">
        <v>0</v>
      </c>
      <c r="K1003" s="10">
        <v>0</v>
      </c>
      <c r="L1003" s="15">
        <v>0</v>
      </c>
      <c r="M1003" s="10">
        <v>0</v>
      </c>
      <c r="N1003" s="10">
        <v>0</v>
      </c>
      <c r="O1003" s="10">
        <v>0</v>
      </c>
      <c r="P1003" s="12" t="e">
        <f>L1003-#REF!</f>
        <v>#REF!</v>
      </c>
    </row>
    <row r="1004" spans="1:16" ht="36" x14ac:dyDescent="0.25">
      <c r="A1004" s="71"/>
      <c r="B1004" s="71"/>
      <c r="C1004" s="9" t="s">
        <v>10</v>
      </c>
      <c r="D1004" s="10">
        <f t="shared" si="119"/>
        <v>0</v>
      </c>
      <c r="E1004" s="10">
        <v>0</v>
      </c>
      <c r="F1004" s="10">
        <v>0</v>
      </c>
      <c r="G1004" s="10">
        <v>0</v>
      </c>
      <c r="H1004" s="10">
        <v>0</v>
      </c>
      <c r="I1004" s="10">
        <v>0</v>
      </c>
      <c r="J1004" s="10">
        <v>0</v>
      </c>
      <c r="K1004" s="10">
        <v>0</v>
      </c>
      <c r="L1004" s="15">
        <v>0</v>
      </c>
      <c r="M1004" s="10">
        <v>0</v>
      </c>
      <c r="N1004" s="10">
        <v>0</v>
      </c>
      <c r="O1004" s="10">
        <v>0</v>
      </c>
      <c r="P1004" s="12" t="e">
        <f>L1004-#REF!</f>
        <v>#REF!</v>
      </c>
    </row>
    <row r="1005" spans="1:16" x14ac:dyDescent="0.25">
      <c r="A1005" s="9"/>
      <c r="B1005" s="9"/>
      <c r="C1005" s="9"/>
      <c r="D1005" s="10">
        <f t="shared" si="119"/>
        <v>0</v>
      </c>
      <c r="E1005" s="10"/>
      <c r="F1005" s="10"/>
      <c r="G1005" s="10"/>
      <c r="H1005" s="10"/>
      <c r="I1005" s="10"/>
      <c r="J1005" s="10"/>
      <c r="K1005" s="10"/>
      <c r="L1005" s="15"/>
      <c r="M1005" s="10"/>
      <c r="N1005" s="10"/>
      <c r="O1005" s="10"/>
      <c r="P1005" s="12" t="e">
        <f>L1005-#REF!</f>
        <v>#REF!</v>
      </c>
    </row>
    <row r="1006" spans="1:16" ht="15" customHeight="1" x14ac:dyDescent="0.25">
      <c r="A1006" s="68" t="s">
        <v>161</v>
      </c>
      <c r="B1006" s="68" t="s">
        <v>162</v>
      </c>
      <c r="C1006" s="9" t="s">
        <v>6</v>
      </c>
      <c r="D1006" s="10">
        <f t="shared" si="119"/>
        <v>0</v>
      </c>
      <c r="E1006" s="10">
        <v>0</v>
      </c>
      <c r="F1006" s="10">
        <v>0</v>
      </c>
      <c r="G1006" s="10">
        <v>0</v>
      </c>
      <c r="H1006" s="10">
        <v>0</v>
      </c>
      <c r="I1006" s="10">
        <v>0</v>
      </c>
      <c r="J1006" s="10">
        <v>0</v>
      </c>
      <c r="K1006" s="10">
        <v>0</v>
      </c>
      <c r="L1006" s="15">
        <v>0</v>
      </c>
      <c r="M1006" s="10">
        <v>0</v>
      </c>
      <c r="N1006" s="10">
        <v>0</v>
      </c>
      <c r="O1006" s="10">
        <v>0</v>
      </c>
      <c r="P1006" s="12" t="e">
        <f>L1006-#REF!</f>
        <v>#REF!</v>
      </c>
    </row>
    <row r="1007" spans="1:16" x14ac:dyDescent="0.25">
      <c r="A1007" s="68"/>
      <c r="B1007" s="68"/>
      <c r="C1007" s="9" t="s">
        <v>7</v>
      </c>
      <c r="D1007" s="10">
        <f t="shared" si="119"/>
        <v>0</v>
      </c>
      <c r="E1007" s="10">
        <v>0</v>
      </c>
      <c r="F1007" s="10">
        <v>0</v>
      </c>
      <c r="G1007" s="10">
        <v>0</v>
      </c>
      <c r="H1007" s="10">
        <v>0</v>
      </c>
      <c r="I1007" s="10">
        <v>0</v>
      </c>
      <c r="J1007" s="10">
        <v>0</v>
      </c>
      <c r="K1007" s="10">
        <v>0</v>
      </c>
      <c r="L1007" s="15">
        <v>0</v>
      </c>
      <c r="M1007" s="10">
        <v>0</v>
      </c>
      <c r="N1007" s="10">
        <v>0</v>
      </c>
      <c r="O1007" s="10">
        <v>0</v>
      </c>
      <c r="P1007" s="12" t="e">
        <f>L1007-#REF!</f>
        <v>#REF!</v>
      </c>
    </row>
    <row r="1008" spans="1:16" ht="24" x14ac:dyDescent="0.25">
      <c r="A1008" s="68"/>
      <c r="B1008" s="68"/>
      <c r="C1008" s="9" t="s">
        <v>8</v>
      </c>
      <c r="D1008" s="10">
        <f>SUM(E1008:O1008)</f>
        <v>0</v>
      </c>
      <c r="E1008" s="10">
        <v>0</v>
      </c>
      <c r="F1008" s="10">
        <v>0</v>
      </c>
      <c r="G1008" s="10">
        <v>0</v>
      </c>
      <c r="H1008" s="10">
        <v>0</v>
      </c>
      <c r="I1008" s="10">
        <v>0</v>
      </c>
      <c r="J1008" s="10">
        <v>0</v>
      </c>
      <c r="K1008" s="10">
        <v>0</v>
      </c>
      <c r="L1008" s="15">
        <v>0</v>
      </c>
      <c r="M1008" s="10">
        <v>0</v>
      </c>
      <c r="N1008" s="10">
        <v>0</v>
      </c>
      <c r="O1008" s="10">
        <v>0</v>
      </c>
      <c r="P1008" s="12" t="e">
        <f>L1008-#REF!</f>
        <v>#REF!</v>
      </c>
    </row>
    <row r="1009" spans="1:16" ht="24" x14ac:dyDescent="0.25">
      <c r="A1009" s="68"/>
      <c r="B1009" s="68"/>
      <c r="C1009" s="9" t="s">
        <v>9</v>
      </c>
      <c r="D1009" s="10">
        <f>SUM(E1009:O1009)</f>
        <v>0</v>
      </c>
      <c r="E1009" s="10">
        <v>0</v>
      </c>
      <c r="F1009" s="10">
        <v>0</v>
      </c>
      <c r="G1009" s="10">
        <v>0</v>
      </c>
      <c r="H1009" s="10">
        <v>0</v>
      </c>
      <c r="I1009" s="10">
        <v>0</v>
      </c>
      <c r="J1009" s="10">
        <v>0</v>
      </c>
      <c r="K1009" s="10">
        <v>0</v>
      </c>
      <c r="L1009" s="15">
        <v>0</v>
      </c>
      <c r="M1009" s="10">
        <v>0</v>
      </c>
      <c r="N1009" s="10">
        <v>0</v>
      </c>
      <c r="O1009" s="10">
        <v>0</v>
      </c>
      <c r="P1009" s="12" t="e">
        <f>L1009-#REF!</f>
        <v>#REF!</v>
      </c>
    </row>
    <row r="1010" spans="1:16" ht="36" x14ac:dyDescent="0.25">
      <c r="A1010" s="68"/>
      <c r="B1010" s="68"/>
      <c r="C1010" s="9" t="s">
        <v>10</v>
      </c>
      <c r="D1010" s="10">
        <f>SUM(E1010:O1010)</f>
        <v>0</v>
      </c>
      <c r="E1010" s="10">
        <v>0</v>
      </c>
      <c r="F1010" s="10">
        <v>0</v>
      </c>
      <c r="G1010" s="10">
        <v>0</v>
      </c>
      <c r="H1010" s="10">
        <v>0</v>
      </c>
      <c r="I1010" s="10">
        <v>0</v>
      </c>
      <c r="J1010" s="10">
        <v>0</v>
      </c>
      <c r="K1010" s="10">
        <v>0</v>
      </c>
      <c r="L1010" s="15">
        <v>0</v>
      </c>
      <c r="M1010" s="10">
        <v>0</v>
      </c>
      <c r="N1010" s="10">
        <v>0</v>
      </c>
      <c r="O1010" s="10">
        <v>0</v>
      </c>
      <c r="P1010" s="12" t="e">
        <f>L1010-#REF!</f>
        <v>#REF!</v>
      </c>
    </row>
    <row r="1011" spans="1:16" x14ac:dyDescent="0.25">
      <c r="A1011" s="68"/>
      <c r="B1011" s="68"/>
      <c r="C1011" s="5"/>
      <c r="D1011" s="10">
        <f>SUM(E1011:O1011)</f>
        <v>0</v>
      </c>
      <c r="E1011" s="5"/>
      <c r="F1011" s="5"/>
      <c r="G1011" s="5"/>
      <c r="H1011" s="5"/>
      <c r="I1011" s="5"/>
      <c r="J1011" s="5"/>
      <c r="K1011" s="5"/>
      <c r="L1011" s="18"/>
      <c r="M1011" s="5"/>
      <c r="N1011" s="5"/>
      <c r="O1011" s="5"/>
      <c r="P1011" s="12" t="e">
        <f>L1011-#REF!</f>
        <v>#REF!</v>
      </c>
    </row>
  </sheetData>
  <autoFilter ref="A3:D410"/>
  <mergeCells count="311">
    <mergeCell ref="B643:B647"/>
    <mergeCell ref="A625:A647"/>
    <mergeCell ref="A1000:A1004"/>
    <mergeCell ref="B1000:B1004"/>
    <mergeCell ref="A1006:A1011"/>
    <mergeCell ref="B1006:B1011"/>
    <mergeCell ref="A982:A986"/>
    <mergeCell ref="B982:B986"/>
    <mergeCell ref="A988:A992"/>
    <mergeCell ref="B988:B992"/>
    <mergeCell ref="A994:A998"/>
    <mergeCell ref="B994:B998"/>
    <mergeCell ref="A964:A968"/>
    <mergeCell ref="B964:B968"/>
    <mergeCell ref="A970:A974"/>
    <mergeCell ref="B970:B974"/>
    <mergeCell ref="A976:A980"/>
    <mergeCell ref="B976:B980"/>
    <mergeCell ref="A946:A950"/>
    <mergeCell ref="B946:B950"/>
    <mergeCell ref="A952:A956"/>
    <mergeCell ref="B952:B956"/>
    <mergeCell ref="A958:A962"/>
    <mergeCell ref="B958:B962"/>
    <mergeCell ref="A928:A932"/>
    <mergeCell ref="B928:B932"/>
    <mergeCell ref="A934:A938"/>
    <mergeCell ref="B934:B938"/>
    <mergeCell ref="A940:A944"/>
    <mergeCell ref="B940:B944"/>
    <mergeCell ref="A910:A914"/>
    <mergeCell ref="B910:B914"/>
    <mergeCell ref="A916:A920"/>
    <mergeCell ref="B916:B920"/>
    <mergeCell ref="A922:A926"/>
    <mergeCell ref="B922:B926"/>
    <mergeCell ref="A892:A896"/>
    <mergeCell ref="B892:B896"/>
    <mergeCell ref="A898:A902"/>
    <mergeCell ref="B898:B902"/>
    <mergeCell ref="A904:A908"/>
    <mergeCell ref="B904:B908"/>
    <mergeCell ref="A873:A878"/>
    <mergeCell ref="B873:B878"/>
    <mergeCell ref="A879:O879"/>
    <mergeCell ref="A880:A884"/>
    <mergeCell ref="B880:B884"/>
    <mergeCell ref="A886:A890"/>
    <mergeCell ref="B886:B890"/>
    <mergeCell ref="A855:A859"/>
    <mergeCell ref="B855:B859"/>
    <mergeCell ref="A861:A865"/>
    <mergeCell ref="B861:B865"/>
    <mergeCell ref="A867:A871"/>
    <mergeCell ref="B867:B871"/>
    <mergeCell ref="A829:A847"/>
    <mergeCell ref="B829:B833"/>
    <mergeCell ref="B835:K835"/>
    <mergeCell ref="B836:B840"/>
    <mergeCell ref="B842:B847"/>
    <mergeCell ref="A849:A853"/>
    <mergeCell ref="B849:B853"/>
    <mergeCell ref="A811:A815"/>
    <mergeCell ref="B811:B815"/>
    <mergeCell ref="A817:A821"/>
    <mergeCell ref="B817:B821"/>
    <mergeCell ref="A823:A827"/>
    <mergeCell ref="B823:B827"/>
    <mergeCell ref="A792:A796"/>
    <mergeCell ref="B792:B796"/>
    <mergeCell ref="A798:A803"/>
    <mergeCell ref="B798:B803"/>
    <mergeCell ref="A804:O804"/>
    <mergeCell ref="A805:A809"/>
    <mergeCell ref="B805:B809"/>
    <mergeCell ref="A774:A778"/>
    <mergeCell ref="B774:B778"/>
    <mergeCell ref="A780:A784"/>
    <mergeCell ref="B780:B784"/>
    <mergeCell ref="A786:A790"/>
    <mergeCell ref="B786:B790"/>
    <mergeCell ref="A748:A752"/>
    <mergeCell ref="B748:B752"/>
    <mergeCell ref="A754:A772"/>
    <mergeCell ref="B754:B758"/>
    <mergeCell ref="B760:O760"/>
    <mergeCell ref="B762:B766"/>
    <mergeCell ref="B768:B772"/>
    <mergeCell ref="A730:A734"/>
    <mergeCell ref="B730:B734"/>
    <mergeCell ref="A736:A740"/>
    <mergeCell ref="B736:B740"/>
    <mergeCell ref="A742:A746"/>
    <mergeCell ref="B742:B746"/>
    <mergeCell ref="A698:A702"/>
    <mergeCell ref="B698:B702"/>
    <mergeCell ref="A704:A708"/>
    <mergeCell ref="B704:B708"/>
    <mergeCell ref="B710:B714"/>
    <mergeCell ref="A711:A729"/>
    <mergeCell ref="B716:O716"/>
    <mergeCell ref="B717:B721"/>
    <mergeCell ref="B724:B728"/>
    <mergeCell ref="A680:A685"/>
    <mergeCell ref="B680:B685"/>
    <mergeCell ref="A686:A691"/>
    <mergeCell ref="B686:B691"/>
    <mergeCell ref="A692:A696"/>
    <mergeCell ref="B692:B696"/>
    <mergeCell ref="A649:A653"/>
    <mergeCell ref="B649:B653"/>
    <mergeCell ref="A655:A659"/>
    <mergeCell ref="B655:B659"/>
    <mergeCell ref="A661:A678"/>
    <mergeCell ref="B661:B665"/>
    <mergeCell ref="B667:O667"/>
    <mergeCell ref="B668:B672"/>
    <mergeCell ref="B674:B678"/>
    <mergeCell ref="A613:A617"/>
    <mergeCell ref="B613:B617"/>
    <mergeCell ref="A619:A623"/>
    <mergeCell ref="B619:B623"/>
    <mergeCell ref="B625:B629"/>
    <mergeCell ref="B632:B636"/>
    <mergeCell ref="B638:B642"/>
    <mergeCell ref="A595:A600"/>
    <mergeCell ref="B595:B600"/>
    <mergeCell ref="A601:A605"/>
    <mergeCell ref="B601:B605"/>
    <mergeCell ref="A607:A611"/>
    <mergeCell ref="B607:B611"/>
    <mergeCell ref="A577:A581"/>
    <mergeCell ref="B577:B581"/>
    <mergeCell ref="A583:A587"/>
    <mergeCell ref="B583:B587"/>
    <mergeCell ref="A589:A593"/>
    <mergeCell ref="B589:B593"/>
    <mergeCell ref="A559:A563"/>
    <mergeCell ref="B559:B563"/>
    <mergeCell ref="A565:A569"/>
    <mergeCell ref="B565:B569"/>
    <mergeCell ref="A571:A575"/>
    <mergeCell ref="B571:B575"/>
    <mergeCell ref="A541:A546"/>
    <mergeCell ref="B541:B546"/>
    <mergeCell ref="A547:A551"/>
    <mergeCell ref="B547:B551"/>
    <mergeCell ref="A553:A557"/>
    <mergeCell ref="B553:B557"/>
    <mergeCell ref="B517:B522"/>
    <mergeCell ref="A523:A528"/>
    <mergeCell ref="B523:B528"/>
    <mergeCell ref="A529:A533"/>
    <mergeCell ref="B529:B533"/>
    <mergeCell ref="A535:A539"/>
    <mergeCell ref="B535:B539"/>
    <mergeCell ref="A479:A483"/>
    <mergeCell ref="B479:B483"/>
    <mergeCell ref="A485:A489"/>
    <mergeCell ref="B485:B489"/>
    <mergeCell ref="A491:A522"/>
    <mergeCell ref="B491:B496"/>
    <mergeCell ref="B497:M497"/>
    <mergeCell ref="B498:B503"/>
    <mergeCell ref="B504:B508"/>
    <mergeCell ref="B510:B514"/>
    <mergeCell ref="A461:A465"/>
    <mergeCell ref="B461:B465"/>
    <mergeCell ref="A467:A471"/>
    <mergeCell ref="B467:B471"/>
    <mergeCell ref="A473:A477"/>
    <mergeCell ref="B473:B477"/>
    <mergeCell ref="A443:A447"/>
    <mergeCell ref="B443:B447"/>
    <mergeCell ref="A449:A453"/>
    <mergeCell ref="B449:B453"/>
    <mergeCell ref="A455:A459"/>
    <mergeCell ref="B455:B459"/>
    <mergeCell ref="A412:A429"/>
    <mergeCell ref="B412:B416"/>
    <mergeCell ref="B418:K418"/>
    <mergeCell ref="B419:B423"/>
    <mergeCell ref="B425:B429"/>
    <mergeCell ref="A437:A441"/>
    <mergeCell ref="B437:B441"/>
    <mergeCell ref="A373:A390"/>
    <mergeCell ref="B373:B377"/>
    <mergeCell ref="B379:K379"/>
    <mergeCell ref="B380:B384"/>
    <mergeCell ref="B386:B390"/>
    <mergeCell ref="A392:A410"/>
    <mergeCell ref="B392:B397"/>
    <mergeCell ref="B398:K398"/>
    <mergeCell ref="B399:B403"/>
    <mergeCell ref="B405:B410"/>
    <mergeCell ref="B431:B435"/>
    <mergeCell ref="A431:A435"/>
    <mergeCell ref="B348:B352"/>
    <mergeCell ref="A354:A371"/>
    <mergeCell ref="B354:B358"/>
    <mergeCell ref="B360:K360"/>
    <mergeCell ref="B361:B365"/>
    <mergeCell ref="B367:B371"/>
    <mergeCell ref="A310:A327"/>
    <mergeCell ref="B310:B314"/>
    <mergeCell ref="B316:K316"/>
    <mergeCell ref="B317:B321"/>
    <mergeCell ref="B323:B327"/>
    <mergeCell ref="A329:A352"/>
    <mergeCell ref="B329:B333"/>
    <mergeCell ref="B335:K335"/>
    <mergeCell ref="B336:B340"/>
    <mergeCell ref="B342:B346"/>
    <mergeCell ref="A273:A277"/>
    <mergeCell ref="B273:B277"/>
    <mergeCell ref="A279:A283"/>
    <mergeCell ref="B279:B283"/>
    <mergeCell ref="A285:A308"/>
    <mergeCell ref="B285:B290"/>
    <mergeCell ref="B291:K291"/>
    <mergeCell ref="B292:B296"/>
    <mergeCell ref="B298:B303"/>
    <mergeCell ref="B304:B308"/>
    <mergeCell ref="A255:A259"/>
    <mergeCell ref="B255:B259"/>
    <mergeCell ref="A261:A265"/>
    <mergeCell ref="B261:B265"/>
    <mergeCell ref="A267:A271"/>
    <mergeCell ref="B267:B271"/>
    <mergeCell ref="A237:A241"/>
    <mergeCell ref="B237:B241"/>
    <mergeCell ref="A243:A247"/>
    <mergeCell ref="B243:B247"/>
    <mergeCell ref="A249:A253"/>
    <mergeCell ref="B249:B253"/>
    <mergeCell ref="A219:A223"/>
    <mergeCell ref="B219:B223"/>
    <mergeCell ref="A225:A229"/>
    <mergeCell ref="B225:B229"/>
    <mergeCell ref="A231:A235"/>
    <mergeCell ref="B231:B235"/>
    <mergeCell ref="A201:A205"/>
    <mergeCell ref="B201:B205"/>
    <mergeCell ref="A207:A211"/>
    <mergeCell ref="B207:B211"/>
    <mergeCell ref="A213:A217"/>
    <mergeCell ref="B213:B217"/>
    <mergeCell ref="A183:A187"/>
    <mergeCell ref="B183:B187"/>
    <mergeCell ref="A189:A193"/>
    <mergeCell ref="B189:B193"/>
    <mergeCell ref="A195:A199"/>
    <mergeCell ref="B195:B199"/>
    <mergeCell ref="A165:A169"/>
    <mergeCell ref="B165:B169"/>
    <mergeCell ref="A171:A175"/>
    <mergeCell ref="B171:B175"/>
    <mergeCell ref="A177:A181"/>
    <mergeCell ref="B177:B181"/>
    <mergeCell ref="A147:A151"/>
    <mergeCell ref="B147:B151"/>
    <mergeCell ref="A153:A157"/>
    <mergeCell ref="B153:B157"/>
    <mergeCell ref="A159:A163"/>
    <mergeCell ref="B159:B163"/>
    <mergeCell ref="A129:A133"/>
    <mergeCell ref="B129:B133"/>
    <mergeCell ref="A135:A139"/>
    <mergeCell ref="B135:B139"/>
    <mergeCell ref="A141:A145"/>
    <mergeCell ref="B141:B145"/>
    <mergeCell ref="A117:A121"/>
    <mergeCell ref="B117:B121"/>
    <mergeCell ref="A123:A127"/>
    <mergeCell ref="B123:B127"/>
    <mergeCell ref="A93:A97"/>
    <mergeCell ref="B93:B97"/>
    <mergeCell ref="A99:A103"/>
    <mergeCell ref="B99:B103"/>
    <mergeCell ref="A105:A109"/>
    <mergeCell ref="B105:B109"/>
    <mergeCell ref="A87:A91"/>
    <mergeCell ref="B87:B91"/>
    <mergeCell ref="A57:A61"/>
    <mergeCell ref="B57:B61"/>
    <mergeCell ref="A63:A67"/>
    <mergeCell ref="B63:B67"/>
    <mergeCell ref="A69:A73"/>
    <mergeCell ref="B69:B73"/>
    <mergeCell ref="A111:A115"/>
    <mergeCell ref="B111:B115"/>
    <mergeCell ref="A51:A55"/>
    <mergeCell ref="B51:B55"/>
    <mergeCell ref="A3:A4"/>
    <mergeCell ref="B3:B4"/>
    <mergeCell ref="C3:C4"/>
    <mergeCell ref="A75:A79"/>
    <mergeCell ref="B75:B79"/>
    <mergeCell ref="A81:A85"/>
    <mergeCell ref="B81:B85"/>
    <mergeCell ref="A6:A50"/>
    <mergeCell ref="B45:B50"/>
    <mergeCell ref="D3:D4"/>
    <mergeCell ref="E3:O3"/>
    <mergeCell ref="B6:B11"/>
    <mergeCell ref="B13:K13"/>
    <mergeCell ref="B14:B19"/>
    <mergeCell ref="B21:B26"/>
    <mergeCell ref="B27:B32"/>
    <mergeCell ref="B33:B38"/>
    <mergeCell ref="B39:B44"/>
  </mergeCells>
  <hyperlinks>
    <hyperlink ref="A6" r:id="rId1" display="consultantplus://offline/ref=8BF8CDD31A17E62AEF4B15ADBC945F72F18874A005DD74C621BE8594F60417686500784CD2F56693E6C39B729B2B819200AFC6BFBEBA3F9DC6004014z7LAK"/>
    <hyperlink ref="A51" r:id="rId2" display="consultantplus://offline/ref=8BF8CDD31A17E62AEF4B15ADBC945F72F18874A005DC74C427BE8594F60417686500784CD2F56693E0C090759F2B819200AFC6BFBEBA3F9DC6004014z7LAK"/>
    <hyperlink ref="A87" r:id="rId3" display="consultantplus://offline/ref=8BF8CDD31A17E62AEF4B15ADBC945F72F18874A005DC74C427BE8594F60417686500784CD2F56693E0C0977F922B819200AFC6BFBEBA3F9DC6004014z7LAK"/>
    <hyperlink ref="A135" r:id="rId4" display="consultantplus://offline/ref=8BF8CDD31A17E62AEF4B15ADBC945F72F18874A005DC74C427BE8594F60417686500784CD2F56693E0C095719E2B819200AFC6BFBEBA3F9DC6004014z7LAK"/>
    <hyperlink ref="A171" r:id="rId5" display="consultantplus://offline/ref=8BF8CDD31A17E62AEF4B15ADBC945F72F18874A005DC74C427BE8594F60417686500784CD2F56693E0C09B76982B819200AFC6BFBEBA3F9DC6004014z7LAK"/>
    <hyperlink ref="A207" r:id="rId6" display="consultantplus://offline/ref=8BF8CDD31A17E62AEF4B15ADBC945F72F18874A005DC74C427BE8594F60417686500784CD2F56693E0C39B77932B819200AFC6BFBEBA3F9DC6004014z7LAK"/>
    <hyperlink ref="A243" r:id="rId7" display="consultantplus://offline/ref=8BF8CDD31A17E62AEF4B15ADBC945F72F18874A005DC74C427BE8594F60417686500784CD2F56693E0C190769E2B819200AFC6BFBEBA3F9DC6004014z7LAK"/>
    <hyperlink ref="A285" r:id="rId8" display="consultantplus://offline/ref=8BF8CDD31A17E62AEF4B15ADBC945F72F18874A005DC74C427BE8594F60417686500784CD2F56693E0C19677922B819200AFC6BFBEBA3F9DC6004014z7LAK"/>
    <hyperlink ref="A437" r:id="rId9" display="consultantplus://offline/ref=8BF8CDD31A17E62AEF4B15ADBC945F72F18874A005DC74C427BE8594F60417686500784CD2F56693E0C194729C2B819200AFC6BFBEBA3F9DC6004014z7LAK"/>
    <hyperlink ref="A461" r:id="rId10" display="consultantplus://offline/ref=8BF8CDD31A17E62AEF4B15ADBC945F72F18874A005DC74C427BE8594F60417686500784CD2F56693E0C19A769E2B819200AFC6BFBEBA3F9DC6004014z7LAK"/>
    <hyperlink ref="A491" r:id="rId11" display="consultantplus://offline/ref=8BF8CDD31A17E62AEF4B15ADBC945F72F18874A005DC74C427BE8594F60417686500784CD2F56693E6C497709F2B819200AFC6BFBEBA3F9DC6004014z7LAK"/>
    <hyperlink ref="A829" r:id="rId12" display="consultantplus://offline/ref=8BF8CDD31A17E62AEF4B15ADBC945F72F18874A005DC74C427BE8594F60417686500784CD2F56693E0C290779A2B819200AFC6BFBEBA3F9DC6004014z7LAK"/>
    <hyperlink ref="A928" r:id="rId13" display="consultantplus://offline/ref=8BF8CDD31A17E62AEF4B15ADBC945F72F18874A005DC74C427BE8594F60417686500784CD2F56693E0C29674932B819200AFC6BFBEBA3F9DC6004014z7LAK"/>
    <hyperlink ref="A940" r:id="rId14" display="consultantplus://offline/ref=8BF8CDD31A17E62AEF4B15ADBC945F72F18874A005DC74C427BE8594F60417686500784CD2F56693E0C2967E9C2B819200AFC6BFBEBA3F9DC6004014z7LAK"/>
  </hyperlinks>
  <pageMargins left="0.70866141732283472" right="0.15748031496062992" top="0.35433070866141736" bottom="0.35433070866141736" header="0.31496062992125984" footer="0.31496062992125984"/>
  <pageSetup paperSize="9" scale="41" fitToHeight="9"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Лист1</vt:lpstr>
      <vt:lpstr>ВЕРНАЯ сентябрь с доп 2021</vt:lpstr>
      <vt:lpstr>ВЕРНАЯ на АВГУСТ с доп 2021</vt:lpstr>
      <vt:lpstr>ВЕРНАЯ на АВГУСТ+-30 млн</vt:lpstr>
      <vt:lpstr>ВЕРНАЯ на АВГУСТ</vt:lpstr>
      <vt:lpstr>'ВЕРНАЯ на АВГУСТ'!Область_печати</vt:lpstr>
      <vt:lpstr>'ВЕРНАЯ на АВГУСТ с доп 2021'!Область_печати</vt:lpstr>
      <vt:lpstr>'ВЕРНАЯ на АВГУСТ+-30 млн'!Область_печати</vt:lpstr>
      <vt:lpstr>'ВЕРНАЯ сентябрь с доп 2021'!Область_печати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PonomarevaYV</dc:creator>
  <cp:lastModifiedBy>Варламова Юлия Викторовна</cp:lastModifiedBy>
  <cp:lastPrinted>2026-02-19T10:04:02Z</cp:lastPrinted>
  <dcterms:created xsi:type="dcterms:W3CDTF">2021-07-06T08:22:20Z</dcterms:created>
  <dcterms:modified xsi:type="dcterms:W3CDTF">2026-03-11T10:29:55Z</dcterms:modified>
</cp:coreProperties>
</file>