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9040" windowHeight="15840" firstSheet="4" activeTab="4"/>
  </bookViews>
  <sheets>
    <sheet name="Приложение 2 за 2022 год" sheetId="6" state="hidden" r:id="rId1"/>
    <sheet name="Приложение 3" sheetId="4" state="hidden" r:id="rId2"/>
    <sheet name="Приложение 4" sheetId="3" state="hidden" r:id="rId3"/>
    <sheet name="Приложение 1" sheetId="7" state="hidden" r:id="rId4"/>
    <sheet name="ПРИЛОЖЕНИЕ 10" sheetId="12" r:id="rId5"/>
  </sheets>
  <definedNames>
    <definedName name="_xlnm._FilterDatabase" localSheetId="0" hidden="1">'Приложение 2 за 2022 год'!$A$1943:$P$1943</definedName>
    <definedName name="_xlnm._FilterDatabase" localSheetId="1" hidden="1">'Приложение 3'!#REF!</definedName>
    <definedName name="_xlnm.Print_Titles" localSheetId="0">'Приложение 2 за 2022 год'!$8:$9</definedName>
    <definedName name="_xlnm.Print_Titles" localSheetId="1">'Приложение 3'!$8:$9</definedName>
    <definedName name="_xlnm.Print_Area" localSheetId="0">'Приложение 2 за 2022 год'!$B$1:$P$2280</definedName>
    <definedName name="_xlnm.Print_Area" localSheetId="1">'Приложение 3'!$C$1:$J$702</definedName>
  </definedNames>
  <calcPr calcId="125725"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3" i="12"/>
  <c r="F69" l="1"/>
  <c r="F20" l="1"/>
  <c r="F76"/>
  <c r="F72"/>
  <c r="E59"/>
  <c r="F59" s="1"/>
  <c r="E58"/>
  <c r="F58" s="1"/>
  <c r="F85" l="1"/>
  <c r="F84"/>
  <c r="F80"/>
  <c r="E77"/>
  <c r="F77" s="1"/>
  <c r="E75"/>
  <c r="F75" s="1"/>
  <c r="E74"/>
  <c r="F74" s="1"/>
  <c r="E68"/>
  <c r="F68" s="1"/>
  <c r="E67"/>
  <c r="F67" s="1"/>
  <c r="F55"/>
  <c r="E54"/>
  <c r="F54" s="1"/>
  <c r="E51"/>
  <c r="F51" s="1"/>
  <c r="F48"/>
  <c r="E45"/>
  <c r="F45" s="1"/>
  <c r="E44"/>
  <c r="F44" s="1"/>
  <c r="E43"/>
  <c r="F43" s="1"/>
  <c r="F41"/>
  <c r="E38"/>
  <c r="F38" s="1"/>
  <c r="E37"/>
  <c r="F37" s="1"/>
  <c r="E34"/>
  <c r="F34" s="1"/>
  <c r="F32"/>
  <c r="E31"/>
  <c r="F31" s="1"/>
  <c r="E28"/>
  <c r="F28" s="1"/>
  <c r="E27"/>
  <c r="F27" s="1"/>
  <c r="E26"/>
  <c r="F26" s="1"/>
  <c r="E25"/>
  <c r="F25" s="1"/>
  <c r="E24"/>
  <c r="F24" s="1"/>
  <c r="E21"/>
  <c r="F21" s="1"/>
  <c r="E19"/>
  <c r="F19" s="1"/>
  <c r="E18"/>
  <c r="F18" s="1"/>
  <c r="E17"/>
  <c r="F17" s="1"/>
  <c r="F16"/>
  <c r="F15"/>
  <c r="F9"/>
  <c r="F10"/>
  <c r="E11"/>
  <c r="F11" s="1"/>
  <c r="E12"/>
  <c r="F12" s="1"/>
  <c r="E8"/>
  <c r="F8" s="1"/>
  <c r="R1198" i="6" l="1"/>
  <c r="F390" i="7" l="1"/>
  <c r="E390"/>
  <c r="F386"/>
  <c r="E386"/>
  <c r="F382"/>
  <c r="E382"/>
  <c r="F377"/>
  <c r="F392" s="1"/>
  <c r="E377"/>
  <c r="E392" s="1"/>
  <c r="F363"/>
  <c r="F368" s="1"/>
  <c r="E363"/>
  <c r="E368" s="1"/>
  <c r="F351"/>
  <c r="F354" s="1"/>
  <c r="E351"/>
  <c r="E354" s="1"/>
  <c r="F291"/>
  <c r="F300" s="1"/>
  <c r="E291"/>
  <c r="E300" s="1"/>
  <c r="F278"/>
  <c r="E278"/>
  <c r="F274"/>
  <c r="E274"/>
  <c r="F269"/>
  <c r="E269"/>
  <c r="F263"/>
  <c r="E263"/>
  <c r="F249"/>
  <c r="E249"/>
  <c r="F245"/>
  <c r="E245"/>
  <c r="F238"/>
  <c r="E238"/>
  <c r="F225"/>
  <c r="E225"/>
  <c r="F221"/>
  <c r="E221"/>
  <c r="F217"/>
  <c r="E217"/>
  <c r="F213"/>
  <c r="E213"/>
  <c r="F205"/>
  <c r="E205"/>
  <c r="F201"/>
  <c r="E201"/>
  <c r="F197"/>
  <c r="E197"/>
  <c r="F189"/>
  <c r="F229" s="1"/>
  <c r="E189"/>
  <c r="E229" s="1"/>
  <c r="F164"/>
  <c r="E164"/>
  <c r="F160"/>
  <c r="E160"/>
  <c r="F154"/>
  <c r="E154"/>
  <c r="F150"/>
  <c r="F180" s="1"/>
  <c r="E150"/>
  <c r="E180" s="1"/>
  <c r="F137"/>
  <c r="E137"/>
  <c r="F133"/>
  <c r="E133"/>
  <c r="F129"/>
  <c r="E129"/>
  <c r="F125"/>
  <c r="E125"/>
  <c r="F117"/>
  <c r="E117"/>
  <c r="F110"/>
  <c r="E110"/>
  <c r="E141" s="1"/>
  <c r="F93"/>
  <c r="E93"/>
  <c r="F89"/>
  <c r="E89"/>
  <c r="F83"/>
  <c r="E83"/>
  <c r="F74"/>
  <c r="E74"/>
  <c r="F66"/>
  <c r="E66"/>
  <c r="F58"/>
  <c r="E58"/>
  <c r="E97" s="1"/>
  <c r="F34"/>
  <c r="E34"/>
  <c r="F28"/>
  <c r="E28"/>
  <c r="F24"/>
  <c r="E24"/>
  <c r="F15"/>
  <c r="E15"/>
  <c r="E45" s="1"/>
  <c r="E282" l="1"/>
  <c r="F45"/>
  <c r="F97"/>
  <c r="F141"/>
  <c r="F282"/>
  <c r="R2229" i="6"/>
  <c r="R15"/>
  <c r="R16"/>
  <c r="R17"/>
  <c r="S17"/>
  <c r="R18"/>
  <c r="R23"/>
  <c r="R24"/>
  <c r="R25"/>
  <c r="R37"/>
  <c r="R41"/>
  <c r="R49"/>
  <c r="R52"/>
  <c r="R53"/>
  <c r="R54"/>
  <c r="R55"/>
  <c r="R56"/>
  <c r="S56"/>
  <c r="R57"/>
  <c r="S57"/>
  <c r="R58"/>
  <c r="S58"/>
  <c r="R61"/>
  <c r="S61"/>
  <c r="R62"/>
  <c r="S62"/>
  <c r="R63"/>
  <c r="S63"/>
  <c r="R65"/>
  <c r="S65"/>
  <c r="R66"/>
  <c r="S66"/>
  <c r="R67"/>
  <c r="S67"/>
  <c r="R68"/>
  <c r="S68"/>
  <c r="R69"/>
  <c r="S69"/>
  <c r="R70"/>
  <c r="S70"/>
  <c r="R71"/>
  <c r="S71"/>
  <c r="R72"/>
  <c r="S72"/>
  <c r="R73"/>
  <c r="S73"/>
  <c r="R76"/>
  <c r="S76"/>
  <c r="R77"/>
  <c r="S77"/>
  <c r="R78"/>
  <c r="S78"/>
  <c r="R80"/>
  <c r="S80"/>
  <c r="R81"/>
  <c r="S81"/>
  <c r="R82"/>
  <c r="S82"/>
  <c r="R83"/>
  <c r="S83"/>
  <c r="R85"/>
  <c r="S85"/>
  <c r="R86"/>
  <c r="S86"/>
  <c r="R87"/>
  <c r="S87"/>
  <c r="R88"/>
  <c r="S88"/>
  <c r="R90"/>
  <c r="S90"/>
  <c r="R91"/>
  <c r="S91"/>
  <c r="R92"/>
  <c r="S92"/>
  <c r="R93"/>
  <c r="S93"/>
  <c r="R95"/>
  <c r="S95"/>
  <c r="R96"/>
  <c r="S96"/>
  <c r="R97"/>
  <c r="S97"/>
  <c r="R98"/>
  <c r="S98"/>
  <c r="R101"/>
  <c r="S101"/>
  <c r="R102"/>
  <c r="S102"/>
  <c r="R103"/>
  <c r="S103"/>
  <c r="R105"/>
  <c r="S105"/>
  <c r="R106"/>
  <c r="S106"/>
  <c r="R107"/>
  <c r="S107"/>
  <c r="R108"/>
  <c r="S108"/>
  <c r="R110"/>
  <c r="S110"/>
  <c r="R111"/>
  <c r="S111"/>
  <c r="R112"/>
  <c r="S112"/>
  <c r="R113"/>
  <c r="S113"/>
  <c r="R115"/>
  <c r="S115"/>
  <c r="R116"/>
  <c r="S116"/>
  <c r="R117"/>
  <c r="S117"/>
  <c r="R118"/>
  <c r="S118"/>
  <c r="R120"/>
  <c r="S120"/>
  <c r="R121"/>
  <c r="S121"/>
  <c r="R122"/>
  <c r="S122"/>
  <c r="R123"/>
  <c r="S123"/>
  <c r="R124"/>
  <c r="S124"/>
  <c r="R125"/>
  <c r="S125"/>
  <c r="R126"/>
  <c r="S126"/>
  <c r="R127"/>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50"/>
  <c r="S150"/>
  <c r="R151"/>
  <c r="S151"/>
  <c r="R152"/>
  <c r="S152"/>
  <c r="R153"/>
  <c r="S153"/>
  <c r="R155"/>
  <c r="S155"/>
  <c r="R156"/>
  <c r="S156"/>
  <c r="R157"/>
  <c r="S157"/>
  <c r="R158"/>
  <c r="S158"/>
  <c r="R159"/>
  <c r="S159"/>
  <c r="R160"/>
  <c r="S160"/>
  <c r="R161"/>
  <c r="S161"/>
  <c r="R162"/>
  <c r="S162"/>
  <c r="R163"/>
  <c r="S163"/>
  <c r="R165"/>
  <c r="S165"/>
  <c r="R166"/>
  <c r="S166"/>
  <c r="R167"/>
  <c r="S167"/>
  <c r="R168"/>
  <c r="S168"/>
  <c r="R170"/>
  <c r="S170"/>
  <c r="R171"/>
  <c r="S171"/>
  <c r="R172"/>
  <c r="S172"/>
  <c r="R173"/>
  <c r="S173"/>
  <c r="R176"/>
  <c r="S176"/>
  <c r="R177"/>
  <c r="S177"/>
  <c r="R178"/>
  <c r="S178"/>
  <c r="R180"/>
  <c r="S180"/>
  <c r="R181"/>
  <c r="S181"/>
  <c r="R182"/>
  <c r="S182"/>
  <c r="R183"/>
  <c r="S183"/>
  <c r="R184"/>
  <c r="S184"/>
  <c r="R185"/>
  <c r="S185"/>
  <c r="R186"/>
  <c r="S186"/>
  <c r="R187"/>
  <c r="S187"/>
  <c r="R188"/>
  <c r="S188"/>
  <c r="R189"/>
  <c r="S189"/>
  <c r="R190"/>
  <c r="S190"/>
  <c r="R191"/>
  <c r="S191"/>
  <c r="R192"/>
  <c r="S192"/>
  <c r="R193"/>
  <c r="S193"/>
  <c r="R194"/>
  <c r="S194"/>
  <c r="R195"/>
  <c r="S195"/>
  <c r="R196"/>
  <c r="S196"/>
  <c r="R197"/>
  <c r="S197"/>
  <c r="R198"/>
  <c r="S198"/>
  <c r="R199"/>
  <c r="S199"/>
  <c r="R200"/>
  <c r="S200"/>
  <c r="R201"/>
  <c r="S201"/>
  <c r="R202"/>
  <c r="S202"/>
  <c r="R203"/>
  <c r="S203"/>
  <c r="R204"/>
  <c r="S204"/>
  <c r="R205"/>
  <c r="S205"/>
  <c r="R206"/>
  <c r="S206"/>
  <c r="R207"/>
  <c r="S207"/>
  <c r="R208"/>
  <c r="S208"/>
  <c r="R209"/>
  <c r="S209"/>
  <c r="R210"/>
  <c r="S210"/>
  <c r="R211"/>
  <c r="S211"/>
  <c r="R212"/>
  <c r="S212"/>
  <c r="R213"/>
  <c r="S213"/>
  <c r="R214"/>
  <c r="S214"/>
  <c r="R215"/>
  <c r="S215"/>
  <c r="R216"/>
  <c r="S216"/>
  <c r="R217"/>
  <c r="S217"/>
  <c r="R218"/>
  <c r="S218"/>
  <c r="R219"/>
  <c r="S219"/>
  <c r="R220"/>
  <c r="S220"/>
  <c r="R221"/>
  <c r="S221"/>
  <c r="R222"/>
  <c r="S222"/>
  <c r="R223"/>
  <c r="S223"/>
  <c r="R224"/>
  <c r="S224"/>
  <c r="R225"/>
  <c r="S225"/>
  <c r="R226"/>
  <c r="S226"/>
  <c r="R227"/>
  <c r="S227"/>
  <c r="R228"/>
  <c r="S228"/>
  <c r="R229"/>
  <c r="S229"/>
  <c r="R230"/>
  <c r="S230"/>
  <c r="R231"/>
  <c r="S231"/>
  <c r="R232"/>
  <c r="S232"/>
  <c r="R233"/>
  <c r="S233"/>
  <c r="R234"/>
  <c r="S234"/>
  <c r="R235"/>
  <c r="S235"/>
  <c r="R236"/>
  <c r="S236"/>
  <c r="R237"/>
  <c r="S237"/>
  <c r="R238"/>
  <c r="S238"/>
  <c r="R239"/>
  <c r="S239"/>
  <c r="R240"/>
  <c r="S240"/>
  <c r="R241"/>
  <c r="S241"/>
  <c r="R242"/>
  <c r="S242"/>
  <c r="R243"/>
  <c r="S243"/>
  <c r="R246"/>
  <c r="S246"/>
  <c r="R247"/>
  <c r="S247"/>
  <c r="R248"/>
  <c r="S248"/>
  <c r="R250"/>
  <c r="S250"/>
  <c r="R251"/>
  <c r="S251"/>
  <c r="R252"/>
  <c r="S252"/>
  <c r="R253"/>
  <c r="S253"/>
  <c r="R254"/>
  <c r="S254"/>
  <c r="R255"/>
  <c r="S255"/>
  <c r="R256"/>
  <c r="S256"/>
  <c r="R257"/>
  <c r="S257"/>
  <c r="R258"/>
  <c r="S258"/>
  <c r="R259"/>
  <c r="S259"/>
  <c r="R260"/>
  <c r="S260"/>
  <c r="R261"/>
  <c r="S261"/>
  <c r="R262"/>
  <c r="S262"/>
  <c r="R263"/>
  <c r="S263"/>
  <c r="R265"/>
  <c r="S265"/>
  <c r="R266"/>
  <c r="S266"/>
  <c r="R267"/>
  <c r="S267"/>
  <c r="R268"/>
  <c r="S268"/>
  <c r="R269"/>
  <c r="S269"/>
  <c r="R270"/>
  <c r="S270"/>
  <c r="R271"/>
  <c r="S271"/>
  <c r="R272"/>
  <c r="S272"/>
  <c r="R273"/>
  <c r="S273"/>
  <c r="R274"/>
  <c r="S274"/>
  <c r="R275"/>
  <c r="S275"/>
  <c r="R276"/>
  <c r="S276"/>
  <c r="R277"/>
  <c r="S277"/>
  <c r="R278"/>
  <c r="S278"/>
  <c r="R280"/>
  <c r="S280"/>
  <c r="R281"/>
  <c r="S281"/>
  <c r="R282"/>
  <c r="S282"/>
  <c r="R283"/>
  <c r="S283"/>
  <c r="R286"/>
  <c r="S286"/>
  <c r="R287"/>
  <c r="S287"/>
  <c r="R288"/>
  <c r="S288"/>
  <c r="R290"/>
  <c r="S290"/>
  <c r="R291"/>
  <c r="S291"/>
  <c r="R292"/>
  <c r="S292"/>
  <c r="R293"/>
  <c r="S293"/>
  <c r="R295"/>
  <c r="S295"/>
  <c r="R296"/>
  <c r="S296"/>
  <c r="R297"/>
  <c r="S297"/>
  <c r="R298"/>
  <c r="S298"/>
  <c r="R299"/>
  <c r="R304"/>
  <c r="R305"/>
  <c r="R306"/>
  <c r="R307"/>
  <c r="S307"/>
  <c r="R308"/>
  <c r="S308"/>
  <c r="R309"/>
  <c r="S309"/>
  <c r="R310"/>
  <c r="S310"/>
  <c r="R313"/>
  <c r="S313"/>
  <c r="R314"/>
  <c r="S314"/>
  <c r="R315"/>
  <c r="S315"/>
  <c r="R317"/>
  <c r="S317"/>
  <c r="R318"/>
  <c r="S318"/>
  <c r="R319"/>
  <c r="S319"/>
  <c r="R320"/>
  <c r="S320"/>
  <c r="R322"/>
  <c r="S322"/>
  <c r="R323"/>
  <c r="S323"/>
  <c r="R324"/>
  <c r="S324"/>
  <c r="R325"/>
  <c r="S325"/>
  <c r="R326"/>
  <c r="S326"/>
  <c r="R327"/>
  <c r="S327"/>
  <c r="R328"/>
  <c r="S328"/>
  <c r="R329"/>
  <c r="S329"/>
  <c r="R330"/>
  <c r="S330"/>
  <c r="R331"/>
  <c r="S331"/>
  <c r="R332"/>
  <c r="S332"/>
  <c r="R333"/>
  <c r="S333"/>
  <c r="R334"/>
  <c r="S334"/>
  <c r="R335"/>
  <c r="S335"/>
  <c r="R336"/>
  <c r="S336"/>
  <c r="R337"/>
  <c r="S337"/>
  <c r="R338"/>
  <c r="S338"/>
  <c r="R339"/>
  <c r="S339"/>
  <c r="R340"/>
  <c r="S340"/>
  <c r="R341"/>
  <c r="S341"/>
  <c r="R342"/>
  <c r="S342"/>
  <c r="R343"/>
  <c r="S343"/>
  <c r="R344"/>
  <c r="S344"/>
  <c r="R345"/>
  <c r="S345"/>
  <c r="R346"/>
  <c r="S346"/>
  <c r="R347"/>
  <c r="S347"/>
  <c r="R348"/>
  <c r="S348"/>
  <c r="R349"/>
  <c r="S349"/>
  <c r="R350"/>
  <c r="S350"/>
  <c r="R351"/>
  <c r="S351"/>
  <c r="R352"/>
  <c r="S352"/>
  <c r="R353"/>
  <c r="S353"/>
  <c r="R354"/>
  <c r="S354"/>
  <c r="R355"/>
  <c r="S355"/>
  <c r="R356"/>
  <c r="S356"/>
  <c r="R357"/>
  <c r="S357"/>
  <c r="R358"/>
  <c r="S358"/>
  <c r="R359"/>
  <c r="S359"/>
  <c r="R360"/>
  <c r="S360"/>
  <c r="R361"/>
  <c r="S361"/>
  <c r="R362"/>
  <c r="S362"/>
  <c r="R363"/>
  <c r="S363"/>
  <c r="R364"/>
  <c r="S364"/>
  <c r="R365"/>
  <c r="S365"/>
  <c r="R366"/>
  <c r="S366"/>
  <c r="R367"/>
  <c r="S367"/>
  <c r="R368"/>
  <c r="S368"/>
  <c r="R369"/>
  <c r="S369"/>
  <c r="R370"/>
  <c r="S370"/>
  <c r="R371"/>
  <c r="S371"/>
  <c r="R372"/>
  <c r="S372"/>
  <c r="R373"/>
  <c r="S373"/>
  <c r="R374"/>
  <c r="S374"/>
  <c r="R375"/>
  <c r="S375"/>
  <c r="R376"/>
  <c r="S376"/>
  <c r="R377"/>
  <c r="S377"/>
  <c r="R378"/>
  <c r="S378"/>
  <c r="R379"/>
  <c r="S379"/>
  <c r="R380"/>
  <c r="S380"/>
  <c r="R381"/>
  <c r="S381"/>
  <c r="R382"/>
  <c r="S382"/>
  <c r="R383"/>
  <c r="S383"/>
  <c r="R384"/>
  <c r="S384"/>
  <c r="R385"/>
  <c r="S385"/>
  <c r="R386"/>
  <c r="S386"/>
  <c r="R387"/>
  <c r="S387"/>
  <c r="R388"/>
  <c r="S388"/>
  <c r="R389"/>
  <c r="S389"/>
  <c r="R390"/>
  <c r="S390"/>
  <c r="R391"/>
  <c r="S391"/>
  <c r="R392"/>
  <c r="S392"/>
  <c r="R393"/>
  <c r="S393"/>
  <c r="R394"/>
  <c r="S394"/>
  <c r="R395"/>
  <c r="S395"/>
  <c r="R396"/>
  <c r="S396"/>
  <c r="R397"/>
  <c r="S397"/>
  <c r="R398"/>
  <c r="S398"/>
  <c r="R399"/>
  <c r="S399"/>
  <c r="R400"/>
  <c r="S400"/>
  <c r="R403"/>
  <c r="S403"/>
  <c r="R404"/>
  <c r="S404"/>
  <c r="R405"/>
  <c r="S405"/>
  <c r="R407"/>
  <c r="S407"/>
  <c r="R408"/>
  <c r="S408"/>
  <c r="R409"/>
  <c r="S409"/>
  <c r="R410"/>
  <c r="S410"/>
  <c r="R412"/>
  <c r="S412"/>
  <c r="R413"/>
  <c r="S413"/>
  <c r="R414"/>
  <c r="S414"/>
  <c r="R415"/>
  <c r="S415"/>
  <c r="R417"/>
  <c r="S417"/>
  <c r="R418"/>
  <c r="S418"/>
  <c r="R419"/>
  <c r="S419"/>
  <c r="R420"/>
  <c r="S420"/>
  <c r="R422"/>
  <c r="S422"/>
  <c r="R423"/>
  <c r="S423"/>
  <c r="R424"/>
  <c r="S424"/>
  <c r="R425"/>
  <c r="S425"/>
  <c r="R427"/>
  <c r="S427"/>
  <c r="R428"/>
  <c r="S428"/>
  <c r="R429"/>
  <c r="S429"/>
  <c r="R430"/>
  <c r="S430"/>
  <c r="R431"/>
  <c r="S431"/>
  <c r="R432"/>
  <c r="S432"/>
  <c r="R433"/>
  <c r="S433"/>
  <c r="R434"/>
  <c r="S434"/>
  <c r="R435"/>
  <c r="S435"/>
  <c r="R436"/>
  <c r="S436"/>
  <c r="R437"/>
  <c r="S437"/>
  <c r="R438"/>
  <c r="S438"/>
  <c r="R439"/>
  <c r="S439"/>
  <c r="R440"/>
  <c r="S440"/>
  <c r="R441"/>
  <c r="S441"/>
  <c r="R442"/>
  <c r="S442"/>
  <c r="R443"/>
  <c r="S443"/>
  <c r="R444"/>
  <c r="S444"/>
  <c r="R445"/>
  <c r="S445"/>
  <c r="R446"/>
  <c r="S446"/>
  <c r="R447"/>
  <c r="S447"/>
  <c r="R448"/>
  <c r="S448"/>
  <c r="R449"/>
  <c r="S449"/>
  <c r="R450"/>
  <c r="S450"/>
  <c r="R451"/>
  <c r="S451"/>
  <c r="R452"/>
  <c r="S452"/>
  <c r="R453"/>
  <c r="S453"/>
  <c r="R454"/>
  <c r="S454"/>
  <c r="R455"/>
  <c r="S455"/>
  <c r="R456"/>
  <c r="S456"/>
  <c r="R457"/>
  <c r="S457"/>
  <c r="R458"/>
  <c r="S458"/>
  <c r="R459"/>
  <c r="S459"/>
  <c r="R460"/>
  <c r="S460"/>
  <c r="R461"/>
  <c r="S461"/>
  <c r="R462"/>
  <c r="S462"/>
  <c r="R463"/>
  <c r="S463"/>
  <c r="R464"/>
  <c r="S464"/>
  <c r="R465"/>
  <c r="S465"/>
  <c r="R468"/>
  <c r="S468"/>
  <c r="R469"/>
  <c r="S469"/>
  <c r="R470"/>
  <c r="S470"/>
  <c r="R472"/>
  <c r="S472"/>
  <c r="R473"/>
  <c r="S473"/>
  <c r="R474"/>
  <c r="S474"/>
  <c r="R475"/>
  <c r="S475"/>
  <c r="R477"/>
  <c r="S477"/>
  <c r="R478"/>
  <c r="S478"/>
  <c r="R479"/>
  <c r="S479"/>
  <c r="R480"/>
  <c r="S480"/>
  <c r="R482"/>
  <c r="S482"/>
  <c r="R483"/>
  <c r="S483"/>
  <c r="R484"/>
  <c r="S484"/>
  <c r="R485"/>
  <c r="S485"/>
  <c r="R487"/>
  <c r="S487"/>
  <c r="R488"/>
  <c r="S488"/>
  <c r="R489"/>
  <c r="S489"/>
  <c r="R490"/>
  <c r="S490"/>
  <c r="R492"/>
  <c r="S492"/>
  <c r="R493"/>
  <c r="S493"/>
  <c r="R494"/>
  <c r="S494"/>
  <c r="R495"/>
  <c r="S495"/>
  <c r="R497"/>
  <c r="S497"/>
  <c r="R498"/>
  <c r="S498"/>
  <c r="R499"/>
  <c r="S499"/>
  <c r="R500"/>
  <c r="S500"/>
  <c r="R502"/>
  <c r="S502"/>
  <c r="R503"/>
  <c r="S503"/>
  <c r="R504"/>
  <c r="S504"/>
  <c r="R505"/>
  <c r="S505"/>
  <c r="R507"/>
  <c r="S507"/>
  <c r="R508"/>
  <c r="S508"/>
  <c r="R509"/>
  <c r="S509"/>
  <c r="R510"/>
  <c r="S510"/>
  <c r="R512"/>
  <c r="S512"/>
  <c r="R513"/>
  <c r="S513"/>
  <c r="R514"/>
  <c r="S514"/>
  <c r="R515"/>
  <c r="S515"/>
  <c r="R516"/>
  <c r="S516"/>
  <c r="R517"/>
  <c r="S517"/>
  <c r="R518"/>
  <c r="S518"/>
  <c r="R519"/>
  <c r="S519"/>
  <c r="R520"/>
  <c r="S520"/>
  <c r="R521"/>
  <c r="S521"/>
  <c r="R522"/>
  <c r="S522"/>
  <c r="R523"/>
  <c r="S523"/>
  <c r="R524"/>
  <c r="S524"/>
  <c r="R525"/>
  <c r="S525"/>
  <c r="R526"/>
  <c r="S526"/>
  <c r="R527"/>
  <c r="S527"/>
  <c r="R528"/>
  <c r="S528"/>
  <c r="R529"/>
  <c r="S529"/>
  <c r="R530"/>
  <c r="S530"/>
  <c r="R531"/>
  <c r="S531"/>
  <c r="R532"/>
  <c r="S532"/>
  <c r="R533"/>
  <c r="S533"/>
  <c r="R534"/>
  <c r="S534"/>
  <c r="R535"/>
  <c r="S535"/>
  <c r="R536"/>
  <c r="S536"/>
  <c r="R537"/>
  <c r="S537"/>
  <c r="R538"/>
  <c r="S538"/>
  <c r="R539"/>
  <c r="S539"/>
  <c r="R540"/>
  <c r="S540"/>
  <c r="R541"/>
  <c r="S541"/>
  <c r="R542"/>
  <c r="S542"/>
  <c r="R543"/>
  <c r="S543"/>
  <c r="R544"/>
  <c r="S544"/>
  <c r="R545"/>
  <c r="S545"/>
  <c r="R548"/>
  <c r="S548"/>
  <c r="R549"/>
  <c r="S549"/>
  <c r="R550"/>
  <c r="S550"/>
  <c r="R552"/>
  <c r="S552"/>
  <c r="R553"/>
  <c r="S553"/>
  <c r="R554"/>
  <c r="S554"/>
  <c r="R555"/>
  <c r="S555"/>
  <c r="R557"/>
  <c r="S557"/>
  <c r="R558"/>
  <c r="S558"/>
  <c r="R559"/>
  <c r="S559"/>
  <c r="R560"/>
  <c r="S560"/>
  <c r="R562"/>
  <c r="S562"/>
  <c r="R563"/>
  <c r="S563"/>
  <c r="R564"/>
  <c r="S564"/>
  <c r="R565"/>
  <c r="S565"/>
  <c r="R567"/>
  <c r="S567"/>
  <c r="R568"/>
  <c r="S568"/>
  <c r="R569"/>
  <c r="S569"/>
  <c r="R570"/>
  <c r="S570"/>
  <c r="R572"/>
  <c r="S572"/>
  <c r="R573"/>
  <c r="S573"/>
  <c r="R574"/>
  <c r="S574"/>
  <c r="R575"/>
  <c r="S575"/>
  <c r="R581"/>
  <c r="S581"/>
  <c r="R582"/>
  <c r="S582"/>
  <c r="R584"/>
  <c r="S584"/>
  <c r="R586"/>
  <c r="S586"/>
  <c r="R588"/>
  <c r="S588"/>
  <c r="R589"/>
  <c r="S589"/>
  <c r="R591"/>
  <c r="S591"/>
  <c r="R593"/>
  <c r="S593"/>
  <c r="R595"/>
  <c r="S595"/>
  <c r="R596"/>
  <c r="S596"/>
  <c r="R598"/>
  <c r="S598"/>
  <c r="R600"/>
  <c r="S600"/>
  <c r="R602"/>
  <c r="S602"/>
  <c r="R603"/>
  <c r="S603"/>
  <c r="R605"/>
  <c r="S605"/>
  <c r="R612"/>
  <c r="S612"/>
  <c r="R613"/>
  <c r="S613"/>
  <c r="R614"/>
  <c r="S614"/>
  <c r="R615"/>
  <c r="S615"/>
  <c r="R616"/>
  <c r="S616"/>
  <c r="R617"/>
  <c r="S617"/>
  <c r="R619"/>
  <c r="S619"/>
  <c r="R620"/>
  <c r="S620"/>
  <c r="R621"/>
  <c r="S621"/>
  <c r="R622"/>
  <c r="S622"/>
  <c r="R623"/>
  <c r="S623"/>
  <c r="R624"/>
  <c r="S624"/>
  <c r="R626"/>
  <c r="S626"/>
  <c r="R627"/>
  <c r="S627"/>
  <c r="R628"/>
  <c r="S628"/>
  <c r="R629"/>
  <c r="S629"/>
  <c r="R630"/>
  <c r="S630"/>
  <c r="R631"/>
  <c r="S631"/>
  <c r="R633"/>
  <c r="S633"/>
  <c r="R635"/>
  <c r="S635"/>
  <c r="R637"/>
  <c r="S637"/>
  <c r="R638"/>
  <c r="S638"/>
  <c r="R639"/>
  <c r="R642"/>
  <c r="R643"/>
  <c r="R644"/>
  <c r="R645"/>
  <c r="S645"/>
  <c r="R646"/>
  <c r="S646"/>
  <c r="R647"/>
  <c r="S647"/>
  <c r="R648"/>
  <c r="S648"/>
  <c r="R651"/>
  <c r="S651"/>
  <c r="R652"/>
  <c r="S652"/>
  <c r="R653"/>
  <c r="S653"/>
  <c r="R655"/>
  <c r="S655"/>
  <c r="R656"/>
  <c r="S656"/>
  <c r="R657"/>
  <c r="S657"/>
  <c r="R658"/>
  <c r="S658"/>
  <c r="R660"/>
  <c r="S660"/>
  <c r="R661"/>
  <c r="S661"/>
  <c r="R662"/>
  <c r="S662"/>
  <c r="R663"/>
  <c r="S663"/>
  <c r="R665"/>
  <c r="S665"/>
  <c r="R666"/>
  <c r="S666"/>
  <c r="R667"/>
  <c r="S667"/>
  <c r="R668"/>
  <c r="S668"/>
  <c r="R670"/>
  <c r="S670"/>
  <c r="R671"/>
  <c r="S671"/>
  <c r="R672"/>
  <c r="S672"/>
  <c r="R673"/>
  <c r="S673"/>
  <c r="R675"/>
  <c r="S675"/>
  <c r="R676"/>
  <c r="S676"/>
  <c r="R677"/>
  <c r="S677"/>
  <c r="R678"/>
  <c r="S678"/>
  <c r="R680"/>
  <c r="S680"/>
  <c r="R681"/>
  <c r="S681"/>
  <c r="R682"/>
  <c r="S682"/>
  <c r="R683"/>
  <c r="S683"/>
  <c r="R685"/>
  <c r="S685"/>
  <c r="R686"/>
  <c r="S686"/>
  <c r="R687"/>
  <c r="S687"/>
  <c r="R688"/>
  <c r="S688"/>
  <c r="R691"/>
  <c r="S691"/>
  <c r="R692"/>
  <c r="S692"/>
  <c r="R693"/>
  <c r="S693"/>
  <c r="R695"/>
  <c r="S695"/>
  <c r="R696"/>
  <c r="S696"/>
  <c r="R697"/>
  <c r="S697"/>
  <c r="R698"/>
  <c r="S698"/>
  <c r="R700"/>
  <c r="S700"/>
  <c r="R701"/>
  <c r="S701"/>
  <c r="R702"/>
  <c r="S702"/>
  <c r="R703"/>
  <c r="S703"/>
  <c r="R704"/>
  <c r="S704"/>
  <c r="R705"/>
  <c r="S705"/>
  <c r="R706"/>
  <c r="S706"/>
  <c r="R707"/>
  <c r="S707"/>
  <c r="R708"/>
  <c r="S708"/>
  <c r="R709"/>
  <c r="S709"/>
  <c r="R710"/>
  <c r="S710"/>
  <c r="R711"/>
  <c r="S711"/>
  <c r="R712"/>
  <c r="S712"/>
  <c r="R713"/>
  <c r="S713"/>
  <c r="R714"/>
  <c r="S714"/>
  <c r="R715"/>
  <c r="S715"/>
  <c r="R716"/>
  <c r="S716"/>
  <c r="R717"/>
  <c r="S717"/>
  <c r="R718"/>
  <c r="S718"/>
  <c r="R719"/>
  <c r="S719"/>
  <c r="R720"/>
  <c r="S720"/>
  <c r="R721"/>
  <c r="S721"/>
  <c r="R722"/>
  <c r="S722"/>
  <c r="R723"/>
  <c r="S723"/>
  <c r="R724"/>
  <c r="S724"/>
  <c r="R725"/>
  <c r="S725"/>
  <c r="R726"/>
  <c r="S726"/>
  <c r="R727"/>
  <c r="S727"/>
  <c r="R728"/>
  <c r="S728"/>
  <c r="R730"/>
  <c r="S730"/>
  <c r="R735"/>
  <c r="S735"/>
  <c r="R736"/>
  <c r="S736"/>
  <c r="R740"/>
  <c r="S740"/>
  <c r="R741"/>
  <c r="S741"/>
  <c r="R742"/>
  <c r="S742"/>
  <c r="R743"/>
  <c r="S743"/>
  <c r="R750"/>
  <c r="S750"/>
  <c r="R751"/>
  <c r="S751"/>
  <c r="R752"/>
  <c r="S752"/>
  <c r="R753"/>
  <c r="S753"/>
  <c r="R755"/>
  <c r="S755"/>
  <c r="R756"/>
  <c r="S756"/>
  <c r="R757"/>
  <c r="S757"/>
  <c r="R758"/>
  <c r="S758"/>
  <c r="R760"/>
  <c r="S760"/>
  <c r="R761"/>
  <c r="S761"/>
  <c r="R762"/>
  <c r="S762"/>
  <c r="R763"/>
  <c r="S763"/>
  <c r="R765"/>
  <c r="S765"/>
  <c r="R766"/>
  <c r="S766"/>
  <c r="R767"/>
  <c r="S767"/>
  <c r="R768"/>
  <c r="S768"/>
  <c r="R769"/>
  <c r="R774"/>
  <c r="R775"/>
  <c r="R776"/>
  <c r="R777"/>
  <c r="S777"/>
  <c r="R778"/>
  <c r="S778"/>
  <c r="R779"/>
  <c r="S779"/>
  <c r="R780"/>
  <c r="S780"/>
  <c r="R789"/>
  <c r="S789"/>
  <c r="R790"/>
  <c r="S790"/>
  <c r="R791"/>
  <c r="S791"/>
  <c r="R792"/>
  <c r="S792"/>
  <c r="R794"/>
  <c r="S794"/>
  <c r="R795"/>
  <c r="S795"/>
  <c r="R796"/>
  <c r="S796"/>
  <c r="R797"/>
  <c r="S797"/>
  <c r="R799"/>
  <c r="S799"/>
  <c r="R800"/>
  <c r="S800"/>
  <c r="R801"/>
  <c r="S801"/>
  <c r="R802"/>
  <c r="S802"/>
  <c r="R804"/>
  <c r="S804"/>
  <c r="R805"/>
  <c r="S805"/>
  <c r="R806"/>
  <c r="S806"/>
  <c r="R808"/>
  <c r="S808"/>
  <c r="R809"/>
  <c r="S809"/>
  <c r="R811"/>
  <c r="S811"/>
  <c r="R813"/>
  <c r="S813"/>
  <c r="R815"/>
  <c r="S815"/>
  <c r="R816"/>
  <c r="S816"/>
  <c r="R818"/>
  <c r="S818"/>
  <c r="R819"/>
  <c r="S819"/>
  <c r="R820"/>
  <c r="S820"/>
  <c r="R821"/>
  <c r="S821"/>
  <c r="R824"/>
  <c r="S824"/>
  <c r="R825"/>
  <c r="S825"/>
  <c r="R826"/>
  <c r="S826"/>
  <c r="R828"/>
  <c r="S828"/>
  <c r="R829"/>
  <c r="S829"/>
  <c r="R830"/>
  <c r="S830"/>
  <c r="R831"/>
  <c r="S831"/>
  <c r="R833"/>
  <c r="S833"/>
  <c r="R834"/>
  <c r="S834"/>
  <c r="R835"/>
  <c r="S835"/>
  <c r="R836"/>
  <c r="S836"/>
  <c r="R837"/>
  <c r="S837"/>
  <c r="R838"/>
  <c r="S838"/>
  <c r="R839"/>
  <c r="S839"/>
  <c r="R840"/>
  <c r="S840"/>
  <c r="R841"/>
  <c r="S841"/>
  <c r="R843"/>
  <c r="S843"/>
  <c r="R844"/>
  <c r="S844"/>
  <c r="R845"/>
  <c r="S845"/>
  <c r="R846"/>
  <c r="S846"/>
  <c r="R848"/>
  <c r="S848"/>
  <c r="R849"/>
  <c r="S849"/>
  <c r="R850"/>
  <c r="S850"/>
  <c r="R851"/>
  <c r="S851"/>
  <c r="R852"/>
  <c r="S852"/>
  <c r="R853"/>
  <c r="S853"/>
  <c r="R854"/>
  <c r="S854"/>
  <c r="R855"/>
  <c r="S855"/>
  <c r="R856"/>
  <c r="S856"/>
  <c r="R858"/>
  <c r="S858"/>
  <c r="R859"/>
  <c r="S859"/>
  <c r="R860"/>
  <c r="S860"/>
  <c r="R861"/>
  <c r="S861"/>
  <c r="R863"/>
  <c r="S863"/>
  <c r="R864"/>
  <c r="S864"/>
  <c r="R865"/>
  <c r="S865"/>
  <c r="R866"/>
  <c r="S866"/>
  <c r="R868"/>
  <c r="S868"/>
  <c r="R869"/>
  <c r="S869"/>
  <c r="R870"/>
  <c r="S870"/>
  <c r="R871"/>
  <c r="S871"/>
  <c r="R872"/>
  <c r="S872"/>
  <c r="R873"/>
  <c r="S873"/>
  <c r="R874"/>
  <c r="S874"/>
  <c r="R875"/>
  <c r="S875"/>
  <c r="R876"/>
  <c r="S876"/>
  <c r="R878"/>
  <c r="S878"/>
  <c r="R879"/>
  <c r="S879"/>
  <c r="R880"/>
  <c r="S880"/>
  <c r="R881"/>
  <c r="S881"/>
  <c r="R883"/>
  <c r="S883"/>
  <c r="R884"/>
  <c r="S884"/>
  <c r="R885"/>
  <c r="S885"/>
  <c r="R886"/>
  <c r="S886"/>
  <c r="R888"/>
  <c r="S888"/>
  <c r="R889"/>
  <c r="S889"/>
  <c r="R890"/>
  <c r="S890"/>
  <c r="R891"/>
  <c r="S891"/>
  <c r="R893"/>
  <c r="S893"/>
  <c r="R894"/>
  <c r="S894"/>
  <c r="R895"/>
  <c r="S895"/>
  <c r="R896"/>
  <c r="S896"/>
  <c r="R898"/>
  <c r="S898"/>
  <c r="R899"/>
  <c r="S899"/>
  <c r="R900"/>
  <c r="S900"/>
  <c r="R901"/>
  <c r="S901"/>
  <c r="R903"/>
  <c r="S903"/>
  <c r="R904"/>
  <c r="S904"/>
  <c r="R905"/>
  <c r="S905"/>
  <c r="R906"/>
  <c r="S906"/>
  <c r="R907"/>
  <c r="S907"/>
  <c r="R908"/>
  <c r="S908"/>
  <c r="R909"/>
  <c r="S909"/>
  <c r="R910"/>
  <c r="S910"/>
  <c r="R911"/>
  <c r="S911"/>
  <c r="R913"/>
  <c r="S913"/>
  <c r="R914"/>
  <c r="S914"/>
  <c r="R915"/>
  <c r="S915"/>
  <c r="R916"/>
  <c r="S916"/>
  <c r="R917"/>
  <c r="S917"/>
  <c r="R918"/>
  <c r="S918"/>
  <c r="R919"/>
  <c r="S919"/>
  <c r="R920"/>
  <c r="S920"/>
  <c r="R921"/>
  <c r="S921"/>
  <c r="R923"/>
  <c r="S923"/>
  <c r="R924"/>
  <c r="S924"/>
  <c r="R925"/>
  <c r="S925"/>
  <c r="R926"/>
  <c r="S926"/>
  <c r="R928"/>
  <c r="S928"/>
  <c r="R929"/>
  <c r="S929"/>
  <c r="R930"/>
  <c r="S930"/>
  <c r="R931"/>
  <c r="S931"/>
  <c r="R932"/>
  <c r="S932"/>
  <c r="R933"/>
  <c r="S933"/>
  <c r="R934"/>
  <c r="S934"/>
  <c r="R935"/>
  <c r="S935"/>
  <c r="R936"/>
  <c r="S936"/>
  <c r="R938"/>
  <c r="S938"/>
  <c r="R939"/>
  <c r="S939"/>
  <c r="R940"/>
  <c r="S940"/>
  <c r="R941"/>
  <c r="S941"/>
  <c r="R943"/>
  <c r="S943"/>
  <c r="R944"/>
  <c r="S944"/>
  <c r="R945"/>
  <c r="S945"/>
  <c r="R946"/>
  <c r="S946"/>
  <c r="R948"/>
  <c r="S948"/>
  <c r="R949"/>
  <c r="S949"/>
  <c r="R950"/>
  <c r="S950"/>
  <c r="R951"/>
  <c r="S951"/>
  <c r="R953"/>
  <c r="S953"/>
  <c r="R954"/>
  <c r="S954"/>
  <c r="R955"/>
  <c r="S955"/>
  <c r="R956"/>
  <c r="S956"/>
  <c r="R958"/>
  <c r="S958"/>
  <c r="R959"/>
  <c r="S959"/>
  <c r="R960"/>
  <c r="S960"/>
  <c r="R961"/>
  <c r="S961"/>
  <c r="R962"/>
  <c r="S962"/>
  <c r="R963"/>
  <c r="S963"/>
  <c r="R964"/>
  <c r="S964"/>
  <c r="R965"/>
  <c r="S965"/>
  <c r="R966"/>
  <c r="S966"/>
  <c r="R967"/>
  <c r="R970"/>
  <c r="R971"/>
  <c r="R973"/>
  <c r="S973"/>
  <c r="R974"/>
  <c r="S974"/>
  <c r="R975"/>
  <c r="S975"/>
  <c r="R976"/>
  <c r="S976"/>
  <c r="R978"/>
  <c r="S978"/>
  <c r="R979"/>
  <c r="S979"/>
  <c r="R980"/>
  <c r="S980"/>
  <c r="R981"/>
  <c r="S981"/>
  <c r="R993"/>
  <c r="S993"/>
  <c r="R994"/>
  <c r="S994"/>
  <c r="R995"/>
  <c r="S995"/>
  <c r="R996"/>
  <c r="S996"/>
  <c r="R997"/>
  <c r="R1000"/>
  <c r="R1001"/>
  <c r="R1002"/>
  <c r="R1003"/>
  <c r="S1003"/>
  <c r="R1004"/>
  <c r="S1004"/>
  <c r="R1005"/>
  <c r="S1005"/>
  <c r="R1006"/>
  <c r="S1006"/>
  <c r="R1009"/>
  <c r="S1009"/>
  <c r="R1010"/>
  <c r="S1010"/>
  <c r="R1011"/>
  <c r="S1011"/>
  <c r="R1013"/>
  <c r="S1013"/>
  <c r="R1014"/>
  <c r="S1014"/>
  <c r="R1015"/>
  <c r="S1015"/>
  <c r="R1016"/>
  <c r="S1016"/>
  <c r="R1018"/>
  <c r="S1018"/>
  <c r="R1019"/>
  <c r="S1019"/>
  <c r="R1020"/>
  <c r="S1020"/>
  <c r="R1021"/>
  <c r="S1021"/>
  <c r="R1024"/>
  <c r="S1024"/>
  <c r="R1025"/>
  <c r="S1025"/>
  <c r="R1026"/>
  <c r="S1026"/>
  <c r="R1028"/>
  <c r="S1028"/>
  <c r="R1029"/>
  <c r="S1029"/>
  <c r="R1030"/>
  <c r="S1030"/>
  <c r="R1031"/>
  <c r="S1031"/>
  <c r="R1033"/>
  <c r="S1033"/>
  <c r="R1034"/>
  <c r="S1034"/>
  <c r="R1035"/>
  <c r="S1035"/>
  <c r="R1036"/>
  <c r="S1036"/>
  <c r="R1038"/>
  <c r="S1038"/>
  <c r="R1039"/>
  <c r="S1039"/>
  <c r="R1040"/>
  <c r="S1040"/>
  <c r="R1041"/>
  <c r="S1041"/>
  <c r="R1044"/>
  <c r="S1044"/>
  <c r="R1045"/>
  <c r="S1045"/>
  <c r="R1046"/>
  <c r="S1046"/>
  <c r="R1048"/>
  <c r="S1048"/>
  <c r="R1049"/>
  <c r="S1049"/>
  <c r="R1050"/>
  <c r="S1050"/>
  <c r="R1051"/>
  <c r="S1051"/>
  <c r="R1053"/>
  <c r="S1053"/>
  <c r="R1054"/>
  <c r="S1054"/>
  <c r="R1055"/>
  <c r="S1055"/>
  <c r="R1056"/>
  <c r="S1056"/>
  <c r="R1058"/>
  <c r="S1058"/>
  <c r="R1059"/>
  <c r="S1059"/>
  <c r="R1060"/>
  <c r="S1060"/>
  <c r="R1061"/>
  <c r="S1061"/>
  <c r="R1063"/>
  <c r="S1063"/>
  <c r="R1064"/>
  <c r="S1064"/>
  <c r="R1065"/>
  <c r="S1065"/>
  <c r="R1066"/>
  <c r="S1066"/>
  <c r="R1073"/>
  <c r="S1073"/>
  <c r="R1074"/>
  <c r="S1074"/>
  <c r="R1075"/>
  <c r="S1075"/>
  <c r="R1076"/>
  <c r="S1076"/>
  <c r="R1078"/>
  <c r="S1078"/>
  <c r="R1079"/>
  <c r="S1079"/>
  <c r="R1080"/>
  <c r="S1080"/>
  <c r="R1081"/>
  <c r="S1081"/>
  <c r="R1083"/>
  <c r="S1083"/>
  <c r="R1084"/>
  <c r="S1084"/>
  <c r="R1085"/>
  <c r="S1085"/>
  <c r="R1086"/>
  <c r="S1086"/>
  <c r="R1088"/>
  <c r="S1088"/>
  <c r="R1089"/>
  <c r="S1089"/>
  <c r="R1090"/>
  <c r="S1090"/>
  <c r="R1091"/>
  <c r="S1091"/>
  <c r="R1093"/>
  <c r="S1093"/>
  <c r="R1094"/>
  <c r="S1094"/>
  <c r="R1095"/>
  <c r="S1095"/>
  <c r="R1096"/>
  <c r="S1096"/>
  <c r="R1098"/>
  <c r="S1098"/>
  <c r="R1099"/>
  <c r="S1099"/>
  <c r="R1100"/>
  <c r="S1100"/>
  <c r="R1101"/>
  <c r="S1101"/>
  <c r="R1103"/>
  <c r="S1103"/>
  <c r="R1104"/>
  <c r="S1104"/>
  <c r="R1105"/>
  <c r="S1105"/>
  <c r="R1106"/>
  <c r="S1106"/>
  <c r="R1108"/>
  <c r="S1108"/>
  <c r="R1109"/>
  <c r="S1109"/>
  <c r="R1110"/>
  <c r="S1110"/>
  <c r="R1111"/>
  <c r="S1111"/>
  <c r="R1113"/>
  <c r="S1113"/>
  <c r="R1114"/>
  <c r="S1114"/>
  <c r="R1115"/>
  <c r="S1115"/>
  <c r="R1116"/>
  <c r="S1116"/>
  <c r="R1117"/>
  <c r="S1117"/>
  <c r="R1118"/>
  <c r="S1118"/>
  <c r="R1119"/>
  <c r="S1119"/>
  <c r="R1120"/>
  <c r="S1120"/>
  <c r="R1121"/>
  <c r="S1121"/>
  <c r="R1122"/>
  <c r="S1122"/>
  <c r="R1123"/>
  <c r="S1123"/>
  <c r="R1124"/>
  <c r="S1124"/>
  <c r="R1125"/>
  <c r="S1125"/>
  <c r="R1126"/>
  <c r="S1126"/>
  <c r="R1129"/>
  <c r="S1129"/>
  <c r="R1130"/>
  <c r="S1130"/>
  <c r="R1131"/>
  <c r="S1131"/>
  <c r="R1133"/>
  <c r="S1133"/>
  <c r="R1134"/>
  <c r="S1134"/>
  <c r="R1135"/>
  <c r="S1135"/>
  <c r="R1136"/>
  <c r="S1136"/>
  <c r="R1138"/>
  <c r="S1138"/>
  <c r="R1139"/>
  <c r="S1139"/>
  <c r="R1140"/>
  <c r="S1140"/>
  <c r="R1141"/>
  <c r="S1141"/>
  <c r="R1143"/>
  <c r="S1143"/>
  <c r="R1144"/>
  <c r="S1144"/>
  <c r="R1145"/>
  <c r="S1145"/>
  <c r="R1146"/>
  <c r="S1146"/>
  <c r="R1153"/>
  <c r="S1153"/>
  <c r="R1154"/>
  <c r="S1154"/>
  <c r="R1155"/>
  <c r="S1155"/>
  <c r="R1156"/>
  <c r="S1156"/>
  <c r="R1158"/>
  <c r="S1158"/>
  <c r="R1159"/>
  <c r="S1159"/>
  <c r="R1160"/>
  <c r="S1160"/>
  <c r="R1161"/>
  <c r="S1161"/>
  <c r="R1163"/>
  <c r="S1163"/>
  <c r="R1164"/>
  <c r="S1164"/>
  <c r="R1165"/>
  <c r="S1165"/>
  <c r="R1166"/>
  <c r="S1166"/>
  <c r="R1168"/>
  <c r="S1168"/>
  <c r="R1169"/>
  <c r="S1169"/>
  <c r="R1170"/>
  <c r="S1170"/>
  <c r="R1171"/>
  <c r="S1171"/>
  <c r="R1173"/>
  <c r="S1173"/>
  <c r="R1174"/>
  <c r="S1174"/>
  <c r="R1175"/>
  <c r="S1175"/>
  <c r="R1176"/>
  <c r="S1176"/>
  <c r="R1178"/>
  <c r="S1178"/>
  <c r="R1179"/>
  <c r="S1179"/>
  <c r="R1180"/>
  <c r="S1180"/>
  <c r="R1181"/>
  <c r="S1181"/>
  <c r="R1183"/>
  <c r="S1183"/>
  <c r="R1184"/>
  <c r="S1184"/>
  <c r="R1185"/>
  <c r="S1185"/>
  <c r="R1186"/>
  <c r="S1186"/>
  <c r="R1188"/>
  <c r="S1188"/>
  <c r="R1189"/>
  <c r="S1189"/>
  <c r="R1190"/>
  <c r="S1190"/>
  <c r="R1191"/>
  <c r="S1191"/>
  <c r="R1192"/>
  <c r="R1196"/>
  <c r="R1197"/>
  <c r="S1198"/>
  <c r="R1199"/>
  <c r="S1199"/>
  <c r="R1200"/>
  <c r="S1200"/>
  <c r="R1201"/>
  <c r="S1201"/>
  <c r="R1202"/>
  <c r="S1202"/>
  <c r="R1203"/>
  <c r="S1203"/>
  <c r="R1204"/>
  <c r="S1204"/>
  <c r="R1205"/>
  <c r="S1205"/>
  <c r="R1206"/>
  <c r="S1206"/>
  <c r="R1207"/>
  <c r="S1207"/>
  <c r="R1208"/>
  <c r="S1208"/>
  <c r="R1209"/>
  <c r="S1209"/>
  <c r="R1210"/>
  <c r="S1210"/>
  <c r="R1211"/>
  <c r="S1211"/>
  <c r="R1212"/>
  <c r="S1212"/>
  <c r="R1213"/>
  <c r="S1213"/>
  <c r="R1214"/>
  <c r="S1214"/>
  <c r="R1215"/>
  <c r="S1215"/>
  <c r="R1216"/>
  <c r="S1216"/>
  <c r="R1217"/>
  <c r="S1217"/>
  <c r="R1218"/>
  <c r="S1218"/>
  <c r="R1219"/>
  <c r="S1219"/>
  <c r="R1220"/>
  <c r="S1220"/>
  <c r="R1221"/>
  <c r="S1221"/>
  <c r="R1222"/>
  <c r="S1222"/>
  <c r="R1223"/>
  <c r="S1223"/>
  <c r="R1224"/>
  <c r="S1224"/>
  <c r="R1225"/>
  <c r="S1225"/>
  <c r="R1226"/>
  <c r="S1226"/>
  <c r="R1227"/>
  <c r="S1227"/>
  <c r="R1228"/>
  <c r="S1228"/>
  <c r="R1229"/>
  <c r="S1229"/>
  <c r="R1230"/>
  <c r="S1230"/>
  <c r="R1231"/>
  <c r="S1231"/>
  <c r="R1232"/>
  <c r="S1232"/>
  <c r="R1233"/>
  <c r="S1233"/>
  <c r="R1234"/>
  <c r="S1234"/>
  <c r="R1235"/>
  <c r="S1235"/>
  <c r="R1236"/>
  <c r="S1236"/>
  <c r="R1237"/>
  <c r="S1237"/>
  <c r="R1238"/>
  <c r="S1238"/>
  <c r="R1239"/>
  <c r="S1239"/>
  <c r="R1240"/>
  <c r="S1240"/>
  <c r="R1241"/>
  <c r="S1241"/>
  <c r="R1242"/>
  <c r="R1245"/>
  <c r="R1247"/>
  <c r="R1248"/>
  <c r="S1248"/>
  <c r="R1249"/>
  <c r="S1249"/>
  <c r="R1250"/>
  <c r="S1250"/>
  <c r="R1251"/>
  <c r="S1251"/>
  <c r="R1258"/>
  <c r="S1258"/>
  <c r="R1259"/>
  <c r="S1259"/>
  <c r="R1260"/>
  <c r="S1260"/>
  <c r="R1261"/>
  <c r="S1261"/>
  <c r="R1264"/>
  <c r="S1264"/>
  <c r="R1265"/>
  <c r="S1265"/>
  <c r="R1266"/>
  <c r="S1266"/>
  <c r="R1268"/>
  <c r="S1268"/>
  <c r="R1269"/>
  <c r="S1269"/>
  <c r="R1270"/>
  <c r="S1270"/>
  <c r="R1271"/>
  <c r="S1271"/>
  <c r="R1273"/>
  <c r="S1273"/>
  <c r="R1274"/>
  <c r="S1274"/>
  <c r="R1275"/>
  <c r="S1275"/>
  <c r="R1276"/>
  <c r="S1276"/>
  <c r="R1278"/>
  <c r="S1278"/>
  <c r="R1279"/>
  <c r="S1279"/>
  <c r="R1280"/>
  <c r="S1280"/>
  <c r="R1281"/>
  <c r="S1281"/>
  <c r="R1283"/>
  <c r="S1283"/>
  <c r="R1284"/>
  <c r="S1284"/>
  <c r="R1285"/>
  <c r="S1285"/>
  <c r="R1286"/>
  <c r="S1286"/>
  <c r="R1288"/>
  <c r="S1288"/>
  <c r="R1289"/>
  <c r="S1289"/>
  <c r="R1290"/>
  <c r="S1290"/>
  <c r="R1291"/>
  <c r="S1291"/>
  <c r="R1293"/>
  <c r="S1293"/>
  <c r="R1294"/>
  <c r="S1294"/>
  <c r="R1295"/>
  <c r="S1295"/>
  <c r="R1296"/>
  <c r="S1296"/>
  <c r="R1299"/>
  <c r="S1299"/>
  <c r="R1300"/>
  <c r="S1300"/>
  <c r="R1301"/>
  <c r="S1301"/>
  <c r="R1303"/>
  <c r="S1303"/>
  <c r="R1304"/>
  <c r="S1304"/>
  <c r="R1305"/>
  <c r="S1305"/>
  <c r="R1306"/>
  <c r="S1306"/>
  <c r="R1308"/>
  <c r="S1308"/>
  <c r="R1309"/>
  <c r="S1309"/>
  <c r="R1310"/>
  <c r="S1310"/>
  <c r="R1311"/>
  <c r="S1311"/>
  <c r="R1313"/>
  <c r="S1313"/>
  <c r="R1314"/>
  <c r="S1314"/>
  <c r="R1315"/>
  <c r="S1315"/>
  <c r="R1316"/>
  <c r="S1316"/>
  <c r="R1318"/>
  <c r="S1318"/>
  <c r="R1319"/>
  <c r="S1319"/>
  <c r="R1320"/>
  <c r="S1320"/>
  <c r="R1321"/>
  <c r="S1321"/>
  <c r="R1323"/>
  <c r="S1323"/>
  <c r="R1324"/>
  <c r="S1324"/>
  <c r="R1325"/>
  <c r="S1325"/>
  <c r="R1326"/>
  <c r="S1326"/>
  <c r="R1333"/>
  <c r="S1333"/>
  <c r="R1334"/>
  <c r="S1334"/>
  <c r="R1335"/>
  <c r="S1335"/>
  <c r="R1348"/>
  <c r="S1348"/>
  <c r="R1349"/>
  <c r="S1349"/>
  <c r="R1355"/>
  <c r="S1355"/>
  <c r="R1357"/>
  <c r="S1357"/>
  <c r="R1358"/>
  <c r="S1358"/>
  <c r="R1359"/>
  <c r="S1359"/>
  <c r="R1360"/>
  <c r="S1360"/>
  <c r="R1362"/>
  <c r="S1362"/>
  <c r="R1363"/>
  <c r="S1363"/>
  <c r="R1364"/>
  <c r="S1364"/>
  <c r="R1365"/>
  <c r="S1365"/>
  <c r="R1367"/>
  <c r="S1367"/>
  <c r="R1368"/>
  <c r="S1368"/>
  <c r="R1369"/>
  <c r="S1369"/>
  <c r="R1370"/>
  <c r="S1370"/>
  <c r="R1372"/>
  <c r="S1372"/>
  <c r="R1373"/>
  <c r="S1373"/>
  <c r="R1374"/>
  <c r="S1374"/>
  <c r="R1375"/>
  <c r="S1375"/>
  <c r="R1377"/>
  <c r="S1377"/>
  <c r="R1378"/>
  <c r="S1378"/>
  <c r="R1379"/>
  <c r="S1379"/>
  <c r="R1380"/>
  <c r="S1380"/>
  <c r="R1382"/>
  <c r="S1382"/>
  <c r="R1383"/>
  <c r="S1383"/>
  <c r="R1384"/>
  <c r="S1384"/>
  <c r="R1385"/>
  <c r="S1385"/>
  <c r="R1387"/>
  <c r="S1387"/>
  <c r="R1388"/>
  <c r="S1388"/>
  <c r="R1389"/>
  <c r="S1389"/>
  <c r="R1390"/>
  <c r="S1390"/>
  <c r="R1392"/>
  <c r="S1392"/>
  <c r="R1393"/>
  <c r="S1393"/>
  <c r="R1394"/>
  <c r="S1394"/>
  <c r="R1395"/>
  <c r="S1395"/>
  <c r="R1397"/>
  <c r="S1397"/>
  <c r="R1398"/>
  <c r="S1398"/>
  <c r="R1399"/>
  <c r="S1399"/>
  <c r="R1400"/>
  <c r="S1400"/>
  <c r="R1402"/>
  <c r="S1402"/>
  <c r="R1403"/>
  <c r="S1403"/>
  <c r="R1404"/>
  <c r="S1404"/>
  <c r="R1405"/>
  <c r="S1405"/>
  <c r="R1409"/>
  <c r="S1409"/>
  <c r="R1410"/>
  <c r="S1410"/>
  <c r="R1412"/>
  <c r="S1412"/>
  <c r="R1413"/>
  <c r="S1413"/>
  <c r="R1414"/>
  <c r="S1414"/>
  <c r="R1415"/>
  <c r="S1415"/>
  <c r="R1417"/>
  <c r="S1417"/>
  <c r="R1418"/>
  <c r="S1418"/>
  <c r="R1419"/>
  <c r="S1419"/>
  <c r="R1420"/>
  <c r="S1420"/>
  <c r="R1422"/>
  <c r="S1422"/>
  <c r="R1423"/>
  <c r="S1423"/>
  <c r="R1424"/>
  <c r="S1424"/>
  <c r="R1425"/>
  <c r="S1425"/>
  <c r="R1427"/>
  <c r="S1427"/>
  <c r="R1428"/>
  <c r="S1428"/>
  <c r="R1429"/>
  <c r="S1429"/>
  <c r="R1430"/>
  <c r="S1430"/>
  <c r="R1432"/>
  <c r="S1432"/>
  <c r="R1433"/>
  <c r="S1433"/>
  <c r="R1434"/>
  <c r="S1434"/>
  <c r="R1435"/>
  <c r="S1435"/>
  <c r="R1438"/>
  <c r="S1438"/>
  <c r="R1439"/>
  <c r="S1439"/>
  <c r="R1440"/>
  <c r="S1440"/>
  <c r="R1442"/>
  <c r="S1442"/>
  <c r="R1443"/>
  <c r="S1443"/>
  <c r="R1444"/>
  <c r="S1444"/>
  <c r="R1445"/>
  <c r="S1445"/>
  <c r="R1447"/>
  <c r="S1447"/>
  <c r="R1448"/>
  <c r="S1448"/>
  <c r="R1449"/>
  <c r="S1449"/>
  <c r="R1450"/>
  <c r="S1450"/>
  <c r="R1453"/>
  <c r="S1453"/>
  <c r="R1454"/>
  <c r="S1454"/>
  <c r="R1455"/>
  <c r="S1455"/>
  <c r="R1457"/>
  <c r="S1457"/>
  <c r="R1458"/>
  <c r="S1458"/>
  <c r="R1459"/>
  <c r="S1459"/>
  <c r="R1460"/>
  <c r="S1460"/>
  <c r="R1462"/>
  <c r="S1462"/>
  <c r="R1463"/>
  <c r="S1463"/>
  <c r="R1464"/>
  <c r="S1464"/>
  <c r="R1465"/>
  <c r="S1465"/>
  <c r="R1467"/>
  <c r="S1467"/>
  <c r="R1468"/>
  <c r="S1468"/>
  <c r="R1469"/>
  <c r="S1469"/>
  <c r="R1470"/>
  <c r="S1470"/>
  <c r="R1473"/>
  <c r="S1473"/>
  <c r="R1474"/>
  <c r="S1474"/>
  <c r="R1475"/>
  <c r="S1475"/>
  <c r="R1476"/>
  <c r="S1476"/>
  <c r="R1477"/>
  <c r="S1477"/>
  <c r="R1478"/>
  <c r="S1478"/>
  <c r="R1479"/>
  <c r="S1479"/>
  <c r="R1480"/>
  <c r="S1480"/>
  <c r="R1488"/>
  <c r="S1488"/>
  <c r="R1489"/>
  <c r="S1489"/>
  <c r="R1490"/>
  <c r="S1490"/>
  <c r="R1492"/>
  <c r="S1492"/>
  <c r="R1493"/>
  <c r="S1493"/>
  <c r="R1494"/>
  <c r="S1494"/>
  <c r="R1495"/>
  <c r="S1495"/>
  <c r="R1497"/>
  <c r="S1497"/>
  <c r="R1498"/>
  <c r="S1498"/>
  <c r="R1499"/>
  <c r="S1499"/>
  <c r="R1500"/>
  <c r="S1500"/>
  <c r="R1502"/>
  <c r="S1502"/>
  <c r="R1503"/>
  <c r="S1503"/>
  <c r="R1504"/>
  <c r="S1504"/>
  <c r="R1505"/>
  <c r="S1505"/>
  <c r="R1507"/>
  <c r="S1507"/>
  <c r="R1508"/>
  <c r="S1508"/>
  <c r="R1509"/>
  <c r="S1509"/>
  <c r="R1510"/>
  <c r="S1510"/>
  <c r="R1512"/>
  <c r="S1512"/>
  <c r="R1513"/>
  <c r="S1513"/>
  <c r="R1514"/>
  <c r="S1514"/>
  <c r="R1515"/>
  <c r="S1515"/>
  <c r="R1517"/>
  <c r="S1517"/>
  <c r="R1518"/>
  <c r="S1518"/>
  <c r="R1519"/>
  <c r="S1519"/>
  <c r="R1520"/>
  <c r="S1520"/>
  <c r="R1522"/>
  <c r="S1522"/>
  <c r="R1523"/>
  <c r="S1523"/>
  <c r="R1524"/>
  <c r="S1524"/>
  <c r="R1525"/>
  <c r="S1525"/>
  <c r="R1527"/>
  <c r="S1527"/>
  <c r="R1528"/>
  <c r="S1528"/>
  <c r="R1529"/>
  <c r="S1529"/>
  <c r="R1530"/>
  <c r="S1530"/>
  <c r="R1532"/>
  <c r="S1532"/>
  <c r="R1533"/>
  <c r="S1533"/>
  <c r="R1534"/>
  <c r="S1534"/>
  <c r="R1535"/>
  <c r="S1535"/>
  <c r="R1537"/>
  <c r="S1537"/>
  <c r="R1538"/>
  <c r="S1538"/>
  <c r="R1539"/>
  <c r="S1539"/>
  <c r="R1540"/>
  <c r="S1540"/>
  <c r="R1542"/>
  <c r="S1542"/>
  <c r="R1543"/>
  <c r="S1543"/>
  <c r="R1544"/>
  <c r="S1544"/>
  <c r="R1545"/>
  <c r="S1545"/>
  <c r="R1547"/>
  <c r="S1547"/>
  <c r="R1548"/>
  <c r="S1548"/>
  <c r="R1549"/>
  <c r="S1549"/>
  <c r="R1550"/>
  <c r="S1550"/>
  <c r="R1552"/>
  <c r="S1552"/>
  <c r="R1553"/>
  <c r="S1553"/>
  <c r="R1554"/>
  <c r="S1554"/>
  <c r="R1555"/>
  <c r="S1555"/>
  <c r="R1557"/>
  <c r="S1557"/>
  <c r="R1558"/>
  <c r="S1558"/>
  <c r="R1559"/>
  <c r="S1559"/>
  <c r="R1560"/>
  <c r="S1560"/>
  <c r="R1562"/>
  <c r="S1562"/>
  <c r="R1563"/>
  <c r="S1563"/>
  <c r="R1564"/>
  <c r="S1564"/>
  <c r="R1565"/>
  <c r="S1565"/>
  <c r="R1567"/>
  <c r="S1567"/>
  <c r="R1568"/>
  <c r="S1568"/>
  <c r="R1569"/>
  <c r="S1569"/>
  <c r="R1570"/>
  <c r="S1570"/>
  <c r="R1572"/>
  <c r="S1572"/>
  <c r="R1573"/>
  <c r="S1573"/>
  <c r="R1574"/>
  <c r="S1574"/>
  <c r="R1575"/>
  <c r="S1575"/>
  <c r="R1577"/>
  <c r="S1577"/>
  <c r="R1578"/>
  <c r="S1578"/>
  <c r="R1579"/>
  <c r="S1579"/>
  <c r="R1580"/>
  <c r="S1580"/>
  <c r="R1582"/>
  <c r="S1582"/>
  <c r="R1583"/>
  <c r="S1583"/>
  <c r="R1584"/>
  <c r="S1584"/>
  <c r="R1585"/>
  <c r="S1585"/>
  <c r="R1587"/>
  <c r="S1587"/>
  <c r="R1588"/>
  <c r="S1588"/>
  <c r="R1589"/>
  <c r="S1589"/>
  <c r="R1590"/>
  <c r="S1590"/>
  <c r="R1592"/>
  <c r="S1592"/>
  <c r="R1593"/>
  <c r="S1593"/>
  <c r="R1594"/>
  <c r="S1594"/>
  <c r="R1595"/>
  <c r="S1595"/>
  <c r="R1597"/>
  <c r="S1597"/>
  <c r="R1598"/>
  <c r="S1598"/>
  <c r="R1599"/>
  <c r="S1599"/>
  <c r="R1600"/>
  <c r="S1600"/>
  <c r="R1602"/>
  <c r="S1602"/>
  <c r="R1603"/>
  <c r="S1603"/>
  <c r="R1604"/>
  <c r="S1604"/>
  <c r="R1605"/>
  <c r="S1605"/>
  <c r="R1607"/>
  <c r="S1607"/>
  <c r="R1608"/>
  <c r="S1608"/>
  <c r="R1609"/>
  <c r="S1609"/>
  <c r="R1610"/>
  <c r="S1610"/>
  <c r="R1612"/>
  <c r="S1612"/>
  <c r="R1613"/>
  <c r="S1613"/>
  <c r="R1614"/>
  <c r="S1614"/>
  <c r="R1615"/>
  <c r="S1615"/>
  <c r="R1618"/>
  <c r="S1618"/>
  <c r="R1619"/>
  <c r="S1619"/>
  <c r="R1620"/>
  <c r="S1620"/>
  <c r="R1622"/>
  <c r="S1622"/>
  <c r="R1623"/>
  <c r="S1623"/>
  <c r="R1624"/>
  <c r="S1624"/>
  <c r="R1625"/>
  <c r="S1625"/>
  <c r="R1627"/>
  <c r="S1627"/>
  <c r="R1628"/>
  <c r="S1628"/>
  <c r="R1629"/>
  <c r="S1629"/>
  <c r="R1630"/>
  <c r="S1630"/>
  <c r="R1632"/>
  <c r="S1632"/>
  <c r="R1633"/>
  <c r="S1633"/>
  <c r="R1634"/>
  <c r="S1634"/>
  <c r="R1635"/>
  <c r="S1635"/>
  <c r="R1637"/>
  <c r="S1637"/>
  <c r="R1638"/>
  <c r="S1638"/>
  <c r="R1639"/>
  <c r="S1639"/>
  <c r="R1640"/>
  <c r="S1640"/>
  <c r="R1642"/>
  <c r="S1642"/>
  <c r="R1643"/>
  <c r="S1643"/>
  <c r="R1644"/>
  <c r="S1644"/>
  <c r="R1645"/>
  <c r="S1645"/>
  <c r="R1647"/>
  <c r="S1647"/>
  <c r="R1648"/>
  <c r="S1648"/>
  <c r="R1649"/>
  <c r="S1649"/>
  <c r="R1650"/>
  <c r="S1650"/>
  <c r="R1651"/>
  <c r="S1651"/>
  <c r="R1652"/>
  <c r="S1652"/>
  <c r="R1653"/>
  <c r="S1653"/>
  <c r="R1654"/>
  <c r="S1654"/>
  <c r="R1655"/>
  <c r="S1655"/>
  <c r="R1661"/>
  <c r="S1661"/>
  <c r="R1662"/>
  <c r="S1662"/>
  <c r="R1665"/>
  <c r="S1665"/>
  <c r="R1666"/>
  <c r="S1666"/>
  <c r="R1667"/>
  <c r="S1667"/>
  <c r="R1669"/>
  <c r="S1669"/>
  <c r="R1670"/>
  <c r="S1670"/>
  <c r="R1671"/>
  <c r="S1671"/>
  <c r="R1672"/>
  <c r="S1672"/>
  <c r="R1674"/>
  <c r="S1674"/>
  <c r="R1676"/>
  <c r="S1676"/>
  <c r="R1678"/>
  <c r="S1678"/>
  <c r="R1679"/>
  <c r="S1679"/>
  <c r="R1681"/>
  <c r="S1681"/>
  <c r="R1682"/>
  <c r="S1682"/>
  <c r="R1683"/>
  <c r="S1683"/>
  <c r="R1684"/>
  <c r="S1684"/>
  <c r="R1691"/>
  <c r="S1691"/>
  <c r="R1692"/>
  <c r="S1692"/>
  <c r="R1693"/>
  <c r="S1693"/>
  <c r="R1694"/>
  <c r="S1694"/>
  <c r="R1698"/>
  <c r="S1698"/>
  <c r="R1699"/>
  <c r="S1699"/>
  <c r="R1701"/>
  <c r="S1701"/>
  <c r="R1702"/>
  <c r="S1702"/>
  <c r="R1703"/>
  <c r="S1703"/>
  <c r="R1704"/>
  <c r="S1704"/>
  <c r="R1708"/>
  <c r="S1708"/>
  <c r="R1709"/>
  <c r="S1709"/>
  <c r="R1711"/>
  <c r="S1711"/>
  <c r="R1712"/>
  <c r="S1712"/>
  <c r="R1713"/>
  <c r="S1713"/>
  <c r="R1714"/>
  <c r="S1714"/>
  <c r="R1718"/>
  <c r="S1718"/>
  <c r="R1719"/>
  <c r="S1719"/>
  <c r="R1721"/>
  <c r="S1721"/>
  <c r="R1722"/>
  <c r="S1722"/>
  <c r="R1723"/>
  <c r="S1723"/>
  <c r="R1724"/>
  <c r="S1724"/>
  <c r="R1728"/>
  <c r="S1728"/>
  <c r="R1729"/>
  <c r="S1729"/>
  <c r="R1731"/>
  <c r="S1731"/>
  <c r="R1732"/>
  <c r="S1732"/>
  <c r="R1733"/>
  <c r="S1733"/>
  <c r="R1734"/>
  <c r="S1734"/>
  <c r="R1738"/>
  <c r="S1738"/>
  <c r="R1739"/>
  <c r="S1739"/>
  <c r="R1741"/>
  <c r="S1741"/>
  <c r="R1742"/>
  <c r="S1742"/>
  <c r="R1743"/>
  <c r="S1743"/>
  <c r="R1744"/>
  <c r="S1744"/>
  <c r="R1748"/>
  <c r="S1748"/>
  <c r="R1749"/>
  <c r="S1749"/>
  <c r="R1751"/>
  <c r="S1751"/>
  <c r="R1752"/>
  <c r="S1752"/>
  <c r="R1753"/>
  <c r="S1753"/>
  <c r="R1754"/>
  <c r="S1754"/>
  <c r="R1756"/>
  <c r="S1756"/>
  <c r="R1757"/>
  <c r="S1757"/>
  <c r="R1758"/>
  <c r="S1758"/>
  <c r="R1759"/>
  <c r="S1759"/>
  <c r="R1761"/>
  <c r="S1761"/>
  <c r="R1762"/>
  <c r="S1762"/>
  <c r="R1763"/>
  <c r="S1763"/>
  <c r="R1764"/>
  <c r="S1764"/>
  <c r="R1766"/>
  <c r="S1766"/>
  <c r="R1767"/>
  <c r="S1767"/>
  <c r="R1768"/>
  <c r="S1768"/>
  <c r="R1769"/>
  <c r="S1769"/>
  <c r="R1770"/>
  <c r="S1770"/>
  <c r="R1771"/>
  <c r="S1771"/>
  <c r="R1773"/>
  <c r="S1773"/>
  <c r="R1774"/>
  <c r="S1774"/>
  <c r="R1775"/>
  <c r="S1775"/>
  <c r="R1776"/>
  <c r="S1776"/>
  <c r="R1778"/>
  <c r="S1778"/>
  <c r="R1779"/>
  <c r="S1779"/>
  <c r="R1780"/>
  <c r="S1780"/>
  <c r="R1781"/>
  <c r="S1781"/>
  <c r="R1787"/>
  <c r="S1787"/>
  <c r="R1788"/>
  <c r="S1788"/>
  <c r="R1790"/>
  <c r="S1790"/>
  <c r="R1792"/>
  <c r="S1792"/>
  <c r="R1794"/>
  <c r="S1794"/>
  <c r="R1795"/>
  <c r="S1795"/>
  <c r="R1797"/>
  <c r="S1797"/>
  <c r="R1798"/>
  <c r="S1798"/>
  <c r="R1799"/>
  <c r="S1799"/>
  <c r="R1800"/>
  <c r="S1800"/>
  <c r="R1808"/>
  <c r="S1808"/>
  <c r="R1824"/>
  <c r="S1824"/>
  <c r="R1826"/>
  <c r="S1826"/>
  <c r="R1828"/>
  <c r="S1828"/>
  <c r="R1829"/>
  <c r="S1829"/>
  <c r="R1831"/>
  <c r="S1831"/>
  <c r="R1833"/>
  <c r="S1833"/>
  <c r="R1835"/>
  <c r="S1835"/>
  <c r="R1836"/>
  <c r="S1836"/>
  <c r="R1838"/>
  <c r="S1838"/>
  <c r="R1839"/>
  <c r="S1839"/>
  <c r="R1840"/>
  <c r="S1840"/>
  <c r="R1841"/>
  <c r="S1841"/>
  <c r="R1842"/>
  <c r="S1842"/>
  <c r="R1844"/>
  <c r="S1844"/>
  <c r="R1846"/>
  <c r="S1846"/>
  <c r="R1848"/>
  <c r="S1848"/>
  <c r="R1849"/>
  <c r="S1849"/>
  <c r="R1851"/>
  <c r="S1851"/>
  <c r="R1853"/>
  <c r="S1853"/>
  <c r="R1854"/>
  <c r="S1854"/>
  <c r="R1855"/>
  <c r="S1855"/>
  <c r="R1856"/>
  <c r="S1856"/>
  <c r="R1858"/>
  <c r="S1858"/>
  <c r="R1860"/>
  <c r="S1860"/>
  <c r="R1861"/>
  <c r="S1861"/>
  <c r="R1862"/>
  <c r="S1862"/>
  <c r="R1863"/>
  <c r="S1863"/>
  <c r="R1865"/>
  <c r="S1865"/>
  <c r="R1867"/>
  <c r="S1867"/>
  <c r="R1869"/>
  <c r="S1869"/>
  <c r="R1870"/>
  <c r="S1870"/>
  <c r="R1877"/>
  <c r="S1877"/>
  <c r="R1878"/>
  <c r="S1878"/>
  <c r="R1879"/>
  <c r="S1879"/>
  <c r="R1881"/>
  <c r="S1881"/>
  <c r="R1882"/>
  <c r="S1882"/>
  <c r="R1896"/>
  <c r="S1896"/>
  <c r="R1897"/>
  <c r="S1897"/>
  <c r="R1898"/>
  <c r="S1898"/>
  <c r="R1899"/>
  <c r="S1899"/>
  <c r="R1901"/>
  <c r="S1901"/>
  <c r="R1902"/>
  <c r="S1902"/>
  <c r="R1903"/>
  <c r="S1903"/>
  <c r="R1904"/>
  <c r="S1904"/>
  <c r="R1911"/>
  <c r="S1911"/>
  <c r="R1912"/>
  <c r="S1912"/>
  <c r="R1913"/>
  <c r="S1913"/>
  <c r="R1914"/>
  <c r="S1914"/>
  <c r="R1916"/>
  <c r="S1916"/>
  <c r="R1917"/>
  <c r="S1917"/>
  <c r="R1918"/>
  <c r="S1918"/>
  <c r="R1919"/>
  <c r="S1919"/>
  <c r="R1921"/>
  <c r="S1921"/>
  <c r="R1923"/>
  <c r="S1923"/>
  <c r="R1924"/>
  <c r="S1924"/>
  <c r="R1926"/>
  <c r="S1926"/>
  <c r="R1927"/>
  <c r="S1927"/>
  <c r="R1928"/>
  <c r="S1928"/>
  <c r="R1929"/>
  <c r="S1929"/>
  <c r="R1931"/>
  <c r="S1931"/>
  <c r="R1932"/>
  <c r="S1932"/>
  <c r="R1933"/>
  <c r="S1933"/>
  <c r="R1934"/>
  <c r="S1934"/>
  <c r="R1936"/>
  <c r="S1936"/>
  <c r="R1937"/>
  <c r="S1937"/>
  <c r="R1938"/>
  <c r="S1938"/>
  <c r="R1939"/>
  <c r="S1939"/>
  <c r="R1941"/>
  <c r="S1941"/>
  <c r="R1942"/>
  <c r="S1942"/>
  <c r="R1943"/>
  <c r="S1943"/>
  <c r="R1944"/>
  <c r="S1944"/>
  <c r="R1946"/>
  <c r="S1946"/>
  <c r="R1947"/>
  <c r="S1947"/>
  <c r="R1948"/>
  <c r="S1948"/>
  <c r="R1949"/>
  <c r="S1949"/>
  <c r="R1951"/>
  <c r="S1951"/>
  <c r="R1952"/>
  <c r="S1952"/>
  <c r="R1953"/>
  <c r="S1953"/>
  <c r="R1954"/>
  <c r="S1954"/>
  <c r="R1956"/>
  <c r="S1956"/>
  <c r="R1957"/>
  <c r="S1957"/>
  <c r="R1958"/>
  <c r="S1958"/>
  <c r="R1959"/>
  <c r="S1959"/>
  <c r="R1967"/>
  <c r="S1967"/>
  <c r="R1968"/>
  <c r="S1968"/>
  <c r="R1969"/>
  <c r="S1969"/>
  <c r="R1970"/>
  <c r="S1970"/>
  <c r="R1972"/>
  <c r="S1972"/>
  <c r="R1973"/>
  <c r="S1973"/>
  <c r="R1974"/>
  <c r="S1974"/>
  <c r="R1975"/>
  <c r="S1975"/>
  <c r="R1977"/>
  <c r="S1977"/>
  <c r="R1978"/>
  <c r="S1978"/>
  <c r="R1979"/>
  <c r="S1979"/>
  <c r="R1980"/>
  <c r="S1980"/>
  <c r="R1981"/>
  <c r="S1981"/>
  <c r="R1982"/>
  <c r="S1982"/>
  <c r="R1984"/>
  <c r="S1984"/>
  <c r="R1985"/>
  <c r="S1985"/>
  <c r="R1986"/>
  <c r="S1986"/>
  <c r="R1987"/>
  <c r="S1987"/>
  <c r="R1988"/>
  <c r="S1988"/>
  <c r="R1989"/>
  <c r="S1989"/>
  <c r="R1992"/>
  <c r="S1992"/>
  <c r="R1993"/>
  <c r="S1993"/>
  <c r="R1994"/>
  <c r="S1994"/>
  <c r="R1997"/>
  <c r="S1997"/>
  <c r="R1998"/>
  <c r="S1998"/>
  <c r="R1999"/>
  <c r="S1999"/>
  <c r="R2001"/>
  <c r="S2001"/>
  <c r="R2002"/>
  <c r="S2002"/>
  <c r="R2003"/>
  <c r="S2003"/>
  <c r="R2004"/>
  <c r="S2004"/>
  <c r="R2006"/>
  <c r="S2006"/>
  <c r="R2007"/>
  <c r="S2007"/>
  <c r="R2008"/>
  <c r="S2008"/>
  <c r="R2009"/>
  <c r="S2009"/>
  <c r="R2011"/>
  <c r="S2011"/>
  <c r="R2012"/>
  <c r="S2012"/>
  <c r="R2013"/>
  <c r="S2013"/>
  <c r="R2014"/>
  <c r="S2014"/>
  <c r="R2016"/>
  <c r="S2016"/>
  <c r="R2017"/>
  <c r="S2017"/>
  <c r="R2018"/>
  <c r="S2018"/>
  <c r="R2019"/>
  <c r="S2019"/>
  <c r="R2022"/>
  <c r="S2022"/>
  <c r="R2023"/>
  <c r="S2023"/>
  <c r="R2024"/>
  <c r="S2024"/>
  <c r="R2026"/>
  <c r="S2026"/>
  <c r="R2027"/>
  <c r="S2027"/>
  <c r="R2028"/>
  <c r="S2028"/>
  <c r="R2029"/>
  <c r="S2029"/>
  <c r="R2032"/>
  <c r="S2032"/>
  <c r="R2033"/>
  <c r="S2033"/>
  <c r="R2034"/>
  <c r="S2034"/>
  <c r="R2036"/>
  <c r="S2036"/>
  <c r="R2037"/>
  <c r="S2037"/>
  <c r="R2038"/>
  <c r="S2038"/>
  <c r="R2039"/>
  <c r="S2039"/>
  <c r="R2041"/>
  <c r="S2041"/>
  <c r="R2042"/>
  <c r="S2042"/>
  <c r="R2043"/>
  <c r="S2043"/>
  <c r="R2044"/>
  <c r="S2044"/>
  <c r="R2046"/>
  <c r="S2046"/>
  <c r="R2047"/>
  <c r="S2047"/>
  <c r="R2048"/>
  <c r="S2048"/>
  <c r="R2049"/>
  <c r="S2049"/>
  <c r="R2051"/>
  <c r="S2051"/>
  <c r="R2052"/>
  <c r="S2052"/>
  <c r="R2053"/>
  <c r="S2053"/>
  <c r="R2054"/>
  <c r="S2054"/>
  <c r="R2056"/>
  <c r="S2056"/>
  <c r="R2057"/>
  <c r="S2057"/>
  <c r="R2058"/>
  <c r="S2058"/>
  <c r="R2059"/>
  <c r="S2059"/>
  <c r="R2061"/>
  <c r="S2061"/>
  <c r="R2062"/>
  <c r="S2062"/>
  <c r="R2063"/>
  <c r="S2063"/>
  <c r="R2064"/>
  <c r="S2064"/>
  <c r="R2066"/>
  <c r="S2066"/>
  <c r="R2067"/>
  <c r="S2067"/>
  <c r="R2068"/>
  <c r="S2068"/>
  <c r="R2069"/>
  <c r="S2069"/>
  <c r="R2071"/>
  <c r="S2071"/>
  <c r="R2072"/>
  <c r="S2072"/>
  <c r="R2073"/>
  <c r="S2073"/>
  <c r="R2074"/>
  <c r="S2074"/>
  <c r="R2080"/>
  <c r="S2080"/>
  <c r="R2081"/>
  <c r="S2081"/>
  <c r="R2088"/>
  <c r="S2088"/>
  <c r="R2089"/>
  <c r="S2089"/>
  <c r="R2090"/>
  <c r="S2090"/>
  <c r="R2091"/>
  <c r="S2091"/>
  <c r="R2092"/>
  <c r="S2092"/>
  <c r="R2093"/>
  <c r="S2093"/>
  <c r="R2094"/>
  <c r="S2094"/>
  <c r="R2095"/>
  <c r="S2095"/>
  <c r="R2096"/>
  <c r="S2096"/>
  <c r="R2097"/>
  <c r="S2097"/>
  <c r="R2098"/>
  <c r="S2098"/>
  <c r="R2099"/>
  <c r="S2099"/>
  <c r="R2100"/>
  <c r="S2100"/>
  <c r="R2101"/>
  <c r="S2101"/>
  <c r="R2102"/>
  <c r="S2102"/>
  <c r="R2103"/>
  <c r="S2103"/>
  <c r="R2104"/>
  <c r="S2104"/>
  <c r="R2105"/>
  <c r="S2105"/>
  <c r="R2106"/>
  <c r="S2106"/>
  <c r="R2107"/>
  <c r="S2107"/>
  <c r="R2108"/>
  <c r="S2108"/>
  <c r="R2109"/>
  <c r="S2109"/>
  <c r="R2110"/>
  <c r="S2110"/>
  <c r="R2111"/>
  <c r="S2111"/>
  <c r="R2112"/>
  <c r="S2112"/>
  <c r="R2113"/>
  <c r="S2113"/>
  <c r="R2114"/>
  <c r="S2114"/>
  <c r="R2115"/>
  <c r="S2115"/>
  <c r="R2116"/>
  <c r="S2116"/>
  <c r="R2118"/>
  <c r="S2118"/>
  <c r="R2119"/>
  <c r="S2119"/>
  <c r="R2120"/>
  <c r="S2120"/>
  <c r="R2121"/>
  <c r="S2121"/>
  <c r="R2123"/>
  <c r="S2123"/>
  <c r="R2125"/>
  <c r="S2125"/>
  <c r="R2130"/>
  <c r="S2130"/>
  <c r="R2131"/>
  <c r="S2131"/>
  <c r="R2132"/>
  <c r="S2132"/>
  <c r="R2133"/>
  <c r="S2133"/>
  <c r="R2134"/>
  <c r="S2134"/>
  <c r="R2135"/>
  <c r="S2135"/>
  <c r="R2137"/>
  <c r="S2137"/>
  <c r="R2138"/>
  <c r="S2138"/>
  <c r="R2139"/>
  <c r="S2139"/>
  <c r="R2140"/>
  <c r="S2140"/>
  <c r="R2141"/>
  <c r="S2141"/>
  <c r="R2142"/>
  <c r="S2142"/>
  <c r="R2144"/>
  <c r="S2144"/>
  <c r="R2145"/>
  <c r="S2145"/>
  <c r="R2146"/>
  <c r="S2146"/>
  <c r="R2147"/>
  <c r="S2147"/>
  <c r="R2148"/>
  <c r="S2148"/>
  <c r="R2149"/>
  <c r="S2149"/>
  <c r="R2151"/>
  <c r="S2151"/>
  <c r="R2152"/>
  <c r="S2152"/>
  <c r="R2153"/>
  <c r="S2153"/>
  <c r="R2154"/>
  <c r="S2154"/>
  <c r="R2155"/>
  <c r="S2155"/>
  <c r="R2156"/>
  <c r="S2156"/>
  <c r="R2157"/>
  <c r="S2157"/>
  <c r="R2158"/>
  <c r="S2158"/>
  <c r="R2159"/>
  <c r="S2159"/>
  <c r="R2160"/>
  <c r="S2160"/>
  <c r="R2161"/>
  <c r="S2161"/>
  <c r="R2162"/>
  <c r="S2162"/>
  <c r="R2163"/>
  <c r="S2163"/>
  <c r="R2165"/>
  <c r="S2165"/>
  <c r="R2166"/>
  <c r="S2166"/>
  <c r="R2167"/>
  <c r="S2167"/>
  <c r="R2168"/>
  <c r="S2168"/>
  <c r="R2169"/>
  <c r="S2169"/>
  <c r="R2170"/>
  <c r="S2170"/>
  <c r="R2172"/>
  <c r="S2172"/>
  <c r="R2173"/>
  <c r="S2173"/>
  <c r="R2174"/>
  <c r="S2174"/>
  <c r="R2175"/>
  <c r="S2175"/>
  <c r="R2184"/>
  <c r="S2184"/>
  <c r="R2185"/>
  <c r="S2185"/>
  <c r="R2186"/>
  <c r="S2186"/>
  <c r="R2187"/>
  <c r="S2187"/>
  <c r="R2188"/>
  <c r="S2188"/>
  <c r="R2189"/>
  <c r="S2189"/>
  <c r="R2191"/>
  <c r="S2191"/>
  <c r="R2192"/>
  <c r="S2192"/>
  <c r="R2193"/>
  <c r="S2193"/>
  <c r="R2194"/>
  <c r="S2194"/>
  <c r="R2195"/>
  <c r="S2195"/>
  <c r="R2196"/>
  <c r="S2196"/>
  <c r="R2198"/>
  <c r="S2198"/>
  <c r="R2199"/>
  <c r="S2199"/>
  <c r="R2200"/>
  <c r="S2200"/>
  <c r="R2201"/>
  <c r="S2201"/>
  <c r="R2202"/>
  <c r="S2202"/>
  <c r="R2203"/>
  <c r="S2203"/>
  <c r="R2205"/>
  <c r="S2205"/>
  <c r="R2206"/>
  <c r="S2206"/>
  <c r="R2207"/>
  <c r="S2207"/>
  <c r="R2208"/>
  <c r="S2208"/>
  <c r="R2209"/>
  <c r="S2209"/>
  <c r="R2210"/>
  <c r="S2210"/>
  <c r="R2212"/>
  <c r="S2212"/>
  <c r="R2213"/>
  <c r="S2213"/>
  <c r="R2214"/>
  <c r="S2214"/>
  <c r="R2215"/>
  <c r="S2215"/>
  <c r="R2216"/>
  <c r="S2216"/>
  <c r="R2217"/>
  <c r="S2217"/>
  <c r="R2219"/>
  <c r="S2219"/>
  <c r="R2220"/>
  <c r="S2220"/>
  <c r="R2221"/>
  <c r="S2221"/>
  <c r="R2222"/>
  <c r="S2222"/>
  <c r="R2223"/>
  <c r="S2223"/>
  <c r="R2224"/>
  <c r="S2224"/>
  <c r="R2226"/>
  <c r="S2226"/>
  <c r="R2227"/>
  <c r="S2227"/>
  <c r="R2228"/>
  <c r="S2228"/>
  <c r="S2229"/>
  <c r="R2230"/>
  <c r="S2230"/>
  <c r="R2231"/>
  <c r="S2231"/>
  <c r="R2233"/>
  <c r="S2233"/>
  <c r="R2234"/>
  <c r="S2234"/>
  <c r="R2235"/>
  <c r="S2235"/>
  <c r="R2236"/>
  <c r="S2236"/>
  <c r="R2237"/>
  <c r="S2237"/>
  <c r="R2238"/>
  <c r="S2238"/>
  <c r="R2240"/>
  <c r="S2240"/>
  <c r="R2241"/>
  <c r="S2241"/>
  <c r="R2242"/>
  <c r="S2242"/>
  <c r="R2243"/>
  <c r="S2243"/>
  <c r="R2244"/>
  <c r="S2244"/>
  <c r="R2245"/>
  <c r="S2245"/>
  <c r="L1664"/>
  <c r="M1664"/>
  <c r="R1664" l="1"/>
  <c r="S1664"/>
  <c r="J2124"/>
  <c r="K2124"/>
  <c r="L2124"/>
  <c r="M2124"/>
  <c r="J2126"/>
  <c r="K2126"/>
  <c r="L2126"/>
  <c r="M2126"/>
  <c r="J2178"/>
  <c r="K2178"/>
  <c r="L2178"/>
  <c r="M2178"/>
  <c r="J2180"/>
  <c r="K2180"/>
  <c r="L2180"/>
  <c r="M2180"/>
  <c r="P2243"/>
  <c r="O2243"/>
  <c r="N2243"/>
  <c r="P2242"/>
  <c r="O2242"/>
  <c r="N2242"/>
  <c r="P2241"/>
  <c r="O2241"/>
  <c r="N2241"/>
  <c r="P2240"/>
  <c r="O2240"/>
  <c r="N2240"/>
  <c r="P2236"/>
  <c r="O2236"/>
  <c r="N2236"/>
  <c r="P2235"/>
  <c r="O2235"/>
  <c r="N2235"/>
  <c r="P2234"/>
  <c r="O2234"/>
  <c r="N2234"/>
  <c r="P2233"/>
  <c r="O2233"/>
  <c r="N2233"/>
  <c r="P2229"/>
  <c r="O2229"/>
  <c r="N2229"/>
  <c r="P2228"/>
  <c r="O2228"/>
  <c r="N2228"/>
  <c r="P2227"/>
  <c r="O2227"/>
  <c r="N2227"/>
  <c r="P2226"/>
  <c r="O2226"/>
  <c r="N2226"/>
  <c r="P2222"/>
  <c r="O2222"/>
  <c r="N2222"/>
  <c r="P2221"/>
  <c r="O2221"/>
  <c r="N2221"/>
  <c r="P2220"/>
  <c r="O2220"/>
  <c r="N2220"/>
  <c r="P2219"/>
  <c r="O2219"/>
  <c r="N2219"/>
  <c r="P2215"/>
  <c r="O2215"/>
  <c r="N2215"/>
  <c r="P2214"/>
  <c r="O2214"/>
  <c r="N2214"/>
  <c r="P2213"/>
  <c r="O2213"/>
  <c r="N2213"/>
  <c r="P2212"/>
  <c r="O2212"/>
  <c r="N2212"/>
  <c r="P2208"/>
  <c r="O2208"/>
  <c r="N2208"/>
  <c r="P2207"/>
  <c r="O2207"/>
  <c r="N2207"/>
  <c r="P2206"/>
  <c r="O2206"/>
  <c r="N2206"/>
  <c r="P2205"/>
  <c r="O2205"/>
  <c r="N2205"/>
  <c r="P2201"/>
  <c r="O2201"/>
  <c r="N2201"/>
  <c r="P2200"/>
  <c r="O2200"/>
  <c r="N2200"/>
  <c r="P2199"/>
  <c r="O2199"/>
  <c r="N2199"/>
  <c r="P2198"/>
  <c r="O2198"/>
  <c r="N2198"/>
  <c r="P2194"/>
  <c r="O2194"/>
  <c r="N2194"/>
  <c r="P2193"/>
  <c r="O2193"/>
  <c r="N2193"/>
  <c r="P2192"/>
  <c r="O2192"/>
  <c r="N2192"/>
  <c r="P2191"/>
  <c r="O2191"/>
  <c r="N2191"/>
  <c r="P2187"/>
  <c r="O2187"/>
  <c r="N2187"/>
  <c r="P2186"/>
  <c r="O2186"/>
  <c r="N2186"/>
  <c r="P2185"/>
  <c r="O2185"/>
  <c r="N2185"/>
  <c r="P2184"/>
  <c r="O2184"/>
  <c r="N2184"/>
  <c r="P2175"/>
  <c r="O2175"/>
  <c r="N2175"/>
  <c r="P2174"/>
  <c r="O2174"/>
  <c r="N2174"/>
  <c r="P2173"/>
  <c r="O2173"/>
  <c r="N2173"/>
  <c r="P2172"/>
  <c r="O2172"/>
  <c r="N2172"/>
  <c r="P2168"/>
  <c r="O2168"/>
  <c r="N2168"/>
  <c r="P2167"/>
  <c r="O2167"/>
  <c r="N2167"/>
  <c r="P2166"/>
  <c r="O2166"/>
  <c r="N2166"/>
  <c r="P2165"/>
  <c r="O2165"/>
  <c r="N2165"/>
  <c r="P2163"/>
  <c r="O2163"/>
  <c r="N2163"/>
  <c r="P2162"/>
  <c r="O2162"/>
  <c r="N2162"/>
  <c r="P2161"/>
  <c r="O2161"/>
  <c r="N2161"/>
  <c r="P2160"/>
  <c r="O2160"/>
  <c r="N2160"/>
  <c r="P2159"/>
  <c r="O2159"/>
  <c r="N2159"/>
  <c r="P2158"/>
  <c r="O2158"/>
  <c r="N2158"/>
  <c r="P2157"/>
  <c r="O2157"/>
  <c r="N2157"/>
  <c r="P2154"/>
  <c r="O2154"/>
  <c r="N2154"/>
  <c r="P2153"/>
  <c r="O2153"/>
  <c r="N2153"/>
  <c r="P2152"/>
  <c r="O2152"/>
  <c r="N2152"/>
  <c r="P2151"/>
  <c r="O2151"/>
  <c r="N2151"/>
  <c r="P2147"/>
  <c r="O2147"/>
  <c r="N2147"/>
  <c r="P2146"/>
  <c r="O2146"/>
  <c r="N2146"/>
  <c r="P2145"/>
  <c r="O2145"/>
  <c r="N2145"/>
  <c r="P2144"/>
  <c r="O2144"/>
  <c r="N2144"/>
  <c r="P2140"/>
  <c r="O2140"/>
  <c r="N2140"/>
  <c r="P2139"/>
  <c r="O2139"/>
  <c r="N2139"/>
  <c r="P2138"/>
  <c r="O2138"/>
  <c r="N2138"/>
  <c r="P2137"/>
  <c r="O2137"/>
  <c r="N2137"/>
  <c r="P2133"/>
  <c r="O2133"/>
  <c r="N2133"/>
  <c r="P2132"/>
  <c r="O2132"/>
  <c r="N2132"/>
  <c r="P2131"/>
  <c r="O2131"/>
  <c r="N2131"/>
  <c r="P2130"/>
  <c r="O2130"/>
  <c r="N2130"/>
  <c r="P2125"/>
  <c r="O2125"/>
  <c r="N2125"/>
  <c r="P2123"/>
  <c r="O2123"/>
  <c r="N2123"/>
  <c r="P2118"/>
  <c r="O2118"/>
  <c r="N2118"/>
  <c r="P2116"/>
  <c r="O2116"/>
  <c r="N2116"/>
  <c r="P2115"/>
  <c r="O2115"/>
  <c r="N2115"/>
  <c r="P2114"/>
  <c r="O2114"/>
  <c r="N2114"/>
  <c r="P2113"/>
  <c r="O2113"/>
  <c r="N2113"/>
  <c r="P2112"/>
  <c r="O2112"/>
  <c r="N2112"/>
  <c r="P2111"/>
  <c r="O2111"/>
  <c r="N2111"/>
  <c r="P2110"/>
  <c r="O2110"/>
  <c r="N2110"/>
  <c r="P2109"/>
  <c r="O2109"/>
  <c r="N2109"/>
  <c r="P2108"/>
  <c r="O2108"/>
  <c r="N2108"/>
  <c r="P2107"/>
  <c r="O2107"/>
  <c r="N2107"/>
  <c r="P2106"/>
  <c r="O2106"/>
  <c r="N2106"/>
  <c r="P2105"/>
  <c r="O2105"/>
  <c r="N2105"/>
  <c r="P2104"/>
  <c r="O2104"/>
  <c r="N2104"/>
  <c r="P2103"/>
  <c r="O2103"/>
  <c r="N2103"/>
  <c r="P2102"/>
  <c r="O2102"/>
  <c r="N2102"/>
  <c r="P2101"/>
  <c r="O2101"/>
  <c r="N2101"/>
  <c r="P2100"/>
  <c r="O2100"/>
  <c r="N2100"/>
  <c r="P2099"/>
  <c r="O2099"/>
  <c r="N2099"/>
  <c r="P2098"/>
  <c r="O2098"/>
  <c r="N2098"/>
  <c r="P2097"/>
  <c r="O2097"/>
  <c r="N2097"/>
  <c r="P2096"/>
  <c r="O2096"/>
  <c r="N2096"/>
  <c r="P2095"/>
  <c r="O2095"/>
  <c r="N2095"/>
  <c r="P2094"/>
  <c r="O2094"/>
  <c r="N2094"/>
  <c r="P2093"/>
  <c r="O2093"/>
  <c r="N2093"/>
  <c r="P2092"/>
  <c r="O2092"/>
  <c r="N2092"/>
  <c r="P2091"/>
  <c r="O2091"/>
  <c r="N2091"/>
  <c r="P2090"/>
  <c r="O2090"/>
  <c r="N2090"/>
  <c r="P2089"/>
  <c r="O2089"/>
  <c r="N2089"/>
  <c r="P2088"/>
  <c r="O2088"/>
  <c r="N2088"/>
  <c r="P2071"/>
  <c r="O2071"/>
  <c r="N2071"/>
  <c r="P2066"/>
  <c r="O2066"/>
  <c r="N2066"/>
  <c r="P2061"/>
  <c r="O2061"/>
  <c r="N2061"/>
  <c r="P2056"/>
  <c r="O2056"/>
  <c r="N2056"/>
  <c r="P2051"/>
  <c r="O2051"/>
  <c r="N2051"/>
  <c r="P2049"/>
  <c r="O2049"/>
  <c r="N2049"/>
  <c r="P2048"/>
  <c r="O2048"/>
  <c r="N2048"/>
  <c r="P2047"/>
  <c r="O2047"/>
  <c r="N2047"/>
  <c r="P2046"/>
  <c r="O2046"/>
  <c r="N2046"/>
  <c r="P2041"/>
  <c r="O2041"/>
  <c r="N2041"/>
  <c r="P2039"/>
  <c r="O2039"/>
  <c r="N2039"/>
  <c r="P2038"/>
  <c r="O2038"/>
  <c r="N2038"/>
  <c r="P2037"/>
  <c r="O2037"/>
  <c r="N2037"/>
  <c r="P2036"/>
  <c r="O2036"/>
  <c r="N2036"/>
  <c r="P2026"/>
  <c r="O2026"/>
  <c r="N2026"/>
  <c r="P2016"/>
  <c r="O2016"/>
  <c r="N2016"/>
  <c r="P2011"/>
  <c r="O2011"/>
  <c r="N2011"/>
  <c r="P2009"/>
  <c r="O2009"/>
  <c r="N2009"/>
  <c r="P2008"/>
  <c r="O2008"/>
  <c r="N2008"/>
  <c r="P2007"/>
  <c r="O2007"/>
  <c r="N2007"/>
  <c r="P2006"/>
  <c r="O2006"/>
  <c r="N2006"/>
  <c r="P2001"/>
  <c r="O2001"/>
  <c r="N2001"/>
  <c r="P1987"/>
  <c r="O1987"/>
  <c r="N1987"/>
  <c r="P1986"/>
  <c r="O1986"/>
  <c r="N1986"/>
  <c r="P1985"/>
  <c r="O1985"/>
  <c r="N1985"/>
  <c r="P1984"/>
  <c r="O1984"/>
  <c r="N1984"/>
  <c r="P1980"/>
  <c r="O1980"/>
  <c r="N1980"/>
  <c r="P1979"/>
  <c r="O1979"/>
  <c r="N1979"/>
  <c r="P1978"/>
  <c r="O1978"/>
  <c r="N1978"/>
  <c r="P1977"/>
  <c r="O1977"/>
  <c r="N1977"/>
  <c r="P1972"/>
  <c r="O1972"/>
  <c r="N1972"/>
  <c r="P1967"/>
  <c r="O1967"/>
  <c r="N1967"/>
  <c r="P1956"/>
  <c r="O1956"/>
  <c r="N1956"/>
  <c r="P1951"/>
  <c r="O1951"/>
  <c r="N1951"/>
  <c r="P1946"/>
  <c r="O1946"/>
  <c r="N1946"/>
  <c r="P1941"/>
  <c r="O1941"/>
  <c r="N1941"/>
  <c r="P1936"/>
  <c r="O1936"/>
  <c r="N1936"/>
  <c r="P1931"/>
  <c r="O1931"/>
  <c r="N1931"/>
  <c r="P1926"/>
  <c r="O1926"/>
  <c r="N1926"/>
  <c r="P1921"/>
  <c r="O1921"/>
  <c r="N1921"/>
  <c r="P1916"/>
  <c r="O1916"/>
  <c r="N1916"/>
  <c r="P1911"/>
  <c r="O1911"/>
  <c r="N1911"/>
  <c r="P1904"/>
  <c r="O1904"/>
  <c r="N1904"/>
  <c r="P1903"/>
  <c r="O1903"/>
  <c r="N1903"/>
  <c r="P1902"/>
  <c r="O1902"/>
  <c r="N1902"/>
  <c r="P1901"/>
  <c r="O1901"/>
  <c r="N1901"/>
  <c r="P1896"/>
  <c r="O1896"/>
  <c r="N1896"/>
  <c r="P1879"/>
  <c r="O1879"/>
  <c r="N1879"/>
  <c r="P1867"/>
  <c r="O1867"/>
  <c r="N1867"/>
  <c r="P1865"/>
  <c r="O1865"/>
  <c r="N1865"/>
  <c r="P1861"/>
  <c r="O1861"/>
  <c r="N1861"/>
  <c r="P1860"/>
  <c r="O1860"/>
  <c r="N1860"/>
  <c r="P1858"/>
  <c r="O1858"/>
  <c r="N1858"/>
  <c r="P1854"/>
  <c r="O1854"/>
  <c r="N1854"/>
  <c r="P1853"/>
  <c r="O1853"/>
  <c r="N1853"/>
  <c r="P1851"/>
  <c r="O1851"/>
  <c r="N1851"/>
  <c r="P1846"/>
  <c r="O1846"/>
  <c r="N1846"/>
  <c r="P1844"/>
  <c r="O1844"/>
  <c r="N1844"/>
  <c r="P1839"/>
  <c r="O1839"/>
  <c r="N1839"/>
  <c r="P1833"/>
  <c r="O1833"/>
  <c r="N1833"/>
  <c r="P1831"/>
  <c r="O1831"/>
  <c r="N1831"/>
  <c r="P1826"/>
  <c r="O1826"/>
  <c r="N1826"/>
  <c r="P1824"/>
  <c r="O1824"/>
  <c r="N1824"/>
  <c r="P1800"/>
  <c r="O1800"/>
  <c r="N1800"/>
  <c r="P1799"/>
  <c r="O1799"/>
  <c r="N1799"/>
  <c r="P1798"/>
  <c r="O1798"/>
  <c r="N1798"/>
  <c r="P1797"/>
  <c r="O1797"/>
  <c r="N1797"/>
  <c r="P1792"/>
  <c r="O1792"/>
  <c r="N1792"/>
  <c r="P1790"/>
  <c r="O1790"/>
  <c r="N1790"/>
  <c r="P1781"/>
  <c r="O1781"/>
  <c r="N1781"/>
  <c r="P1780"/>
  <c r="O1780"/>
  <c r="N1780"/>
  <c r="P1779"/>
  <c r="O1779"/>
  <c r="N1779"/>
  <c r="P1778"/>
  <c r="O1778"/>
  <c r="N1778"/>
  <c r="P1773"/>
  <c r="O1773"/>
  <c r="N1773"/>
  <c r="P1768"/>
  <c r="O1768"/>
  <c r="N1768"/>
  <c r="P1767"/>
  <c r="O1767"/>
  <c r="N1767"/>
  <c r="P1766"/>
  <c r="O1766"/>
  <c r="N1766"/>
  <c r="P1762"/>
  <c r="O1762"/>
  <c r="N1762"/>
  <c r="P1757"/>
  <c r="O1757"/>
  <c r="N1757"/>
  <c r="P1752"/>
  <c r="O1752"/>
  <c r="N1752"/>
  <c r="P1741"/>
  <c r="O1741"/>
  <c r="N1741"/>
  <c r="P1734"/>
  <c r="O1734"/>
  <c r="N1734"/>
  <c r="P1733"/>
  <c r="O1733"/>
  <c r="N1733"/>
  <c r="P1732"/>
  <c r="O1732"/>
  <c r="N1732"/>
  <c r="P1731"/>
  <c r="O1731"/>
  <c r="N1731"/>
  <c r="P1729"/>
  <c r="O1729"/>
  <c r="N1729"/>
  <c r="P1728"/>
  <c r="O1728"/>
  <c r="N1728"/>
  <c r="P1724"/>
  <c r="O1724"/>
  <c r="N1724"/>
  <c r="P1723"/>
  <c r="O1723"/>
  <c r="N1723"/>
  <c r="P1722"/>
  <c r="O1722"/>
  <c r="N1722"/>
  <c r="P1721"/>
  <c r="O1721"/>
  <c r="N1721"/>
  <c r="P1719"/>
  <c r="O1719"/>
  <c r="N1719"/>
  <c r="P1718"/>
  <c r="O1718"/>
  <c r="N1718"/>
  <c r="P1714"/>
  <c r="O1714"/>
  <c r="N1714"/>
  <c r="P1713"/>
  <c r="O1713"/>
  <c r="N1713"/>
  <c r="P1712"/>
  <c r="O1712"/>
  <c r="N1712"/>
  <c r="P1711"/>
  <c r="O1711"/>
  <c r="N1711"/>
  <c r="P1709"/>
  <c r="O1709"/>
  <c r="N1709"/>
  <c r="P1708"/>
  <c r="O1708"/>
  <c r="N1708"/>
  <c r="P1704"/>
  <c r="O1704"/>
  <c r="N1704"/>
  <c r="P1703"/>
  <c r="O1703"/>
  <c r="N1703"/>
  <c r="P1702"/>
  <c r="O1702"/>
  <c r="N1702"/>
  <c r="P1701"/>
  <c r="O1701"/>
  <c r="N1701"/>
  <c r="P1699"/>
  <c r="O1699"/>
  <c r="N1699"/>
  <c r="P1698"/>
  <c r="O1698"/>
  <c r="N1698"/>
  <c r="P1694"/>
  <c r="O1694"/>
  <c r="N1694"/>
  <c r="P1693"/>
  <c r="O1693"/>
  <c r="N1693"/>
  <c r="P1692"/>
  <c r="O1692"/>
  <c r="N1692"/>
  <c r="P1691"/>
  <c r="O1691"/>
  <c r="N1691"/>
  <c r="P1681"/>
  <c r="O1681"/>
  <c r="N1681"/>
  <c r="P1676"/>
  <c r="O1676"/>
  <c r="N1676"/>
  <c r="P1674"/>
  <c r="O1674"/>
  <c r="N1674"/>
  <c r="P1669"/>
  <c r="O1669"/>
  <c r="N1669"/>
  <c r="P1655"/>
  <c r="O1655"/>
  <c r="N1655"/>
  <c r="P1654"/>
  <c r="O1654"/>
  <c r="N1654"/>
  <c r="P1653"/>
  <c r="O1653"/>
  <c r="N1653"/>
  <c r="P1652"/>
  <c r="O1652"/>
  <c r="N1652"/>
  <c r="P1651"/>
  <c r="O1651"/>
  <c r="N1651"/>
  <c r="P1650"/>
  <c r="O1650"/>
  <c r="N1650"/>
  <c r="P1649"/>
  <c r="O1649"/>
  <c r="N1649"/>
  <c r="P1648"/>
  <c r="O1648"/>
  <c r="N1648"/>
  <c r="P1647"/>
  <c r="O1647"/>
  <c r="N1647"/>
  <c r="P1645"/>
  <c r="O1645"/>
  <c r="N1645"/>
  <c r="P1644"/>
  <c r="O1644"/>
  <c r="N1644"/>
  <c r="P1643"/>
  <c r="O1643"/>
  <c r="N1643"/>
  <c r="P1642"/>
  <c r="O1642"/>
  <c r="N1642"/>
  <c r="P1640"/>
  <c r="O1640"/>
  <c r="N1640"/>
  <c r="P1639"/>
  <c r="O1639"/>
  <c r="N1639"/>
  <c r="P1638"/>
  <c r="O1638"/>
  <c r="N1638"/>
  <c r="P1637"/>
  <c r="O1637"/>
  <c r="N1637"/>
  <c r="P1632"/>
  <c r="O1632"/>
  <c r="N1632"/>
  <c r="P1627"/>
  <c r="O1627"/>
  <c r="N1627"/>
  <c r="P1622"/>
  <c r="O1622"/>
  <c r="N1622"/>
  <c r="P1612"/>
  <c r="O1612"/>
  <c r="N1612"/>
  <c r="P1607"/>
  <c r="O1607"/>
  <c r="N1607"/>
  <c r="P1602"/>
  <c r="O1602"/>
  <c r="N1602"/>
  <c r="P1597"/>
  <c r="O1597"/>
  <c r="N1597"/>
  <c r="P1592"/>
  <c r="O1592"/>
  <c r="N1592"/>
  <c r="P1587"/>
  <c r="O1587"/>
  <c r="N1587"/>
  <c r="P1582"/>
  <c r="O1582"/>
  <c r="N1582"/>
  <c r="P1577"/>
  <c r="O1577"/>
  <c r="N1577"/>
  <c r="P1572"/>
  <c r="O1572"/>
  <c r="N1572"/>
  <c r="P1567"/>
  <c r="O1567"/>
  <c r="N1567"/>
  <c r="P1562"/>
  <c r="O1562"/>
  <c r="N1562"/>
  <c r="P1557"/>
  <c r="O1557"/>
  <c r="N1557"/>
  <c r="P1552"/>
  <c r="O1552"/>
  <c r="N1552"/>
  <c r="P1547"/>
  <c r="O1547"/>
  <c r="N1547"/>
  <c r="P1542"/>
  <c r="O1542"/>
  <c r="N1542"/>
  <c r="P1537"/>
  <c r="O1537"/>
  <c r="N1537"/>
  <c r="P1532"/>
  <c r="O1532"/>
  <c r="N1532"/>
  <c r="P1527"/>
  <c r="O1527"/>
  <c r="N1527"/>
  <c r="P1522"/>
  <c r="O1522"/>
  <c r="N1522"/>
  <c r="O1517"/>
  <c r="N1517"/>
  <c r="P1512"/>
  <c r="O1512"/>
  <c r="N1512"/>
  <c r="P1507"/>
  <c r="O1507"/>
  <c r="N1507"/>
  <c r="P1502"/>
  <c r="O1502"/>
  <c r="N1502"/>
  <c r="P1497"/>
  <c r="O1497"/>
  <c r="N1497"/>
  <c r="P1492"/>
  <c r="O1492"/>
  <c r="N1492"/>
  <c r="P1480"/>
  <c r="O1480"/>
  <c r="N1480"/>
  <c r="P1479"/>
  <c r="O1479"/>
  <c r="N1479"/>
  <c r="P1478"/>
  <c r="O1478"/>
  <c r="N1478"/>
  <c r="P1477"/>
  <c r="O1477"/>
  <c r="N1477"/>
  <c r="P1476"/>
  <c r="O1476"/>
  <c r="N1476"/>
  <c r="P1470"/>
  <c r="O1470"/>
  <c r="N1470"/>
  <c r="P1469"/>
  <c r="O1469"/>
  <c r="N1469"/>
  <c r="P1468"/>
  <c r="O1468"/>
  <c r="N1468"/>
  <c r="P1467"/>
  <c r="O1467"/>
  <c r="N1467"/>
  <c r="P1462"/>
  <c r="O1462"/>
  <c r="N1462"/>
  <c r="P1457"/>
  <c r="O1457"/>
  <c r="N1457"/>
  <c r="P1447"/>
  <c r="O1447"/>
  <c r="N1447"/>
  <c r="P1442"/>
  <c r="O1442"/>
  <c r="N1442"/>
  <c r="P1435"/>
  <c r="O1435"/>
  <c r="N1435"/>
  <c r="P1434"/>
  <c r="O1434"/>
  <c r="N1434"/>
  <c r="P1433"/>
  <c r="O1433"/>
  <c r="N1433"/>
  <c r="P1432"/>
  <c r="O1432"/>
  <c r="N1432"/>
  <c r="P1430"/>
  <c r="O1430"/>
  <c r="N1430"/>
  <c r="P1429"/>
  <c r="O1429"/>
  <c r="N1429"/>
  <c r="P1428"/>
  <c r="O1428"/>
  <c r="N1428"/>
  <c r="P1427"/>
  <c r="O1427"/>
  <c r="N1427"/>
  <c r="P1425"/>
  <c r="O1425"/>
  <c r="N1425"/>
  <c r="P1424"/>
  <c r="O1424"/>
  <c r="N1424"/>
  <c r="P1423"/>
  <c r="O1423"/>
  <c r="N1423"/>
  <c r="P1422"/>
  <c r="O1422"/>
  <c r="N1422"/>
  <c r="P1417"/>
  <c r="O1417"/>
  <c r="N1417"/>
  <c r="P1412"/>
  <c r="O1412"/>
  <c r="N1412"/>
  <c r="P1405"/>
  <c r="O1405"/>
  <c r="N1405"/>
  <c r="P1404"/>
  <c r="O1404"/>
  <c r="N1404"/>
  <c r="P1403"/>
  <c r="O1403"/>
  <c r="N1403"/>
  <c r="P1402"/>
  <c r="O1402"/>
  <c r="N1402"/>
  <c r="P1400"/>
  <c r="O1400"/>
  <c r="N1400"/>
  <c r="P1399"/>
  <c r="O1399"/>
  <c r="N1399"/>
  <c r="P1398"/>
  <c r="O1398"/>
  <c r="N1398"/>
  <c r="P1397"/>
  <c r="O1397"/>
  <c r="N1397"/>
  <c r="P1395"/>
  <c r="O1395"/>
  <c r="N1395"/>
  <c r="P1394"/>
  <c r="O1394"/>
  <c r="N1394"/>
  <c r="P1393"/>
  <c r="O1393"/>
  <c r="N1393"/>
  <c r="P1392"/>
  <c r="O1392"/>
  <c r="N1392"/>
  <c r="P1390"/>
  <c r="O1390"/>
  <c r="N1390"/>
  <c r="P1389"/>
  <c r="O1389"/>
  <c r="N1389"/>
  <c r="P1388"/>
  <c r="O1388"/>
  <c r="N1388"/>
  <c r="P1387"/>
  <c r="O1387"/>
  <c r="N1387"/>
  <c r="P1385"/>
  <c r="O1385"/>
  <c r="N1385"/>
  <c r="P1384"/>
  <c r="O1384"/>
  <c r="N1384"/>
  <c r="P1383"/>
  <c r="O1383"/>
  <c r="N1383"/>
  <c r="P1382"/>
  <c r="O1382"/>
  <c r="N1382"/>
  <c r="P1377"/>
  <c r="O1377"/>
  <c r="N1377"/>
  <c r="P1372"/>
  <c r="O1372"/>
  <c r="N1372"/>
  <c r="P1370"/>
  <c r="O1370"/>
  <c r="N1370"/>
  <c r="P1369"/>
  <c r="O1369"/>
  <c r="N1369"/>
  <c r="P1368"/>
  <c r="O1368"/>
  <c r="N1368"/>
  <c r="P1367"/>
  <c r="O1367"/>
  <c r="N1367"/>
  <c r="P1362"/>
  <c r="O1362"/>
  <c r="N1362"/>
  <c r="P1357"/>
  <c r="O1357"/>
  <c r="N1357"/>
  <c r="P1326"/>
  <c r="O1326"/>
  <c r="N1326"/>
  <c r="P1325"/>
  <c r="O1325"/>
  <c r="N1325"/>
  <c r="P1324"/>
  <c r="O1324"/>
  <c r="N1324"/>
  <c r="P1323"/>
  <c r="O1323"/>
  <c r="N1323"/>
  <c r="P1321"/>
  <c r="O1321"/>
  <c r="N1321"/>
  <c r="P1320"/>
  <c r="O1320"/>
  <c r="N1320"/>
  <c r="P1319"/>
  <c r="O1319"/>
  <c r="N1319"/>
  <c r="P1318"/>
  <c r="O1318"/>
  <c r="N1318"/>
  <c r="P1313"/>
  <c r="O1313"/>
  <c r="N1313"/>
  <c r="P1308"/>
  <c r="O1308"/>
  <c r="N1308"/>
  <c r="P1303"/>
  <c r="O1303"/>
  <c r="N1303"/>
  <c r="P1293"/>
  <c r="O1293"/>
  <c r="N1293"/>
  <c r="P1288"/>
  <c r="O1288"/>
  <c r="N1288"/>
  <c r="P1283"/>
  <c r="O1283"/>
  <c r="N1283"/>
  <c r="P1278"/>
  <c r="O1278"/>
  <c r="N1278"/>
  <c r="P1273"/>
  <c r="O1273"/>
  <c r="N1273"/>
  <c r="P1268"/>
  <c r="O1268"/>
  <c r="N1268"/>
  <c r="P1261"/>
  <c r="O1261"/>
  <c r="N1261"/>
  <c r="P1260"/>
  <c r="O1260"/>
  <c r="N1260"/>
  <c r="P1259"/>
  <c r="O1259"/>
  <c r="N1259"/>
  <c r="P1258"/>
  <c r="O1258"/>
  <c r="N1258"/>
  <c r="N1250"/>
  <c r="P1248"/>
  <c r="O1248"/>
  <c r="N1248"/>
  <c r="P1241"/>
  <c r="O1241"/>
  <c r="N1241"/>
  <c r="P1240"/>
  <c r="O1240"/>
  <c r="N1240"/>
  <c r="P1239"/>
  <c r="O1239"/>
  <c r="N1239"/>
  <c r="P1238"/>
  <c r="O1238"/>
  <c r="N1238"/>
  <c r="P1237"/>
  <c r="O1237"/>
  <c r="P1236"/>
  <c r="O1236"/>
  <c r="P1235"/>
  <c r="O1235"/>
  <c r="P1234"/>
  <c r="O1234"/>
  <c r="P1233"/>
  <c r="O1233"/>
  <c r="P1232"/>
  <c r="O1232"/>
  <c r="P1231"/>
  <c r="O1231"/>
  <c r="N1231"/>
  <c r="P1230"/>
  <c r="O1230"/>
  <c r="N1230"/>
  <c r="P1229"/>
  <c r="O1229"/>
  <c r="N1229"/>
  <c r="P1228"/>
  <c r="O1228"/>
  <c r="N1228"/>
  <c r="P1227"/>
  <c r="O1227"/>
  <c r="P1226"/>
  <c r="O1226"/>
  <c r="P1225"/>
  <c r="O1225"/>
  <c r="P1224"/>
  <c r="O1224"/>
  <c r="P1223"/>
  <c r="O1223"/>
  <c r="P1222"/>
  <c r="O1222"/>
  <c r="P1221"/>
  <c r="O1221"/>
  <c r="N1221"/>
  <c r="P1220"/>
  <c r="O1220"/>
  <c r="N1220"/>
  <c r="P1219"/>
  <c r="O1219"/>
  <c r="N1219"/>
  <c r="P1218"/>
  <c r="O1218"/>
  <c r="N1218"/>
  <c r="P1217"/>
  <c r="O1217"/>
  <c r="P1216"/>
  <c r="O1216"/>
  <c r="N1216"/>
  <c r="P1215"/>
  <c r="O1215"/>
  <c r="N1215"/>
  <c r="P1214"/>
  <c r="O1214"/>
  <c r="N1214"/>
  <c r="P1213"/>
  <c r="O1213"/>
  <c r="N1213"/>
  <c r="P1212"/>
  <c r="O1212"/>
  <c r="P1211"/>
  <c r="O1211"/>
  <c r="N1211"/>
  <c r="P1210"/>
  <c r="O1210"/>
  <c r="N1210"/>
  <c r="P1209"/>
  <c r="O1209"/>
  <c r="N1209"/>
  <c r="P1208"/>
  <c r="O1208"/>
  <c r="P1207"/>
  <c r="O1207"/>
  <c r="P1206"/>
  <c r="O1206"/>
  <c r="N1206"/>
  <c r="P1205"/>
  <c r="O1205"/>
  <c r="N1205"/>
  <c r="P1204"/>
  <c r="O1204"/>
  <c r="N1204"/>
  <c r="P1203"/>
  <c r="O1203"/>
  <c r="N1203"/>
  <c r="P1202"/>
  <c r="O1202"/>
  <c r="N1201"/>
  <c r="P1198"/>
  <c r="O1198"/>
  <c r="N1198"/>
  <c r="P1188"/>
  <c r="O1188"/>
  <c r="N1188"/>
  <c r="P1183"/>
  <c r="O1183"/>
  <c r="N1183"/>
  <c r="P1178"/>
  <c r="O1178"/>
  <c r="N1178"/>
  <c r="P1173"/>
  <c r="O1173"/>
  <c r="N1173"/>
  <c r="P1168"/>
  <c r="O1168"/>
  <c r="N1168"/>
  <c r="P1163"/>
  <c r="O1163"/>
  <c r="N1163"/>
  <c r="P1158"/>
  <c r="O1158"/>
  <c r="N1158"/>
  <c r="P1153"/>
  <c r="O1153"/>
  <c r="N1153"/>
  <c r="P1143"/>
  <c r="O1143"/>
  <c r="N1143"/>
  <c r="P1138"/>
  <c r="O1133"/>
  <c r="N1133"/>
  <c r="P1126"/>
  <c r="O1126"/>
  <c r="N1126"/>
  <c r="P1125"/>
  <c r="O1125"/>
  <c r="N1125"/>
  <c r="P1124"/>
  <c r="O1124"/>
  <c r="N1124"/>
  <c r="P1123"/>
  <c r="O1123"/>
  <c r="N1123"/>
  <c r="P1122"/>
  <c r="O1122"/>
  <c r="P1121"/>
  <c r="O1121"/>
  <c r="N1121"/>
  <c r="P1120"/>
  <c r="O1120"/>
  <c r="N1120"/>
  <c r="P1119"/>
  <c r="O1119"/>
  <c r="N1119"/>
  <c r="P1118"/>
  <c r="O1118"/>
  <c r="P1117"/>
  <c r="O1117"/>
  <c r="P1113"/>
  <c r="O1113"/>
  <c r="N1113"/>
  <c r="P1108"/>
  <c r="O1108"/>
  <c r="N1108"/>
  <c r="P1103"/>
  <c r="O1103"/>
  <c r="N1103"/>
  <c r="P1101"/>
  <c r="O1101"/>
  <c r="N1101"/>
  <c r="P1100"/>
  <c r="O1100"/>
  <c r="N1100"/>
  <c r="P1099"/>
  <c r="O1099"/>
  <c r="N1099"/>
  <c r="P1098"/>
  <c r="O1098"/>
  <c r="N1098"/>
  <c r="P1093"/>
  <c r="O1093"/>
  <c r="N1093"/>
  <c r="P1091"/>
  <c r="O1091"/>
  <c r="N1091"/>
  <c r="P1090"/>
  <c r="O1090"/>
  <c r="N1090"/>
  <c r="P1089"/>
  <c r="O1089"/>
  <c r="N1089"/>
  <c r="P1088"/>
  <c r="O1088"/>
  <c r="N1088"/>
  <c r="P1083"/>
  <c r="O1083"/>
  <c r="N1083"/>
  <c r="P1078"/>
  <c r="O1078"/>
  <c r="N1078"/>
  <c r="P1073"/>
  <c r="O1073"/>
  <c r="N1073"/>
  <c r="P1066"/>
  <c r="O1066"/>
  <c r="N1066"/>
  <c r="P1065"/>
  <c r="O1065"/>
  <c r="N1065"/>
  <c r="P1064"/>
  <c r="O1064"/>
  <c r="N1064"/>
  <c r="P1063"/>
  <c r="O1063"/>
  <c r="N1063"/>
  <c r="O1058"/>
  <c r="N1058"/>
  <c r="P1053"/>
  <c r="O1053"/>
  <c r="N1053"/>
  <c r="P1051"/>
  <c r="O1051"/>
  <c r="N1051"/>
  <c r="P1050"/>
  <c r="O1050"/>
  <c r="N1050"/>
  <c r="P1049"/>
  <c r="O1049"/>
  <c r="N1049"/>
  <c r="P1048"/>
  <c r="O1048"/>
  <c r="N1048"/>
  <c r="O1038"/>
  <c r="N1038"/>
  <c r="P1036"/>
  <c r="O1036"/>
  <c r="N1036"/>
  <c r="P1035"/>
  <c r="O1035"/>
  <c r="N1035"/>
  <c r="P1034"/>
  <c r="O1034"/>
  <c r="N1034"/>
  <c r="P1033"/>
  <c r="O1033"/>
  <c r="N1033"/>
  <c r="P1031"/>
  <c r="O1031"/>
  <c r="N1031"/>
  <c r="P1030"/>
  <c r="O1030"/>
  <c r="N1030"/>
  <c r="P1029"/>
  <c r="O1029"/>
  <c r="N1029"/>
  <c r="P1028"/>
  <c r="O1028"/>
  <c r="N1028"/>
  <c r="P1018"/>
  <c r="O1018"/>
  <c r="N1018"/>
  <c r="O1013"/>
  <c r="N1013"/>
  <c r="N1006"/>
  <c r="N1005"/>
  <c r="P1003"/>
  <c r="O1003"/>
  <c r="N1003"/>
  <c r="P993"/>
  <c r="O993"/>
  <c r="N993"/>
  <c r="P981"/>
  <c r="O981"/>
  <c r="N981"/>
  <c r="P980"/>
  <c r="O980"/>
  <c r="N980"/>
  <c r="P979"/>
  <c r="O979"/>
  <c r="N979"/>
  <c r="P978"/>
  <c r="O978"/>
  <c r="N978"/>
  <c r="N976"/>
  <c r="N975"/>
  <c r="P973"/>
  <c r="O973"/>
  <c r="N973"/>
  <c r="P966"/>
  <c r="O966"/>
  <c r="N966"/>
  <c r="P965"/>
  <c r="O965"/>
  <c r="N965"/>
  <c r="P964"/>
  <c r="O964"/>
  <c r="N964"/>
  <c r="P963"/>
  <c r="O963"/>
  <c r="N963"/>
  <c r="P962"/>
  <c r="O962"/>
  <c r="P958"/>
  <c r="O958"/>
  <c r="N958"/>
  <c r="P953"/>
  <c r="O953"/>
  <c r="N953"/>
  <c r="P948"/>
  <c r="O948"/>
  <c r="N948"/>
  <c r="P946"/>
  <c r="O946"/>
  <c r="N946"/>
  <c r="P945"/>
  <c r="O945"/>
  <c r="N945"/>
  <c r="P944"/>
  <c r="O944"/>
  <c r="N944"/>
  <c r="P943"/>
  <c r="O943"/>
  <c r="N943"/>
  <c r="P938"/>
  <c r="O938"/>
  <c r="N938"/>
  <c r="P936"/>
  <c r="O936"/>
  <c r="N936"/>
  <c r="P935"/>
  <c r="O935"/>
  <c r="N935"/>
  <c r="P934"/>
  <c r="O934"/>
  <c r="N934"/>
  <c r="P933"/>
  <c r="O933"/>
  <c r="N933"/>
  <c r="P932"/>
  <c r="O932"/>
  <c r="N932"/>
  <c r="P931"/>
  <c r="O931"/>
  <c r="N931"/>
  <c r="P930"/>
  <c r="O930"/>
  <c r="N930"/>
  <c r="P929"/>
  <c r="O929"/>
  <c r="N929"/>
  <c r="P928"/>
  <c r="O928"/>
  <c r="N928"/>
  <c r="P926"/>
  <c r="O926"/>
  <c r="N926"/>
  <c r="P925"/>
  <c r="O925"/>
  <c r="N925"/>
  <c r="P924"/>
  <c r="O924"/>
  <c r="N924"/>
  <c r="P923"/>
  <c r="O923"/>
  <c r="N923"/>
  <c r="P921"/>
  <c r="O921"/>
  <c r="N921"/>
  <c r="P920"/>
  <c r="O920"/>
  <c r="N920"/>
  <c r="P919"/>
  <c r="O919"/>
  <c r="N919"/>
  <c r="P918"/>
  <c r="O918"/>
  <c r="N918"/>
  <c r="P917"/>
  <c r="O917"/>
  <c r="N917"/>
  <c r="P916"/>
  <c r="O916"/>
  <c r="N916"/>
  <c r="P915"/>
  <c r="O915"/>
  <c r="N915"/>
  <c r="P914"/>
  <c r="O914"/>
  <c r="N914"/>
  <c r="P913"/>
  <c r="O913"/>
  <c r="N913"/>
  <c r="P911"/>
  <c r="O911"/>
  <c r="N911"/>
  <c r="P910"/>
  <c r="O910"/>
  <c r="N910"/>
  <c r="P909"/>
  <c r="O909"/>
  <c r="N909"/>
  <c r="P908"/>
  <c r="O908"/>
  <c r="N908"/>
  <c r="P907"/>
  <c r="O907"/>
  <c r="N907"/>
  <c r="P906"/>
  <c r="O906"/>
  <c r="N906"/>
  <c r="P905"/>
  <c r="O905"/>
  <c r="N905"/>
  <c r="P904"/>
  <c r="O904"/>
  <c r="N904"/>
  <c r="P903"/>
  <c r="O903"/>
  <c r="N903"/>
  <c r="P898"/>
  <c r="O898"/>
  <c r="N898"/>
  <c r="O893"/>
  <c r="N893"/>
  <c r="O888"/>
  <c r="N888"/>
  <c r="P883"/>
  <c r="O883"/>
  <c r="N883"/>
  <c r="P881"/>
  <c r="O881"/>
  <c r="N881"/>
  <c r="P880"/>
  <c r="O880"/>
  <c r="N880"/>
  <c r="P879"/>
  <c r="O879"/>
  <c r="N879"/>
  <c r="P878"/>
  <c r="O878"/>
  <c r="N878"/>
  <c r="P876"/>
  <c r="O876"/>
  <c r="N876"/>
  <c r="P875"/>
  <c r="O875"/>
  <c r="N875"/>
  <c r="P874"/>
  <c r="O874"/>
  <c r="N874"/>
  <c r="P873"/>
  <c r="O873"/>
  <c r="N873"/>
  <c r="P872"/>
  <c r="O872"/>
  <c r="N872"/>
  <c r="P868"/>
  <c r="O868"/>
  <c r="N868"/>
  <c r="P863"/>
  <c r="O863"/>
  <c r="N863"/>
  <c r="P858"/>
  <c r="O858"/>
  <c r="N858"/>
  <c r="P856"/>
  <c r="O856"/>
  <c r="N856"/>
  <c r="P855"/>
  <c r="O855"/>
  <c r="N855"/>
  <c r="P854"/>
  <c r="O854"/>
  <c r="N854"/>
  <c r="P853"/>
  <c r="O853"/>
  <c r="N853"/>
  <c r="P852"/>
  <c r="O852"/>
  <c r="N852"/>
  <c r="P848"/>
  <c r="O848"/>
  <c r="N848"/>
  <c r="P843"/>
  <c r="O843"/>
  <c r="N843"/>
  <c r="P841"/>
  <c r="O841"/>
  <c r="N841"/>
  <c r="P840"/>
  <c r="O840"/>
  <c r="N840"/>
  <c r="P839"/>
  <c r="O839"/>
  <c r="N839"/>
  <c r="P838"/>
  <c r="O838"/>
  <c r="N838"/>
  <c r="P837"/>
  <c r="O837"/>
  <c r="N837"/>
  <c r="P833"/>
  <c r="O833"/>
  <c r="N833"/>
  <c r="P831"/>
  <c r="O831"/>
  <c r="N831"/>
  <c r="P830"/>
  <c r="O830"/>
  <c r="N830"/>
  <c r="P829"/>
  <c r="O829"/>
  <c r="N829"/>
  <c r="P828"/>
  <c r="O828"/>
  <c r="N828"/>
  <c r="P818"/>
  <c r="O818"/>
  <c r="N818"/>
  <c r="P813"/>
  <c r="O813"/>
  <c r="N813"/>
  <c r="P811"/>
  <c r="O811"/>
  <c r="N811"/>
  <c r="P806"/>
  <c r="O806"/>
  <c r="N806"/>
  <c r="P805"/>
  <c r="O805"/>
  <c r="N805"/>
  <c r="P804"/>
  <c r="O804"/>
  <c r="N804"/>
  <c r="P799"/>
  <c r="O799"/>
  <c r="N799"/>
  <c r="P794"/>
  <c r="O794"/>
  <c r="N794"/>
  <c r="P789"/>
  <c r="O789"/>
  <c r="N789"/>
  <c r="N780"/>
  <c r="N779"/>
  <c r="P777"/>
  <c r="O777"/>
  <c r="N777"/>
  <c r="P765"/>
  <c r="O765"/>
  <c r="N765"/>
  <c r="P763"/>
  <c r="O763"/>
  <c r="N763"/>
  <c r="P762"/>
  <c r="O762"/>
  <c r="N762"/>
  <c r="P761"/>
  <c r="O761"/>
  <c r="N761"/>
  <c r="P760"/>
  <c r="O760"/>
  <c r="N760"/>
  <c r="P758"/>
  <c r="O758"/>
  <c r="N758"/>
  <c r="P757"/>
  <c r="O757"/>
  <c r="N757"/>
  <c r="P756"/>
  <c r="O756"/>
  <c r="N756"/>
  <c r="P755"/>
  <c r="O755"/>
  <c r="N755"/>
  <c r="P750"/>
  <c r="O750"/>
  <c r="N750"/>
  <c r="P740"/>
  <c r="O740"/>
  <c r="N740"/>
  <c r="P735"/>
  <c r="O735"/>
  <c r="N735"/>
  <c r="O730"/>
  <c r="N730"/>
  <c r="P728"/>
  <c r="O728"/>
  <c r="N728"/>
  <c r="P727"/>
  <c r="O727"/>
  <c r="N727"/>
  <c r="P726"/>
  <c r="O726"/>
  <c r="N726"/>
  <c r="P725"/>
  <c r="O725"/>
  <c r="N725"/>
  <c r="P724"/>
  <c r="O724"/>
  <c r="N724"/>
  <c r="P723"/>
  <c r="O723"/>
  <c r="N723"/>
  <c r="P722"/>
  <c r="O722"/>
  <c r="N722"/>
  <c r="P721"/>
  <c r="O721"/>
  <c r="N721"/>
  <c r="P720"/>
  <c r="O720"/>
  <c r="N720"/>
  <c r="P719"/>
  <c r="O719"/>
  <c r="N719"/>
  <c r="P718"/>
  <c r="O718"/>
  <c r="N718"/>
  <c r="P717"/>
  <c r="O717"/>
  <c r="N717"/>
  <c r="P716"/>
  <c r="O716"/>
  <c r="N716"/>
  <c r="P715"/>
  <c r="O715"/>
  <c r="N715"/>
  <c r="P714"/>
  <c r="O714"/>
  <c r="N714"/>
  <c r="P713"/>
  <c r="O713"/>
  <c r="N713"/>
  <c r="P712"/>
  <c r="O712"/>
  <c r="N712"/>
  <c r="P711"/>
  <c r="O711"/>
  <c r="N711"/>
  <c r="P710"/>
  <c r="O710"/>
  <c r="N710"/>
  <c r="P709"/>
  <c r="O709"/>
  <c r="N709"/>
  <c r="P708"/>
  <c r="O708"/>
  <c r="N708"/>
  <c r="P707"/>
  <c r="O707"/>
  <c r="N707"/>
  <c r="P706"/>
  <c r="O706"/>
  <c r="N706"/>
  <c r="P705"/>
  <c r="O705"/>
  <c r="N705"/>
  <c r="P704"/>
  <c r="O704"/>
  <c r="N704"/>
  <c r="P700"/>
  <c r="O700"/>
  <c r="N700"/>
  <c r="P695"/>
  <c r="O695"/>
  <c r="N695"/>
  <c r="P688"/>
  <c r="O688"/>
  <c r="N688"/>
  <c r="P687"/>
  <c r="O687"/>
  <c r="N687"/>
  <c r="P686"/>
  <c r="O686"/>
  <c r="N686"/>
  <c r="P685"/>
  <c r="O685"/>
  <c r="N685"/>
  <c r="P683"/>
  <c r="O683"/>
  <c r="N683"/>
  <c r="P682"/>
  <c r="O682"/>
  <c r="N682"/>
  <c r="P681"/>
  <c r="O681"/>
  <c r="N681"/>
  <c r="P680"/>
  <c r="O680"/>
  <c r="N680"/>
  <c r="P678"/>
  <c r="O678"/>
  <c r="N678"/>
  <c r="P677"/>
  <c r="O677"/>
  <c r="N677"/>
  <c r="P676"/>
  <c r="O676"/>
  <c r="N676"/>
  <c r="P675"/>
  <c r="O675"/>
  <c r="N675"/>
  <c r="P673"/>
  <c r="O673"/>
  <c r="N673"/>
  <c r="P672"/>
  <c r="O672"/>
  <c r="N672"/>
  <c r="P671"/>
  <c r="O671"/>
  <c r="N671"/>
  <c r="P670"/>
  <c r="O670"/>
  <c r="N670"/>
  <c r="P665"/>
  <c r="O665"/>
  <c r="N665"/>
  <c r="P663"/>
  <c r="O663"/>
  <c r="N663"/>
  <c r="P662"/>
  <c r="O662"/>
  <c r="N662"/>
  <c r="P661"/>
  <c r="O661"/>
  <c r="N661"/>
  <c r="P660"/>
  <c r="O660"/>
  <c r="N660"/>
  <c r="N655"/>
  <c r="N648"/>
  <c r="P645"/>
  <c r="O645"/>
  <c r="N645"/>
  <c r="P644"/>
  <c r="P635"/>
  <c r="O635"/>
  <c r="N635"/>
  <c r="P633"/>
  <c r="O633"/>
  <c r="N633"/>
  <c r="P628"/>
  <c r="O628"/>
  <c r="N628"/>
  <c r="P626"/>
  <c r="O626"/>
  <c r="N626"/>
  <c r="P621"/>
  <c r="O621"/>
  <c r="N621"/>
  <c r="P619"/>
  <c r="O619"/>
  <c r="N619"/>
  <c r="P614"/>
  <c r="O614"/>
  <c r="N614"/>
  <c r="P612"/>
  <c r="O612"/>
  <c r="N612"/>
  <c r="P605"/>
  <c r="O605"/>
  <c r="P600"/>
  <c r="O600"/>
  <c r="N600"/>
  <c r="P598"/>
  <c r="O598"/>
  <c r="N598"/>
  <c r="P593"/>
  <c r="O593"/>
  <c r="N593"/>
  <c r="P591"/>
  <c r="O591"/>
  <c r="N591"/>
  <c r="P586"/>
  <c r="O586"/>
  <c r="N586"/>
  <c r="P584"/>
  <c r="O584"/>
  <c r="N584"/>
  <c r="P572"/>
  <c r="O572"/>
  <c r="N572"/>
  <c r="P570"/>
  <c r="O570"/>
  <c r="N570"/>
  <c r="P569"/>
  <c r="O569"/>
  <c r="N569"/>
  <c r="P568"/>
  <c r="O568"/>
  <c r="N568"/>
  <c r="P567"/>
  <c r="O567"/>
  <c r="N567"/>
  <c r="P565"/>
  <c r="O565"/>
  <c r="N565"/>
  <c r="P564"/>
  <c r="O564"/>
  <c r="N564"/>
  <c r="P563"/>
  <c r="O563"/>
  <c r="N563"/>
  <c r="P562"/>
  <c r="O562"/>
  <c r="N562"/>
  <c r="P560"/>
  <c r="O560"/>
  <c r="N560"/>
  <c r="P559"/>
  <c r="O559"/>
  <c r="N559"/>
  <c r="P558"/>
  <c r="O558"/>
  <c r="N558"/>
  <c r="P557"/>
  <c r="O557"/>
  <c r="N557"/>
  <c r="P552"/>
  <c r="O552"/>
  <c r="N552"/>
  <c r="P545"/>
  <c r="O545"/>
  <c r="N545"/>
  <c r="P544"/>
  <c r="O544"/>
  <c r="N544"/>
  <c r="P543"/>
  <c r="O543"/>
  <c r="N543"/>
  <c r="P542"/>
  <c r="O542"/>
  <c r="N542"/>
  <c r="P541"/>
  <c r="O541"/>
  <c r="N541"/>
  <c r="P540"/>
  <c r="O540"/>
  <c r="N540"/>
  <c r="P539"/>
  <c r="O539"/>
  <c r="N539"/>
  <c r="P538"/>
  <c r="O538"/>
  <c r="N538"/>
  <c r="P537"/>
  <c r="O537"/>
  <c r="N537"/>
  <c r="P536"/>
  <c r="O536"/>
  <c r="N536"/>
  <c r="P535"/>
  <c r="O535"/>
  <c r="N535"/>
  <c r="P534"/>
  <c r="O534"/>
  <c r="N534"/>
  <c r="P533"/>
  <c r="O533"/>
  <c r="N533"/>
  <c r="P532"/>
  <c r="O532"/>
  <c r="N532"/>
  <c r="P531"/>
  <c r="O531"/>
  <c r="N531"/>
  <c r="P530"/>
  <c r="O530"/>
  <c r="N530"/>
  <c r="P529"/>
  <c r="O529"/>
  <c r="N529"/>
  <c r="P528"/>
  <c r="O528"/>
  <c r="N528"/>
  <c r="P527"/>
  <c r="O527"/>
  <c r="N527"/>
  <c r="P526"/>
  <c r="O526"/>
  <c r="N526"/>
  <c r="P525"/>
  <c r="O525"/>
  <c r="N525"/>
  <c r="P524"/>
  <c r="O524"/>
  <c r="N524"/>
  <c r="P523"/>
  <c r="O523"/>
  <c r="N523"/>
  <c r="P522"/>
  <c r="O522"/>
  <c r="N522"/>
  <c r="P521"/>
  <c r="O521"/>
  <c r="N521"/>
  <c r="P520"/>
  <c r="O520"/>
  <c r="N520"/>
  <c r="P519"/>
  <c r="O519"/>
  <c r="N519"/>
  <c r="P518"/>
  <c r="O518"/>
  <c r="N518"/>
  <c r="P517"/>
  <c r="O517"/>
  <c r="N517"/>
  <c r="P516"/>
  <c r="O516"/>
  <c r="N516"/>
  <c r="P515"/>
  <c r="O515"/>
  <c r="N515"/>
  <c r="P514"/>
  <c r="O514"/>
  <c r="N514"/>
  <c r="P513"/>
  <c r="O513"/>
  <c r="N513"/>
  <c r="P512"/>
  <c r="O512"/>
  <c r="N512"/>
  <c r="P510"/>
  <c r="O510"/>
  <c r="N510"/>
  <c r="P509"/>
  <c r="O509"/>
  <c r="N509"/>
  <c r="P508"/>
  <c r="O508"/>
  <c r="N508"/>
  <c r="P507"/>
  <c r="O507"/>
  <c r="N507"/>
  <c r="P502"/>
  <c r="O502"/>
  <c r="N502"/>
  <c r="P497"/>
  <c r="O497"/>
  <c r="N497"/>
  <c r="P492"/>
  <c r="O492"/>
  <c r="N492"/>
  <c r="P487"/>
  <c r="O487"/>
  <c r="N487"/>
  <c r="P482"/>
  <c r="O482"/>
  <c r="N482"/>
  <c r="P477"/>
  <c r="O477"/>
  <c r="N477"/>
  <c r="P472"/>
  <c r="O472"/>
  <c r="N472"/>
  <c r="P465"/>
  <c r="O465"/>
  <c r="N465"/>
  <c r="P464"/>
  <c r="O464"/>
  <c r="N464"/>
  <c r="P463"/>
  <c r="O463"/>
  <c r="N463"/>
  <c r="P462"/>
  <c r="O462"/>
  <c r="N462"/>
  <c r="P461"/>
  <c r="O461"/>
  <c r="N461"/>
  <c r="P460"/>
  <c r="O460"/>
  <c r="N460"/>
  <c r="P459"/>
  <c r="O459"/>
  <c r="N459"/>
  <c r="P458"/>
  <c r="O458"/>
  <c r="N458"/>
  <c r="P457"/>
  <c r="O457"/>
  <c r="N457"/>
  <c r="P456"/>
  <c r="O456"/>
  <c r="N456"/>
  <c r="P455"/>
  <c r="O455"/>
  <c r="N455"/>
  <c r="P454"/>
  <c r="O454"/>
  <c r="N454"/>
  <c r="P453"/>
  <c r="O453"/>
  <c r="N453"/>
  <c r="P452"/>
  <c r="O452"/>
  <c r="N452"/>
  <c r="P451"/>
  <c r="O451"/>
  <c r="N451"/>
  <c r="P450"/>
  <c r="O450"/>
  <c r="N450"/>
  <c r="P449"/>
  <c r="O449"/>
  <c r="N449"/>
  <c r="P448"/>
  <c r="O448"/>
  <c r="N448"/>
  <c r="P447"/>
  <c r="O447"/>
  <c r="N447"/>
  <c r="P446"/>
  <c r="O446"/>
  <c r="N446"/>
  <c r="P445"/>
  <c r="O445"/>
  <c r="N445"/>
  <c r="P444"/>
  <c r="O444"/>
  <c r="N444"/>
  <c r="P443"/>
  <c r="O443"/>
  <c r="N443"/>
  <c r="P442"/>
  <c r="O442"/>
  <c r="N442"/>
  <c r="P441"/>
  <c r="O441"/>
  <c r="N441"/>
  <c r="P440"/>
  <c r="O440"/>
  <c r="N440"/>
  <c r="P439"/>
  <c r="O439"/>
  <c r="N439"/>
  <c r="P438"/>
  <c r="O438"/>
  <c r="N438"/>
  <c r="P437"/>
  <c r="O437"/>
  <c r="N437"/>
  <c r="P436"/>
  <c r="O436"/>
  <c r="N436"/>
  <c r="P435"/>
  <c r="O435"/>
  <c r="N435"/>
  <c r="P434"/>
  <c r="O434"/>
  <c r="N434"/>
  <c r="P433"/>
  <c r="O433"/>
  <c r="N433"/>
  <c r="P432"/>
  <c r="O432"/>
  <c r="N432"/>
  <c r="P431"/>
  <c r="O431"/>
  <c r="N431"/>
  <c r="P427"/>
  <c r="O427"/>
  <c r="N427"/>
  <c r="P422"/>
  <c r="O422"/>
  <c r="N422"/>
  <c r="P417"/>
  <c r="O417"/>
  <c r="N417"/>
  <c r="N412"/>
  <c r="P407"/>
  <c r="O407"/>
  <c r="N407"/>
  <c r="P400"/>
  <c r="O400"/>
  <c r="N400"/>
  <c r="P399"/>
  <c r="O399"/>
  <c r="N399"/>
  <c r="P398"/>
  <c r="O398"/>
  <c r="N398"/>
  <c r="P397"/>
  <c r="O397"/>
  <c r="N397"/>
  <c r="P396"/>
  <c r="O396"/>
  <c r="N396"/>
  <c r="P395"/>
  <c r="O395"/>
  <c r="N395"/>
  <c r="P394"/>
  <c r="O394"/>
  <c r="N394"/>
  <c r="P393"/>
  <c r="O393"/>
  <c r="N393"/>
  <c r="P392"/>
  <c r="O392"/>
  <c r="N392"/>
  <c r="P391"/>
  <c r="O391"/>
  <c r="N391"/>
  <c r="P390"/>
  <c r="O390"/>
  <c r="N390"/>
  <c r="P389"/>
  <c r="O389"/>
  <c r="N389"/>
  <c r="P388"/>
  <c r="O388"/>
  <c r="N388"/>
  <c r="P387"/>
  <c r="O387"/>
  <c r="N387"/>
  <c r="P386"/>
  <c r="O386"/>
  <c r="N386"/>
  <c r="P385"/>
  <c r="O385"/>
  <c r="N385"/>
  <c r="P384"/>
  <c r="O384"/>
  <c r="N384"/>
  <c r="P383"/>
  <c r="O383"/>
  <c r="N383"/>
  <c r="P382"/>
  <c r="O382"/>
  <c r="N382"/>
  <c r="P381"/>
  <c r="O381"/>
  <c r="N381"/>
  <c r="P380"/>
  <c r="O380"/>
  <c r="N380"/>
  <c r="P379"/>
  <c r="O379"/>
  <c r="N379"/>
  <c r="P378"/>
  <c r="O378"/>
  <c r="N378"/>
  <c r="P377"/>
  <c r="O377"/>
  <c r="N377"/>
  <c r="P376"/>
  <c r="O376"/>
  <c r="N376"/>
  <c r="P375"/>
  <c r="O375"/>
  <c r="N375"/>
  <c r="P374"/>
  <c r="O374"/>
  <c r="N374"/>
  <c r="P373"/>
  <c r="O373"/>
  <c r="N373"/>
  <c r="P372"/>
  <c r="O372"/>
  <c r="N372"/>
  <c r="P371"/>
  <c r="O371"/>
  <c r="N371"/>
  <c r="P370"/>
  <c r="O370"/>
  <c r="N370"/>
  <c r="P369"/>
  <c r="O369"/>
  <c r="N369"/>
  <c r="P368"/>
  <c r="O368"/>
  <c r="N368"/>
  <c r="P367"/>
  <c r="O367"/>
  <c r="N367"/>
  <c r="P366"/>
  <c r="O366"/>
  <c r="N366"/>
  <c r="P365"/>
  <c r="O365"/>
  <c r="N365"/>
  <c r="P364"/>
  <c r="O364"/>
  <c r="N364"/>
  <c r="P363"/>
  <c r="O363"/>
  <c r="N363"/>
  <c r="P362"/>
  <c r="O362"/>
  <c r="N362"/>
  <c r="P361"/>
  <c r="O361"/>
  <c r="N361"/>
  <c r="P360"/>
  <c r="O360"/>
  <c r="N360"/>
  <c r="P359"/>
  <c r="O359"/>
  <c r="N359"/>
  <c r="P358"/>
  <c r="O358"/>
  <c r="N358"/>
  <c r="P357"/>
  <c r="O357"/>
  <c r="N357"/>
  <c r="P356"/>
  <c r="O356"/>
  <c r="N356"/>
  <c r="P355"/>
  <c r="O355"/>
  <c r="N355"/>
  <c r="P354"/>
  <c r="O354"/>
  <c r="N354"/>
  <c r="P353"/>
  <c r="O353"/>
  <c r="N353"/>
  <c r="P352"/>
  <c r="O352"/>
  <c r="N352"/>
  <c r="P351"/>
  <c r="O351"/>
  <c r="N351"/>
  <c r="P350"/>
  <c r="O350"/>
  <c r="N350"/>
  <c r="P349"/>
  <c r="O349"/>
  <c r="N349"/>
  <c r="P348"/>
  <c r="O348"/>
  <c r="N348"/>
  <c r="P347"/>
  <c r="O347"/>
  <c r="N347"/>
  <c r="P346"/>
  <c r="O346"/>
  <c r="P345"/>
  <c r="O345"/>
  <c r="N345"/>
  <c r="P344"/>
  <c r="O344"/>
  <c r="N344"/>
  <c r="P343"/>
  <c r="O343"/>
  <c r="N343"/>
  <c r="P342"/>
  <c r="O342"/>
  <c r="N342"/>
  <c r="P341"/>
  <c r="O341"/>
  <c r="N341"/>
  <c r="P340"/>
  <c r="O340"/>
  <c r="N340"/>
  <c r="P339"/>
  <c r="O339"/>
  <c r="N339"/>
  <c r="P338"/>
  <c r="O338"/>
  <c r="N338"/>
  <c r="P337"/>
  <c r="O337"/>
  <c r="N337"/>
  <c r="P336"/>
  <c r="O336"/>
  <c r="N336"/>
  <c r="P335"/>
  <c r="O335"/>
  <c r="N335"/>
  <c r="P334"/>
  <c r="O334"/>
  <c r="N334"/>
  <c r="P333"/>
  <c r="O333"/>
  <c r="N333"/>
  <c r="P332"/>
  <c r="O332"/>
  <c r="N332"/>
  <c r="P331"/>
  <c r="O331"/>
  <c r="N331"/>
  <c r="P330"/>
  <c r="O330"/>
  <c r="N330"/>
  <c r="P329"/>
  <c r="O329"/>
  <c r="N329"/>
  <c r="P328"/>
  <c r="O328"/>
  <c r="N328"/>
  <c r="P327"/>
  <c r="O327"/>
  <c r="N327"/>
  <c r="P326"/>
  <c r="O326"/>
  <c r="N326"/>
  <c r="P322"/>
  <c r="O322"/>
  <c r="N322"/>
  <c r="P317"/>
  <c r="O317"/>
  <c r="N317"/>
  <c r="N310"/>
  <c r="N309"/>
  <c r="P307"/>
  <c r="O307"/>
  <c r="N307"/>
  <c r="O295"/>
  <c r="N295"/>
  <c r="O290"/>
  <c r="N290"/>
  <c r="O280"/>
  <c r="N280"/>
  <c r="P278"/>
  <c r="O278"/>
  <c r="N278"/>
  <c r="P277"/>
  <c r="O277"/>
  <c r="N277"/>
  <c r="P276"/>
  <c r="O276"/>
  <c r="N276"/>
  <c r="P275"/>
  <c r="O275"/>
  <c r="N275"/>
  <c r="P274"/>
  <c r="O274"/>
  <c r="P273"/>
  <c r="O273"/>
  <c r="N273"/>
  <c r="P272"/>
  <c r="O272"/>
  <c r="N272"/>
  <c r="P271"/>
  <c r="O271"/>
  <c r="N271"/>
  <c r="P270"/>
  <c r="O270"/>
  <c r="N270"/>
  <c r="P269"/>
  <c r="O269"/>
  <c r="P265"/>
  <c r="O265"/>
  <c r="N265"/>
  <c r="P263"/>
  <c r="O263"/>
  <c r="N263"/>
  <c r="P262"/>
  <c r="O262"/>
  <c r="N262"/>
  <c r="P261"/>
  <c r="O261"/>
  <c r="N261"/>
  <c r="P260"/>
  <c r="O260"/>
  <c r="N260"/>
  <c r="P259"/>
  <c r="O259"/>
  <c r="P258"/>
  <c r="O258"/>
  <c r="N258"/>
  <c r="P257"/>
  <c r="O257"/>
  <c r="N257"/>
  <c r="P256"/>
  <c r="O256"/>
  <c r="N256"/>
  <c r="P255"/>
  <c r="O255"/>
  <c r="N255"/>
  <c r="P254"/>
  <c r="O254"/>
  <c r="N254"/>
  <c r="P250"/>
  <c r="O250"/>
  <c r="N250"/>
  <c r="P243"/>
  <c r="O243"/>
  <c r="N243"/>
  <c r="P242"/>
  <c r="O242"/>
  <c r="N242"/>
  <c r="P241"/>
  <c r="O241"/>
  <c r="N241"/>
  <c r="P240"/>
  <c r="O240"/>
  <c r="N240"/>
  <c r="P239"/>
  <c r="O239"/>
  <c r="P238"/>
  <c r="O238"/>
  <c r="N238"/>
  <c r="P237"/>
  <c r="O237"/>
  <c r="N237"/>
  <c r="P236"/>
  <c r="O236"/>
  <c r="N236"/>
  <c r="P235"/>
  <c r="O235"/>
  <c r="N235"/>
  <c r="P234"/>
  <c r="O234"/>
  <c r="P233"/>
  <c r="O233"/>
  <c r="N233"/>
  <c r="P232"/>
  <c r="O232"/>
  <c r="N232"/>
  <c r="P231"/>
  <c r="O231"/>
  <c r="N231"/>
  <c r="P230"/>
  <c r="O230"/>
  <c r="N230"/>
  <c r="P229"/>
  <c r="O229"/>
  <c r="P228"/>
  <c r="O228"/>
  <c r="N228"/>
  <c r="P227"/>
  <c r="O227"/>
  <c r="N227"/>
  <c r="P226"/>
  <c r="O226"/>
  <c r="N226"/>
  <c r="P225"/>
  <c r="O225"/>
  <c r="N225"/>
  <c r="P224"/>
  <c r="O224"/>
  <c r="P223"/>
  <c r="O223"/>
  <c r="N223"/>
  <c r="P222"/>
  <c r="O222"/>
  <c r="N222"/>
  <c r="P221"/>
  <c r="O221"/>
  <c r="N221"/>
  <c r="P220"/>
  <c r="O220"/>
  <c r="N220"/>
  <c r="P219"/>
  <c r="O219"/>
  <c r="P218"/>
  <c r="O218"/>
  <c r="N218"/>
  <c r="P217"/>
  <c r="O217"/>
  <c r="N217"/>
  <c r="P216"/>
  <c r="O216"/>
  <c r="N216"/>
  <c r="P215"/>
  <c r="O215"/>
  <c r="N215"/>
  <c r="P214"/>
  <c r="O214"/>
  <c r="P213"/>
  <c r="O213"/>
  <c r="N213"/>
  <c r="P212"/>
  <c r="O212"/>
  <c r="N212"/>
  <c r="P211"/>
  <c r="O211"/>
  <c r="N211"/>
  <c r="P210"/>
  <c r="O210"/>
  <c r="N210"/>
  <c r="P209"/>
  <c r="O209"/>
  <c r="P208"/>
  <c r="O208"/>
  <c r="N208"/>
  <c r="P207"/>
  <c r="O207"/>
  <c r="N207"/>
  <c r="P206"/>
  <c r="O206"/>
  <c r="N206"/>
  <c r="P205"/>
  <c r="O205"/>
  <c r="N205"/>
  <c r="P204"/>
  <c r="O204"/>
  <c r="P203"/>
  <c r="O203"/>
  <c r="N203"/>
  <c r="P202"/>
  <c r="O202"/>
  <c r="N202"/>
  <c r="P201"/>
  <c r="O201"/>
  <c r="N201"/>
  <c r="P200"/>
  <c r="O200"/>
  <c r="N200"/>
  <c r="P199"/>
  <c r="O199"/>
  <c r="P198"/>
  <c r="O198"/>
  <c r="N198"/>
  <c r="P197"/>
  <c r="O197"/>
  <c r="N197"/>
  <c r="P196"/>
  <c r="O196"/>
  <c r="N196"/>
  <c r="P195"/>
  <c r="O195"/>
  <c r="N195"/>
  <c r="P194"/>
  <c r="O194"/>
  <c r="P193"/>
  <c r="O193"/>
  <c r="N193"/>
  <c r="P192"/>
  <c r="O192"/>
  <c r="N192"/>
  <c r="P191"/>
  <c r="O191"/>
  <c r="N191"/>
  <c r="P190"/>
  <c r="O190"/>
  <c r="N190"/>
  <c r="P189"/>
  <c r="O189"/>
  <c r="P188"/>
  <c r="O188"/>
  <c r="N188"/>
  <c r="P187"/>
  <c r="O187"/>
  <c r="N187"/>
  <c r="P186"/>
  <c r="O186"/>
  <c r="N186"/>
  <c r="P185"/>
  <c r="O185"/>
  <c r="N185"/>
  <c r="P184"/>
  <c r="O184"/>
  <c r="P180"/>
  <c r="O180"/>
  <c r="N180"/>
  <c r="O170"/>
  <c r="N170"/>
  <c r="P165"/>
  <c r="O165"/>
  <c r="N165"/>
  <c r="P163"/>
  <c r="O163"/>
  <c r="N163"/>
  <c r="P162"/>
  <c r="O162"/>
  <c r="N162"/>
  <c r="P161"/>
  <c r="O161"/>
  <c r="N161"/>
  <c r="P160"/>
  <c r="O160"/>
  <c r="N160"/>
  <c r="P159"/>
  <c r="O159"/>
  <c r="P155"/>
  <c r="O155"/>
  <c r="N155"/>
  <c r="P150"/>
  <c r="O150"/>
  <c r="N150"/>
  <c r="P148"/>
  <c r="O148"/>
  <c r="N148"/>
  <c r="P147"/>
  <c r="O147"/>
  <c r="N147"/>
  <c r="P146"/>
  <c r="O146"/>
  <c r="N146"/>
  <c r="P145"/>
  <c r="O145"/>
  <c r="N145"/>
  <c r="P144"/>
  <c r="O144"/>
  <c r="P143"/>
  <c r="O143"/>
  <c r="N143"/>
  <c r="P142"/>
  <c r="O142"/>
  <c r="N142"/>
  <c r="P141"/>
  <c r="O141"/>
  <c r="N141"/>
  <c r="P140"/>
  <c r="O140"/>
  <c r="N140"/>
  <c r="P139"/>
  <c r="O139"/>
  <c r="P138"/>
  <c r="O138"/>
  <c r="N138"/>
  <c r="P137"/>
  <c r="O137"/>
  <c r="N137"/>
  <c r="P136"/>
  <c r="O136"/>
  <c r="N136"/>
  <c r="P135"/>
  <c r="O135"/>
  <c r="N135"/>
  <c r="P134"/>
  <c r="O134"/>
  <c r="P133"/>
  <c r="O133"/>
  <c r="N133"/>
  <c r="P132"/>
  <c r="O132"/>
  <c r="N132"/>
  <c r="P131"/>
  <c r="O131"/>
  <c r="N131"/>
  <c r="P130"/>
  <c r="O130"/>
  <c r="N130"/>
  <c r="P129"/>
  <c r="O129"/>
  <c r="N129"/>
  <c r="P128"/>
  <c r="O128"/>
  <c r="N128"/>
  <c r="P127"/>
  <c r="O127"/>
  <c r="N127"/>
  <c r="P126"/>
  <c r="O126"/>
  <c r="N126"/>
  <c r="P125"/>
  <c r="O125"/>
  <c r="N125"/>
  <c r="P124"/>
  <c r="O124"/>
  <c r="P120"/>
  <c r="O120"/>
  <c r="N120"/>
  <c r="P115"/>
  <c r="O115"/>
  <c r="N115"/>
  <c r="O110"/>
  <c r="N110"/>
  <c r="O105"/>
  <c r="N105"/>
  <c r="P95"/>
  <c r="O95"/>
  <c r="N95"/>
  <c r="P90"/>
  <c r="O90"/>
  <c r="N90"/>
  <c r="P88"/>
  <c r="O88"/>
  <c r="N88"/>
  <c r="P87"/>
  <c r="O87"/>
  <c r="N87"/>
  <c r="P86"/>
  <c r="O86"/>
  <c r="N86"/>
  <c r="P85"/>
  <c r="O85"/>
  <c r="N85"/>
  <c r="P80"/>
  <c r="O80"/>
  <c r="N80"/>
  <c r="P73"/>
  <c r="O73"/>
  <c r="N73"/>
  <c r="P72"/>
  <c r="O72"/>
  <c r="N72"/>
  <c r="P71"/>
  <c r="O71"/>
  <c r="N71"/>
  <c r="P70"/>
  <c r="O70"/>
  <c r="N70"/>
  <c r="P69"/>
  <c r="O69"/>
  <c r="P65"/>
  <c r="O65"/>
  <c r="N65"/>
  <c r="N58"/>
  <c r="N57"/>
  <c r="M2239"/>
  <c r="L2239"/>
  <c r="K2239"/>
  <c r="J2239"/>
  <c r="I2239"/>
  <c r="M2232"/>
  <c r="L2232"/>
  <c r="K2232"/>
  <c r="J2232"/>
  <c r="I2232"/>
  <c r="M2225"/>
  <c r="L2225"/>
  <c r="K2225"/>
  <c r="J2225"/>
  <c r="I2225"/>
  <c r="M2218"/>
  <c r="L2218"/>
  <c r="K2218"/>
  <c r="J2218"/>
  <c r="I2218"/>
  <c r="M2211"/>
  <c r="L2211"/>
  <c r="K2211"/>
  <c r="J2211"/>
  <c r="I2211"/>
  <c r="M2204"/>
  <c r="L2204"/>
  <c r="K2204"/>
  <c r="J2204"/>
  <c r="I2204"/>
  <c r="M2197"/>
  <c r="L2197"/>
  <c r="K2197"/>
  <c r="J2197"/>
  <c r="I2197"/>
  <c r="M2190"/>
  <c r="L2190"/>
  <c r="K2190"/>
  <c r="J2190"/>
  <c r="I2190"/>
  <c r="M2183"/>
  <c r="L2183"/>
  <c r="K2183"/>
  <c r="J2183"/>
  <c r="I2183"/>
  <c r="M2182"/>
  <c r="L2182"/>
  <c r="K2182"/>
  <c r="J2182"/>
  <c r="I2182"/>
  <c r="M2181"/>
  <c r="L2181"/>
  <c r="K2181"/>
  <c r="J2181"/>
  <c r="I2181"/>
  <c r="I2180"/>
  <c r="M2179"/>
  <c r="M2079" s="1"/>
  <c r="M46" s="1"/>
  <c r="L2179"/>
  <c r="K2179"/>
  <c r="J2179"/>
  <c r="I2179"/>
  <c r="I2178"/>
  <c r="M2177"/>
  <c r="L2177"/>
  <c r="K2177"/>
  <c r="K2077" s="1"/>
  <c r="K44" s="1"/>
  <c r="J2177"/>
  <c r="J2077" s="1"/>
  <c r="J44" s="1"/>
  <c r="I2177"/>
  <c r="I2077" s="1"/>
  <c r="I44" s="1"/>
  <c r="M2171"/>
  <c r="L2171"/>
  <c r="K2171"/>
  <c r="J2171"/>
  <c r="I2171"/>
  <c r="M2164"/>
  <c r="L2164"/>
  <c r="K2164"/>
  <c r="J2164"/>
  <c r="I2164"/>
  <c r="M2150"/>
  <c r="L2150"/>
  <c r="K2150"/>
  <c r="J2150"/>
  <c r="I2150"/>
  <c r="M2143"/>
  <c r="L2143"/>
  <c r="K2143"/>
  <c r="J2143"/>
  <c r="I2143"/>
  <c r="M2136"/>
  <c r="L2136"/>
  <c r="K2136"/>
  <c r="J2136"/>
  <c r="I2136"/>
  <c r="M2129"/>
  <c r="L2129"/>
  <c r="K2129"/>
  <c r="J2129"/>
  <c r="I2129"/>
  <c r="M2128"/>
  <c r="L2128"/>
  <c r="K2128"/>
  <c r="J2128"/>
  <c r="I2128"/>
  <c r="M2127"/>
  <c r="L2127"/>
  <c r="K2127"/>
  <c r="J2127"/>
  <c r="I2127"/>
  <c r="I2126"/>
  <c r="I2124"/>
  <c r="M2117"/>
  <c r="L2117"/>
  <c r="K2117"/>
  <c r="J2117"/>
  <c r="I2117"/>
  <c r="M2087"/>
  <c r="L2087"/>
  <c r="K2087"/>
  <c r="J2087"/>
  <c r="I2087"/>
  <c r="M2086"/>
  <c r="L2086"/>
  <c r="K2086"/>
  <c r="J2086"/>
  <c r="I2086"/>
  <c r="M2085"/>
  <c r="L2085"/>
  <c r="K2085"/>
  <c r="J2085"/>
  <c r="I2085"/>
  <c r="M2084"/>
  <c r="L2084"/>
  <c r="K2084"/>
  <c r="J2084"/>
  <c r="I2084"/>
  <c r="M2083"/>
  <c r="L2083"/>
  <c r="K2083"/>
  <c r="K2076" s="1"/>
  <c r="K43" s="1"/>
  <c r="J2083"/>
  <c r="J2076" s="1"/>
  <c r="I2083"/>
  <c r="L2079"/>
  <c r="I2079"/>
  <c r="I46" s="1"/>
  <c r="M2070"/>
  <c r="L2070"/>
  <c r="K2070"/>
  <c r="J2070"/>
  <c r="I2070"/>
  <c r="M2065"/>
  <c r="L2065"/>
  <c r="K2065"/>
  <c r="J2065"/>
  <c r="I2065"/>
  <c r="M2060"/>
  <c r="L2060"/>
  <c r="K2060"/>
  <c r="J2060"/>
  <c r="I2060"/>
  <c r="M2055"/>
  <c r="L2055"/>
  <c r="K2055"/>
  <c r="J2055"/>
  <c r="I2055"/>
  <c r="M2050"/>
  <c r="L2050"/>
  <c r="K2050"/>
  <c r="J2050"/>
  <c r="I2050"/>
  <c r="M2045"/>
  <c r="L2045"/>
  <c r="K2045"/>
  <c r="J2045"/>
  <c r="I2045"/>
  <c r="M2040"/>
  <c r="L2040"/>
  <c r="K2040"/>
  <c r="J2040"/>
  <c r="I2040"/>
  <c r="M2035"/>
  <c r="L2035"/>
  <c r="K2035"/>
  <c r="J2035"/>
  <c r="I2035"/>
  <c r="L2031"/>
  <c r="K2031"/>
  <c r="J2031"/>
  <c r="O2031" s="1"/>
  <c r="I2031"/>
  <c r="N2031" s="1"/>
  <c r="M2030"/>
  <c r="M2025"/>
  <c r="L2025"/>
  <c r="K2025"/>
  <c r="J2025"/>
  <c r="I2025"/>
  <c r="L2021"/>
  <c r="K2021"/>
  <c r="J2021"/>
  <c r="O2021" s="1"/>
  <c r="I2021"/>
  <c r="M2020"/>
  <c r="K2020"/>
  <c r="M2015"/>
  <c r="L2015"/>
  <c r="K2015"/>
  <c r="J2015"/>
  <c r="I2015"/>
  <c r="M2010"/>
  <c r="L2010"/>
  <c r="K2010"/>
  <c r="J2010"/>
  <c r="I2010"/>
  <c r="M2005"/>
  <c r="L2005"/>
  <c r="K2005"/>
  <c r="J2005"/>
  <c r="I2005"/>
  <c r="M2000"/>
  <c r="L2000"/>
  <c r="K2000"/>
  <c r="J2000"/>
  <c r="I2000"/>
  <c r="M1996"/>
  <c r="M1991" s="1"/>
  <c r="M1983"/>
  <c r="L1983"/>
  <c r="K1983"/>
  <c r="J1983"/>
  <c r="I1983"/>
  <c r="M1976"/>
  <c r="L1976"/>
  <c r="K1976"/>
  <c r="J1976"/>
  <c r="I1976"/>
  <c r="M1971"/>
  <c r="L1971"/>
  <c r="K1971"/>
  <c r="J1971"/>
  <c r="I1971"/>
  <c r="M1966"/>
  <c r="L1966"/>
  <c r="K1966"/>
  <c r="J1966"/>
  <c r="I1966"/>
  <c r="M1965"/>
  <c r="L1965"/>
  <c r="K1965"/>
  <c r="J1965"/>
  <c r="I1965"/>
  <c r="M1964"/>
  <c r="L1964"/>
  <c r="K1964"/>
  <c r="K1887" s="1"/>
  <c r="J1964"/>
  <c r="J1887" s="1"/>
  <c r="I1964"/>
  <c r="I1887" s="1"/>
  <c r="M1963"/>
  <c r="L1963"/>
  <c r="K1963"/>
  <c r="J1963"/>
  <c r="I1963"/>
  <c r="M1962"/>
  <c r="M1885" s="1"/>
  <c r="L1962"/>
  <c r="K1962"/>
  <c r="K1885" s="1"/>
  <c r="J1962"/>
  <c r="J1885" s="1"/>
  <c r="I1962"/>
  <c r="I1885" s="1"/>
  <c r="M1961"/>
  <c r="L1961"/>
  <c r="K1961"/>
  <c r="J1961"/>
  <c r="I1961"/>
  <c r="M1955"/>
  <c r="L1955"/>
  <c r="K1955"/>
  <c r="J1955"/>
  <c r="I1955"/>
  <c r="M1950"/>
  <c r="L1950"/>
  <c r="K1950"/>
  <c r="J1950"/>
  <c r="I1950"/>
  <c r="M1945"/>
  <c r="L1945"/>
  <c r="K1945"/>
  <c r="J1945"/>
  <c r="I1945"/>
  <c r="M1940"/>
  <c r="L1940"/>
  <c r="K1940"/>
  <c r="J1940"/>
  <c r="I1940"/>
  <c r="M1935"/>
  <c r="L1935"/>
  <c r="K1935"/>
  <c r="J1935"/>
  <c r="I1935"/>
  <c r="M1930"/>
  <c r="L1930"/>
  <c r="K1930"/>
  <c r="J1930"/>
  <c r="I1930"/>
  <c r="M1925"/>
  <c r="L1925"/>
  <c r="K1925"/>
  <c r="J1925"/>
  <c r="I1925"/>
  <c r="M1922"/>
  <c r="M1920" s="1"/>
  <c r="L1922"/>
  <c r="K1922"/>
  <c r="K1920" s="1"/>
  <c r="J1922"/>
  <c r="J1920" s="1"/>
  <c r="I1922"/>
  <c r="I1920" s="1"/>
  <c r="M1915"/>
  <c r="L1915"/>
  <c r="K1915"/>
  <c r="J1915"/>
  <c r="I1915"/>
  <c r="M1910"/>
  <c r="L1910"/>
  <c r="K1910"/>
  <c r="J1910"/>
  <c r="I1910"/>
  <c r="M1909"/>
  <c r="L1909"/>
  <c r="K1909"/>
  <c r="J1909"/>
  <c r="I1909"/>
  <c r="M1908"/>
  <c r="L1908"/>
  <c r="K1908"/>
  <c r="J1908"/>
  <c r="I1908"/>
  <c r="M1907"/>
  <c r="L1907"/>
  <c r="K1907"/>
  <c r="J1907"/>
  <c r="I1907"/>
  <c r="M1906"/>
  <c r="L1906"/>
  <c r="M1900"/>
  <c r="L1900"/>
  <c r="K1900"/>
  <c r="J1900"/>
  <c r="I1900"/>
  <c r="M1895"/>
  <c r="L1895"/>
  <c r="K1895"/>
  <c r="J1895"/>
  <c r="I1895"/>
  <c r="M1894"/>
  <c r="L1894"/>
  <c r="K1894"/>
  <c r="J1894"/>
  <c r="I1894"/>
  <c r="M1893"/>
  <c r="L1893"/>
  <c r="K1893"/>
  <c r="J1893"/>
  <c r="I1893"/>
  <c r="M1892"/>
  <c r="L1892"/>
  <c r="K1892"/>
  <c r="J1892"/>
  <c r="I1892"/>
  <c r="M1891"/>
  <c r="L1891"/>
  <c r="K1891"/>
  <c r="I1891"/>
  <c r="I1884" s="1"/>
  <c r="L1880"/>
  <c r="K1880"/>
  <c r="J1880"/>
  <c r="O1880" s="1"/>
  <c r="I1880"/>
  <c r="N1880" s="1"/>
  <c r="I1878"/>
  <c r="M1876"/>
  <c r="L1876"/>
  <c r="K1876"/>
  <c r="J1876"/>
  <c r="I1876"/>
  <c r="M1875"/>
  <c r="L1875"/>
  <c r="K1875"/>
  <c r="J1875"/>
  <c r="I1875"/>
  <c r="M1874"/>
  <c r="L1874"/>
  <c r="K1874"/>
  <c r="J1874"/>
  <c r="I1874"/>
  <c r="M1873"/>
  <c r="L1873"/>
  <c r="K1873"/>
  <c r="J1873"/>
  <c r="I1873"/>
  <c r="M1872"/>
  <c r="L1872"/>
  <c r="K1872"/>
  <c r="J1872"/>
  <c r="I1872"/>
  <c r="M1868"/>
  <c r="L1868"/>
  <c r="K1868"/>
  <c r="J1868"/>
  <c r="I1868"/>
  <c r="M1866"/>
  <c r="L1866"/>
  <c r="K1866"/>
  <c r="J1866"/>
  <c r="I1866"/>
  <c r="M1864"/>
  <c r="L1864"/>
  <c r="K1864"/>
  <c r="J1864"/>
  <c r="I1864"/>
  <c r="M1859"/>
  <c r="L1859"/>
  <c r="K1859"/>
  <c r="J1859"/>
  <c r="I1859"/>
  <c r="M1857"/>
  <c r="L1857"/>
  <c r="K1857"/>
  <c r="J1857"/>
  <c r="I1857"/>
  <c r="M1852"/>
  <c r="L1852"/>
  <c r="K1852"/>
  <c r="J1852"/>
  <c r="I1852"/>
  <c r="M1850"/>
  <c r="L1850"/>
  <c r="K1850"/>
  <c r="J1850"/>
  <c r="I1850"/>
  <c r="M1847"/>
  <c r="L1847"/>
  <c r="K1847"/>
  <c r="J1847"/>
  <c r="I1847"/>
  <c r="M1845"/>
  <c r="L1845"/>
  <c r="K1845"/>
  <c r="J1845"/>
  <c r="I1845"/>
  <c r="M1843"/>
  <c r="L1843"/>
  <c r="K1843"/>
  <c r="J1843"/>
  <c r="I1843"/>
  <c r="L1837"/>
  <c r="K1837"/>
  <c r="J1837"/>
  <c r="O1837" s="1"/>
  <c r="I1837"/>
  <c r="N1837" s="1"/>
  <c r="M1834"/>
  <c r="L1834"/>
  <c r="K1834"/>
  <c r="J1834"/>
  <c r="I1834"/>
  <c r="M1832"/>
  <c r="L1832"/>
  <c r="K1832"/>
  <c r="J1832"/>
  <c r="I1832"/>
  <c r="M1830"/>
  <c r="L1830"/>
  <c r="K1830"/>
  <c r="J1830"/>
  <c r="I1830"/>
  <c r="M1827"/>
  <c r="L1827"/>
  <c r="K1827"/>
  <c r="J1827"/>
  <c r="I1827"/>
  <c r="M1825"/>
  <c r="L1825"/>
  <c r="K1825"/>
  <c r="J1825"/>
  <c r="I1825"/>
  <c r="M1823"/>
  <c r="L1823"/>
  <c r="K1823"/>
  <c r="J1823"/>
  <c r="I1823"/>
  <c r="M1822"/>
  <c r="L1822"/>
  <c r="K1822"/>
  <c r="K1807" s="1"/>
  <c r="J1822"/>
  <c r="J1807" s="1"/>
  <c r="I1822"/>
  <c r="I1807" s="1"/>
  <c r="M1821"/>
  <c r="L1821"/>
  <c r="K1821"/>
  <c r="K1806" s="1"/>
  <c r="J1821"/>
  <c r="J1806" s="1"/>
  <c r="I1821"/>
  <c r="I1806" s="1"/>
  <c r="M1819"/>
  <c r="L1819"/>
  <c r="K1819"/>
  <c r="J1819"/>
  <c r="I1819"/>
  <c r="M1817"/>
  <c r="L1817"/>
  <c r="K1817"/>
  <c r="J1817"/>
  <c r="I1817"/>
  <c r="M1815"/>
  <c r="L1815"/>
  <c r="K1815"/>
  <c r="J1815"/>
  <c r="I1815"/>
  <c r="M1814"/>
  <c r="L1814"/>
  <c r="K1814"/>
  <c r="J1814"/>
  <c r="I1814"/>
  <c r="M1812"/>
  <c r="M1346" s="1"/>
  <c r="M33" s="1"/>
  <c r="L1812"/>
  <c r="K1812"/>
  <c r="K1813" s="1"/>
  <c r="J1812"/>
  <c r="J1813" s="1"/>
  <c r="I1812"/>
  <c r="M1810"/>
  <c r="M1344" s="1"/>
  <c r="L1810"/>
  <c r="K1810"/>
  <c r="J1810"/>
  <c r="J1811" s="1"/>
  <c r="J1345" s="1"/>
  <c r="J32" s="1"/>
  <c r="I1810"/>
  <c r="I1811" s="1"/>
  <c r="I1345" s="1"/>
  <c r="M1807"/>
  <c r="M1796"/>
  <c r="L1796"/>
  <c r="K1796"/>
  <c r="J1796"/>
  <c r="I1796"/>
  <c r="M1793"/>
  <c r="L1793"/>
  <c r="K1793"/>
  <c r="K1786" s="1"/>
  <c r="J1793"/>
  <c r="J1786" s="1"/>
  <c r="I1793"/>
  <c r="I1786" s="1"/>
  <c r="M1791"/>
  <c r="L1791"/>
  <c r="K1791"/>
  <c r="K1784" s="1"/>
  <c r="J1791"/>
  <c r="J1784" s="1"/>
  <c r="I1791"/>
  <c r="I1784" s="1"/>
  <c r="M1789"/>
  <c r="L1789"/>
  <c r="K1789"/>
  <c r="J1789"/>
  <c r="I1789"/>
  <c r="M1785"/>
  <c r="L1785"/>
  <c r="K1785"/>
  <c r="J1785"/>
  <c r="I1785"/>
  <c r="M1783"/>
  <c r="L1783"/>
  <c r="K1783"/>
  <c r="J1783"/>
  <c r="I1783"/>
  <c r="M1777"/>
  <c r="L1777"/>
  <c r="K1777"/>
  <c r="J1777"/>
  <c r="I1777"/>
  <c r="M1772"/>
  <c r="L1772"/>
  <c r="K1772"/>
  <c r="J1772"/>
  <c r="I1772"/>
  <c r="K1769"/>
  <c r="J1769"/>
  <c r="O1769" s="1"/>
  <c r="I1769"/>
  <c r="N1769" s="1"/>
  <c r="M1765"/>
  <c r="L1765"/>
  <c r="K1765"/>
  <c r="J1765"/>
  <c r="I1765"/>
  <c r="M1760"/>
  <c r="L1760"/>
  <c r="K1760"/>
  <c r="J1760"/>
  <c r="I1760"/>
  <c r="M1755"/>
  <c r="L1755"/>
  <c r="K1755"/>
  <c r="J1755"/>
  <c r="I1755"/>
  <c r="M1750"/>
  <c r="L1750"/>
  <c r="K1750"/>
  <c r="J1750"/>
  <c r="I1750"/>
  <c r="M1747"/>
  <c r="L1747"/>
  <c r="K1747"/>
  <c r="J1747"/>
  <c r="I1747"/>
  <c r="M1746"/>
  <c r="L1746"/>
  <c r="K1746"/>
  <c r="J1746"/>
  <c r="I1746"/>
  <c r="M1740"/>
  <c r="L1740"/>
  <c r="K1740"/>
  <c r="J1740"/>
  <c r="I1740"/>
  <c r="M1737"/>
  <c r="L1737"/>
  <c r="K1737"/>
  <c r="J1737"/>
  <c r="I1737"/>
  <c r="M1736"/>
  <c r="L1736"/>
  <c r="K1736"/>
  <c r="J1736"/>
  <c r="I1736"/>
  <c r="M1730"/>
  <c r="L1730"/>
  <c r="K1730"/>
  <c r="J1730"/>
  <c r="I1730"/>
  <c r="M1727"/>
  <c r="L1727"/>
  <c r="K1727"/>
  <c r="J1727"/>
  <c r="I1727"/>
  <c r="M1726"/>
  <c r="L1726"/>
  <c r="K1726"/>
  <c r="J1726"/>
  <c r="I1726"/>
  <c r="M1720"/>
  <c r="L1720"/>
  <c r="K1720"/>
  <c r="J1720"/>
  <c r="I1720"/>
  <c r="M1717"/>
  <c r="L1717"/>
  <c r="K1717"/>
  <c r="J1717"/>
  <c r="I1717"/>
  <c r="M1716"/>
  <c r="L1716"/>
  <c r="K1716"/>
  <c r="J1716"/>
  <c r="I1716"/>
  <c r="M1710"/>
  <c r="L1710"/>
  <c r="K1710"/>
  <c r="J1710"/>
  <c r="I1710"/>
  <c r="M1707"/>
  <c r="L1707"/>
  <c r="K1707"/>
  <c r="J1707"/>
  <c r="I1707"/>
  <c r="M1706"/>
  <c r="L1706"/>
  <c r="K1706"/>
  <c r="J1706"/>
  <c r="I1706"/>
  <c r="M1700"/>
  <c r="L1700"/>
  <c r="K1700"/>
  <c r="J1700"/>
  <c r="I1700"/>
  <c r="M1697"/>
  <c r="L1697"/>
  <c r="K1697"/>
  <c r="J1697"/>
  <c r="I1697"/>
  <c r="M1696"/>
  <c r="L1696"/>
  <c r="K1696"/>
  <c r="J1696"/>
  <c r="I1696"/>
  <c r="M1690"/>
  <c r="L1690"/>
  <c r="K1690"/>
  <c r="J1690"/>
  <c r="I1690"/>
  <c r="M1689"/>
  <c r="L1689"/>
  <c r="K1689"/>
  <c r="J1689"/>
  <c r="I1689"/>
  <c r="M1688"/>
  <c r="L1688"/>
  <c r="K1688"/>
  <c r="J1688"/>
  <c r="I1688"/>
  <c r="M1687"/>
  <c r="L1687"/>
  <c r="K1687"/>
  <c r="J1687"/>
  <c r="I1687"/>
  <c r="M1686"/>
  <c r="L1686"/>
  <c r="K1686"/>
  <c r="J1686"/>
  <c r="I1686"/>
  <c r="M1680"/>
  <c r="L1680"/>
  <c r="K1680"/>
  <c r="J1680"/>
  <c r="I1680"/>
  <c r="M1677"/>
  <c r="L1677"/>
  <c r="K1677"/>
  <c r="J1677"/>
  <c r="I1677"/>
  <c r="M1675"/>
  <c r="L1675"/>
  <c r="K1675"/>
  <c r="J1675"/>
  <c r="I1675"/>
  <c r="M1673"/>
  <c r="L1673"/>
  <c r="K1673"/>
  <c r="J1673"/>
  <c r="I1673"/>
  <c r="M1668"/>
  <c r="L1668"/>
  <c r="K1668"/>
  <c r="J1668"/>
  <c r="I1668"/>
  <c r="M1657"/>
  <c r="P1664"/>
  <c r="K1663"/>
  <c r="J1663"/>
  <c r="I1663"/>
  <c r="M1659"/>
  <c r="L1659"/>
  <c r="K1659"/>
  <c r="K1660" s="1"/>
  <c r="J1659"/>
  <c r="J1660" s="1"/>
  <c r="I1659"/>
  <c r="I1660" s="1"/>
  <c r="M1658"/>
  <c r="L1658"/>
  <c r="K1658"/>
  <c r="J1658"/>
  <c r="I1658"/>
  <c r="K1657"/>
  <c r="J1657"/>
  <c r="I1657"/>
  <c r="M1646"/>
  <c r="L1646"/>
  <c r="K1646"/>
  <c r="J1646"/>
  <c r="I1646"/>
  <c r="M1641"/>
  <c r="L1641"/>
  <c r="K1641"/>
  <c r="J1641"/>
  <c r="I1641"/>
  <c r="M1636"/>
  <c r="L1636"/>
  <c r="K1636"/>
  <c r="J1636"/>
  <c r="I1636"/>
  <c r="M1631"/>
  <c r="L1631"/>
  <c r="K1631"/>
  <c r="J1631"/>
  <c r="I1631"/>
  <c r="M1626"/>
  <c r="L1626"/>
  <c r="K1626"/>
  <c r="J1626"/>
  <c r="I1626"/>
  <c r="M1621"/>
  <c r="L1621"/>
  <c r="K1621"/>
  <c r="J1621"/>
  <c r="I1621"/>
  <c r="M1617"/>
  <c r="M1616" s="1"/>
  <c r="L1617"/>
  <c r="K1617"/>
  <c r="K1616" s="1"/>
  <c r="J1617"/>
  <c r="J1616" s="1"/>
  <c r="I1617"/>
  <c r="I1616" s="1"/>
  <c r="M1611"/>
  <c r="L1611"/>
  <c r="K1611"/>
  <c r="J1611"/>
  <c r="I1611"/>
  <c r="M1606"/>
  <c r="L1606"/>
  <c r="K1606"/>
  <c r="J1606"/>
  <c r="I1606"/>
  <c r="M1601"/>
  <c r="L1601"/>
  <c r="K1601"/>
  <c r="J1601"/>
  <c r="I1601"/>
  <c r="M1596"/>
  <c r="L1596"/>
  <c r="K1596"/>
  <c r="J1596"/>
  <c r="I1596"/>
  <c r="M1591"/>
  <c r="L1591"/>
  <c r="K1591"/>
  <c r="J1591"/>
  <c r="I1591"/>
  <c r="M1586"/>
  <c r="L1586"/>
  <c r="K1586"/>
  <c r="J1586"/>
  <c r="I1586"/>
  <c r="M1581"/>
  <c r="L1581"/>
  <c r="K1581"/>
  <c r="J1581"/>
  <c r="I1581"/>
  <c r="M1576"/>
  <c r="L1576"/>
  <c r="K1576"/>
  <c r="J1576"/>
  <c r="I1576"/>
  <c r="M1571"/>
  <c r="L1571"/>
  <c r="K1571"/>
  <c r="J1571"/>
  <c r="I1571"/>
  <c r="M1566"/>
  <c r="L1566"/>
  <c r="K1566"/>
  <c r="J1566"/>
  <c r="I1566"/>
  <c r="M1561"/>
  <c r="L1561"/>
  <c r="K1561"/>
  <c r="J1561"/>
  <c r="I1561"/>
  <c r="M1556"/>
  <c r="L1556"/>
  <c r="K1556"/>
  <c r="J1556"/>
  <c r="I1556"/>
  <c r="M1551"/>
  <c r="L1551"/>
  <c r="K1551"/>
  <c r="J1551"/>
  <c r="I1551"/>
  <c r="M1546"/>
  <c r="L1546"/>
  <c r="K1546"/>
  <c r="J1546"/>
  <c r="I1546"/>
  <c r="M1541"/>
  <c r="L1541"/>
  <c r="K1541"/>
  <c r="J1541"/>
  <c r="I1541"/>
  <c r="M1536"/>
  <c r="L1536"/>
  <c r="K1536"/>
  <c r="J1536"/>
  <c r="I1536"/>
  <c r="M1531"/>
  <c r="L1531"/>
  <c r="K1531"/>
  <c r="J1531"/>
  <c r="I1531"/>
  <c r="M1526"/>
  <c r="L1526"/>
  <c r="K1526"/>
  <c r="J1526"/>
  <c r="I1526"/>
  <c r="M1521"/>
  <c r="L1521"/>
  <c r="K1521"/>
  <c r="J1521"/>
  <c r="I1521"/>
  <c r="K1517"/>
  <c r="P1517" s="1"/>
  <c r="M1516"/>
  <c r="L1516"/>
  <c r="J1516"/>
  <c r="I1516"/>
  <c r="M1511"/>
  <c r="L1511"/>
  <c r="K1511"/>
  <c r="J1511"/>
  <c r="I1511"/>
  <c r="M1506"/>
  <c r="L1506"/>
  <c r="K1506"/>
  <c r="J1506"/>
  <c r="I1506"/>
  <c r="M1501"/>
  <c r="L1501"/>
  <c r="K1501"/>
  <c r="J1501"/>
  <c r="I1501"/>
  <c r="M1496"/>
  <c r="L1496"/>
  <c r="K1496"/>
  <c r="J1496"/>
  <c r="I1496"/>
  <c r="M1491"/>
  <c r="L1491"/>
  <c r="K1491"/>
  <c r="J1491"/>
  <c r="I1491"/>
  <c r="M1487"/>
  <c r="L1487"/>
  <c r="K1486"/>
  <c r="J1486"/>
  <c r="I1486"/>
  <c r="M1485"/>
  <c r="L1485"/>
  <c r="K1485"/>
  <c r="J1485"/>
  <c r="I1485"/>
  <c r="M1484"/>
  <c r="L1484"/>
  <c r="K1484"/>
  <c r="J1484"/>
  <c r="I1484"/>
  <c r="M1483"/>
  <c r="L1483"/>
  <c r="K1483"/>
  <c r="J1483"/>
  <c r="I1483"/>
  <c r="M1482"/>
  <c r="L1482"/>
  <c r="J1482"/>
  <c r="J1481" s="1"/>
  <c r="I1482"/>
  <c r="M1472"/>
  <c r="L1472"/>
  <c r="K1471"/>
  <c r="J1471"/>
  <c r="I1471"/>
  <c r="M1466"/>
  <c r="L1466"/>
  <c r="K1466"/>
  <c r="J1466"/>
  <c r="I1466"/>
  <c r="M1461"/>
  <c r="L1461"/>
  <c r="K1461"/>
  <c r="J1461"/>
  <c r="I1461"/>
  <c r="M1456"/>
  <c r="L1456"/>
  <c r="K1456"/>
  <c r="J1456"/>
  <c r="I1456"/>
  <c r="K1452"/>
  <c r="K1451" s="1"/>
  <c r="J1452"/>
  <c r="I1452"/>
  <c r="I1451" s="1"/>
  <c r="M1446"/>
  <c r="L1446"/>
  <c r="K1446"/>
  <c r="J1446"/>
  <c r="I1446"/>
  <c r="M1441"/>
  <c r="L1441"/>
  <c r="K1441"/>
  <c r="J1441"/>
  <c r="I1441"/>
  <c r="M1437"/>
  <c r="M1436" s="1"/>
  <c r="L1437"/>
  <c r="K1437"/>
  <c r="K1436" s="1"/>
  <c r="J1437"/>
  <c r="I1437"/>
  <c r="I1436" s="1"/>
  <c r="J1436"/>
  <c r="M1431"/>
  <c r="L1431"/>
  <c r="K1431"/>
  <c r="J1431"/>
  <c r="I1431"/>
  <c r="M1426"/>
  <c r="L1426"/>
  <c r="K1426"/>
  <c r="J1426"/>
  <c r="I1426"/>
  <c r="M1421"/>
  <c r="L1421"/>
  <c r="K1421"/>
  <c r="J1421"/>
  <c r="I1421"/>
  <c r="M1416"/>
  <c r="L1416"/>
  <c r="K1416"/>
  <c r="J1416"/>
  <c r="I1416"/>
  <c r="M1411"/>
  <c r="L1411"/>
  <c r="K1411"/>
  <c r="J1411"/>
  <c r="I1411"/>
  <c r="M1408"/>
  <c r="L1408"/>
  <c r="K1408"/>
  <c r="J1408"/>
  <c r="I1408"/>
  <c r="M1407"/>
  <c r="L1407"/>
  <c r="K1407"/>
  <c r="J1407"/>
  <c r="I1407"/>
  <c r="M1401"/>
  <c r="L1401"/>
  <c r="K1401"/>
  <c r="J1401"/>
  <c r="I1401"/>
  <c r="M1396"/>
  <c r="L1396"/>
  <c r="K1396"/>
  <c r="J1396"/>
  <c r="I1396"/>
  <c r="M1391"/>
  <c r="L1391"/>
  <c r="K1391"/>
  <c r="J1391"/>
  <c r="I1391"/>
  <c r="M1386"/>
  <c r="L1386"/>
  <c r="K1386"/>
  <c r="J1386"/>
  <c r="I1386"/>
  <c r="M1381"/>
  <c r="L1381"/>
  <c r="K1381"/>
  <c r="J1381"/>
  <c r="I1381"/>
  <c r="M1376"/>
  <c r="L1376"/>
  <c r="K1376"/>
  <c r="J1376"/>
  <c r="I1376"/>
  <c r="M1371"/>
  <c r="L1371"/>
  <c r="K1371"/>
  <c r="J1371"/>
  <c r="I1371"/>
  <c r="M1366"/>
  <c r="L1366"/>
  <c r="K1366"/>
  <c r="J1366"/>
  <c r="I1366"/>
  <c r="M1361"/>
  <c r="L1361"/>
  <c r="K1361"/>
  <c r="J1361"/>
  <c r="I1361"/>
  <c r="M1356"/>
  <c r="L1356"/>
  <c r="K1356"/>
  <c r="J1356"/>
  <c r="I1356"/>
  <c r="M1354"/>
  <c r="L1354"/>
  <c r="K1354"/>
  <c r="J1354"/>
  <c r="I1354"/>
  <c r="M1353"/>
  <c r="L1353"/>
  <c r="K1353"/>
  <c r="J1353"/>
  <c r="I1353"/>
  <c r="M1352"/>
  <c r="L1352"/>
  <c r="K1352"/>
  <c r="J1352"/>
  <c r="I1352"/>
  <c r="M1351"/>
  <c r="L1351"/>
  <c r="K1351"/>
  <c r="J1351"/>
  <c r="I1351"/>
  <c r="M1322"/>
  <c r="L1322"/>
  <c r="K1322"/>
  <c r="J1322"/>
  <c r="I1322"/>
  <c r="M1317"/>
  <c r="L1317"/>
  <c r="K1317"/>
  <c r="J1317"/>
  <c r="I1317"/>
  <c r="M1312"/>
  <c r="L1312"/>
  <c r="K1312"/>
  <c r="J1312"/>
  <c r="I1312"/>
  <c r="M1307"/>
  <c r="L1307"/>
  <c r="K1307"/>
  <c r="J1307"/>
  <c r="I1307"/>
  <c r="M1302"/>
  <c r="L1302"/>
  <c r="K1302"/>
  <c r="J1302"/>
  <c r="I1302"/>
  <c r="M1298"/>
  <c r="L1298"/>
  <c r="K1298"/>
  <c r="J1298"/>
  <c r="I1298"/>
  <c r="M1292"/>
  <c r="L1292"/>
  <c r="K1292"/>
  <c r="J1292"/>
  <c r="I1292"/>
  <c r="M1287"/>
  <c r="L1287"/>
  <c r="K1287"/>
  <c r="J1287"/>
  <c r="I1287"/>
  <c r="M1282"/>
  <c r="L1282"/>
  <c r="K1282"/>
  <c r="J1282"/>
  <c r="I1282"/>
  <c r="M1277"/>
  <c r="L1277"/>
  <c r="K1277"/>
  <c r="J1277"/>
  <c r="I1277"/>
  <c r="M1272"/>
  <c r="L1272"/>
  <c r="K1272"/>
  <c r="J1272"/>
  <c r="I1272"/>
  <c r="M1267"/>
  <c r="L1267"/>
  <c r="K1267"/>
  <c r="J1267"/>
  <c r="I1267"/>
  <c r="M1263"/>
  <c r="M1262" s="1"/>
  <c r="L1263"/>
  <c r="K1263"/>
  <c r="K1262" s="1"/>
  <c r="J1263"/>
  <c r="J1262" s="1"/>
  <c r="I1263"/>
  <c r="I1262" s="1"/>
  <c r="M1257"/>
  <c r="L1257"/>
  <c r="K1257"/>
  <c r="J1257"/>
  <c r="I1257"/>
  <c r="M1256"/>
  <c r="L1256"/>
  <c r="K1256"/>
  <c r="J1256"/>
  <c r="I1256"/>
  <c r="M1255"/>
  <c r="L1255"/>
  <c r="K1255"/>
  <c r="J1255"/>
  <c r="I1255"/>
  <c r="M1254"/>
  <c r="L1254"/>
  <c r="K1254"/>
  <c r="J1254"/>
  <c r="I1254"/>
  <c r="M1247"/>
  <c r="S1247" s="1"/>
  <c r="I1247"/>
  <c r="M1246"/>
  <c r="M29" s="1"/>
  <c r="L1246"/>
  <c r="K1246"/>
  <c r="K29" s="1"/>
  <c r="J1246"/>
  <c r="J29" s="1"/>
  <c r="I1246"/>
  <c r="I29" s="1"/>
  <c r="M1245"/>
  <c r="I1245"/>
  <c r="I28" s="1"/>
  <c r="M1244"/>
  <c r="M27" s="1"/>
  <c r="L1244"/>
  <c r="K1244"/>
  <c r="K27" s="1"/>
  <c r="J1244"/>
  <c r="J27" s="1"/>
  <c r="I1244"/>
  <c r="I27" s="1"/>
  <c r="M1243"/>
  <c r="M26" s="1"/>
  <c r="L1243"/>
  <c r="K1243"/>
  <c r="K26" s="1"/>
  <c r="J1243"/>
  <c r="J26" s="1"/>
  <c r="I1243"/>
  <c r="I26" s="1"/>
  <c r="I1237"/>
  <c r="N1237" s="1"/>
  <c r="I1236"/>
  <c r="N1236" s="1"/>
  <c r="I1235"/>
  <c r="N1235" s="1"/>
  <c r="I1234"/>
  <c r="N1234" s="1"/>
  <c r="I1233"/>
  <c r="N1233" s="1"/>
  <c r="I1227"/>
  <c r="N1227" s="1"/>
  <c r="I1226"/>
  <c r="N1226" s="1"/>
  <c r="I1225"/>
  <c r="N1225" s="1"/>
  <c r="I1224"/>
  <c r="N1224" s="1"/>
  <c r="I1223"/>
  <c r="N1223" s="1"/>
  <c r="I1217"/>
  <c r="N1217" s="1"/>
  <c r="I1212"/>
  <c r="N1212" s="1"/>
  <c r="I1208"/>
  <c r="N1208" s="1"/>
  <c r="I1202"/>
  <c r="N1202" s="1"/>
  <c r="M1197"/>
  <c r="S1197" s="1"/>
  <c r="I1197"/>
  <c r="M1196"/>
  <c r="M1195"/>
  <c r="M40" s="1"/>
  <c r="L1195"/>
  <c r="K1195"/>
  <c r="K40" s="1"/>
  <c r="J1195"/>
  <c r="J40" s="1"/>
  <c r="M1194"/>
  <c r="M39" s="1"/>
  <c r="L1194"/>
  <c r="K1194"/>
  <c r="K39" s="1"/>
  <c r="J1194"/>
  <c r="J39" s="1"/>
  <c r="M1193"/>
  <c r="M38" s="1"/>
  <c r="O38" s="1"/>
  <c r="L1193"/>
  <c r="K1193"/>
  <c r="K38" s="1"/>
  <c r="J1193"/>
  <c r="J38" s="1"/>
  <c r="M1187"/>
  <c r="L1187"/>
  <c r="K1187"/>
  <c r="J1187"/>
  <c r="I1187"/>
  <c r="M1182"/>
  <c r="L1182"/>
  <c r="K1182"/>
  <c r="J1182"/>
  <c r="I1182"/>
  <c r="M1177"/>
  <c r="L1177"/>
  <c r="K1177"/>
  <c r="J1177"/>
  <c r="I1177"/>
  <c r="M1172"/>
  <c r="L1172"/>
  <c r="K1172"/>
  <c r="J1172"/>
  <c r="I1172"/>
  <c r="M1167"/>
  <c r="L1167"/>
  <c r="K1167"/>
  <c r="J1167"/>
  <c r="I1167"/>
  <c r="M1162"/>
  <c r="L1162"/>
  <c r="K1162"/>
  <c r="J1162"/>
  <c r="I1162"/>
  <c r="M1157"/>
  <c r="L1157"/>
  <c r="K1157"/>
  <c r="J1157"/>
  <c r="I1157"/>
  <c r="M1152"/>
  <c r="L1152"/>
  <c r="K1152"/>
  <c r="J1152"/>
  <c r="I1152"/>
  <c r="M1151"/>
  <c r="L1151"/>
  <c r="K1151"/>
  <c r="J1151"/>
  <c r="I1151"/>
  <c r="M1150"/>
  <c r="L1150"/>
  <c r="K1150"/>
  <c r="J1150"/>
  <c r="I1150"/>
  <c r="M1149"/>
  <c r="L1149"/>
  <c r="K1149"/>
  <c r="J1149"/>
  <c r="I1149"/>
  <c r="M1148"/>
  <c r="O1148" s="1"/>
  <c r="L1148"/>
  <c r="K1148"/>
  <c r="I1148"/>
  <c r="M1142"/>
  <c r="L1142"/>
  <c r="K1142"/>
  <c r="J1142"/>
  <c r="I1142"/>
  <c r="J1138"/>
  <c r="O1138" s="1"/>
  <c r="I1138"/>
  <c r="N1138" s="1"/>
  <c r="M1137"/>
  <c r="L1137"/>
  <c r="K1137"/>
  <c r="K1133"/>
  <c r="P1133" s="1"/>
  <c r="M1132"/>
  <c r="L1132"/>
  <c r="J1132"/>
  <c r="I1132"/>
  <c r="M1128"/>
  <c r="L1128"/>
  <c r="I1122"/>
  <c r="N1122" s="1"/>
  <c r="I1118"/>
  <c r="N1118" s="1"/>
  <c r="M1112"/>
  <c r="L1112"/>
  <c r="K1112"/>
  <c r="J1112"/>
  <c r="I1112"/>
  <c r="M1107"/>
  <c r="L1107"/>
  <c r="K1107"/>
  <c r="J1107"/>
  <c r="I1107"/>
  <c r="M1102"/>
  <c r="L1102"/>
  <c r="K1102"/>
  <c r="J1102"/>
  <c r="I1102"/>
  <c r="M1097"/>
  <c r="L1097"/>
  <c r="K1097"/>
  <c r="J1097"/>
  <c r="I1097"/>
  <c r="M1092"/>
  <c r="L1092"/>
  <c r="K1092"/>
  <c r="J1092"/>
  <c r="I1092"/>
  <c r="M1087"/>
  <c r="L1087"/>
  <c r="K1087"/>
  <c r="J1087"/>
  <c r="I1087"/>
  <c r="M1082"/>
  <c r="L1082"/>
  <c r="K1082"/>
  <c r="J1082"/>
  <c r="I1082"/>
  <c r="M1077"/>
  <c r="L1077"/>
  <c r="K1077"/>
  <c r="J1077"/>
  <c r="I1077"/>
  <c r="M1072"/>
  <c r="L1072"/>
  <c r="K1072"/>
  <c r="J1072"/>
  <c r="I1072"/>
  <c r="M1071"/>
  <c r="L1071"/>
  <c r="K1071"/>
  <c r="J1071"/>
  <c r="I1071"/>
  <c r="M1070"/>
  <c r="L1070"/>
  <c r="K1070"/>
  <c r="J1070"/>
  <c r="I1070"/>
  <c r="M1069"/>
  <c r="L1069"/>
  <c r="K1069"/>
  <c r="J1069"/>
  <c r="I1069"/>
  <c r="M1068"/>
  <c r="L1068"/>
  <c r="K1068"/>
  <c r="J1068"/>
  <c r="I1068"/>
  <c r="M1062"/>
  <c r="L1062"/>
  <c r="K1062"/>
  <c r="J1062"/>
  <c r="I1062"/>
  <c r="K1058"/>
  <c r="M1057"/>
  <c r="L1057"/>
  <c r="J1057"/>
  <c r="I1057"/>
  <c r="M1052"/>
  <c r="L1052"/>
  <c r="K1052"/>
  <c r="J1052"/>
  <c r="I1052"/>
  <c r="M1047"/>
  <c r="L1047"/>
  <c r="K1047"/>
  <c r="J1047"/>
  <c r="I1047"/>
  <c r="M1043"/>
  <c r="M1042" s="1"/>
  <c r="L1043"/>
  <c r="K1043"/>
  <c r="K1042" s="1"/>
  <c r="J1042"/>
  <c r="I1042"/>
  <c r="K1038"/>
  <c r="P1038" s="1"/>
  <c r="M1037"/>
  <c r="L1037"/>
  <c r="J1037"/>
  <c r="I1037"/>
  <c r="M1032"/>
  <c r="L1032"/>
  <c r="K1032"/>
  <c r="J1032"/>
  <c r="I1032"/>
  <c r="M1027"/>
  <c r="L1027"/>
  <c r="K1027"/>
  <c r="J1027"/>
  <c r="I1027"/>
  <c r="M1023"/>
  <c r="M1008" s="1"/>
  <c r="L1023"/>
  <c r="K1023"/>
  <c r="K1022" s="1"/>
  <c r="J1022"/>
  <c r="I1022"/>
  <c r="M1017"/>
  <c r="L1017"/>
  <c r="K1017"/>
  <c r="J1017"/>
  <c r="I1017"/>
  <c r="K1013"/>
  <c r="P1013" s="1"/>
  <c r="M1012"/>
  <c r="L1012"/>
  <c r="J1012"/>
  <c r="I1012"/>
  <c r="J1008"/>
  <c r="J1007" s="1"/>
  <c r="I1008"/>
  <c r="I1007" s="1"/>
  <c r="M1002"/>
  <c r="S1002" s="1"/>
  <c r="I1002"/>
  <c r="M992"/>
  <c r="L992"/>
  <c r="K992"/>
  <c r="J992"/>
  <c r="I992"/>
  <c r="M991"/>
  <c r="L991"/>
  <c r="K991"/>
  <c r="J991"/>
  <c r="I991"/>
  <c r="M990"/>
  <c r="L990"/>
  <c r="K990"/>
  <c r="J990"/>
  <c r="I990"/>
  <c r="M989"/>
  <c r="L989"/>
  <c r="K989"/>
  <c r="J989"/>
  <c r="I989"/>
  <c r="M988"/>
  <c r="L988"/>
  <c r="K988"/>
  <c r="J988"/>
  <c r="I988"/>
  <c r="M987"/>
  <c r="L987"/>
  <c r="K987"/>
  <c r="J987"/>
  <c r="I987"/>
  <c r="M986"/>
  <c r="L986"/>
  <c r="K986"/>
  <c r="J986"/>
  <c r="I986"/>
  <c r="M985"/>
  <c r="L985"/>
  <c r="K985"/>
  <c r="J985"/>
  <c r="I985"/>
  <c r="M984"/>
  <c r="L984"/>
  <c r="K984"/>
  <c r="J984"/>
  <c r="I984"/>
  <c r="M983"/>
  <c r="L983"/>
  <c r="K983"/>
  <c r="J983"/>
  <c r="I983"/>
  <c r="M982"/>
  <c r="L982"/>
  <c r="K982"/>
  <c r="J982"/>
  <c r="I982"/>
  <c r="M977"/>
  <c r="L977"/>
  <c r="K977"/>
  <c r="J977"/>
  <c r="I977"/>
  <c r="M972"/>
  <c r="L972"/>
  <c r="K972"/>
  <c r="J972"/>
  <c r="I972"/>
  <c r="I962"/>
  <c r="N962" s="1"/>
  <c r="M957"/>
  <c r="L957"/>
  <c r="K957"/>
  <c r="J957"/>
  <c r="I957"/>
  <c r="M952"/>
  <c r="L952"/>
  <c r="K952"/>
  <c r="J952"/>
  <c r="I952"/>
  <c r="M947"/>
  <c r="L947"/>
  <c r="K947"/>
  <c r="J947"/>
  <c r="I947"/>
  <c r="M942"/>
  <c r="L942"/>
  <c r="K942"/>
  <c r="J942"/>
  <c r="I942"/>
  <c r="M937"/>
  <c r="L937"/>
  <c r="K937"/>
  <c r="J937"/>
  <c r="I937"/>
  <c r="M927"/>
  <c r="L927"/>
  <c r="K927"/>
  <c r="J927"/>
  <c r="I927"/>
  <c r="M922"/>
  <c r="L922"/>
  <c r="K922"/>
  <c r="J922"/>
  <c r="I922"/>
  <c r="M912"/>
  <c r="L912"/>
  <c r="K912"/>
  <c r="J912"/>
  <c r="I912"/>
  <c r="M902"/>
  <c r="L902"/>
  <c r="K902"/>
  <c r="J902"/>
  <c r="I902"/>
  <c r="M897"/>
  <c r="L897"/>
  <c r="K897"/>
  <c r="J897"/>
  <c r="I897"/>
  <c r="K893"/>
  <c r="P893" s="1"/>
  <c r="M892"/>
  <c r="L892"/>
  <c r="J892"/>
  <c r="I892"/>
  <c r="K888"/>
  <c r="P888" s="1"/>
  <c r="M887"/>
  <c r="L887"/>
  <c r="J887"/>
  <c r="I887"/>
  <c r="M882"/>
  <c r="L882"/>
  <c r="K882"/>
  <c r="J882"/>
  <c r="I882"/>
  <c r="M877"/>
  <c r="L877"/>
  <c r="K877"/>
  <c r="J877"/>
  <c r="I877"/>
  <c r="M867"/>
  <c r="L867"/>
  <c r="K867"/>
  <c r="J867"/>
  <c r="I867"/>
  <c r="M862"/>
  <c r="L862"/>
  <c r="K862"/>
  <c r="J862"/>
  <c r="I862"/>
  <c r="M857"/>
  <c r="L857"/>
  <c r="K857"/>
  <c r="J857"/>
  <c r="I857"/>
  <c r="M847"/>
  <c r="L847"/>
  <c r="K847"/>
  <c r="J847"/>
  <c r="I847"/>
  <c r="M842"/>
  <c r="L842"/>
  <c r="K842"/>
  <c r="J842"/>
  <c r="I842"/>
  <c r="M832"/>
  <c r="L832"/>
  <c r="K832"/>
  <c r="J832"/>
  <c r="I832"/>
  <c r="M827"/>
  <c r="L827"/>
  <c r="K827"/>
  <c r="J827"/>
  <c r="I827"/>
  <c r="M823"/>
  <c r="L823"/>
  <c r="J822"/>
  <c r="I822"/>
  <c r="M817"/>
  <c r="L817"/>
  <c r="K817"/>
  <c r="J817"/>
  <c r="I817"/>
  <c r="M814"/>
  <c r="L814"/>
  <c r="K814"/>
  <c r="J814"/>
  <c r="I814"/>
  <c r="M812"/>
  <c r="L812"/>
  <c r="K812"/>
  <c r="J812"/>
  <c r="I812"/>
  <c r="M810"/>
  <c r="L810"/>
  <c r="K810"/>
  <c r="J810"/>
  <c r="I810"/>
  <c r="M807"/>
  <c r="M785" s="1"/>
  <c r="L807"/>
  <c r="K807"/>
  <c r="K785" s="1"/>
  <c r="K773" s="1"/>
  <c r="J807"/>
  <c r="J785" s="1"/>
  <c r="J773" s="1"/>
  <c r="I807"/>
  <c r="I785" s="1"/>
  <c r="I773" s="1"/>
  <c r="M803"/>
  <c r="L803"/>
  <c r="K803"/>
  <c r="J803"/>
  <c r="I803"/>
  <c r="M798"/>
  <c r="L798"/>
  <c r="K798"/>
  <c r="J798"/>
  <c r="I798"/>
  <c r="M793"/>
  <c r="L793"/>
  <c r="K793"/>
  <c r="J793"/>
  <c r="I793"/>
  <c r="M788"/>
  <c r="L788"/>
  <c r="K788"/>
  <c r="J788"/>
  <c r="I788"/>
  <c r="M787"/>
  <c r="M775" s="1"/>
  <c r="S775" s="1"/>
  <c r="L787"/>
  <c r="K787"/>
  <c r="J787"/>
  <c r="I787"/>
  <c r="I775" s="1"/>
  <c r="M786"/>
  <c r="M774" s="1"/>
  <c r="S774" s="1"/>
  <c r="L786"/>
  <c r="K786"/>
  <c r="J786"/>
  <c r="I786"/>
  <c r="I774" s="1"/>
  <c r="M784"/>
  <c r="L784"/>
  <c r="K784"/>
  <c r="K772" s="1"/>
  <c r="J784"/>
  <c r="J772" s="1"/>
  <c r="I784"/>
  <c r="I772" s="1"/>
  <c r="M783"/>
  <c r="L783"/>
  <c r="K783"/>
  <c r="K771" s="1"/>
  <c r="J783"/>
  <c r="J771" s="1"/>
  <c r="I783"/>
  <c r="I771" s="1"/>
  <c r="M782"/>
  <c r="L782"/>
  <c r="K782"/>
  <c r="J782"/>
  <c r="J770" s="1"/>
  <c r="I782"/>
  <c r="I770" s="1"/>
  <c r="M776"/>
  <c r="S776" s="1"/>
  <c r="I776"/>
  <c r="L772"/>
  <c r="M764"/>
  <c r="L764"/>
  <c r="K764"/>
  <c r="J764"/>
  <c r="I764"/>
  <c r="M759"/>
  <c r="L759"/>
  <c r="K759"/>
  <c r="J759"/>
  <c r="I759"/>
  <c r="M754"/>
  <c r="L754"/>
  <c r="K754"/>
  <c r="J754"/>
  <c r="I754"/>
  <c r="M749"/>
  <c r="L749"/>
  <c r="K749"/>
  <c r="J749"/>
  <c r="I749"/>
  <c r="M748"/>
  <c r="M738" s="1"/>
  <c r="M733" s="1"/>
  <c r="M643" s="1"/>
  <c r="S643" s="1"/>
  <c r="L748"/>
  <c r="K748"/>
  <c r="K738" s="1"/>
  <c r="K733" s="1"/>
  <c r="J748"/>
  <c r="J738" s="1"/>
  <c r="J733" s="1"/>
  <c r="I748"/>
  <c r="I738" s="1"/>
  <c r="I733" s="1"/>
  <c r="I643" s="1"/>
  <c r="M747"/>
  <c r="M737" s="1"/>
  <c r="M732" s="1"/>
  <c r="M642" s="1"/>
  <c r="S642" s="1"/>
  <c r="L747"/>
  <c r="K747"/>
  <c r="K737" s="1"/>
  <c r="K732" s="1"/>
  <c r="J747"/>
  <c r="J737" s="1"/>
  <c r="J732" s="1"/>
  <c r="I747"/>
  <c r="I737" s="1"/>
  <c r="I732" s="1"/>
  <c r="I642" s="1"/>
  <c r="M746"/>
  <c r="L746"/>
  <c r="K746"/>
  <c r="J746"/>
  <c r="I746"/>
  <c r="M745"/>
  <c r="L745"/>
  <c r="K745"/>
  <c r="K744" s="1"/>
  <c r="J744"/>
  <c r="I744"/>
  <c r="M739"/>
  <c r="L739"/>
  <c r="K739"/>
  <c r="J739"/>
  <c r="I739"/>
  <c r="M734"/>
  <c r="L734"/>
  <c r="K734"/>
  <c r="J734"/>
  <c r="I734"/>
  <c r="M731"/>
  <c r="L731"/>
  <c r="K731"/>
  <c r="J731"/>
  <c r="I731"/>
  <c r="K730"/>
  <c r="P730" s="1"/>
  <c r="M729"/>
  <c r="L729"/>
  <c r="J729"/>
  <c r="I729"/>
  <c r="M699"/>
  <c r="L699"/>
  <c r="K699"/>
  <c r="J699"/>
  <c r="I699"/>
  <c r="M694"/>
  <c r="L694"/>
  <c r="K694"/>
  <c r="J694"/>
  <c r="I694"/>
  <c r="M690"/>
  <c r="M689" s="1"/>
  <c r="L690"/>
  <c r="K690"/>
  <c r="K689" s="1"/>
  <c r="J689"/>
  <c r="I689"/>
  <c r="M684"/>
  <c r="L684"/>
  <c r="K684"/>
  <c r="J684"/>
  <c r="I684"/>
  <c r="M679"/>
  <c r="L679"/>
  <c r="K679"/>
  <c r="J679"/>
  <c r="I679"/>
  <c r="M674"/>
  <c r="L674"/>
  <c r="K674"/>
  <c r="J674"/>
  <c r="I674"/>
  <c r="M669"/>
  <c r="L669"/>
  <c r="K669"/>
  <c r="J669"/>
  <c r="I669"/>
  <c r="M664"/>
  <c r="L664"/>
  <c r="K664"/>
  <c r="J664"/>
  <c r="I664"/>
  <c r="M659"/>
  <c r="L659"/>
  <c r="K659"/>
  <c r="J659"/>
  <c r="I659"/>
  <c r="K655"/>
  <c r="P655" s="1"/>
  <c r="J655"/>
  <c r="O655" s="1"/>
  <c r="M654"/>
  <c r="L654"/>
  <c r="K654"/>
  <c r="I654"/>
  <c r="M650"/>
  <c r="O650" s="1"/>
  <c r="L650"/>
  <c r="J649"/>
  <c r="I649"/>
  <c r="M644"/>
  <c r="I644"/>
  <c r="J640"/>
  <c r="I640"/>
  <c r="M636"/>
  <c r="L636"/>
  <c r="K636"/>
  <c r="J636"/>
  <c r="I636"/>
  <c r="M634"/>
  <c r="L634"/>
  <c r="K634"/>
  <c r="J634"/>
  <c r="I634"/>
  <c r="M632"/>
  <c r="L632"/>
  <c r="K632"/>
  <c r="J632"/>
  <c r="I632"/>
  <c r="M625"/>
  <c r="L625"/>
  <c r="K625"/>
  <c r="J625"/>
  <c r="I625"/>
  <c r="M618"/>
  <c r="L618"/>
  <c r="K618"/>
  <c r="J618"/>
  <c r="I618"/>
  <c r="M611"/>
  <c r="L611"/>
  <c r="K611"/>
  <c r="J611"/>
  <c r="I611"/>
  <c r="M610"/>
  <c r="M305" s="1"/>
  <c r="S305" s="1"/>
  <c r="L610"/>
  <c r="K610"/>
  <c r="J610"/>
  <c r="I610"/>
  <c r="I305" s="1"/>
  <c r="M609"/>
  <c r="M304" s="1"/>
  <c r="S304" s="1"/>
  <c r="L609"/>
  <c r="K609"/>
  <c r="J609"/>
  <c r="I609"/>
  <c r="I304" s="1"/>
  <c r="M607"/>
  <c r="L607"/>
  <c r="K607"/>
  <c r="K608" s="1"/>
  <c r="J607"/>
  <c r="J608" s="1"/>
  <c r="I607"/>
  <c r="M606"/>
  <c r="L606"/>
  <c r="K606"/>
  <c r="J606"/>
  <c r="I605"/>
  <c r="K604"/>
  <c r="M601"/>
  <c r="L601"/>
  <c r="K601"/>
  <c r="J601"/>
  <c r="I601"/>
  <c r="M599"/>
  <c r="L599"/>
  <c r="K599"/>
  <c r="J599"/>
  <c r="I599"/>
  <c r="M597"/>
  <c r="L597"/>
  <c r="K597"/>
  <c r="J597"/>
  <c r="I597"/>
  <c r="M594"/>
  <c r="L594"/>
  <c r="K594"/>
  <c r="J594"/>
  <c r="I594"/>
  <c r="M592"/>
  <c r="L592"/>
  <c r="K592"/>
  <c r="J592"/>
  <c r="I592"/>
  <c r="M590"/>
  <c r="L590"/>
  <c r="K590"/>
  <c r="J590"/>
  <c r="I590"/>
  <c r="M587"/>
  <c r="L587"/>
  <c r="K587"/>
  <c r="J587"/>
  <c r="I587"/>
  <c r="M585"/>
  <c r="L585"/>
  <c r="K585"/>
  <c r="J585"/>
  <c r="I585"/>
  <c r="M583"/>
  <c r="L583"/>
  <c r="K583"/>
  <c r="J583"/>
  <c r="I583"/>
  <c r="L579"/>
  <c r="K579"/>
  <c r="J579"/>
  <c r="O579" s="1"/>
  <c r="I579"/>
  <c r="N579" s="1"/>
  <c r="M577"/>
  <c r="M576" s="1"/>
  <c r="L577"/>
  <c r="K577"/>
  <c r="J577"/>
  <c r="I577"/>
  <c r="M571"/>
  <c r="L571"/>
  <c r="K571"/>
  <c r="J571"/>
  <c r="I571"/>
  <c r="I547" s="1"/>
  <c r="I546" s="1"/>
  <c r="M566"/>
  <c r="L566"/>
  <c r="K566"/>
  <c r="J566"/>
  <c r="I566"/>
  <c r="M561"/>
  <c r="L561"/>
  <c r="K561"/>
  <c r="J561"/>
  <c r="I561"/>
  <c r="M556"/>
  <c r="L556"/>
  <c r="K556"/>
  <c r="J556"/>
  <c r="I556"/>
  <c r="M551"/>
  <c r="L551"/>
  <c r="K551"/>
  <c r="J551"/>
  <c r="I551"/>
  <c r="L547"/>
  <c r="K547"/>
  <c r="K546" s="1"/>
  <c r="J547"/>
  <c r="J546" s="1"/>
  <c r="M511"/>
  <c r="L511"/>
  <c r="K511"/>
  <c r="J511"/>
  <c r="I511"/>
  <c r="M506"/>
  <c r="L506"/>
  <c r="K506"/>
  <c r="J506"/>
  <c r="I506"/>
  <c r="M501"/>
  <c r="L501"/>
  <c r="K501"/>
  <c r="J501"/>
  <c r="I501"/>
  <c r="M496"/>
  <c r="L496"/>
  <c r="K496"/>
  <c r="J496"/>
  <c r="I496"/>
  <c r="M491"/>
  <c r="L491"/>
  <c r="K491"/>
  <c r="J491"/>
  <c r="I491"/>
  <c r="M486"/>
  <c r="L486"/>
  <c r="K486"/>
  <c r="J486"/>
  <c r="I486"/>
  <c r="M481"/>
  <c r="L481"/>
  <c r="K481"/>
  <c r="J481"/>
  <c r="I481"/>
  <c r="M476"/>
  <c r="L476"/>
  <c r="K476"/>
  <c r="J476"/>
  <c r="I476"/>
  <c r="M471"/>
  <c r="L471"/>
  <c r="K471"/>
  <c r="J471"/>
  <c r="I471"/>
  <c r="M467"/>
  <c r="L467"/>
  <c r="K467"/>
  <c r="K466" s="1"/>
  <c r="I467"/>
  <c r="I466" s="1"/>
  <c r="M466"/>
  <c r="J466"/>
  <c r="M426"/>
  <c r="L426"/>
  <c r="K426"/>
  <c r="J426"/>
  <c r="I426"/>
  <c r="M421"/>
  <c r="L421"/>
  <c r="K421"/>
  <c r="J421"/>
  <c r="I421"/>
  <c r="M416"/>
  <c r="L416"/>
  <c r="K416"/>
  <c r="J416"/>
  <c r="I416"/>
  <c r="K412"/>
  <c r="P412" s="1"/>
  <c r="J412"/>
  <c r="O412" s="1"/>
  <c r="M411"/>
  <c r="L411"/>
  <c r="I411"/>
  <c r="M406"/>
  <c r="L406"/>
  <c r="K406"/>
  <c r="J406"/>
  <c r="I406"/>
  <c r="M402"/>
  <c r="L402"/>
  <c r="I402"/>
  <c r="I401" s="1"/>
  <c r="I346"/>
  <c r="N346" s="1"/>
  <c r="M321"/>
  <c r="L321"/>
  <c r="K321"/>
  <c r="J321"/>
  <c r="I321"/>
  <c r="M316"/>
  <c r="L316"/>
  <c r="K316"/>
  <c r="J316"/>
  <c r="I316"/>
  <c r="M312"/>
  <c r="M311" s="1"/>
  <c r="L312"/>
  <c r="K312"/>
  <c r="K311" s="1"/>
  <c r="J312"/>
  <c r="J311" s="1"/>
  <c r="I312"/>
  <c r="I311" s="1"/>
  <c r="M306"/>
  <c r="S306" s="1"/>
  <c r="I306"/>
  <c r="K295"/>
  <c r="P295" s="1"/>
  <c r="M294"/>
  <c r="L294"/>
  <c r="J294"/>
  <c r="I294"/>
  <c r="K290"/>
  <c r="P290" s="1"/>
  <c r="M289"/>
  <c r="L289"/>
  <c r="J289"/>
  <c r="I289"/>
  <c r="M285"/>
  <c r="M245" s="1"/>
  <c r="L285"/>
  <c r="K285"/>
  <c r="K284" s="1"/>
  <c r="J284"/>
  <c r="I284"/>
  <c r="K280"/>
  <c r="P280" s="1"/>
  <c r="M279"/>
  <c r="L279"/>
  <c r="J279"/>
  <c r="I279"/>
  <c r="I274"/>
  <c r="N274" s="1"/>
  <c r="I269"/>
  <c r="N269" s="1"/>
  <c r="M264"/>
  <c r="L264"/>
  <c r="K264"/>
  <c r="J264"/>
  <c r="I264"/>
  <c r="I259"/>
  <c r="N259" s="1"/>
  <c r="M249"/>
  <c r="L249"/>
  <c r="K249"/>
  <c r="J249"/>
  <c r="I249"/>
  <c r="J245"/>
  <c r="J244" s="1"/>
  <c r="I245"/>
  <c r="I244" s="1"/>
  <c r="I239"/>
  <c r="N239" s="1"/>
  <c r="I234"/>
  <c r="N234" s="1"/>
  <c r="I229"/>
  <c r="N229" s="1"/>
  <c r="I224"/>
  <c r="N224" s="1"/>
  <c r="I219"/>
  <c r="N219" s="1"/>
  <c r="I214"/>
  <c r="N214" s="1"/>
  <c r="I209"/>
  <c r="N209" s="1"/>
  <c r="I204"/>
  <c r="N204" s="1"/>
  <c r="I199"/>
  <c r="N199" s="1"/>
  <c r="I194"/>
  <c r="N194" s="1"/>
  <c r="I189"/>
  <c r="N189" s="1"/>
  <c r="I184"/>
  <c r="N184" s="1"/>
  <c r="M179"/>
  <c r="L179"/>
  <c r="K179"/>
  <c r="J179"/>
  <c r="I179"/>
  <c r="M175"/>
  <c r="M100" s="1"/>
  <c r="L175"/>
  <c r="K175"/>
  <c r="K174" s="1"/>
  <c r="J174"/>
  <c r="I174"/>
  <c r="K170"/>
  <c r="P170" s="1"/>
  <c r="M169"/>
  <c r="L169"/>
  <c r="J169"/>
  <c r="I169"/>
  <c r="M164"/>
  <c r="L164"/>
  <c r="K164"/>
  <c r="J164"/>
  <c r="I164"/>
  <c r="I159"/>
  <c r="N159" s="1"/>
  <c r="M154"/>
  <c r="L154"/>
  <c r="K154"/>
  <c r="J154"/>
  <c r="I154"/>
  <c r="M149"/>
  <c r="L149"/>
  <c r="K149"/>
  <c r="J149"/>
  <c r="I149"/>
  <c r="I144"/>
  <c r="N144" s="1"/>
  <c r="I139"/>
  <c r="N139" s="1"/>
  <c r="I134"/>
  <c r="N134" s="1"/>
  <c r="I124"/>
  <c r="N124" s="1"/>
  <c r="M119"/>
  <c r="L119"/>
  <c r="K119"/>
  <c r="J119"/>
  <c r="I119"/>
  <c r="M114"/>
  <c r="L114"/>
  <c r="K114"/>
  <c r="J114"/>
  <c r="I114"/>
  <c r="K110"/>
  <c r="P110" s="1"/>
  <c r="M109"/>
  <c r="L109"/>
  <c r="J109"/>
  <c r="I109"/>
  <c r="K105"/>
  <c r="P105" s="1"/>
  <c r="M104"/>
  <c r="L104"/>
  <c r="J104"/>
  <c r="I104"/>
  <c r="J100"/>
  <c r="J99" s="1"/>
  <c r="I99"/>
  <c r="M94"/>
  <c r="L94"/>
  <c r="K94"/>
  <c r="J94"/>
  <c r="I94"/>
  <c r="M89"/>
  <c r="L89"/>
  <c r="K89"/>
  <c r="J89"/>
  <c r="I89"/>
  <c r="M84"/>
  <c r="L84"/>
  <c r="K84"/>
  <c r="J84"/>
  <c r="I84"/>
  <c r="M79"/>
  <c r="L79"/>
  <c r="K79"/>
  <c r="J79"/>
  <c r="I79"/>
  <c r="M75"/>
  <c r="L75"/>
  <c r="K75"/>
  <c r="K74" s="1"/>
  <c r="J75"/>
  <c r="J74" s="1"/>
  <c r="I75"/>
  <c r="I74" s="1"/>
  <c r="I69"/>
  <c r="N69" s="1"/>
  <c r="M64"/>
  <c r="L64"/>
  <c r="K64"/>
  <c r="J64"/>
  <c r="I64"/>
  <c r="M60"/>
  <c r="M59" s="1"/>
  <c r="L60"/>
  <c r="K60"/>
  <c r="K59" s="1"/>
  <c r="J60"/>
  <c r="J59" s="1"/>
  <c r="I60"/>
  <c r="I59" s="1"/>
  <c r="K56"/>
  <c r="K51" s="1"/>
  <c r="K55"/>
  <c r="P55" s="1"/>
  <c r="I54"/>
  <c r="M53"/>
  <c r="S53" s="1"/>
  <c r="I53"/>
  <c r="M52"/>
  <c r="S52" s="1"/>
  <c r="I52"/>
  <c r="M51"/>
  <c r="L51"/>
  <c r="J51"/>
  <c r="I51"/>
  <c r="M48"/>
  <c r="L48"/>
  <c r="K48"/>
  <c r="J48"/>
  <c r="I48"/>
  <c r="M47"/>
  <c r="L47"/>
  <c r="K47"/>
  <c r="J47"/>
  <c r="I47"/>
  <c r="J43"/>
  <c r="M36"/>
  <c r="L36"/>
  <c r="K36"/>
  <c r="J36"/>
  <c r="I36"/>
  <c r="M35"/>
  <c r="L35"/>
  <c r="K35"/>
  <c r="J35"/>
  <c r="I35"/>
  <c r="I32"/>
  <c r="M31"/>
  <c r="L28"/>
  <c r="K28"/>
  <c r="J28"/>
  <c r="R36" l="1"/>
  <c r="S36"/>
  <c r="R28"/>
  <c r="R89"/>
  <c r="S89"/>
  <c r="R109"/>
  <c r="S109"/>
  <c r="R149"/>
  <c r="S149"/>
  <c r="R294"/>
  <c r="S294"/>
  <c r="L311"/>
  <c r="R312"/>
  <c r="S312"/>
  <c r="R481"/>
  <c r="S481"/>
  <c r="R501"/>
  <c r="S501"/>
  <c r="R561"/>
  <c r="S561"/>
  <c r="R579"/>
  <c r="S579"/>
  <c r="R583"/>
  <c r="S583"/>
  <c r="R592"/>
  <c r="S592"/>
  <c r="R601"/>
  <c r="S601"/>
  <c r="R609"/>
  <c r="S609"/>
  <c r="R625"/>
  <c r="S625"/>
  <c r="O644"/>
  <c r="S644"/>
  <c r="S669"/>
  <c r="R669"/>
  <c r="R690"/>
  <c r="S690"/>
  <c r="L641"/>
  <c r="S731"/>
  <c r="R731"/>
  <c r="R746"/>
  <c r="S746"/>
  <c r="R754"/>
  <c r="S754"/>
  <c r="R772"/>
  <c r="R784"/>
  <c r="S784"/>
  <c r="R793"/>
  <c r="S793"/>
  <c r="R810"/>
  <c r="S810"/>
  <c r="R827"/>
  <c r="S827"/>
  <c r="R857"/>
  <c r="S857"/>
  <c r="R882"/>
  <c r="S882"/>
  <c r="R887"/>
  <c r="S887"/>
  <c r="R902"/>
  <c r="S902"/>
  <c r="R937"/>
  <c r="S937"/>
  <c r="R957"/>
  <c r="S957"/>
  <c r="R982"/>
  <c r="S982"/>
  <c r="R986"/>
  <c r="S986"/>
  <c r="R990"/>
  <c r="S990"/>
  <c r="R1017"/>
  <c r="S1017"/>
  <c r="R1070"/>
  <c r="S1070"/>
  <c r="R1082"/>
  <c r="S1082"/>
  <c r="R1102"/>
  <c r="S1102"/>
  <c r="R1151"/>
  <c r="S1151"/>
  <c r="R1167"/>
  <c r="S1167"/>
  <c r="R1187"/>
  <c r="S1187"/>
  <c r="L38"/>
  <c r="R1193"/>
  <c r="S1193"/>
  <c r="L39"/>
  <c r="R1194"/>
  <c r="S1194"/>
  <c r="L40"/>
  <c r="R1195"/>
  <c r="S1195"/>
  <c r="S1257"/>
  <c r="R1257"/>
  <c r="S1277"/>
  <c r="R1277"/>
  <c r="R1298"/>
  <c r="S1298"/>
  <c r="R1317"/>
  <c r="S1317"/>
  <c r="R1353"/>
  <c r="S1353"/>
  <c r="S1366"/>
  <c r="R1366"/>
  <c r="S1386"/>
  <c r="R1386"/>
  <c r="R1407"/>
  <c r="S1407"/>
  <c r="R1421"/>
  <c r="S1421"/>
  <c r="R1437"/>
  <c r="S1437"/>
  <c r="R1466"/>
  <c r="S1466"/>
  <c r="R1485"/>
  <c r="S1485"/>
  <c r="R1501"/>
  <c r="S1501"/>
  <c r="R1521"/>
  <c r="S1521"/>
  <c r="R1541"/>
  <c r="S1541"/>
  <c r="R1561"/>
  <c r="S1561"/>
  <c r="R1581"/>
  <c r="S1581"/>
  <c r="R1601"/>
  <c r="S1601"/>
  <c r="R1621"/>
  <c r="S1621"/>
  <c r="R1641"/>
  <c r="S1641"/>
  <c r="R1668"/>
  <c r="S1668"/>
  <c r="R1680"/>
  <c r="S1680"/>
  <c r="R1689"/>
  <c r="S1689"/>
  <c r="R1700"/>
  <c r="S1700"/>
  <c r="R1716"/>
  <c r="S1716"/>
  <c r="R1727"/>
  <c r="S1727"/>
  <c r="R1740"/>
  <c r="S1740"/>
  <c r="R1755"/>
  <c r="S1755"/>
  <c r="R1783"/>
  <c r="S1783"/>
  <c r="L1786"/>
  <c r="R1793"/>
  <c r="S1793"/>
  <c r="L1813"/>
  <c r="R1812"/>
  <c r="S1812"/>
  <c r="R1819"/>
  <c r="S1819"/>
  <c r="R1825"/>
  <c r="S1825"/>
  <c r="R1834"/>
  <c r="S1834"/>
  <c r="R1850"/>
  <c r="S1850"/>
  <c r="R1864"/>
  <c r="S1864"/>
  <c r="R1873"/>
  <c r="S1873"/>
  <c r="S1891"/>
  <c r="R1891"/>
  <c r="S1895"/>
  <c r="R1895"/>
  <c r="S1907"/>
  <c r="R1907"/>
  <c r="S1915"/>
  <c r="R1915"/>
  <c r="R1935"/>
  <c r="S1935"/>
  <c r="R1955"/>
  <c r="S1955"/>
  <c r="L1887"/>
  <c r="R1964"/>
  <c r="S1964"/>
  <c r="R1976"/>
  <c r="S1976"/>
  <c r="R2005"/>
  <c r="S2005"/>
  <c r="S2040"/>
  <c r="R2040"/>
  <c r="S2060"/>
  <c r="R2060"/>
  <c r="R2085"/>
  <c r="S2085"/>
  <c r="R2129"/>
  <c r="S2129"/>
  <c r="R2164"/>
  <c r="S2164"/>
  <c r="S2179"/>
  <c r="R2179"/>
  <c r="R2183"/>
  <c r="S2183"/>
  <c r="S2211"/>
  <c r="R2211"/>
  <c r="R2239"/>
  <c r="S2239"/>
  <c r="R64"/>
  <c r="S64"/>
  <c r="R47"/>
  <c r="S47"/>
  <c r="L74"/>
  <c r="R75"/>
  <c r="S75"/>
  <c r="R94"/>
  <c r="S94"/>
  <c r="R154"/>
  <c r="S154"/>
  <c r="L174"/>
  <c r="R175"/>
  <c r="S175"/>
  <c r="R249"/>
  <c r="S249"/>
  <c r="R279"/>
  <c r="S279"/>
  <c r="R316"/>
  <c r="S316"/>
  <c r="R416"/>
  <c r="S416"/>
  <c r="R467"/>
  <c r="S467"/>
  <c r="R486"/>
  <c r="S486"/>
  <c r="R506"/>
  <c r="S506"/>
  <c r="R566"/>
  <c r="S566"/>
  <c r="R585"/>
  <c r="S585"/>
  <c r="R594"/>
  <c r="S594"/>
  <c r="R610"/>
  <c r="S610"/>
  <c r="R632"/>
  <c r="S632"/>
  <c r="R674"/>
  <c r="S674"/>
  <c r="R694"/>
  <c r="S694"/>
  <c r="R734"/>
  <c r="S734"/>
  <c r="L737"/>
  <c r="S747"/>
  <c r="R747"/>
  <c r="S759"/>
  <c r="R759"/>
  <c r="R786"/>
  <c r="S786"/>
  <c r="R798"/>
  <c r="S798"/>
  <c r="R812"/>
  <c r="S812"/>
  <c r="R832"/>
  <c r="S832"/>
  <c r="R862"/>
  <c r="S862"/>
  <c r="R892"/>
  <c r="S892"/>
  <c r="R912"/>
  <c r="S912"/>
  <c r="R942"/>
  <c r="S942"/>
  <c r="R983"/>
  <c r="S983"/>
  <c r="R987"/>
  <c r="S987"/>
  <c r="R991"/>
  <c r="S991"/>
  <c r="R1023"/>
  <c r="S1023"/>
  <c r="R1043"/>
  <c r="S1043"/>
  <c r="R1062"/>
  <c r="S1062"/>
  <c r="R1071"/>
  <c r="S1071"/>
  <c r="R1087"/>
  <c r="S1087"/>
  <c r="R1107"/>
  <c r="S1107"/>
  <c r="R1142"/>
  <c r="S1142"/>
  <c r="R1148"/>
  <c r="S1148"/>
  <c r="R1152"/>
  <c r="S1152"/>
  <c r="R1172"/>
  <c r="S1172"/>
  <c r="R1254"/>
  <c r="S1254"/>
  <c r="S1263"/>
  <c r="R1263"/>
  <c r="R1282"/>
  <c r="S1282"/>
  <c r="S1302"/>
  <c r="R1302"/>
  <c r="S1322"/>
  <c r="R1322"/>
  <c r="S1354"/>
  <c r="R1354"/>
  <c r="R1371"/>
  <c r="S1371"/>
  <c r="R1391"/>
  <c r="S1391"/>
  <c r="R1408"/>
  <c r="S1408"/>
  <c r="R1426"/>
  <c r="S1426"/>
  <c r="R1441"/>
  <c r="S1441"/>
  <c r="P1472"/>
  <c r="R1472"/>
  <c r="S1472"/>
  <c r="R1482"/>
  <c r="S1482"/>
  <c r="P1487"/>
  <c r="R1487"/>
  <c r="S1487"/>
  <c r="R1506"/>
  <c r="S1506"/>
  <c r="R1526"/>
  <c r="S1526"/>
  <c r="R1546"/>
  <c r="S1546"/>
  <c r="R1566"/>
  <c r="S1566"/>
  <c r="R1586"/>
  <c r="S1586"/>
  <c r="R1606"/>
  <c r="S1606"/>
  <c r="R1626"/>
  <c r="S1626"/>
  <c r="R1646"/>
  <c r="S1646"/>
  <c r="R1686"/>
  <c r="S1686"/>
  <c r="R1690"/>
  <c r="S1690"/>
  <c r="R1706"/>
  <c r="S1706"/>
  <c r="R1717"/>
  <c r="S1717"/>
  <c r="R1730"/>
  <c r="S1730"/>
  <c r="R1746"/>
  <c r="S1746"/>
  <c r="R1760"/>
  <c r="S1760"/>
  <c r="R1785"/>
  <c r="S1785"/>
  <c r="R1796"/>
  <c r="S1796"/>
  <c r="R1814"/>
  <c r="S1814"/>
  <c r="L1806"/>
  <c r="R1821"/>
  <c r="S1821"/>
  <c r="R1827"/>
  <c r="S1827"/>
  <c r="R1837"/>
  <c r="S1837"/>
  <c r="R1843"/>
  <c r="S1843"/>
  <c r="R1852"/>
  <c r="S1852"/>
  <c r="R1866"/>
  <c r="S1866"/>
  <c r="R1874"/>
  <c r="S1874"/>
  <c r="R1880"/>
  <c r="S1880"/>
  <c r="R1892"/>
  <c r="S1892"/>
  <c r="R1900"/>
  <c r="S1900"/>
  <c r="R1908"/>
  <c r="S1908"/>
  <c r="R1922"/>
  <c r="S1922"/>
  <c r="R1940"/>
  <c r="S1940"/>
  <c r="S1961"/>
  <c r="R1961"/>
  <c r="S1965"/>
  <c r="R1965"/>
  <c r="S1983"/>
  <c r="R1983"/>
  <c r="R2010"/>
  <c r="S2010"/>
  <c r="R2021"/>
  <c r="S2021"/>
  <c r="R2025"/>
  <c r="S2025"/>
  <c r="R2045"/>
  <c r="S2045"/>
  <c r="R2065"/>
  <c r="S2065"/>
  <c r="S2086"/>
  <c r="R2086"/>
  <c r="S2136"/>
  <c r="R2136"/>
  <c r="R2171"/>
  <c r="S2171"/>
  <c r="S2190"/>
  <c r="R2190"/>
  <c r="R2218"/>
  <c r="S2218"/>
  <c r="R35"/>
  <c r="S35"/>
  <c r="R48"/>
  <c r="S48"/>
  <c r="R51"/>
  <c r="S51"/>
  <c r="L59"/>
  <c r="R60"/>
  <c r="S60"/>
  <c r="R79"/>
  <c r="S79"/>
  <c r="R114"/>
  <c r="S114"/>
  <c r="R179"/>
  <c r="S179"/>
  <c r="R321"/>
  <c r="S321"/>
  <c r="L401"/>
  <c r="R402"/>
  <c r="S402"/>
  <c r="R411"/>
  <c r="S411"/>
  <c r="R421"/>
  <c r="S421"/>
  <c r="R471"/>
  <c r="S471"/>
  <c r="R491"/>
  <c r="S491"/>
  <c r="R511"/>
  <c r="S511"/>
  <c r="R547"/>
  <c r="R551"/>
  <c r="S551"/>
  <c r="R571"/>
  <c r="S571"/>
  <c r="R587"/>
  <c r="S587"/>
  <c r="R597"/>
  <c r="S597"/>
  <c r="R606"/>
  <c r="S606"/>
  <c r="R611"/>
  <c r="S611"/>
  <c r="R634"/>
  <c r="S634"/>
  <c r="S659"/>
  <c r="R659"/>
  <c r="S679"/>
  <c r="R679"/>
  <c r="S699"/>
  <c r="R699"/>
  <c r="S729"/>
  <c r="R729"/>
  <c r="S739"/>
  <c r="R739"/>
  <c r="L738"/>
  <c r="R748"/>
  <c r="S748"/>
  <c r="R764"/>
  <c r="S764"/>
  <c r="R782"/>
  <c r="S782"/>
  <c r="R787"/>
  <c r="S787"/>
  <c r="R803"/>
  <c r="S803"/>
  <c r="R814"/>
  <c r="S814"/>
  <c r="R842"/>
  <c r="S842"/>
  <c r="R867"/>
  <c r="S867"/>
  <c r="R922"/>
  <c r="S922"/>
  <c r="R947"/>
  <c r="S947"/>
  <c r="R972"/>
  <c r="S972"/>
  <c r="R984"/>
  <c r="S984"/>
  <c r="R988"/>
  <c r="S988"/>
  <c r="R992"/>
  <c r="S992"/>
  <c r="R1012"/>
  <c r="S1012"/>
  <c r="R1027"/>
  <c r="S1027"/>
  <c r="R1047"/>
  <c r="S1047"/>
  <c r="R1068"/>
  <c r="S1068"/>
  <c r="R1072"/>
  <c r="S1072"/>
  <c r="R1092"/>
  <c r="S1092"/>
  <c r="R1112"/>
  <c r="S1112"/>
  <c r="R1128"/>
  <c r="S1128"/>
  <c r="R1132"/>
  <c r="S1132"/>
  <c r="R1137"/>
  <c r="S1137"/>
  <c r="R1149"/>
  <c r="S1149"/>
  <c r="R1157"/>
  <c r="S1157"/>
  <c r="R1177"/>
  <c r="S1177"/>
  <c r="M41"/>
  <c r="S41" s="1"/>
  <c r="S1196"/>
  <c r="L26"/>
  <c r="S1243"/>
  <c r="R1243"/>
  <c r="M28"/>
  <c r="S28" s="1"/>
  <c r="S1245"/>
  <c r="L29"/>
  <c r="R1246"/>
  <c r="S1246"/>
  <c r="S1255"/>
  <c r="R1255"/>
  <c r="S1267"/>
  <c r="R1267"/>
  <c r="S1287"/>
  <c r="R1287"/>
  <c r="R1307"/>
  <c r="S1307"/>
  <c r="R1351"/>
  <c r="S1351"/>
  <c r="S1356"/>
  <c r="R1356"/>
  <c r="S1376"/>
  <c r="R1376"/>
  <c r="S1396"/>
  <c r="R1396"/>
  <c r="R1411"/>
  <c r="S1411"/>
  <c r="R1431"/>
  <c r="S1431"/>
  <c r="R1446"/>
  <c r="S1446"/>
  <c r="R1456"/>
  <c r="S1456"/>
  <c r="R1483"/>
  <c r="S1483"/>
  <c r="R1491"/>
  <c r="S1491"/>
  <c r="R1511"/>
  <c r="S1511"/>
  <c r="R1516"/>
  <c r="S1516"/>
  <c r="R1531"/>
  <c r="S1531"/>
  <c r="R1551"/>
  <c r="S1551"/>
  <c r="R1571"/>
  <c r="S1571"/>
  <c r="R1591"/>
  <c r="S1591"/>
  <c r="R1611"/>
  <c r="S1611"/>
  <c r="R1631"/>
  <c r="S1631"/>
  <c r="L1660"/>
  <c r="R1659"/>
  <c r="S1659"/>
  <c r="R1687"/>
  <c r="S1687"/>
  <c r="R1696"/>
  <c r="S1696"/>
  <c r="R1707"/>
  <c r="S1707"/>
  <c r="R1720"/>
  <c r="S1720"/>
  <c r="R1736"/>
  <c r="S1736"/>
  <c r="R1747"/>
  <c r="S1747"/>
  <c r="R1772"/>
  <c r="S1772"/>
  <c r="R1789"/>
  <c r="S1789"/>
  <c r="R1815"/>
  <c r="S1815"/>
  <c r="R1822"/>
  <c r="S1822"/>
  <c r="R1830"/>
  <c r="S1830"/>
  <c r="R1845"/>
  <c r="S1845"/>
  <c r="R1857"/>
  <c r="S1857"/>
  <c r="R1868"/>
  <c r="S1868"/>
  <c r="S1875"/>
  <c r="R1875"/>
  <c r="R1893"/>
  <c r="S1893"/>
  <c r="R1909"/>
  <c r="S1909"/>
  <c r="S1925"/>
  <c r="R1925"/>
  <c r="S1945"/>
  <c r="R1945"/>
  <c r="L1885"/>
  <c r="R1962"/>
  <c r="S1962"/>
  <c r="R1966"/>
  <c r="S1966"/>
  <c r="S2015"/>
  <c r="R2015"/>
  <c r="S2050"/>
  <c r="R2050"/>
  <c r="S2070"/>
  <c r="R2070"/>
  <c r="L46"/>
  <c r="R2079"/>
  <c r="S2079"/>
  <c r="R2083"/>
  <c r="S2083"/>
  <c r="R2087"/>
  <c r="S2087"/>
  <c r="R2127"/>
  <c r="S2127"/>
  <c r="R2143"/>
  <c r="S2143"/>
  <c r="S2177"/>
  <c r="R2177"/>
  <c r="R2181"/>
  <c r="S2181"/>
  <c r="R2197"/>
  <c r="S2197"/>
  <c r="R2225"/>
  <c r="S2225"/>
  <c r="O2180"/>
  <c r="O2178"/>
  <c r="O2126"/>
  <c r="O2124"/>
  <c r="R84"/>
  <c r="S84"/>
  <c r="R104"/>
  <c r="S104"/>
  <c r="R119"/>
  <c r="S119"/>
  <c r="R164"/>
  <c r="S164"/>
  <c r="R169"/>
  <c r="S169"/>
  <c r="R264"/>
  <c r="S264"/>
  <c r="L245"/>
  <c r="R285"/>
  <c r="S285"/>
  <c r="R289"/>
  <c r="S289"/>
  <c r="R406"/>
  <c r="S406"/>
  <c r="R426"/>
  <c r="S426"/>
  <c r="R476"/>
  <c r="S476"/>
  <c r="R496"/>
  <c r="S496"/>
  <c r="R556"/>
  <c r="S556"/>
  <c r="R577"/>
  <c r="S577"/>
  <c r="R590"/>
  <c r="S590"/>
  <c r="R599"/>
  <c r="S599"/>
  <c r="L604"/>
  <c r="R607"/>
  <c r="S607"/>
  <c r="R618"/>
  <c r="S618"/>
  <c r="R636"/>
  <c r="S636"/>
  <c r="L649"/>
  <c r="R650"/>
  <c r="S650"/>
  <c r="R654"/>
  <c r="S654"/>
  <c r="R664"/>
  <c r="S664"/>
  <c r="R684"/>
  <c r="S684"/>
  <c r="S745"/>
  <c r="R745"/>
  <c r="S749"/>
  <c r="R749"/>
  <c r="R783"/>
  <c r="S783"/>
  <c r="R788"/>
  <c r="S788"/>
  <c r="L785"/>
  <c r="R807"/>
  <c r="S807"/>
  <c r="R817"/>
  <c r="S817"/>
  <c r="L822"/>
  <c r="R823"/>
  <c r="S823"/>
  <c r="R847"/>
  <c r="S847"/>
  <c r="R877"/>
  <c r="S877"/>
  <c r="R897"/>
  <c r="S897"/>
  <c r="R927"/>
  <c r="S927"/>
  <c r="R952"/>
  <c r="S952"/>
  <c r="R977"/>
  <c r="S977"/>
  <c r="R985"/>
  <c r="S985"/>
  <c r="R989"/>
  <c r="S989"/>
  <c r="R1032"/>
  <c r="S1032"/>
  <c r="R1037"/>
  <c r="S1037"/>
  <c r="R1052"/>
  <c r="S1052"/>
  <c r="R1057"/>
  <c r="S1057"/>
  <c r="R1069"/>
  <c r="S1069"/>
  <c r="R1077"/>
  <c r="S1077"/>
  <c r="R1097"/>
  <c r="S1097"/>
  <c r="R1150"/>
  <c r="S1150"/>
  <c r="R1162"/>
  <c r="S1162"/>
  <c r="R1182"/>
  <c r="S1182"/>
  <c r="L27"/>
  <c r="R1244"/>
  <c r="S1244"/>
  <c r="R1256"/>
  <c r="S1256"/>
  <c r="R1272"/>
  <c r="S1272"/>
  <c r="R1292"/>
  <c r="S1292"/>
  <c r="S1312"/>
  <c r="R1312"/>
  <c r="S1352"/>
  <c r="R1352"/>
  <c r="R1361"/>
  <c r="S1361"/>
  <c r="R1381"/>
  <c r="S1381"/>
  <c r="R1401"/>
  <c r="S1401"/>
  <c r="R1416"/>
  <c r="S1416"/>
  <c r="R1461"/>
  <c r="S1461"/>
  <c r="R1484"/>
  <c r="S1484"/>
  <c r="R1496"/>
  <c r="S1496"/>
  <c r="R1536"/>
  <c r="S1536"/>
  <c r="R1556"/>
  <c r="S1556"/>
  <c r="R1576"/>
  <c r="S1576"/>
  <c r="R1596"/>
  <c r="S1596"/>
  <c r="R1617"/>
  <c r="S1617"/>
  <c r="R1636"/>
  <c r="S1636"/>
  <c r="R1677"/>
  <c r="S1677"/>
  <c r="R1688"/>
  <c r="S1688"/>
  <c r="R1697"/>
  <c r="S1697"/>
  <c r="R1710"/>
  <c r="S1710"/>
  <c r="R1726"/>
  <c r="S1726"/>
  <c r="R1737"/>
  <c r="S1737"/>
  <c r="R1750"/>
  <c r="S1750"/>
  <c r="R1777"/>
  <c r="S1777"/>
  <c r="R1791"/>
  <c r="S1791"/>
  <c r="L1802"/>
  <c r="R1810"/>
  <c r="S1810"/>
  <c r="R1817"/>
  <c r="S1817"/>
  <c r="R1823"/>
  <c r="S1823"/>
  <c r="R1832"/>
  <c r="S1832"/>
  <c r="R1847"/>
  <c r="S1847"/>
  <c r="R1859"/>
  <c r="S1859"/>
  <c r="R1872"/>
  <c r="S1872"/>
  <c r="R1876"/>
  <c r="S1876"/>
  <c r="R1894"/>
  <c r="S1894"/>
  <c r="R1906"/>
  <c r="S1906"/>
  <c r="R1910"/>
  <c r="S1910"/>
  <c r="R1930"/>
  <c r="S1930"/>
  <c r="R1950"/>
  <c r="S1950"/>
  <c r="R1963"/>
  <c r="S1963"/>
  <c r="R1971"/>
  <c r="S1971"/>
  <c r="R2000"/>
  <c r="S2000"/>
  <c r="R2031"/>
  <c r="S2031"/>
  <c r="R2035"/>
  <c r="S2035"/>
  <c r="R2055"/>
  <c r="S2055"/>
  <c r="S2084"/>
  <c r="R2084"/>
  <c r="R2117"/>
  <c r="S2117"/>
  <c r="S2128"/>
  <c r="R2128"/>
  <c r="R2150"/>
  <c r="S2150"/>
  <c r="R2182"/>
  <c r="S2182"/>
  <c r="R2204"/>
  <c r="S2204"/>
  <c r="R2232"/>
  <c r="S2232"/>
  <c r="S2180"/>
  <c r="R2180"/>
  <c r="R2178"/>
  <c r="S2178"/>
  <c r="R2126"/>
  <c r="S2126"/>
  <c r="S2124"/>
  <c r="R2124"/>
  <c r="S1765"/>
  <c r="R1765"/>
  <c r="R1675"/>
  <c r="S1675"/>
  <c r="R1658"/>
  <c r="S1658"/>
  <c r="R1673"/>
  <c r="S1673"/>
  <c r="L1344"/>
  <c r="L2078"/>
  <c r="J654"/>
  <c r="K302"/>
  <c r="P764"/>
  <c r="P922"/>
  <c r="I968"/>
  <c r="K999"/>
  <c r="J1128"/>
  <c r="J1137"/>
  <c r="P74"/>
  <c r="P79"/>
  <c r="P1137"/>
  <c r="P1626"/>
  <c r="P1646"/>
  <c r="P2085"/>
  <c r="N402"/>
  <c r="K289"/>
  <c r="P289" s="1"/>
  <c r="L999"/>
  <c r="P1307"/>
  <c r="P1437"/>
  <c r="P1501"/>
  <c r="P1521"/>
  <c r="P1541"/>
  <c r="P1561"/>
  <c r="P1581"/>
  <c r="P1601"/>
  <c r="P1830"/>
  <c r="P1857"/>
  <c r="P1868"/>
  <c r="J1888"/>
  <c r="P1915"/>
  <c r="P2040"/>
  <c r="P2060"/>
  <c r="N1307"/>
  <c r="O784"/>
  <c r="M971"/>
  <c r="S971" s="1"/>
  <c r="P1062"/>
  <c r="P1668"/>
  <c r="P1680"/>
  <c r="I1735"/>
  <c r="P1740"/>
  <c r="K1745"/>
  <c r="P1755"/>
  <c r="L770"/>
  <c r="P798"/>
  <c r="P812"/>
  <c r="P827"/>
  <c r="P857"/>
  <c r="P882"/>
  <c r="K887"/>
  <c r="P887" s="1"/>
  <c r="P984"/>
  <c r="P988"/>
  <c r="K969"/>
  <c r="I971"/>
  <c r="P992"/>
  <c r="P1027"/>
  <c r="P1416"/>
  <c r="L1657"/>
  <c r="P2010"/>
  <c r="P2021"/>
  <c r="P2025"/>
  <c r="M401"/>
  <c r="M578"/>
  <c r="M301" s="1"/>
  <c r="J578"/>
  <c r="J301" s="1"/>
  <c r="J580"/>
  <c r="J303" s="1"/>
  <c r="P611"/>
  <c r="P634"/>
  <c r="I1207"/>
  <c r="N1207" s="1"/>
  <c r="K1342"/>
  <c r="K1332" s="1"/>
  <c r="I1705"/>
  <c r="I1745"/>
  <c r="J1960"/>
  <c r="O64"/>
  <c r="I50"/>
  <c r="O75"/>
  <c r="K968"/>
  <c r="J969"/>
  <c r="I970"/>
  <c r="O1032"/>
  <c r="I1406"/>
  <c r="J1820"/>
  <c r="K1820"/>
  <c r="K1340" s="1"/>
  <c r="M1890"/>
  <c r="P2190"/>
  <c r="P2218"/>
  <c r="J1804"/>
  <c r="P249"/>
  <c r="N306"/>
  <c r="P321"/>
  <c r="P506"/>
  <c r="P577"/>
  <c r="P842"/>
  <c r="K892"/>
  <c r="P892" s="1"/>
  <c r="P902"/>
  <c r="P937"/>
  <c r="P957"/>
  <c r="J1127"/>
  <c r="P1317"/>
  <c r="P1426"/>
  <c r="P1511"/>
  <c r="P1531"/>
  <c r="P1591"/>
  <c r="P1658"/>
  <c r="K1888"/>
  <c r="P1900"/>
  <c r="P1963"/>
  <c r="P1971"/>
  <c r="O109"/>
  <c r="N304"/>
  <c r="P421"/>
  <c r="P566"/>
  <c r="P579"/>
  <c r="P583"/>
  <c r="P601"/>
  <c r="I604"/>
  <c r="P659"/>
  <c r="P679"/>
  <c r="O972"/>
  <c r="P982"/>
  <c r="P986"/>
  <c r="P990"/>
  <c r="O1027"/>
  <c r="P1052"/>
  <c r="J1347"/>
  <c r="J34" s="1"/>
  <c r="P1675"/>
  <c r="P1765"/>
  <c r="P1772"/>
  <c r="I1816"/>
  <c r="P1825"/>
  <c r="P1834"/>
  <c r="P1850"/>
  <c r="P1864"/>
  <c r="P1873"/>
  <c r="P1935"/>
  <c r="P1955"/>
  <c r="J2030"/>
  <c r="M2176"/>
  <c r="K2176"/>
  <c r="P114"/>
  <c r="P467"/>
  <c r="P486"/>
  <c r="P867"/>
  <c r="M1000"/>
  <c r="J1346"/>
  <c r="J33" s="1"/>
  <c r="O33" s="1"/>
  <c r="P1446"/>
  <c r="P1491"/>
  <c r="P1551"/>
  <c r="P1571"/>
  <c r="P1611"/>
  <c r="P1636"/>
  <c r="P2143"/>
  <c r="N644"/>
  <c r="P947"/>
  <c r="P987"/>
  <c r="J1253"/>
  <c r="J1252" s="1"/>
  <c r="I1350"/>
  <c r="K1406"/>
  <c r="J1406"/>
  <c r="I1695"/>
  <c r="M1695"/>
  <c r="I2078"/>
  <c r="I45" s="1"/>
  <c r="K2082"/>
  <c r="P75"/>
  <c r="P94"/>
  <c r="L100"/>
  <c r="P119"/>
  <c r="P164"/>
  <c r="K169"/>
  <c r="P169" s="1"/>
  <c r="P481"/>
  <c r="P501"/>
  <c r="P547"/>
  <c r="P551"/>
  <c r="O566"/>
  <c r="P571"/>
  <c r="N587"/>
  <c r="P604"/>
  <c r="P618"/>
  <c r="P636"/>
  <c r="P674"/>
  <c r="P694"/>
  <c r="N776"/>
  <c r="P793"/>
  <c r="P810"/>
  <c r="P1082"/>
  <c r="P1102"/>
  <c r="I1117"/>
  <c r="N1117" s="1"/>
  <c r="P1172"/>
  <c r="P1257"/>
  <c r="P1282"/>
  <c r="I1297"/>
  <c r="P1356"/>
  <c r="P1376"/>
  <c r="P1396"/>
  <c r="J1725"/>
  <c r="I1725"/>
  <c r="P1730"/>
  <c r="K1735"/>
  <c r="J1802"/>
  <c r="J1801" s="1"/>
  <c r="P1813"/>
  <c r="P1876"/>
  <c r="J1884"/>
  <c r="I1905"/>
  <c r="K1889"/>
  <c r="P1940"/>
  <c r="P1964"/>
  <c r="P1976"/>
  <c r="L1996"/>
  <c r="P2015"/>
  <c r="L2020"/>
  <c r="P2035"/>
  <c r="P2055"/>
  <c r="P2136"/>
  <c r="P2180"/>
  <c r="P2178"/>
  <c r="P2126"/>
  <c r="P2124"/>
  <c r="P772"/>
  <c r="J999"/>
  <c r="I1000"/>
  <c r="I1195"/>
  <c r="I40" s="1"/>
  <c r="I1656"/>
  <c r="L1905"/>
  <c r="J302"/>
  <c r="P406"/>
  <c r="P426"/>
  <c r="J576"/>
  <c r="O583"/>
  <c r="P585"/>
  <c r="I578"/>
  <c r="L580"/>
  <c r="I580"/>
  <c r="P759"/>
  <c r="P784"/>
  <c r="L968"/>
  <c r="N1002"/>
  <c r="P1068"/>
  <c r="P1072"/>
  <c r="P1092"/>
  <c r="P1112"/>
  <c r="I1147"/>
  <c r="P1162"/>
  <c r="P1182"/>
  <c r="P1272"/>
  <c r="P1292"/>
  <c r="K1253"/>
  <c r="K1252" s="1"/>
  <c r="J1344"/>
  <c r="J31" s="1"/>
  <c r="O31" s="1"/>
  <c r="P1366"/>
  <c r="P1386"/>
  <c r="P1461"/>
  <c r="P1690"/>
  <c r="P1700"/>
  <c r="K1715"/>
  <c r="P1796"/>
  <c r="P1885"/>
  <c r="P1887"/>
  <c r="P1891"/>
  <c r="K1886"/>
  <c r="P1895"/>
  <c r="P2005"/>
  <c r="J2020"/>
  <c r="O2020" s="1"/>
  <c r="K2079"/>
  <c r="K46" s="1"/>
  <c r="P46" s="1"/>
  <c r="P2117"/>
  <c r="I2122"/>
  <c r="P2197"/>
  <c r="P2225"/>
  <c r="P783"/>
  <c r="L1342"/>
  <c r="M1685"/>
  <c r="J1715"/>
  <c r="M1067"/>
  <c r="I1685"/>
  <c r="P1688"/>
  <c r="K1705"/>
  <c r="J1705"/>
  <c r="M30"/>
  <c r="M641"/>
  <c r="P1148"/>
  <c r="P1193"/>
  <c r="I1232"/>
  <c r="N1232" s="1"/>
  <c r="I1242"/>
  <c r="P1298"/>
  <c r="I1481"/>
  <c r="K1695"/>
  <c r="P1726"/>
  <c r="K1725"/>
  <c r="P1736"/>
  <c r="P1785"/>
  <c r="I49"/>
  <c r="I781"/>
  <c r="I1193"/>
  <c r="I38" s="1"/>
  <c r="N38" s="1"/>
  <c r="P38" s="1"/>
  <c r="K1685"/>
  <c r="P1707"/>
  <c r="I1715"/>
  <c r="I25"/>
  <c r="M25"/>
  <c r="S25" s="1"/>
  <c r="P29"/>
  <c r="I769"/>
  <c r="I1194"/>
  <c r="I39" s="1"/>
  <c r="J1695"/>
  <c r="J1735"/>
  <c r="K1782"/>
  <c r="K1350"/>
  <c r="J1350"/>
  <c r="N689"/>
  <c r="O689"/>
  <c r="N643"/>
  <c r="P174"/>
  <c r="O114"/>
  <c r="N114"/>
  <c r="O285"/>
  <c r="N285"/>
  <c r="O321"/>
  <c r="N321"/>
  <c r="N406"/>
  <c r="O406"/>
  <c r="L466"/>
  <c r="O576"/>
  <c r="O592"/>
  <c r="N592"/>
  <c r="O611"/>
  <c r="N611"/>
  <c r="O634"/>
  <c r="N634"/>
  <c r="O823"/>
  <c r="N823"/>
  <c r="P26"/>
  <c r="O29"/>
  <c r="N29"/>
  <c r="N53"/>
  <c r="P59"/>
  <c r="J50"/>
  <c r="O79"/>
  <c r="N79"/>
  <c r="P84"/>
  <c r="O100"/>
  <c r="N100"/>
  <c r="O104"/>
  <c r="N104"/>
  <c r="N119"/>
  <c r="O119"/>
  <c r="P149"/>
  <c r="N164"/>
  <c r="O164"/>
  <c r="O249"/>
  <c r="N249"/>
  <c r="O279"/>
  <c r="N279"/>
  <c r="M284"/>
  <c r="O289"/>
  <c r="N289"/>
  <c r="K294"/>
  <c r="P294" s="1"/>
  <c r="L300"/>
  <c r="O311"/>
  <c r="N311"/>
  <c r="P312"/>
  <c r="N426"/>
  <c r="O426"/>
  <c r="O466"/>
  <c r="N466"/>
  <c r="O467"/>
  <c r="N467"/>
  <c r="P471"/>
  <c r="O486"/>
  <c r="N486"/>
  <c r="P491"/>
  <c r="O506"/>
  <c r="N506"/>
  <c r="P511"/>
  <c r="L546"/>
  <c r="O551"/>
  <c r="N551"/>
  <c r="P556"/>
  <c r="N571"/>
  <c r="O571"/>
  <c r="O577"/>
  <c r="N577"/>
  <c r="O585"/>
  <c r="N585"/>
  <c r="P587"/>
  <c r="O594"/>
  <c r="N594"/>
  <c r="P597"/>
  <c r="I608"/>
  <c r="O618"/>
  <c r="N618"/>
  <c r="P625"/>
  <c r="O636"/>
  <c r="N636"/>
  <c r="P654"/>
  <c r="N659"/>
  <c r="P664"/>
  <c r="O679"/>
  <c r="N679"/>
  <c r="P684"/>
  <c r="O694"/>
  <c r="N694"/>
  <c r="P699"/>
  <c r="K729"/>
  <c r="P734"/>
  <c r="P745"/>
  <c r="P749"/>
  <c r="O764"/>
  <c r="N764"/>
  <c r="N798"/>
  <c r="O798"/>
  <c r="P803"/>
  <c r="O812"/>
  <c r="N812"/>
  <c r="P814"/>
  <c r="O977"/>
  <c r="N977"/>
  <c r="M970"/>
  <c r="O985"/>
  <c r="N985"/>
  <c r="O989"/>
  <c r="N989"/>
  <c r="O1037"/>
  <c r="N1037"/>
  <c r="N1042"/>
  <c r="O1042"/>
  <c r="N1047"/>
  <c r="O1047"/>
  <c r="O1087"/>
  <c r="N1087"/>
  <c r="N1107"/>
  <c r="O1107"/>
  <c r="M1147"/>
  <c r="O1157"/>
  <c r="N1157"/>
  <c r="O1177"/>
  <c r="N1177"/>
  <c r="N1197"/>
  <c r="M1242"/>
  <c r="S1242" s="1"/>
  <c r="N1245"/>
  <c r="L1341"/>
  <c r="O1361"/>
  <c r="N1361"/>
  <c r="O1381"/>
  <c r="N1381"/>
  <c r="O1401"/>
  <c r="N1401"/>
  <c r="N1411"/>
  <c r="O1411"/>
  <c r="O1431"/>
  <c r="N1431"/>
  <c r="N1436"/>
  <c r="O1436"/>
  <c r="O1496"/>
  <c r="N1496"/>
  <c r="O1536"/>
  <c r="N1536"/>
  <c r="O1556"/>
  <c r="N1556"/>
  <c r="O1576"/>
  <c r="N1576"/>
  <c r="O1596"/>
  <c r="N1596"/>
  <c r="O1621"/>
  <c r="N1621"/>
  <c r="O1641"/>
  <c r="N1641"/>
  <c r="O1783"/>
  <c r="N1783"/>
  <c r="O1789"/>
  <c r="N1789"/>
  <c r="P1791"/>
  <c r="L1784"/>
  <c r="M1806"/>
  <c r="L1807"/>
  <c r="N1827"/>
  <c r="O1827"/>
  <c r="N1843"/>
  <c r="O1843"/>
  <c r="L1818"/>
  <c r="P1845"/>
  <c r="N1852"/>
  <c r="O1852"/>
  <c r="N1866"/>
  <c r="O1866"/>
  <c r="O1891"/>
  <c r="N1891"/>
  <c r="M1884"/>
  <c r="J1890"/>
  <c r="J1889"/>
  <c r="O1895"/>
  <c r="N1895"/>
  <c r="P175"/>
  <c r="N566"/>
  <c r="N583"/>
  <c r="O94"/>
  <c r="N94"/>
  <c r="N245"/>
  <c r="O245"/>
  <c r="P311"/>
  <c r="O421"/>
  <c r="N421"/>
  <c r="O877"/>
  <c r="N877"/>
  <c r="O892"/>
  <c r="N892"/>
  <c r="N912"/>
  <c r="O912"/>
  <c r="O942"/>
  <c r="N942"/>
  <c r="O1012"/>
  <c r="N1012"/>
  <c r="O1128"/>
  <c r="N1132"/>
  <c r="O1132"/>
  <c r="M1127"/>
  <c r="L1253"/>
  <c r="P1263"/>
  <c r="L1262"/>
  <c r="O1277"/>
  <c r="N1277"/>
  <c r="O1677"/>
  <c r="N1677"/>
  <c r="O1689"/>
  <c r="N1689"/>
  <c r="O26"/>
  <c r="N26"/>
  <c r="P27"/>
  <c r="M37"/>
  <c r="S37" s="1"/>
  <c r="N46"/>
  <c r="O59"/>
  <c r="N59"/>
  <c r="P60"/>
  <c r="O84"/>
  <c r="P89"/>
  <c r="N109"/>
  <c r="O149"/>
  <c r="N149"/>
  <c r="P154"/>
  <c r="O169"/>
  <c r="N169"/>
  <c r="O175"/>
  <c r="N175"/>
  <c r="P179"/>
  <c r="K245"/>
  <c r="K244" s="1"/>
  <c r="P264"/>
  <c r="L302"/>
  <c r="N305"/>
  <c r="I300"/>
  <c r="O312"/>
  <c r="N312"/>
  <c r="P316"/>
  <c r="J411"/>
  <c r="O411" s="1"/>
  <c r="P416"/>
  <c r="O471"/>
  <c r="N471"/>
  <c r="P476"/>
  <c r="O491"/>
  <c r="N491"/>
  <c r="P496"/>
  <c r="O511"/>
  <c r="N511"/>
  <c r="O556"/>
  <c r="N556"/>
  <c r="P561"/>
  <c r="I576"/>
  <c r="N576" s="1"/>
  <c r="O587"/>
  <c r="P590"/>
  <c r="K578"/>
  <c r="K301" s="1"/>
  <c r="N597"/>
  <c r="O597"/>
  <c r="P599"/>
  <c r="P606"/>
  <c r="N625"/>
  <c r="O625"/>
  <c r="P632"/>
  <c r="O654"/>
  <c r="N654"/>
  <c r="O664"/>
  <c r="N664"/>
  <c r="P669"/>
  <c r="O684"/>
  <c r="N684"/>
  <c r="N699"/>
  <c r="O699"/>
  <c r="P729"/>
  <c r="J641"/>
  <c r="N734"/>
  <c r="O734"/>
  <c r="P739"/>
  <c r="O745"/>
  <c r="N745"/>
  <c r="O749"/>
  <c r="N749"/>
  <c r="P754"/>
  <c r="N775"/>
  <c r="J781"/>
  <c r="P782"/>
  <c r="P788"/>
  <c r="O803"/>
  <c r="N803"/>
  <c r="P807"/>
  <c r="O814"/>
  <c r="N814"/>
  <c r="P817"/>
  <c r="O832"/>
  <c r="N832"/>
  <c r="N862"/>
  <c r="O862"/>
  <c r="N887"/>
  <c r="O887"/>
  <c r="N897"/>
  <c r="O897"/>
  <c r="O927"/>
  <c r="N927"/>
  <c r="O952"/>
  <c r="N952"/>
  <c r="L969"/>
  <c r="O1017"/>
  <c r="N1017"/>
  <c r="O1162"/>
  <c r="O1267"/>
  <c r="N1267"/>
  <c r="O1287"/>
  <c r="N1287"/>
  <c r="O1302"/>
  <c r="N1302"/>
  <c r="O1322"/>
  <c r="N1322"/>
  <c r="I1341"/>
  <c r="O1456"/>
  <c r="N1456"/>
  <c r="M1660"/>
  <c r="N1659"/>
  <c r="O1659"/>
  <c r="O1673"/>
  <c r="N1673"/>
  <c r="J1685"/>
  <c r="O1685" s="1"/>
  <c r="N1687"/>
  <c r="O1687"/>
  <c r="N1697"/>
  <c r="O1697"/>
  <c r="O1706"/>
  <c r="N1706"/>
  <c r="M1705"/>
  <c r="O1716"/>
  <c r="N1716"/>
  <c r="M1715"/>
  <c r="P1717"/>
  <c r="L1715"/>
  <c r="M1745"/>
  <c r="L1745"/>
  <c r="P1747"/>
  <c r="O1760"/>
  <c r="N1760"/>
  <c r="P1769"/>
  <c r="K1347"/>
  <c r="K34" s="1"/>
  <c r="I1813"/>
  <c r="I1347" s="1"/>
  <c r="I34" s="1"/>
  <c r="I1804"/>
  <c r="I1346"/>
  <c r="N1346" s="1"/>
  <c r="N1812"/>
  <c r="O1812"/>
  <c r="M1804"/>
  <c r="M1816"/>
  <c r="O2010"/>
  <c r="N2010"/>
  <c r="N64"/>
  <c r="N784"/>
  <c r="N28"/>
  <c r="O28"/>
  <c r="N401"/>
  <c r="N411"/>
  <c r="O481"/>
  <c r="N481"/>
  <c r="O501"/>
  <c r="N501"/>
  <c r="N601"/>
  <c r="O601"/>
  <c r="N607"/>
  <c r="O607"/>
  <c r="L640"/>
  <c r="N674"/>
  <c r="O674"/>
  <c r="N690"/>
  <c r="O690"/>
  <c r="O759"/>
  <c r="N759"/>
  <c r="N774"/>
  <c r="M771"/>
  <c r="O771" s="1"/>
  <c r="N783"/>
  <c r="O783"/>
  <c r="M773"/>
  <c r="O785"/>
  <c r="N785"/>
  <c r="O793"/>
  <c r="N793"/>
  <c r="O810"/>
  <c r="N810"/>
  <c r="O847"/>
  <c r="N847"/>
  <c r="N1142"/>
  <c r="O1142"/>
  <c r="O1262"/>
  <c r="N1262"/>
  <c r="N1312"/>
  <c r="O1312"/>
  <c r="J1337"/>
  <c r="J1451"/>
  <c r="O1466"/>
  <c r="N1466"/>
  <c r="O1657"/>
  <c r="N1657"/>
  <c r="M1656"/>
  <c r="M1663"/>
  <c r="O1664"/>
  <c r="N1664"/>
  <c r="P1686"/>
  <c r="L1685"/>
  <c r="P1696"/>
  <c r="L1695"/>
  <c r="P594"/>
  <c r="O27"/>
  <c r="N27"/>
  <c r="P28"/>
  <c r="N52"/>
  <c r="O60"/>
  <c r="N60"/>
  <c r="P64"/>
  <c r="N89"/>
  <c r="O89"/>
  <c r="O154"/>
  <c r="N154"/>
  <c r="O179"/>
  <c r="N179"/>
  <c r="M244"/>
  <c r="O244" s="1"/>
  <c r="O264"/>
  <c r="N264"/>
  <c r="L284"/>
  <c r="P285"/>
  <c r="N294"/>
  <c r="O294"/>
  <c r="I302"/>
  <c r="M302"/>
  <c r="O316"/>
  <c r="N316"/>
  <c r="N416"/>
  <c r="O416"/>
  <c r="O476"/>
  <c r="N476"/>
  <c r="O496"/>
  <c r="N496"/>
  <c r="O561"/>
  <c r="N561"/>
  <c r="K576"/>
  <c r="M580"/>
  <c r="N590"/>
  <c r="O590"/>
  <c r="L578"/>
  <c r="P592"/>
  <c r="K580"/>
  <c r="K303" s="1"/>
  <c r="O599"/>
  <c r="N599"/>
  <c r="I606"/>
  <c r="N605"/>
  <c r="O606"/>
  <c r="L608"/>
  <c r="P607"/>
  <c r="O632"/>
  <c r="N632"/>
  <c r="O669"/>
  <c r="N669"/>
  <c r="L689"/>
  <c r="P690"/>
  <c r="O729"/>
  <c r="N729"/>
  <c r="K641"/>
  <c r="O739"/>
  <c r="N739"/>
  <c r="L744"/>
  <c r="I641"/>
  <c r="I639" s="1"/>
  <c r="N754"/>
  <c r="O754"/>
  <c r="M770"/>
  <c r="O782"/>
  <c r="N782"/>
  <c r="K781"/>
  <c r="P785"/>
  <c r="N788"/>
  <c r="O788"/>
  <c r="O807"/>
  <c r="N807"/>
  <c r="N817"/>
  <c r="O817"/>
  <c r="O983"/>
  <c r="N983"/>
  <c r="O987"/>
  <c r="N987"/>
  <c r="O991"/>
  <c r="N991"/>
  <c r="O1023"/>
  <c r="N1023"/>
  <c r="M1022"/>
  <c r="L1042"/>
  <c r="P1043"/>
  <c r="K1057"/>
  <c r="P1057" s="1"/>
  <c r="P1058"/>
  <c r="I1067"/>
  <c r="M999"/>
  <c r="L1067"/>
  <c r="O1077"/>
  <c r="N1077"/>
  <c r="O1097"/>
  <c r="N1097"/>
  <c r="I1001"/>
  <c r="M1001"/>
  <c r="S1001" s="1"/>
  <c r="L1147"/>
  <c r="P1152"/>
  <c r="O1167"/>
  <c r="N1167"/>
  <c r="O1187"/>
  <c r="N1187"/>
  <c r="I1196"/>
  <c r="I1222"/>
  <c r="N1222" s="1"/>
  <c r="O1243"/>
  <c r="N1243"/>
  <c r="N1247"/>
  <c r="M1341"/>
  <c r="M1343"/>
  <c r="M1350"/>
  <c r="P1351"/>
  <c r="L1350"/>
  <c r="K1339"/>
  <c r="J1341"/>
  <c r="I1342"/>
  <c r="I1332" s="1"/>
  <c r="M1342"/>
  <c r="O1371"/>
  <c r="N1371"/>
  <c r="N1391"/>
  <c r="O1391"/>
  <c r="O1407"/>
  <c r="N1407"/>
  <c r="L1406"/>
  <c r="O1421"/>
  <c r="N1421"/>
  <c r="O1441"/>
  <c r="N1441"/>
  <c r="M1481"/>
  <c r="O1482"/>
  <c r="N1482"/>
  <c r="N1487"/>
  <c r="O1487"/>
  <c r="O1506"/>
  <c r="N1506"/>
  <c r="O1526"/>
  <c r="N1526"/>
  <c r="O1546"/>
  <c r="N1546"/>
  <c r="O1566"/>
  <c r="N1566"/>
  <c r="O1586"/>
  <c r="N1586"/>
  <c r="O1606"/>
  <c r="N1606"/>
  <c r="O1616"/>
  <c r="N1616"/>
  <c r="P1617"/>
  <c r="L1616"/>
  <c r="N1631"/>
  <c r="O1631"/>
  <c r="O1727"/>
  <c r="N1727"/>
  <c r="M1725"/>
  <c r="M1735"/>
  <c r="K1811"/>
  <c r="K1344"/>
  <c r="K1802"/>
  <c r="P1802" s="1"/>
  <c r="M1818"/>
  <c r="L1816"/>
  <c r="P1819"/>
  <c r="I1818"/>
  <c r="I1803" s="1"/>
  <c r="O2136"/>
  <c r="N2136"/>
  <c r="O2171"/>
  <c r="N2171"/>
  <c r="N842"/>
  <c r="P847"/>
  <c r="O867"/>
  <c r="N867"/>
  <c r="P877"/>
  <c r="O902"/>
  <c r="N902"/>
  <c r="P912"/>
  <c r="O937"/>
  <c r="N937"/>
  <c r="P942"/>
  <c r="N957"/>
  <c r="O957"/>
  <c r="N972"/>
  <c r="P977"/>
  <c r="J968"/>
  <c r="I969"/>
  <c r="O984"/>
  <c r="N984"/>
  <c r="P985"/>
  <c r="O988"/>
  <c r="N988"/>
  <c r="P989"/>
  <c r="O992"/>
  <c r="N992"/>
  <c r="L1008"/>
  <c r="P1023"/>
  <c r="O1052"/>
  <c r="N1052"/>
  <c r="O1057"/>
  <c r="N1057"/>
  <c r="O1068"/>
  <c r="N1068"/>
  <c r="J1067"/>
  <c r="N1072"/>
  <c r="P1077"/>
  <c r="O1092"/>
  <c r="N1092"/>
  <c r="P1097"/>
  <c r="O1112"/>
  <c r="N1112"/>
  <c r="O1137"/>
  <c r="N1152"/>
  <c r="O1152"/>
  <c r="P1157"/>
  <c r="J1147"/>
  <c r="N1172"/>
  <c r="O1172"/>
  <c r="P1177"/>
  <c r="O1193"/>
  <c r="M1192"/>
  <c r="S1192" s="1"/>
  <c r="O1263"/>
  <c r="N1263"/>
  <c r="P1267"/>
  <c r="O1282"/>
  <c r="N1282"/>
  <c r="P1287"/>
  <c r="I1253"/>
  <c r="I1252" s="1"/>
  <c r="O1298"/>
  <c r="N1298"/>
  <c r="P1302"/>
  <c r="O1317"/>
  <c r="N1317"/>
  <c r="P1322"/>
  <c r="I1344"/>
  <c r="I31" s="1"/>
  <c r="N31" s="1"/>
  <c r="O1351"/>
  <c r="L1339"/>
  <c r="K1341"/>
  <c r="N1356"/>
  <c r="O1356"/>
  <c r="P1361"/>
  <c r="N1376"/>
  <c r="O1376"/>
  <c r="P1381"/>
  <c r="N1396"/>
  <c r="O1396"/>
  <c r="P1401"/>
  <c r="P1407"/>
  <c r="N1416"/>
  <c r="O1416"/>
  <c r="P1421"/>
  <c r="O1437"/>
  <c r="N1437"/>
  <c r="P1441"/>
  <c r="P1456"/>
  <c r="O1472"/>
  <c r="N1472"/>
  <c r="L1481"/>
  <c r="N1491"/>
  <c r="O1491"/>
  <c r="P1496"/>
  <c r="N1511"/>
  <c r="O1511"/>
  <c r="O1516"/>
  <c r="N1516"/>
  <c r="N1531"/>
  <c r="O1531"/>
  <c r="P1536"/>
  <c r="N1551"/>
  <c r="O1551"/>
  <c r="P1556"/>
  <c r="N1571"/>
  <c r="O1571"/>
  <c r="P1576"/>
  <c r="N1591"/>
  <c r="O1591"/>
  <c r="P1596"/>
  <c r="N1611"/>
  <c r="O1611"/>
  <c r="O1626"/>
  <c r="N1626"/>
  <c r="P1631"/>
  <c r="O1646"/>
  <c r="N1646"/>
  <c r="O1658"/>
  <c r="N1658"/>
  <c r="P1659"/>
  <c r="O1668"/>
  <c r="N1668"/>
  <c r="P1673"/>
  <c r="O1680"/>
  <c r="N1680"/>
  <c r="J1339"/>
  <c r="O1688"/>
  <c r="N1688"/>
  <c r="P1689"/>
  <c r="O1696"/>
  <c r="N1696"/>
  <c r="P1697"/>
  <c r="O1707"/>
  <c r="N1707"/>
  <c r="P1710"/>
  <c r="N1717"/>
  <c r="O1717"/>
  <c r="P1720"/>
  <c r="O1730"/>
  <c r="N1730"/>
  <c r="L1735"/>
  <c r="O1740"/>
  <c r="N1740"/>
  <c r="J1745"/>
  <c r="O1747"/>
  <c r="N1747"/>
  <c r="P1750"/>
  <c r="N1765"/>
  <c r="O1765"/>
  <c r="O1772"/>
  <c r="N1772"/>
  <c r="P1777"/>
  <c r="J1782"/>
  <c r="M1784"/>
  <c r="O1791"/>
  <c r="N1791"/>
  <c r="P1793"/>
  <c r="K1804"/>
  <c r="I1809"/>
  <c r="L1811"/>
  <c r="P1810"/>
  <c r="J1805"/>
  <c r="P1817"/>
  <c r="O1819"/>
  <c r="N1819"/>
  <c r="J1816"/>
  <c r="P1823"/>
  <c r="O1830"/>
  <c r="N1830"/>
  <c r="P1832"/>
  <c r="O1845"/>
  <c r="N1845"/>
  <c r="P1847"/>
  <c r="O1857"/>
  <c r="N1857"/>
  <c r="P1859"/>
  <c r="N1868"/>
  <c r="O1868"/>
  <c r="K1871"/>
  <c r="O1885"/>
  <c r="N1885"/>
  <c r="L1888"/>
  <c r="O2030"/>
  <c r="P2031"/>
  <c r="L2030"/>
  <c r="O2050"/>
  <c r="N2050"/>
  <c r="O2070"/>
  <c r="N2070"/>
  <c r="K2078"/>
  <c r="P2078" s="1"/>
  <c r="I2076"/>
  <c r="I43" s="1"/>
  <c r="I2082"/>
  <c r="N2083"/>
  <c r="O2083"/>
  <c r="M2082"/>
  <c r="P2084"/>
  <c r="L2082"/>
  <c r="N2087"/>
  <c r="O2087"/>
  <c r="O2143"/>
  <c r="N2143"/>
  <c r="P2150"/>
  <c r="I2176"/>
  <c r="O842"/>
  <c r="O1710"/>
  <c r="N1710"/>
  <c r="O1720"/>
  <c r="N1720"/>
  <c r="O1750"/>
  <c r="N1750"/>
  <c r="O1777"/>
  <c r="N1777"/>
  <c r="P1786"/>
  <c r="O1793"/>
  <c r="N1793"/>
  <c r="M1809"/>
  <c r="O1810"/>
  <c r="N1810"/>
  <c r="K1805"/>
  <c r="O1817"/>
  <c r="N1817"/>
  <c r="O1823"/>
  <c r="N1823"/>
  <c r="N1832"/>
  <c r="O1832"/>
  <c r="O1847"/>
  <c r="N1847"/>
  <c r="N1859"/>
  <c r="O1859"/>
  <c r="I1871"/>
  <c r="M1871"/>
  <c r="J1871"/>
  <c r="N1876"/>
  <c r="O1876"/>
  <c r="O1915"/>
  <c r="N1915"/>
  <c r="N1920"/>
  <c r="O1920"/>
  <c r="O1935"/>
  <c r="N1935"/>
  <c r="N1955"/>
  <c r="O1955"/>
  <c r="N1963"/>
  <c r="O1963"/>
  <c r="K1960"/>
  <c r="N1971"/>
  <c r="O1971"/>
  <c r="N2021"/>
  <c r="I2020"/>
  <c r="N2020" s="1"/>
  <c r="O2025"/>
  <c r="N2025"/>
  <c r="N2035"/>
  <c r="O2035"/>
  <c r="N2055"/>
  <c r="O2055"/>
  <c r="M2078"/>
  <c r="O2084"/>
  <c r="N2084"/>
  <c r="O2117"/>
  <c r="N2117"/>
  <c r="P2177"/>
  <c r="L2077"/>
  <c r="L2076"/>
  <c r="J2079"/>
  <c r="J46" s="1"/>
  <c r="O46" s="1"/>
  <c r="J2176"/>
  <c r="O2176" s="1"/>
  <c r="N2190"/>
  <c r="O2190"/>
  <c r="N2218"/>
  <c r="O2218"/>
  <c r="O1072"/>
  <c r="N1148"/>
  <c r="N1351"/>
  <c r="N827"/>
  <c r="O827"/>
  <c r="P832"/>
  <c r="O857"/>
  <c r="N857"/>
  <c r="P862"/>
  <c r="O882"/>
  <c r="N882"/>
  <c r="P897"/>
  <c r="O922"/>
  <c r="N922"/>
  <c r="P927"/>
  <c r="N947"/>
  <c r="O947"/>
  <c r="P952"/>
  <c r="N982"/>
  <c r="P983"/>
  <c r="N986"/>
  <c r="O986"/>
  <c r="N990"/>
  <c r="O990"/>
  <c r="P991"/>
  <c r="P1017"/>
  <c r="N1027"/>
  <c r="P1032"/>
  <c r="O1043"/>
  <c r="N1043"/>
  <c r="P1047"/>
  <c r="O1062"/>
  <c r="N1062"/>
  <c r="N1082"/>
  <c r="O1082"/>
  <c r="P1087"/>
  <c r="O1102"/>
  <c r="N1102"/>
  <c r="P1107"/>
  <c r="L1127"/>
  <c r="P1142"/>
  <c r="K1147"/>
  <c r="N1162"/>
  <c r="P1167"/>
  <c r="N1182"/>
  <c r="O1182"/>
  <c r="P1187"/>
  <c r="P1243"/>
  <c r="O1257"/>
  <c r="N1257"/>
  <c r="N1272"/>
  <c r="O1272"/>
  <c r="P1277"/>
  <c r="N1292"/>
  <c r="O1292"/>
  <c r="J1297"/>
  <c r="O1307"/>
  <c r="L1297"/>
  <c r="P1312"/>
  <c r="K1346"/>
  <c r="K33" s="1"/>
  <c r="O1366"/>
  <c r="N1366"/>
  <c r="P1371"/>
  <c r="O1386"/>
  <c r="N1386"/>
  <c r="P1391"/>
  <c r="P1411"/>
  <c r="O1426"/>
  <c r="N1426"/>
  <c r="P1431"/>
  <c r="O1446"/>
  <c r="N1446"/>
  <c r="O1461"/>
  <c r="N1461"/>
  <c r="P1466"/>
  <c r="O1501"/>
  <c r="N1501"/>
  <c r="P1506"/>
  <c r="O1521"/>
  <c r="N1521"/>
  <c r="P1526"/>
  <c r="O1541"/>
  <c r="N1541"/>
  <c r="P1546"/>
  <c r="O1561"/>
  <c r="N1561"/>
  <c r="P1566"/>
  <c r="O1581"/>
  <c r="N1581"/>
  <c r="P1586"/>
  <c r="O1601"/>
  <c r="N1601"/>
  <c r="P1606"/>
  <c r="O1617"/>
  <c r="N1617"/>
  <c r="P1621"/>
  <c r="O1636"/>
  <c r="N1636"/>
  <c r="P1641"/>
  <c r="P1657"/>
  <c r="J1340"/>
  <c r="P1660"/>
  <c r="N1675"/>
  <c r="O1675"/>
  <c r="P1677"/>
  <c r="O1686"/>
  <c r="N1686"/>
  <c r="P1687"/>
  <c r="O1690"/>
  <c r="N1690"/>
  <c r="O1700"/>
  <c r="N1700"/>
  <c r="P1706"/>
  <c r="P1716"/>
  <c r="O1726"/>
  <c r="N1726"/>
  <c r="P1727"/>
  <c r="O1736"/>
  <c r="N1736"/>
  <c r="O1755"/>
  <c r="N1755"/>
  <c r="P1760"/>
  <c r="L1782"/>
  <c r="P1783"/>
  <c r="I1782"/>
  <c r="O1785"/>
  <c r="N1785"/>
  <c r="M1786"/>
  <c r="P1789"/>
  <c r="N1796"/>
  <c r="O1796"/>
  <c r="M1811"/>
  <c r="M1345" s="1"/>
  <c r="P1812"/>
  <c r="J1809"/>
  <c r="K1816"/>
  <c r="L1820"/>
  <c r="O1825"/>
  <c r="N1825"/>
  <c r="P1827"/>
  <c r="J1818"/>
  <c r="J1338" s="1"/>
  <c r="I1820"/>
  <c r="I1340" s="1"/>
  <c r="M1820"/>
  <c r="O1834"/>
  <c r="N1834"/>
  <c r="P1837"/>
  <c r="P1843"/>
  <c r="K1818"/>
  <c r="K1338" s="1"/>
  <c r="N1850"/>
  <c r="O1850"/>
  <c r="P1852"/>
  <c r="N1864"/>
  <c r="O1864"/>
  <c r="I1889"/>
  <c r="I1890"/>
  <c r="N1890" s="1"/>
  <c r="M1889"/>
  <c r="M1905"/>
  <c r="P1925"/>
  <c r="O1940"/>
  <c r="N1940"/>
  <c r="P1945"/>
  <c r="P1961"/>
  <c r="O1964"/>
  <c r="N1964"/>
  <c r="M1887"/>
  <c r="O1976"/>
  <c r="N1976"/>
  <c r="P1983"/>
  <c r="I1996"/>
  <c r="I1995" s="1"/>
  <c r="O2005"/>
  <c r="N2005"/>
  <c r="I2030"/>
  <c r="N2030" s="1"/>
  <c r="J2082"/>
  <c r="O2177"/>
  <c r="N2177"/>
  <c r="M2077"/>
  <c r="O2197"/>
  <c r="N2197"/>
  <c r="P2204"/>
  <c r="O2225"/>
  <c r="N2225"/>
  <c r="O982"/>
  <c r="P2232"/>
  <c r="P1866"/>
  <c r="O1873"/>
  <c r="N1873"/>
  <c r="P1880"/>
  <c r="N1900"/>
  <c r="O1900"/>
  <c r="L1884"/>
  <c r="P1906"/>
  <c r="P1910"/>
  <c r="O1925"/>
  <c r="N1925"/>
  <c r="P1930"/>
  <c r="O1945"/>
  <c r="N1945"/>
  <c r="P1950"/>
  <c r="O1961"/>
  <c r="N1961"/>
  <c r="P1962"/>
  <c r="P1966"/>
  <c r="N1983"/>
  <c r="O1983"/>
  <c r="P2000"/>
  <c r="N2015"/>
  <c r="O2015"/>
  <c r="O2040"/>
  <c r="N2040"/>
  <c r="P2045"/>
  <c r="O2060"/>
  <c r="N2060"/>
  <c r="P2065"/>
  <c r="N2079"/>
  <c r="O2079"/>
  <c r="J2078"/>
  <c r="J45" s="1"/>
  <c r="J42" s="1"/>
  <c r="O2085"/>
  <c r="N2085"/>
  <c r="P2086"/>
  <c r="P2129"/>
  <c r="N2150"/>
  <c r="O2150"/>
  <c r="P2164"/>
  <c r="P2179"/>
  <c r="P2183"/>
  <c r="O2204"/>
  <c r="N2204"/>
  <c r="P2211"/>
  <c r="O2232"/>
  <c r="N2232"/>
  <c r="P2239"/>
  <c r="J1886"/>
  <c r="I1888"/>
  <c r="M1888"/>
  <c r="O1906"/>
  <c r="N1906"/>
  <c r="O1910"/>
  <c r="N1910"/>
  <c r="O1930"/>
  <c r="N1930"/>
  <c r="O1950"/>
  <c r="N1950"/>
  <c r="O1962"/>
  <c r="N1962"/>
  <c r="O1966"/>
  <c r="N1966"/>
  <c r="M1995"/>
  <c r="O2000"/>
  <c r="N2000"/>
  <c r="O2045"/>
  <c r="N2045"/>
  <c r="P2050"/>
  <c r="O2065"/>
  <c r="N2065"/>
  <c r="P2070"/>
  <c r="P2083"/>
  <c r="O2086"/>
  <c r="N2086"/>
  <c r="P2087"/>
  <c r="J2122"/>
  <c r="O2129"/>
  <c r="N2129"/>
  <c r="O2164"/>
  <c r="N2164"/>
  <c r="P2171"/>
  <c r="O2179"/>
  <c r="N2179"/>
  <c r="O2183"/>
  <c r="N2183"/>
  <c r="O2211"/>
  <c r="N2211"/>
  <c r="O2239"/>
  <c r="N2239"/>
  <c r="O1008"/>
  <c r="J998"/>
  <c r="N1008"/>
  <c r="N1032"/>
  <c r="M1007"/>
  <c r="P972"/>
  <c r="L771"/>
  <c r="O659"/>
  <c r="M640"/>
  <c r="M649"/>
  <c r="N650"/>
  <c r="N244"/>
  <c r="N75"/>
  <c r="M74"/>
  <c r="N84"/>
  <c r="N2124"/>
  <c r="N2126"/>
  <c r="M2122"/>
  <c r="L2122"/>
  <c r="K2122"/>
  <c r="N2178"/>
  <c r="N2180"/>
  <c r="M55"/>
  <c r="S55" s="1"/>
  <c r="M99"/>
  <c r="K100"/>
  <c r="K104"/>
  <c r="P104" s="1"/>
  <c r="K109"/>
  <c r="P109" s="1"/>
  <c r="M174"/>
  <c r="K279"/>
  <c r="P279" s="1"/>
  <c r="J402"/>
  <c r="O402" s="1"/>
  <c r="K402"/>
  <c r="P402" s="1"/>
  <c r="K411"/>
  <c r="P411" s="1"/>
  <c r="M547"/>
  <c r="S547" s="1"/>
  <c r="J604"/>
  <c r="K650"/>
  <c r="P650" s="1"/>
  <c r="M781"/>
  <c r="L781"/>
  <c r="L576"/>
  <c r="M604"/>
  <c r="M608"/>
  <c r="M744"/>
  <c r="M772"/>
  <c r="S772" s="1"/>
  <c r="J1330"/>
  <c r="M1253"/>
  <c r="M1782"/>
  <c r="L1347"/>
  <c r="I1960"/>
  <c r="I1886"/>
  <c r="M1960"/>
  <c r="M1886"/>
  <c r="M1990"/>
  <c r="M822"/>
  <c r="K823"/>
  <c r="P823" s="1"/>
  <c r="M968"/>
  <c r="M969"/>
  <c r="I1128"/>
  <c r="I998" s="1"/>
  <c r="K1297"/>
  <c r="I1337"/>
  <c r="J1342"/>
  <c r="J1332" s="1"/>
  <c r="L1809"/>
  <c r="L1346"/>
  <c r="L1804"/>
  <c r="M998"/>
  <c r="I999"/>
  <c r="K1008"/>
  <c r="K1012"/>
  <c r="P1012" s="1"/>
  <c r="L1022"/>
  <c r="K1037"/>
  <c r="P1037" s="1"/>
  <c r="I1137"/>
  <c r="N1137" s="1"/>
  <c r="M1297"/>
  <c r="I1339"/>
  <c r="M1339"/>
  <c r="L1705"/>
  <c r="L1725"/>
  <c r="K1067"/>
  <c r="K1132"/>
  <c r="K1127" s="1"/>
  <c r="K1128"/>
  <c r="P1128" s="1"/>
  <c r="M1406"/>
  <c r="L1436"/>
  <c r="M1471"/>
  <c r="M1452"/>
  <c r="M1486"/>
  <c r="L1452"/>
  <c r="K1516"/>
  <c r="P1516" s="1"/>
  <c r="J1656"/>
  <c r="L1663"/>
  <c r="L1871"/>
  <c r="K1996"/>
  <c r="K2030"/>
  <c r="L1471"/>
  <c r="K1482"/>
  <c r="K1481" s="1"/>
  <c r="L1486"/>
  <c r="K1656"/>
  <c r="L1920"/>
  <c r="L1886"/>
  <c r="I1802"/>
  <c r="M1802"/>
  <c r="M1813"/>
  <c r="L1890"/>
  <c r="L1889"/>
  <c r="K1905"/>
  <c r="J1905"/>
  <c r="K1809"/>
  <c r="K1890"/>
  <c r="K1884"/>
  <c r="J1996"/>
  <c r="O1996" s="1"/>
  <c r="M2076"/>
  <c r="L2176"/>
  <c r="L1960"/>
  <c r="K22" l="1"/>
  <c r="I1330"/>
  <c r="O1344"/>
  <c r="P2176"/>
  <c r="S2176"/>
  <c r="R2176"/>
  <c r="P1471"/>
  <c r="R1471"/>
  <c r="S1471"/>
  <c r="R576"/>
  <c r="S576"/>
  <c r="R1960"/>
  <c r="S1960"/>
  <c r="P1705"/>
  <c r="R1705"/>
  <c r="S1705"/>
  <c r="R781"/>
  <c r="S781"/>
  <c r="R1884"/>
  <c r="S1884"/>
  <c r="R2077"/>
  <c r="S2077"/>
  <c r="R1888"/>
  <c r="S1888"/>
  <c r="R1339"/>
  <c r="S1339"/>
  <c r="P1616"/>
  <c r="R1616"/>
  <c r="S1616"/>
  <c r="P1350"/>
  <c r="S1350"/>
  <c r="R1350"/>
  <c r="P1042"/>
  <c r="R1042"/>
  <c r="S1042"/>
  <c r="P744"/>
  <c r="R744"/>
  <c r="S744"/>
  <c r="P302"/>
  <c r="R302"/>
  <c r="S302"/>
  <c r="P1262"/>
  <c r="R1262"/>
  <c r="S1262"/>
  <c r="R1807"/>
  <c r="S1807"/>
  <c r="R770"/>
  <c r="S770"/>
  <c r="R1806"/>
  <c r="S1806"/>
  <c r="R1786"/>
  <c r="S1786"/>
  <c r="R39"/>
  <c r="S39"/>
  <c r="R641"/>
  <c r="S641"/>
  <c r="P1820"/>
  <c r="R1820"/>
  <c r="S1820"/>
  <c r="R1127"/>
  <c r="S1127"/>
  <c r="S2082"/>
  <c r="R2082"/>
  <c r="S2030"/>
  <c r="R2030"/>
  <c r="R1735"/>
  <c r="S1735"/>
  <c r="L998"/>
  <c r="R1008"/>
  <c r="S1008"/>
  <c r="R1816"/>
  <c r="S1816"/>
  <c r="S1406"/>
  <c r="R1406"/>
  <c r="P608"/>
  <c r="R608"/>
  <c r="S608"/>
  <c r="R578"/>
  <c r="S578"/>
  <c r="P284"/>
  <c r="R284"/>
  <c r="S284"/>
  <c r="R1685"/>
  <c r="S1685"/>
  <c r="P1715"/>
  <c r="R1715"/>
  <c r="S1715"/>
  <c r="R969"/>
  <c r="S969"/>
  <c r="P546"/>
  <c r="R546"/>
  <c r="L1332"/>
  <c r="S1342"/>
  <c r="R1342"/>
  <c r="L1995"/>
  <c r="R1996"/>
  <c r="S1996"/>
  <c r="N1000"/>
  <c r="S1000"/>
  <c r="R1802"/>
  <c r="S1802"/>
  <c r="R822"/>
  <c r="S822"/>
  <c r="R1885"/>
  <c r="S1885"/>
  <c r="R29"/>
  <c r="S29"/>
  <c r="R59"/>
  <c r="S59"/>
  <c r="L732"/>
  <c r="S737"/>
  <c r="R737"/>
  <c r="R74"/>
  <c r="S74"/>
  <c r="R1813"/>
  <c r="S1813"/>
  <c r="R40"/>
  <c r="S40"/>
  <c r="R1889"/>
  <c r="S1889"/>
  <c r="P1486"/>
  <c r="R1486"/>
  <c r="S1486"/>
  <c r="R1809"/>
  <c r="S1809"/>
  <c r="R1890"/>
  <c r="S1890"/>
  <c r="R1886"/>
  <c r="S1886"/>
  <c r="R1871"/>
  <c r="S1871"/>
  <c r="P1452"/>
  <c r="R1452"/>
  <c r="S1452"/>
  <c r="P1436"/>
  <c r="R1436"/>
  <c r="S1436"/>
  <c r="P1022"/>
  <c r="R1022"/>
  <c r="S1022"/>
  <c r="S2122"/>
  <c r="R2122"/>
  <c r="S771"/>
  <c r="R771"/>
  <c r="R1782"/>
  <c r="S1782"/>
  <c r="R1811"/>
  <c r="S1811"/>
  <c r="R1067"/>
  <c r="S1067"/>
  <c r="R640"/>
  <c r="S640"/>
  <c r="S1253"/>
  <c r="R1253"/>
  <c r="N970"/>
  <c r="S970"/>
  <c r="R300"/>
  <c r="P466"/>
  <c r="R466"/>
  <c r="S466"/>
  <c r="R968"/>
  <c r="S968"/>
  <c r="R580"/>
  <c r="S580"/>
  <c r="R1905"/>
  <c r="S1905"/>
  <c r="R999"/>
  <c r="S999"/>
  <c r="R27"/>
  <c r="S27"/>
  <c r="L773"/>
  <c r="R785"/>
  <c r="S785"/>
  <c r="R604"/>
  <c r="S604"/>
  <c r="R46"/>
  <c r="S46"/>
  <c r="R1660"/>
  <c r="S1660"/>
  <c r="R26"/>
  <c r="S26"/>
  <c r="R401"/>
  <c r="S401"/>
  <c r="R174"/>
  <c r="S174"/>
  <c r="S1887"/>
  <c r="R1887"/>
  <c r="P1920"/>
  <c r="R1920"/>
  <c r="S1920"/>
  <c r="P1663"/>
  <c r="R1663"/>
  <c r="S1663"/>
  <c r="P1725"/>
  <c r="R1725"/>
  <c r="S1725"/>
  <c r="R1804"/>
  <c r="S1804"/>
  <c r="S1297"/>
  <c r="R1297"/>
  <c r="L2075"/>
  <c r="S2076"/>
  <c r="R2076"/>
  <c r="R1481"/>
  <c r="S1481"/>
  <c r="R1147"/>
  <c r="S1147"/>
  <c r="P689"/>
  <c r="S689"/>
  <c r="R689"/>
  <c r="R1695"/>
  <c r="S1695"/>
  <c r="P1745"/>
  <c r="R1745"/>
  <c r="S1745"/>
  <c r="R1818"/>
  <c r="S1818"/>
  <c r="P1784"/>
  <c r="R1784"/>
  <c r="S1784"/>
  <c r="R1341"/>
  <c r="S1341"/>
  <c r="P2020"/>
  <c r="R2020"/>
  <c r="S2020"/>
  <c r="L99"/>
  <c r="R100"/>
  <c r="S100"/>
  <c r="L45"/>
  <c r="S2078"/>
  <c r="R2078"/>
  <c r="S649"/>
  <c r="R649"/>
  <c r="L244"/>
  <c r="P244" s="1"/>
  <c r="R245"/>
  <c r="S245"/>
  <c r="L733"/>
  <c r="R738"/>
  <c r="S738"/>
  <c r="R38"/>
  <c r="S38"/>
  <c r="R311"/>
  <c r="S311"/>
  <c r="R1347"/>
  <c r="S1346"/>
  <c r="R1346"/>
  <c r="L31"/>
  <c r="S1344"/>
  <c r="R1344"/>
  <c r="L1656"/>
  <c r="R1657"/>
  <c r="S1657"/>
  <c r="L1803"/>
  <c r="N578"/>
  <c r="I299"/>
  <c r="O1890"/>
  <c r="N1685"/>
  <c r="I1805"/>
  <c r="N771"/>
  <c r="P1782"/>
  <c r="I1338"/>
  <c r="I1329" s="1"/>
  <c r="P1339"/>
  <c r="L1340"/>
  <c r="L22" s="1"/>
  <c r="K1801"/>
  <c r="P1406"/>
  <c r="P1804"/>
  <c r="I42"/>
  <c r="N1193"/>
  <c r="O1067"/>
  <c r="O1346"/>
  <c r="O1695"/>
  <c r="P968"/>
  <c r="K14"/>
  <c r="I303"/>
  <c r="N971"/>
  <c r="P781"/>
  <c r="I1883"/>
  <c r="N1001"/>
  <c r="N1067"/>
  <c r="J1343"/>
  <c r="O1343" s="1"/>
  <c r="O578"/>
  <c r="I301"/>
  <c r="P1886"/>
  <c r="L1337"/>
  <c r="M1803"/>
  <c r="N1803" s="1"/>
  <c r="I967"/>
  <c r="P1253"/>
  <c r="P2079"/>
  <c r="K1883"/>
  <c r="P1905"/>
  <c r="I1991"/>
  <c r="I1990" s="1"/>
  <c r="N1990" s="1"/>
  <c r="L1805"/>
  <c r="P1685"/>
  <c r="N1695"/>
  <c r="N1996"/>
  <c r="L1991"/>
  <c r="L50"/>
  <c r="J1331"/>
  <c r="N2176"/>
  <c r="P2082"/>
  <c r="P1695"/>
  <c r="P1996"/>
  <c r="L1007"/>
  <c r="P100"/>
  <c r="P1735"/>
  <c r="J1328"/>
  <c r="J1327" s="1"/>
  <c r="J30"/>
  <c r="O30" s="1"/>
  <c r="P1890"/>
  <c r="J2075"/>
  <c r="P1656"/>
  <c r="N606"/>
  <c r="P580"/>
  <c r="I23"/>
  <c r="I15" s="1"/>
  <c r="K1331"/>
  <c r="L1883"/>
  <c r="N1344"/>
  <c r="N25"/>
  <c r="J22"/>
  <c r="J14" s="1"/>
  <c r="K21"/>
  <c r="L1330"/>
  <c r="J1336"/>
  <c r="I24"/>
  <c r="L1252"/>
  <c r="K20"/>
  <c r="J1329"/>
  <c r="J20"/>
  <c r="J12" s="1"/>
  <c r="O1452"/>
  <c r="N1452"/>
  <c r="O1905"/>
  <c r="N1905"/>
  <c r="O2082"/>
  <c r="N2082"/>
  <c r="P1481"/>
  <c r="O1735"/>
  <c r="N1735"/>
  <c r="O1782"/>
  <c r="N1782"/>
  <c r="O547"/>
  <c r="N547"/>
  <c r="P1127"/>
  <c r="O1818"/>
  <c r="N1818"/>
  <c r="P578"/>
  <c r="L301"/>
  <c r="O773"/>
  <c r="N773"/>
  <c r="N1804"/>
  <c r="O1804"/>
  <c r="N1745"/>
  <c r="O1745"/>
  <c r="N1705"/>
  <c r="O1705"/>
  <c r="O1660"/>
  <c r="N1660"/>
  <c r="M24"/>
  <c r="S24" s="1"/>
  <c r="N1242"/>
  <c r="N284"/>
  <c r="O284"/>
  <c r="P1960"/>
  <c r="I2075"/>
  <c r="P1871"/>
  <c r="M1340"/>
  <c r="N1471"/>
  <c r="O1471"/>
  <c r="O1406"/>
  <c r="N1406"/>
  <c r="O1297"/>
  <c r="N1297"/>
  <c r="M32"/>
  <c r="O1345"/>
  <c r="N1345"/>
  <c r="O968"/>
  <c r="N968"/>
  <c r="O1253"/>
  <c r="N1253"/>
  <c r="M303"/>
  <c r="M22" s="1"/>
  <c r="O608"/>
  <c r="N608"/>
  <c r="O781"/>
  <c r="N781"/>
  <c r="P2122"/>
  <c r="O1811"/>
  <c r="N1811"/>
  <c r="P1132"/>
  <c r="O1871"/>
  <c r="N1871"/>
  <c r="N1784"/>
  <c r="O1784"/>
  <c r="O1481"/>
  <c r="N1481"/>
  <c r="I1192"/>
  <c r="N1192" s="1"/>
  <c r="I41"/>
  <c r="O1022"/>
  <c r="N1022"/>
  <c r="O1715"/>
  <c r="N1715"/>
  <c r="O301"/>
  <c r="N301"/>
  <c r="N1128"/>
  <c r="J1883"/>
  <c r="P1818"/>
  <c r="N1820"/>
  <c r="O1820"/>
  <c r="O1813"/>
  <c r="N1813"/>
  <c r="O1802"/>
  <c r="N1802"/>
  <c r="P1008"/>
  <c r="P1346"/>
  <c r="O1886"/>
  <c r="N1886"/>
  <c r="O604"/>
  <c r="N604"/>
  <c r="N174"/>
  <c r="O174"/>
  <c r="N99"/>
  <c r="O99"/>
  <c r="P1884"/>
  <c r="J1803"/>
  <c r="O1786"/>
  <c r="N1786"/>
  <c r="P1297"/>
  <c r="P2076"/>
  <c r="L43"/>
  <c r="O1809"/>
  <c r="N1809"/>
  <c r="K2075"/>
  <c r="K45"/>
  <c r="K31"/>
  <c r="K1343"/>
  <c r="M1332"/>
  <c r="O1350"/>
  <c r="N1350"/>
  <c r="P1344"/>
  <c r="P1067"/>
  <c r="O770"/>
  <c r="N770"/>
  <c r="O302"/>
  <c r="N302"/>
  <c r="P245"/>
  <c r="N1663"/>
  <c r="O1663"/>
  <c r="L303"/>
  <c r="O1127"/>
  <c r="O1147"/>
  <c r="N1147"/>
  <c r="P2075"/>
  <c r="N744"/>
  <c r="O744"/>
  <c r="N1995"/>
  <c r="O2076"/>
  <c r="N2076"/>
  <c r="I1801"/>
  <c r="O1486"/>
  <c r="N1486"/>
  <c r="N1339"/>
  <c r="O1339"/>
  <c r="P1809"/>
  <c r="O822"/>
  <c r="N822"/>
  <c r="O1960"/>
  <c r="N1960"/>
  <c r="L34"/>
  <c r="P1347"/>
  <c r="M769"/>
  <c r="N772"/>
  <c r="O772"/>
  <c r="P576"/>
  <c r="O55"/>
  <c r="N55"/>
  <c r="O2077"/>
  <c r="N2077"/>
  <c r="M44"/>
  <c r="O1887"/>
  <c r="N1887"/>
  <c r="P1482"/>
  <c r="P2077"/>
  <c r="L44"/>
  <c r="O2078"/>
  <c r="N2078"/>
  <c r="M45"/>
  <c r="N1991"/>
  <c r="P2030"/>
  <c r="P1811"/>
  <c r="L1345"/>
  <c r="M1338"/>
  <c r="N1196"/>
  <c r="P1816"/>
  <c r="K1803"/>
  <c r="K1345"/>
  <c r="K32" s="1"/>
  <c r="N1725"/>
  <c r="O1725"/>
  <c r="K1330"/>
  <c r="P1147"/>
  <c r="O580"/>
  <c r="N580"/>
  <c r="O1656"/>
  <c r="N1656"/>
  <c r="N1816"/>
  <c r="O1816"/>
  <c r="I1343"/>
  <c r="N1343" s="1"/>
  <c r="I33"/>
  <c r="N33" s="1"/>
  <c r="J21"/>
  <c r="J13" s="1"/>
  <c r="N1884"/>
  <c r="O1884"/>
  <c r="L1338"/>
  <c r="M23"/>
  <c r="S23" s="1"/>
  <c r="N1007"/>
  <c r="O1007"/>
  <c r="O998"/>
  <c r="N998"/>
  <c r="P771"/>
  <c r="O640"/>
  <c r="N640"/>
  <c r="M639"/>
  <c r="N649"/>
  <c r="O649"/>
  <c r="O74"/>
  <c r="N74"/>
  <c r="N2122"/>
  <c r="O2122"/>
  <c r="I997"/>
  <c r="J1995"/>
  <c r="O1995" s="1"/>
  <c r="J1991"/>
  <c r="O1991" s="1"/>
  <c r="M1805"/>
  <c r="M1347"/>
  <c r="S1347" s="1"/>
  <c r="K1337"/>
  <c r="K1007"/>
  <c r="K998"/>
  <c r="P998" s="1"/>
  <c r="M997"/>
  <c r="S997" s="1"/>
  <c r="I1127"/>
  <c r="N1127" s="1"/>
  <c r="M967"/>
  <c r="K649"/>
  <c r="P649" s="1"/>
  <c r="K640"/>
  <c r="P640" s="1"/>
  <c r="M546"/>
  <c r="S546" s="1"/>
  <c r="K401"/>
  <c r="P401" s="1"/>
  <c r="K300"/>
  <c r="P300" s="1"/>
  <c r="M300"/>
  <c r="S300" s="1"/>
  <c r="K50"/>
  <c r="P50" s="1"/>
  <c r="K99"/>
  <c r="P99" s="1"/>
  <c r="M1801"/>
  <c r="I1331"/>
  <c r="I22"/>
  <c r="I14" s="1"/>
  <c r="M1451"/>
  <c r="M1330"/>
  <c r="I1336"/>
  <c r="I1328"/>
  <c r="I1327" s="1"/>
  <c r="M1883"/>
  <c r="M1252"/>
  <c r="J300"/>
  <c r="J401"/>
  <c r="O401" s="1"/>
  <c r="K1995"/>
  <c r="P1995" s="1"/>
  <c r="K1991"/>
  <c r="L1801"/>
  <c r="K822"/>
  <c r="P822" s="1"/>
  <c r="K770"/>
  <c r="P770" s="1"/>
  <c r="M2075"/>
  <c r="M43"/>
  <c r="L21"/>
  <c r="L1451"/>
  <c r="L1331"/>
  <c r="M1337"/>
  <c r="I21"/>
  <c r="L1343"/>
  <c r="L33"/>
  <c r="M21"/>
  <c r="M54"/>
  <c r="M50"/>
  <c r="P1007" l="1"/>
  <c r="I19"/>
  <c r="P1803"/>
  <c r="R22"/>
  <c r="S22"/>
  <c r="R1801"/>
  <c r="S1801"/>
  <c r="N639"/>
  <c r="S639"/>
  <c r="P303"/>
  <c r="R303"/>
  <c r="S303"/>
  <c r="P301"/>
  <c r="R301"/>
  <c r="S301"/>
  <c r="L1990"/>
  <c r="R1991"/>
  <c r="S1991"/>
  <c r="P1805"/>
  <c r="R1805"/>
  <c r="S1805"/>
  <c r="R732"/>
  <c r="S732"/>
  <c r="P44"/>
  <c r="R44"/>
  <c r="S44"/>
  <c r="P1252"/>
  <c r="R1252"/>
  <c r="S1252"/>
  <c r="S1883"/>
  <c r="R1883"/>
  <c r="R1007"/>
  <c r="S1007"/>
  <c r="P1340"/>
  <c r="S1340"/>
  <c r="R1340"/>
  <c r="S773"/>
  <c r="R773"/>
  <c r="P773"/>
  <c r="R21"/>
  <c r="S21"/>
  <c r="N54"/>
  <c r="S54"/>
  <c r="P1451"/>
  <c r="R1451"/>
  <c r="S1451"/>
  <c r="N967"/>
  <c r="S967"/>
  <c r="R1345"/>
  <c r="S1345"/>
  <c r="N769"/>
  <c r="S769"/>
  <c r="R244"/>
  <c r="S244"/>
  <c r="R99"/>
  <c r="S99"/>
  <c r="R1332"/>
  <c r="S1332"/>
  <c r="R43"/>
  <c r="S43"/>
  <c r="R50"/>
  <c r="S50"/>
  <c r="R1803"/>
  <c r="S1803"/>
  <c r="S733"/>
  <c r="R733"/>
  <c r="R45"/>
  <c r="S45"/>
  <c r="R2075"/>
  <c r="S2075"/>
  <c r="R1995"/>
  <c r="S1995"/>
  <c r="R998"/>
  <c r="S998"/>
  <c r="P34"/>
  <c r="R34"/>
  <c r="R1331"/>
  <c r="P33"/>
  <c r="R33"/>
  <c r="S33"/>
  <c r="R1330"/>
  <c r="S1330"/>
  <c r="R1343"/>
  <c r="S1343"/>
  <c r="R31"/>
  <c r="S31"/>
  <c r="L1328"/>
  <c r="R1337"/>
  <c r="S1337"/>
  <c r="R1338"/>
  <c r="S1338"/>
  <c r="R1656"/>
  <c r="S1656"/>
  <c r="P1801"/>
  <c r="I13"/>
  <c r="I20"/>
  <c r="I12" s="1"/>
  <c r="P1991"/>
  <c r="P1330"/>
  <c r="P1337"/>
  <c r="L1336"/>
  <c r="L19"/>
  <c r="P1883"/>
  <c r="P21"/>
  <c r="O1803"/>
  <c r="P1343"/>
  <c r="P1331"/>
  <c r="N997"/>
  <c r="L14"/>
  <c r="P22"/>
  <c r="O43"/>
  <c r="N43"/>
  <c r="N22"/>
  <c r="O22"/>
  <c r="O300"/>
  <c r="N300"/>
  <c r="M34"/>
  <c r="S34" s="1"/>
  <c r="N1347"/>
  <c r="O1347"/>
  <c r="O1338"/>
  <c r="N1338"/>
  <c r="M20"/>
  <c r="M12" s="1"/>
  <c r="M1329"/>
  <c r="K42"/>
  <c r="P45"/>
  <c r="P43"/>
  <c r="L42"/>
  <c r="N303"/>
  <c r="O303"/>
  <c r="N1340"/>
  <c r="O1340"/>
  <c r="K13"/>
  <c r="N2075"/>
  <c r="O2075"/>
  <c r="N1252"/>
  <c r="O1252"/>
  <c r="O1330"/>
  <c r="N1330"/>
  <c r="O1801"/>
  <c r="N1801"/>
  <c r="O1805"/>
  <c r="N1805"/>
  <c r="M15"/>
  <c r="N23"/>
  <c r="P1345"/>
  <c r="L32"/>
  <c r="O45"/>
  <c r="N45"/>
  <c r="N32"/>
  <c r="O32"/>
  <c r="N1883"/>
  <c r="O1883"/>
  <c r="N1451"/>
  <c r="O1451"/>
  <c r="L1329"/>
  <c r="P1338"/>
  <c r="I37"/>
  <c r="N37" s="1"/>
  <c r="N41"/>
  <c r="I16"/>
  <c r="O1337"/>
  <c r="N1337"/>
  <c r="O546"/>
  <c r="N546"/>
  <c r="L20"/>
  <c r="I30"/>
  <c r="N30" s="1"/>
  <c r="O44"/>
  <c r="N44"/>
  <c r="K30"/>
  <c r="P31"/>
  <c r="M16"/>
  <c r="S16" s="1"/>
  <c r="N24"/>
  <c r="K1329"/>
  <c r="K12"/>
  <c r="N21"/>
  <c r="O21"/>
  <c r="N50"/>
  <c r="O50"/>
  <c r="L1327"/>
  <c r="K1328"/>
  <c r="K1327" s="1"/>
  <c r="K1336"/>
  <c r="M42"/>
  <c r="M299"/>
  <c r="L13"/>
  <c r="K1990"/>
  <c r="J19"/>
  <c r="J11" s="1"/>
  <c r="K19"/>
  <c r="J1990"/>
  <c r="O1990" s="1"/>
  <c r="I18"/>
  <c r="I11"/>
  <c r="M19"/>
  <c r="M11" s="1"/>
  <c r="M49"/>
  <c r="M13"/>
  <c r="L30"/>
  <c r="M1336"/>
  <c r="M1328"/>
  <c r="M1331"/>
  <c r="S1331" s="1"/>
  <c r="P1990" l="1"/>
  <c r="P1336"/>
  <c r="N49"/>
  <c r="S49"/>
  <c r="N15"/>
  <c r="S15"/>
  <c r="R42"/>
  <c r="S42"/>
  <c r="N299"/>
  <c r="S299"/>
  <c r="P32"/>
  <c r="R32"/>
  <c r="S32"/>
  <c r="R1990"/>
  <c r="S1990"/>
  <c r="P14"/>
  <c r="R14"/>
  <c r="R13"/>
  <c r="S13"/>
  <c r="S30"/>
  <c r="R30"/>
  <c r="R1327"/>
  <c r="L11"/>
  <c r="R19"/>
  <c r="S19"/>
  <c r="R1329"/>
  <c r="S1329"/>
  <c r="R1336"/>
  <c r="S1336"/>
  <c r="P20"/>
  <c r="R20"/>
  <c r="S20"/>
  <c r="R1328"/>
  <c r="S1328"/>
  <c r="P19"/>
  <c r="K11"/>
  <c r="P30"/>
  <c r="L12"/>
  <c r="P42"/>
  <c r="P1329"/>
  <c r="P13"/>
  <c r="I10"/>
  <c r="P1327"/>
  <c r="N20"/>
  <c r="O20"/>
  <c r="O12"/>
  <c r="N12"/>
  <c r="O1329"/>
  <c r="N1329"/>
  <c r="N42"/>
  <c r="O42"/>
  <c r="O34"/>
  <c r="N34"/>
  <c r="N1336"/>
  <c r="O1336"/>
  <c r="O1331"/>
  <c r="N1331"/>
  <c r="N1328"/>
  <c r="O1328"/>
  <c r="N16"/>
  <c r="P1328"/>
  <c r="M14"/>
  <c r="S14" s="1"/>
  <c r="O13"/>
  <c r="N13"/>
  <c r="O19"/>
  <c r="N19"/>
  <c r="M18"/>
  <c r="O11"/>
  <c r="M1327"/>
  <c r="S1327" s="1"/>
  <c r="P11" l="1"/>
  <c r="N18"/>
  <c r="S18"/>
  <c r="R11"/>
  <c r="S11"/>
  <c r="P12"/>
  <c r="R12"/>
  <c r="S12"/>
  <c r="O14"/>
  <c r="N14"/>
  <c r="O1327"/>
  <c r="N1327"/>
  <c r="N11"/>
  <c r="M10"/>
  <c r="N10" s="1"/>
</calcChain>
</file>

<file path=xl/sharedStrings.xml><?xml version="1.0" encoding="utf-8"?>
<sst xmlns="http://schemas.openxmlformats.org/spreadsheetml/2006/main" count="6243" uniqueCount="1832">
  <si>
    <t>Сведения</t>
  </si>
  <si>
    <t xml:space="preserve">о расходах на реализацию государственной программы Саратовской области </t>
  </si>
  <si>
    <t>"Культура Саратовской области",</t>
  </si>
  <si>
    <t>№ п/п</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</si>
  <si>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</si>
  <si>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и ответственный сотрудник</t>
  </si>
  <si>
    <t>Срок начала реализации</t>
  </si>
  <si>
    <t>Срок окончания реализации (дата контрольного события)</t>
  </si>
  <si>
    <t>Источники финансового обеспечения</t>
  </si>
  <si>
    <t>Предусмотрено в государственной программе</t>
  </si>
  <si>
    <t>Утверждено в законе об областном бюджете на соответствующий год</t>
  </si>
  <si>
    <t>Выделены лимиты бюджетных обязательств за счет средств областного бюджета</t>
  </si>
  <si>
    <t xml:space="preserve">Исполнено
</t>
  </si>
  <si>
    <t xml:space="preserve">Процент исполнения. </t>
  </si>
  <si>
    <t xml:space="preserve">кассовое исполнение </t>
  </si>
  <si>
    <t>фактическое исполнение</t>
  </si>
  <si>
    <t>(гр.8 (фактическое исполнение)/гр.4)</t>
  </si>
  <si>
    <t>(гр.7 (кассовое исполнение)/гр.5)</t>
  </si>
  <si>
    <t>(гр.7 (кассовое исполнение)/гр.6)</t>
  </si>
  <si>
    <t xml:space="preserve">«Культура Саратовской области»     </t>
  </si>
  <si>
    <t>всего</t>
  </si>
  <si>
    <t xml:space="preserve">областной бюджет </t>
  </si>
  <si>
    <t xml:space="preserve">федеральный бюджет (прогнозно) </t>
  </si>
  <si>
    <t>местные бюджеты (прогнозно)</t>
  </si>
  <si>
    <t>внебюджетные источники  (прогнозно)</t>
  </si>
  <si>
    <t>в том числе по исполнителям</t>
  </si>
  <si>
    <t>Министерство культуры области</t>
  </si>
  <si>
    <t>Управление делами Правительства области</t>
  </si>
  <si>
    <t xml:space="preserve">Комитет по реализации инвестиционных проектов в строительстве области
</t>
  </si>
  <si>
    <t>Управление по охране объектов культурного наследия Правительства области</t>
  </si>
  <si>
    <t>Министерство внутренней политики и общественных отношений области</t>
  </si>
  <si>
    <t>1.</t>
  </si>
  <si>
    <t>Подпрограмма 1 «Музеи»</t>
  </si>
  <si>
    <t xml:space="preserve">местные бюджеты (прогнозно) </t>
  </si>
  <si>
    <t>1.1</t>
  </si>
  <si>
    <t>Основное мероприятие 1.1 «Оказание государственных услуг населению музеями»</t>
  </si>
  <si>
    <t xml:space="preserve">Министерство культуры области                            </t>
  </si>
  <si>
    <t xml:space="preserve">внебюджетные источники (прогнозно) </t>
  </si>
  <si>
    <t>1.2</t>
  </si>
  <si>
    <t>Основное мероприятие 1.2 «Обеспечение сохранности музейных предметов и музейных коллекций, находящихся в государственной собственности»</t>
  </si>
  <si>
    <t xml:space="preserve">Министерство культуры области                           </t>
  </si>
  <si>
    <t>1.2.1</t>
  </si>
  <si>
    <t>Контрольное событие 1.2.1 Реставрация музейных предметов из фондов музея и филиалов</t>
  </si>
  <si>
    <t>ГУК «Саратовский областной музей краеведения»</t>
  </si>
  <si>
    <t>1.2.2</t>
  </si>
  <si>
    <t>Контрольное событие 1.2.2 Этномологическое обследование помещений музея Л. Кассиля, биообработка фондохранилищ и экспозиционных залов</t>
  </si>
  <si>
    <t>ГУК «Государственный музей К.А. Федина»</t>
  </si>
  <si>
    <t>1.3.</t>
  </si>
  <si>
    <t>Основное мероприятие 1.3 «Обеспечение пополнения и комплектования фондов областных музеев новыми уникальными экспонатами»</t>
  </si>
  <si>
    <t xml:space="preserve">Министерство культуры области                             </t>
  </si>
  <si>
    <t>1.3.1.</t>
  </si>
  <si>
    <t>Контрольное событие 1.3.1 Приобретение уникальных и интересных предметов материальной и духовной культуры XIX-XXI веков, отсутствующих в собрании Саратовского областного музея краеведения</t>
  </si>
  <si>
    <t xml:space="preserve">ГУК «Саратовский областной музей краеведения»    </t>
  </si>
  <si>
    <t>1.3.2.</t>
  </si>
  <si>
    <t>Контрольное событие 1.3.2 Проведение археологических экспедиций в Балашовском и Романовском районах</t>
  </si>
  <si>
    <t xml:space="preserve">ГУК «Саратовский областной музей краеведения»     </t>
  </si>
  <si>
    <t>1.3.3.</t>
  </si>
  <si>
    <t>Контрольное событие 1.3.3  Комплектование фондов музея рукописно-документальными, изобразительными и фотографическими материалами, редкими книжными изданиями, отражающими литературный процесс XIX-XX вв., а также предметами быта и декоративно-прикладного искусства</t>
  </si>
  <si>
    <t xml:space="preserve">ГУК «Государственный музей К.А. Федина»             </t>
  </si>
  <si>
    <t>1.3.4.</t>
  </si>
  <si>
    <t>Контрольное событие 1.3.4 Приобретение предметов вооружения, снаряжения, обмундирования армий Российской Империи, СССР, РФ и иностранных государств, а также предметов нумизматики и фалеристики периода XIX - XXI веков</t>
  </si>
  <si>
    <t xml:space="preserve">ГАУК «Саратовский историко-патриотический комплекс «Музей боевой и трудовой славы»             </t>
  </si>
  <si>
    <t>1.4.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</si>
  <si>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</si>
  <si>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Министерство культуры области           </t>
  </si>
  <si>
    <t>1.4.1</t>
  </si>
  <si>
    <t>Контрольное событие 1.4.1 Экспонирование выставки "Встречи с прошлым" (к 130-летию К.А. Федина)</t>
  </si>
  <si>
    <t>областной бюджет</t>
  </si>
  <si>
    <t>1.4.2</t>
  </si>
  <si>
    <t xml:space="preserve">Контрольное событие 1.4.2 Экспонирование выставки "Метеорит на выходные" (по произведениям детского писателя-фантаста А. Червякова) </t>
  </si>
  <si>
    <t>1.4.3</t>
  </si>
  <si>
    <t>Контрольное событие 1.4.3 Экспонирование выставки  "Ох уж эти сказки" (литературная сказка XIX в.)</t>
  </si>
  <si>
    <t xml:space="preserve"> ГУК «Государственный музей К.А. Федина»                              </t>
  </si>
  <si>
    <t>1.4.4</t>
  </si>
  <si>
    <t xml:space="preserve">Контрольное событие 1.4.4 Экспонирование выставки  «Если б я был Гарри Поттером» </t>
  </si>
  <si>
    <t>1.4.5</t>
  </si>
  <si>
    <t>Контрольное событие 1.4.5 Экспонирование выставки в рамках проекта "Литературные музеи России"</t>
  </si>
  <si>
    <t>1.4.6</t>
  </si>
  <si>
    <t>Контрольное событие 1.4.6 Экспонирование выставки из фондов Государственного музея К.А. Федина</t>
  </si>
  <si>
    <t>1.4.7</t>
  </si>
  <si>
    <t>Контрольное событие 1.4.7  Экспонирование выставки в музее Л.А. Кассиля (филиале Государственного музея К.А. Федина)</t>
  </si>
  <si>
    <t>1.4.8</t>
  </si>
  <si>
    <t>Контрольное событие 1.4.8 Экспонирование выставки "Русские народные сказки"</t>
  </si>
  <si>
    <t>1.4.9</t>
  </si>
  <si>
    <t>Контрольное событие 1.4.9 Экспонирование выставки "Современные писатели детям"</t>
  </si>
  <si>
    <t>1.4.10</t>
  </si>
  <si>
    <t>Контрольное событие 1.4.10 Экспонирование выставок в Историческом парке "Моя история" из фондов ведущих музеев РФ</t>
  </si>
  <si>
    <t>ГАУК "Исторический парк "Моя история"</t>
  </si>
  <si>
    <t>1.4.11</t>
  </si>
  <si>
    <t>Контрольное событие 1.4.11 Экспонирование выставки "Фарватер в огне: Волжская военная флотилия в борьбе за Сталинград" совместно с ФГБУК "Государственный историко-мемориальный музей-заповедник "Сталинградская битва"</t>
  </si>
  <si>
    <t xml:space="preserve">ГАУК «Саратовский историко-патриотический комплекс «Музей боевой и трудовой славы»                    </t>
  </si>
  <si>
    <t>1.4.12</t>
  </si>
  <si>
    <t>Контрольное событие  1.4.12 Экспонирование выставок в Музее боевой и трудовой славы из фондов ведущих военно-исторических музеев РФ</t>
  </si>
  <si>
    <t>1.4.13</t>
  </si>
  <si>
    <t>Контрольное событие  1.4.13 Эскпонирование выставки, посвященной 350-летию Петра I, из фондов Саратовского областного музея краеведения</t>
  </si>
  <si>
    <t>1.4.14</t>
  </si>
  <si>
    <t xml:space="preserve">Контрольное событие  1.4.14 Экспонирование выставки "Хлебопашцы - соль земли Саратовской" </t>
  </si>
  <si>
    <t>1.4.15</t>
  </si>
  <si>
    <t>Контрольное событие  1.4.15 Создание раздела экспозиции "История заселения края" в Марксковском краеведческом музее</t>
  </si>
  <si>
    <t>1.4.16</t>
  </si>
  <si>
    <t>Контрольное событие  1.4.16 Экспонирование выставки "Петр Первый" из Государственного исторического музея (Москва). Первый этап.</t>
  </si>
  <si>
    <t>1.4.17</t>
  </si>
  <si>
    <t>Контрольное событие  1.4.17 Экспонирование выставки "Петр Первый" из Государственного исторического музея (Москва). Второй этап.</t>
  </si>
  <si>
    <t>1.4.18</t>
  </si>
  <si>
    <t>Контрольное событие  1.4.18 Экспонирование выставки в Саратовском областном музее краеведения из фондов ведущих музеев РФ</t>
  </si>
  <si>
    <t>1.4.19</t>
  </si>
  <si>
    <t>Контрольное событие  1.4.19 Экспонирование выставки в Саратовском областном музее краеведения из фондов ведущих музеев РФ</t>
  </si>
  <si>
    <t>1.4.20</t>
  </si>
  <si>
    <t>Контрольное событие 1.4.20 Создание выставок в филиале ГУК "Саратовский областной музей краеведения"</t>
  </si>
  <si>
    <t>1.4.21</t>
  </si>
  <si>
    <t>Контрольное событие 1.4.21 Экспонирование выставки "С лейкой и блокнотом" (материалы из фонда ФГБУК "Государственный историко-мемориальный музей-заповедник "Сталинградская битва")</t>
  </si>
  <si>
    <t>1.4.22</t>
  </si>
  <si>
    <t>Контрольное событие 1.4.22 Экспонирование выставок в Саратовском областном музее краеведения из фондов ведущих музеев РФ</t>
  </si>
  <si>
    <t>1.4.23</t>
  </si>
  <si>
    <t>Контрольное событие 1.4.23 Экспонирование выставки "Сокол, Орлан и другие птицы. Истории космической одежды" (из фондов ГБУК г. Москвы "Мемориальный музей космонавтики")</t>
  </si>
  <si>
    <t>1.4.24</t>
  </si>
  <si>
    <t>Контрольное событие 1.4.24 Экспонирование выставки "Наградное и подарочное оружие" (из фондов ФГБУ "Центральный музей Вооруженных сил РФ" Минобороны России)</t>
  </si>
  <si>
    <t>1.4.25</t>
  </si>
  <si>
    <t>Контрольное событие 1.4.25 Экспонирование выставки "Реликвии и шедевры" (из фондов ГБУК "Государственный исторический музей")</t>
  </si>
  <si>
    <t>1.4.26</t>
  </si>
  <si>
    <t>Контрольное событие 1.4.26 Создание выставки "Аркадакский район в годы Великой Отечественной войны"в филиале ГУК "Саратовский областной музей краеведения"</t>
  </si>
  <si>
    <t>1.4.27</t>
  </si>
  <si>
    <t>Контрольное событие 1.4.27 Создание выставок в филиале ГУК "Саратовский областной музей краеведения"</t>
  </si>
  <si>
    <t>1.4.28</t>
  </si>
  <si>
    <t xml:space="preserve">Контрольное событие 1.4.28 Экспонирование выставки "Наши на киноэкранах" из фондов ФГБУК "Государственный центральный музей кино" </t>
  </si>
  <si>
    <t>1.5</t>
  </si>
  <si>
    <t>Основное мероприятие 1.5 «Организация и проведение мероприятий по популяризации музейного дела»</t>
  </si>
  <si>
    <t>1.5.1.</t>
  </si>
  <si>
    <t xml:space="preserve">Контрольное событие 1.5.1  Проведение Фединских чтений </t>
  </si>
  <si>
    <t xml:space="preserve"> ГУК «Государственный музей К.А. Федина»             </t>
  </si>
  <si>
    <t>1.5.2.</t>
  </si>
  <si>
    <t>Контрольное событие 1.5.2  Проведение Кассилевских чтений</t>
  </si>
  <si>
    <t>1.5.3.</t>
  </si>
  <si>
    <t>Контрольное событие 1.5.3  Проведение конференции к 100-летию романа К.А. Федина "Города и годы"</t>
  </si>
  <si>
    <t>1.5.4.</t>
  </si>
  <si>
    <t>Контрольное событие 1.5.4 Издание каталога  коллекции самоваров</t>
  </si>
  <si>
    <t xml:space="preserve">ГУК «Саратовский областной музей краеведения»        </t>
  </si>
  <si>
    <t>1.5.5.</t>
  </si>
  <si>
    <t>Контрольное событие 1.5.5. Издание каталога коллекции культового медного художественного литья</t>
  </si>
  <si>
    <t>1.5.6.</t>
  </si>
  <si>
    <t>Контрольное событие 1.5.6. Издание каталога по коллекции Музея голода</t>
  </si>
  <si>
    <t xml:space="preserve">ГУК «Саратовский областной музей краеведения» </t>
  </si>
  <si>
    <t>1.5.7.</t>
  </si>
  <si>
    <t>Контрольное событие 1.5.7. Ппроведение археологических раскопок на Увекском городище с целью дальнейшего представления материалов на выставках и фестивале</t>
  </si>
  <si>
    <t>1.5.8.</t>
  </si>
  <si>
    <t>Контрольное событие 1.5.8. Издание сборника материалов конференции "Актуальные вопросы российской истории и музееведения"</t>
  </si>
  <si>
    <t>1.5.9.</t>
  </si>
  <si>
    <t>Контрольное событие 1.5.9. Проведение художественных выставок совместно с Саратовским региональным отделением союза художников России</t>
  </si>
  <si>
    <t>1.5.10.</t>
  </si>
  <si>
    <t>Контрольное событие 1.5.10. Поддержка социально ориентированных некоммерческих организаций в области культуры</t>
  </si>
  <si>
    <t xml:space="preserve">некоммерческие организации </t>
  </si>
  <si>
    <t>2.</t>
  </si>
  <si>
    <t>Подпрограмма 2 «Театры»</t>
  </si>
  <si>
    <t>Министерство культуры области, органы местного самоуправления (по согласованию)</t>
  </si>
  <si>
    <t>2.1.</t>
  </si>
  <si>
    <t>Основное мероприятие 2.1  «Оказание государственных услуг населению театрами»</t>
  </si>
  <si>
    <t>2.2.</t>
  </si>
  <si>
    <t>Основное мероприятие 2.2.  «Создание новых спектаклей в областных театрах»</t>
  </si>
  <si>
    <t>2.2.1.</t>
  </si>
  <si>
    <t>Контрольное событие 2.2.1 Постановка оперы А Петрова «Петр 1»</t>
  </si>
  <si>
    <t xml:space="preserve">ГАУК «Саратовский академический театр оперы и балета»                                                                  </t>
  </si>
  <si>
    <t>2.2.2</t>
  </si>
  <si>
    <t>Контрольное событие 2.2.2.Постановка спектакля Б.Фрила «Танцы на празднике урожая»</t>
  </si>
  <si>
    <t>ГАУК "Саратовский государственный академический театр драмы имени И.А.Слонова"</t>
  </si>
  <si>
    <t>2.2.3</t>
  </si>
  <si>
    <t xml:space="preserve">Контрольное событие 2.2.3 Постановка оперетты Ф.Легара «Джудитта»                                                                        </t>
  </si>
  <si>
    <t xml:space="preserve">  ГАУК "Саратовский академический театр оперы и балета"</t>
  </si>
  <si>
    <t>2.2.4</t>
  </si>
  <si>
    <t>Контрольное событие 2.2.4  Постановка спектакля Л.Н.Толстого «Зараженное семейство»</t>
  </si>
  <si>
    <t>2.2.5</t>
  </si>
  <si>
    <t>Контрольное событие 2.2.5  Постановка оперы В.Шебалина «Укрощение строптивой</t>
  </si>
  <si>
    <t>2.2.6</t>
  </si>
  <si>
    <t>Контрольное событие 2.2.6  Постановка спектакля  Г.Горин "Мюнхгаузен"</t>
  </si>
  <si>
    <t>2.2.7</t>
  </si>
  <si>
    <t xml:space="preserve">Контрольное событие 2.2.7 Постановка спектакля А.Островский "Свои люди - сочтемся"                </t>
  </si>
  <si>
    <t>ГАУК "Драматический театр города Вольска"</t>
  </si>
  <si>
    <t>2.2.8</t>
  </si>
  <si>
    <t>Контрольное событие 2.2.8 Постановка балета С. Прокофьев "Любовь к трем апельсинам"</t>
  </si>
  <si>
    <t>2.2.9</t>
  </si>
  <si>
    <t>Контрольное событие 2.2.9 Постановка балета Р.Глиэр "Медный всадник"</t>
  </si>
  <si>
    <t>2.2.10</t>
  </si>
  <si>
    <t>Контрольное событие 2.2.10  Постановка спектакля А.Милн "Ариадна или бизнес, прежде всего"</t>
  </si>
  <si>
    <t>2.2.11</t>
  </si>
  <si>
    <t>Контрольное событие 2.2.11  Постановка спектакля Ю.Олеша "Заговор чувств"</t>
  </si>
  <si>
    <t>2.2.12</t>
  </si>
  <si>
    <t xml:space="preserve">Контрольное событие 2.2.12 Постановка спектакля  (Губернатоская елка)       </t>
  </si>
  <si>
    <t xml:space="preserve">ГАУК «Саратовский академический театр юного зрителя им.Ю.П.Киселева </t>
  </si>
  <si>
    <t>2.2.13</t>
  </si>
  <si>
    <t>Контрольное событие 2.2.13  Постановка спектакля А.Островский "Гроза"</t>
  </si>
  <si>
    <t>2.2.14</t>
  </si>
  <si>
    <t xml:space="preserve">Контрольное событие 2.2.14  Постановка оперы Г.Гендель "Юлий Цезарь"                                     </t>
  </si>
  <si>
    <t>2.2.15</t>
  </si>
  <si>
    <t>Контрольное событие 2.2.15  Постановка спектакля  по произведениям А.Островского</t>
  </si>
  <si>
    <t>2.2.16</t>
  </si>
  <si>
    <t>Контрольное событие 2.2.16 Постановка новогоднего спектакля для детей (Губернаторская елка)</t>
  </si>
  <si>
    <t>2.2.17</t>
  </si>
  <si>
    <t>Контрольное событие 2.2.17 Постановка спектакля Спектакль по рассказам М.Горького</t>
  </si>
  <si>
    <t>2.3</t>
  </si>
  <si>
    <t>Основное мероприятие 2.3 «Осуществление областными театрами фестивальной деятельности»</t>
  </si>
  <si>
    <t>2.3.1</t>
  </si>
  <si>
    <t>Контрольное событие 2.3.1                                     V Всероссийский фестиваль имени О.Янковского</t>
  </si>
  <si>
    <t>ГАУК «Саратовский государственный  академический театр драмы имени И.А.Слонова"</t>
  </si>
  <si>
    <t>2.3.2</t>
  </si>
  <si>
    <t>Контрольное событие 2.3.2 XI областной фестиваль "Золотой Арлекин"</t>
  </si>
  <si>
    <t>ГАУК «Саратовский   академический театр юного зрителя им.Ю.П.Киселева"</t>
  </si>
  <si>
    <t>2.3.3</t>
  </si>
  <si>
    <t>Контрольное событие 2.3.3.XXXV Собиновский музыкальный фестиваль</t>
  </si>
  <si>
    <t xml:space="preserve">ГАУК «Саратовский академический театр оперы и балета»                                                        </t>
  </si>
  <si>
    <t>2.3.4</t>
  </si>
  <si>
    <t>Контрольное событие 2.3.4.                                       Всероссийский фестиваль новогодних театральных практик "#СНЕГ"</t>
  </si>
  <si>
    <t>ГАУК СО "Драматический театр города Вольска"</t>
  </si>
  <si>
    <t>2.3.5</t>
  </si>
  <si>
    <t xml:space="preserve">Контрольное событие 2.3.5                                         VI Всероссийский фестиваль "Театральное Прихоперье"             </t>
  </si>
  <si>
    <t>ГАУК  "Саратовский академический театр юного зрителя им.Ю.П.Киселева"</t>
  </si>
  <si>
    <t>2.3.6</t>
  </si>
  <si>
    <t xml:space="preserve">Контрольное событие 2.3.6                    Проведение культурно - образоватеььного проекта- фестиваля "Уроки Табакова" </t>
  </si>
  <si>
    <t>2.3.7</t>
  </si>
  <si>
    <t>Контрольное событие 2.3.7.XXXVI Собиновский музыкальный фестиваль</t>
  </si>
  <si>
    <t>2.3.8</t>
  </si>
  <si>
    <t xml:space="preserve">Контрольное событие 2.3.8                                  Всероссийский фестиваль "Шекспир на Волге"              </t>
  </si>
  <si>
    <t>2.3.9</t>
  </si>
  <si>
    <t xml:space="preserve">Контрольное событие 2.3.9                                   VI Всероссийский фестиваль имени О.Янковского   </t>
  </si>
  <si>
    <t>2.3.10</t>
  </si>
  <si>
    <t xml:space="preserve">Контрольное событие 2.3.10     XII  областной фестиваль "Золотой Арлекин"                               </t>
  </si>
  <si>
    <t>2.3.11</t>
  </si>
  <si>
    <t xml:space="preserve">Контрольное событие 2.3.11                                XXXVII Собиновский музыкальный фестиваль </t>
  </si>
  <si>
    <t>ГАУК "Саратовский академический театр оперы и балета"</t>
  </si>
  <si>
    <t>2.3.12</t>
  </si>
  <si>
    <t>Контрольное событие 2.3.12                       Всероссийский фестиваль новогодних театральных практик "СНЕГ"</t>
  </si>
  <si>
    <t>местные бюджеты</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</si>
  <si>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</si>
  <si>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</si>
  <si>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</si>
  <si>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Контрольное событие 2.4.1  Театрально-концертное обслуживание населения муниципальных районов области</t>
  </si>
  <si>
    <t>2.4.2</t>
  </si>
  <si>
    <t>Контрольное событие 2.4.2  Театрально-концертное обслуживание населения муниципальных районов области</t>
  </si>
  <si>
    <t>2.4.3</t>
  </si>
  <si>
    <t>Контрольное событие 2.4.3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</si>
  <si>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</si>
  <si>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2.4.4</t>
  </si>
  <si>
    <t>Контрольное событие 2.4.4  Театрально-концертное обслуживание населения муниципальных районов области</t>
  </si>
  <si>
    <t>ГАУК «Саратовский театр кукол «Теремок»</t>
  </si>
  <si>
    <t>2.4.5</t>
  </si>
  <si>
    <t>Контрольное событие 2.4.5  Театрально-концертное обслуживание населения муниципальных районов области</t>
  </si>
  <si>
    <t xml:space="preserve">ГАУК «Саратовский театр оперетты»                                                        </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</si>
  <si>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</si>
  <si>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</si>
  <si>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</si>
  <si>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</si>
  <si>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 xml:space="preserve">Контрольное событие 2.4.7 Гастроли в г.Пензе на сцене Пензенского областного драматического театра им.А.В.Луначарского </t>
  </si>
  <si>
    <t>2.4.8</t>
  </si>
  <si>
    <t xml:space="preserve"> Контрольное событие 2.4.8. Гастроли в Ульяновске на сцене областного драматического театра им.И.А.Гончарова</t>
  </si>
  <si>
    <t>внебюджетные источники (прогнозно)</t>
  </si>
  <si>
    <t>2.4.9</t>
  </si>
  <si>
    <t>Контрольное событие 2.4.9 Гастроли в Саранске на сцене государственного музыкального театра имени И.М.Яушева</t>
  </si>
  <si>
    <t>Контрольное событие 2.4.10  Гастроли в Ульяновске</t>
  </si>
  <si>
    <t>2.4.10</t>
  </si>
  <si>
    <t>Контрольное событие 2.4. 11 Гастроли в Волгограде</t>
  </si>
  <si>
    <t>2.4.11</t>
  </si>
  <si>
    <t>Контрольное событие 2.4.12 Обменные гастроли c Краснодарским академическим театром имени М.Горького</t>
  </si>
  <si>
    <t>2.4.12</t>
  </si>
  <si>
    <t>Контрольное событие 2.4. 13  Гастроли в Самаре</t>
  </si>
  <si>
    <t>2.4.13</t>
  </si>
  <si>
    <t>Контрольное событие 2.4. 14  Гастроли в Ярославле</t>
  </si>
  <si>
    <t>2.4.14</t>
  </si>
  <si>
    <t>Контрольно событие 2.4.15 Обменные гастроли с Иркутским академическим драматическим театром им.Н.П.Охлопкова</t>
  </si>
  <si>
    <t>2.5.</t>
  </si>
  <si>
    <t>Основное мероприятие 2.5 «Организация и проведение мероприятий по популяризации театрального дела»</t>
  </si>
  <si>
    <t xml:space="preserve">Министерство культуры области                         </t>
  </si>
  <si>
    <t>2.5.1.</t>
  </si>
  <si>
    <t xml:space="preserve">Контрольное событие 2.5.1.         Проведение  гастролей Московского академического театра имени Вл.Маяковского </t>
  </si>
  <si>
    <t>2.5.2</t>
  </si>
  <si>
    <t>Контрольное событие 2.5.2 .                                   Проект "Перспектива. Молодые артисты российских театров на Саратовской сцене"</t>
  </si>
  <si>
    <t>2.5.3.</t>
  </si>
  <si>
    <t>Контрольное событие 2.5.3.                                   Проект "Перспектива. Молодые артисты российских театров на Саратовской сцене"</t>
  </si>
  <si>
    <t>2.5.4.</t>
  </si>
  <si>
    <t xml:space="preserve">Контрольное событие 2.5.4. Контрольное событие 2.5.2 .Пропаганда  искусства балета.. Проект "Звезды мирового балета в Саратове"                  </t>
  </si>
  <si>
    <t>2.5.4</t>
  </si>
  <si>
    <t>Контрольное событие 2.5.4. Поддержка социально ориентированных некоммерческих организаций в области культуры</t>
  </si>
  <si>
    <t>некоммерческие организации</t>
  </si>
  <si>
    <t>2.6.</t>
  </si>
  <si>
    <t>Основное мероприятие 2.6 «Поддержка театров малых городов»</t>
  </si>
  <si>
    <t>местные бюджеты )прогнозно)</t>
  </si>
  <si>
    <t>2.6.1</t>
  </si>
  <si>
    <t>Контрольное событие 2.6.1. Поддержка творческой деятельности и укрепление материально-технической базы театра</t>
  </si>
  <si>
    <t>ГАУК «Саратовский театр оперетты»</t>
  </si>
  <si>
    <t>местные бюджеты (прогноз)</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</si>
  <si>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</si>
  <si>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</si>
  <si>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</si>
  <si>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</si>
  <si>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</si>
  <si>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министерство культуры области, органы местного самоуправления (по согласованию)</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</si>
  <si>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</si>
  <si>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</si>
  <si>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</si>
  <si>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</si>
  <si>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</si>
  <si>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</si>
  <si>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</si>
  <si>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</si>
  <si>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</si>
  <si>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ГАУК «Саратовская областная филармония им.А.Шнитке"</t>
  </si>
  <si>
    <t>2.7.4</t>
  </si>
  <si>
    <t>Контрольное событие 2.7.4 Поддержка творческой деятельности и техническое оснащение театра</t>
  </si>
  <si>
    <t>3.</t>
  </si>
  <si>
    <t>Подпрограмма 3. «Концертные организации»</t>
  </si>
  <si>
    <t>3.1.</t>
  </si>
  <si>
    <t>Основное мероприятие 3.1 Оказание государственных услуг населению концертными организациями и коллективами</t>
  </si>
  <si>
    <t>3.2.</t>
  </si>
  <si>
    <t>3.2.1</t>
  </si>
  <si>
    <t>Контрольное событие 3.2.1.   Концертная программа, посвященная 350-летию Петра 1 "Русская музыка петровского времени"</t>
  </si>
  <si>
    <t xml:space="preserve">ГАУК «Саратовская областная филармония им.А.Шнитке»                       </t>
  </si>
  <si>
    <t>3.2.2</t>
  </si>
  <si>
    <t>Контрольное событие   3.2.2. Концертная программа  "Партитуры XX века" (к 90-летию Р.Щедрина)"</t>
  </si>
  <si>
    <t xml:space="preserve">ГАУК "Саратовская областная филармония им.А.Шнитке" " </t>
  </si>
  <si>
    <t>3.2.3</t>
  </si>
  <si>
    <t>Контрольное событие 3.2.3 Концертная программа "Солнечный круг"</t>
  </si>
  <si>
    <t xml:space="preserve">ГАУК "Саратовская областная концертная организация "Поволжье" </t>
  </si>
  <si>
    <t>3.2.4</t>
  </si>
  <si>
    <t>Контрольное событие 3.2.4 Концертная программа,  посвященная 150-летию С.В.Рахманинова</t>
  </si>
  <si>
    <t xml:space="preserve">ГАУК «Саратовская областная филармония им.А.Шнитке </t>
  </si>
  <si>
    <t>3.2.5</t>
  </si>
  <si>
    <t>Контрольное событие 3.2.5. Концертная программа "И снова вместе"</t>
  </si>
  <si>
    <t>3.2.6</t>
  </si>
  <si>
    <t>Контрольное событие 3.2.6. Концертная программа к 220-летию М.И.Глинки</t>
  </si>
  <si>
    <t xml:space="preserve">ГАУК  «Саратовская областная филармония им.А.Шнитке»                                      </t>
  </si>
  <si>
    <t>3.2.7</t>
  </si>
  <si>
    <t>Контрольное событие 3.2.7. Концертная программа "Романса трепетные звуки"</t>
  </si>
  <si>
    <t>3.3</t>
  </si>
  <si>
    <t xml:space="preserve">Министерство культуры </t>
  </si>
  <si>
    <t>3.3.1</t>
  </si>
  <si>
    <t xml:space="preserve">Контрольное событие 3.3.1                                   XVI Фестиваль им.Г.Г.Нейгауза </t>
  </si>
  <si>
    <t xml:space="preserve">ГАУК «Саратовская областная филармония им.А.Шнитке»     </t>
  </si>
  <si>
    <t>3.3.2</t>
  </si>
  <si>
    <r>
      <t>К</t>
    </r>
    <r>
      <rPr>
        <sz val="11"/>
        <rFont val="Times New Roman"/>
        <family val="1"/>
        <charset val="204"/>
      </rPr>
      <t xml:space="preserve">онтрольное событие 3.3.2  Фестиваль "Играем музыку сердец"                                                   </t>
    </r>
  </si>
  <si>
    <t>3.3.3</t>
  </si>
  <si>
    <t>Контрольное событие 3.3.3                                      Фестиваль "Шнитке и современники"</t>
  </si>
  <si>
    <t>ГАУК "Саратовская областная филармония им.А.Шнитке</t>
  </si>
  <si>
    <t>3.3.4</t>
  </si>
  <si>
    <t xml:space="preserve">Контрольное событие 3.3.4  VII фестиваль "Приношение Кнушевицкому"         </t>
  </si>
  <si>
    <t>3.3.5</t>
  </si>
  <si>
    <t>Контрольное мероприятие 3.3.5                             XVII Фестиваль им.Г.Г.Нейгауза</t>
  </si>
  <si>
    <t>3.3.6</t>
  </si>
  <si>
    <t>Контрольное мероприятие 3.3.6             Фестиваль симфонической и камерной музыки к 90-летию со дня рождения А.Шнитке</t>
  </si>
  <si>
    <t>3.3.7</t>
  </si>
  <si>
    <t>Контрольное событие 3.3.7 VII  межрегиональный песенный фестиаль "Хоперский вальс"</t>
  </si>
  <si>
    <t>3.4.</t>
  </si>
  <si>
    <t>3.4.1</t>
  </si>
  <si>
    <t>Контрольное мероприятие 3.4.1 Концертное обслуживание населения муниципальных районов области</t>
  </si>
  <si>
    <t>3.4.2</t>
  </si>
  <si>
    <t>Контрольное мероприятие 3.4.2 Концертное обслуживание населения муниципальных районов области</t>
  </si>
  <si>
    <t>3.5.</t>
  </si>
  <si>
    <t xml:space="preserve">Министерство культуры области </t>
  </si>
  <si>
    <t>3.5.1.</t>
  </si>
  <si>
    <t>Контрольное событие 3.5.1                                             К 85-летию Саратовской областной филармонии им.А.Шнитке                                           Выступление академического симфонического оркестра в Москве</t>
  </si>
  <si>
    <t>3.5.2</t>
  </si>
  <si>
    <t>Контрольное событие 3.5.2  Гастроли оркестра духовых инструментов "Волга - Бэнд" по Приволжскому федеральному округу</t>
  </si>
  <si>
    <t>3.5.3</t>
  </si>
  <si>
    <t xml:space="preserve">Контрольное событие 3.5.3 Пропаганда народного творчества. Фольклорный праздник "Хоровод собирает друзей" </t>
  </si>
  <si>
    <t>ГАУК "Саратовская областная концертная организация "Поволжье"</t>
  </si>
  <si>
    <t>3.5.4</t>
  </si>
  <si>
    <t>Контрольное событие 3.5.4 Поддержка социально ориентированных некоммерческих организаций в области культуры</t>
  </si>
  <si>
    <t>4.</t>
  </si>
  <si>
    <t>Подпрограмма 4 «Библиотеки»</t>
  </si>
  <si>
    <t>4.1.</t>
  </si>
  <si>
    <t xml:space="preserve">Основное мероприятие 4.1 «Оказание государственных услуг населению библиотеками»
</t>
  </si>
  <si>
    <t>4.2.</t>
  </si>
  <si>
    <t xml:space="preserve">Основное мероприятие 4.2 «Комплектование фондов библиотек области» </t>
  </si>
  <si>
    <t xml:space="preserve">Министерство культуры области, органы местного самоуправления (по согласованию)                             </t>
  </si>
  <si>
    <t>4.2.1.</t>
  </si>
  <si>
    <t>Контрольное событие 4.2.1. 
Комплектование фондов изданиями для детей и подростков на традиционных и нетрадиционных носителях»</t>
  </si>
  <si>
    <t>ГУК «Областная библиотека для детей и юношества им. А.С. Пушкина»</t>
  </si>
  <si>
    <t>4.2.2.</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</si>
  <si>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</si>
  <si>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ГУК «Областная специальная библиотека для слепых»</t>
  </si>
  <si>
    <t>4.2.3.</t>
  </si>
  <si>
    <t>Контрольное событие 4.2.3 Комплектование ГУК «Областная универсальная научная библиотека» изданиями на традиционных и нетрадиционных носителях</t>
  </si>
  <si>
    <t>ГУК «Областная универсальная научная библиотека»</t>
  </si>
  <si>
    <t>4.2.4.</t>
  </si>
  <si>
    <t xml:space="preserve">Контрольное событие 4.2.4.  Комплектование книжных фондов государственных общедоступных библиотек </t>
  </si>
  <si>
    <t>ГУК «Областная библиотека для детей и юношества им. А.С. Пушкина»; 
ГУК «Областная универсальная научная библиотека»;
ГУК «Областная специальная библиотека для слепых»</t>
  </si>
  <si>
    <t>4.2.5.</t>
  </si>
  <si>
    <t xml:space="preserve">Контрольное событие 4.2.5.  Комплектование книжных фондов муниципальных общедоступных библиотек </t>
  </si>
  <si>
    <t>4.3.</t>
  </si>
  <si>
    <t xml:space="preserve">Основное мероприятие 4.3 «Организация и проведение мероприятий, направленных на популяризацию чтения и библиотечного дела» </t>
  </si>
  <si>
    <t>4.3.1.</t>
  </si>
  <si>
    <t xml:space="preserve">Контрольное событие 4.3.1 Реализация мероприятий комплексной прогарммы "Страна читающего детства" (к 105-летию ОБДЮ им. А.С. Пушкина)
</t>
  </si>
  <si>
    <t>ГУК «Областная библиотека для детей и юношества им.А.С.Пушкина»</t>
  </si>
  <si>
    <t>4.3.2.</t>
  </si>
  <si>
    <t xml:space="preserve">Контрольное событие 4.3.2 Реализация мероприятий комплексной программы "Сохраним читающее детство"
</t>
  </si>
  <si>
    <t>4.3.3.</t>
  </si>
  <si>
    <t>Контрольное событие 4.3.3 
Межрегиональный фестиваль "С книгой мир добрей и ярче"</t>
  </si>
  <si>
    <t>4.3.4.</t>
  </si>
  <si>
    <t>Контрольное событие 4.3.4 Реализация мероприятий комплексной программы «Год детского чтения в Саратовской области»</t>
  </si>
  <si>
    <t>4.3.5.</t>
  </si>
  <si>
    <t>Контрольное событие 4.3.5  Областной творческий конкурс  "Интеллектуальный марафон "Отечество мое, мой карй, моя Россия"</t>
  </si>
  <si>
    <t>4.3.6.</t>
  </si>
  <si>
    <t>Контрольное событие 4.3.6 Областной творческий конкурс "С чего начинается Родина"</t>
  </si>
  <si>
    <t>4.3.7.</t>
  </si>
  <si>
    <t>Контрольное событие 4.3.7 Проект "Зримый Саратов"</t>
  </si>
  <si>
    <t>4.3.8.</t>
  </si>
  <si>
    <t xml:space="preserve">Контрольное событие 4.3.8 Областной фестиваль "Недаром помнит вся Россия про день Бородина!" к 210 -летию Бородинского сражения в Отечественной войне 1812 года и 185-летию стихотворения М.Ю. Лермонтова "Бородино" </t>
  </si>
  <si>
    <t>4.3.9.</t>
  </si>
  <si>
    <t xml:space="preserve">Контрольное событие 4.3.9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</si>
  <si>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4.3.10.</t>
  </si>
  <si>
    <t xml:space="preserve">Контрольное событие 4.3.10
Областной фестиваль среди людей с нарушением зрения «Книга в радость» </t>
  </si>
  <si>
    <t>4.3.11.</t>
  </si>
  <si>
    <t xml:space="preserve">Контрольное событие 4.3.11 Областной фестиваль творчества инвалидов по зрению "И продолжает жить в потомках вечный Пушкин", посвященный 225-летию со дня рождения А.С. Пушкина
</t>
  </si>
  <si>
    <t>4.3.12.</t>
  </si>
  <si>
    <t>Контрольное событие 4.3.12. Проект «Большое чтение в Саратовской области – 25-я весенняя сессия проекта «Эпоха славных дел» (к 350-летию cо дня рождения Петра I)</t>
  </si>
  <si>
    <t>ГУК "Областная универсальная научная библиотека"</t>
  </si>
  <si>
    <t>4.3.13.</t>
  </si>
  <si>
    <t>Контрольное событие 4.3.13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</si>
  <si>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4.3.14</t>
  </si>
  <si>
    <t>Контрольное событие 4.3.14 Областной творческий конкурс «Интеллектуальный марафон «В краю моем история России»</t>
  </si>
  <si>
    <t>4.3.15</t>
  </si>
  <si>
    <t xml:space="preserve">Контрольное событие 4.3.15. Проведение Литературных вечеров совместно с региональным отделением "Союз писателей России" </t>
  </si>
  <si>
    <t>4.3.16</t>
  </si>
  <si>
    <t xml:space="preserve">Контрольное событие 4.3.16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</si>
  <si>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4.3.17</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</si>
  <si>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</si>
  <si>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</si>
  <si>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 xml:space="preserve">Контрольное событие 4.3.18. Проведение Литературных вечеров совместно с региональным отделением "Союз писателей России" </t>
  </si>
  <si>
    <t>федеральный бюджет (прогнозно)</t>
  </si>
  <si>
    <t>4.3.19.</t>
  </si>
  <si>
    <t>Контрольное событие 4.3.19 Областной творческий конкурс "С чего начинается Родина"</t>
  </si>
  <si>
    <t>4.3.20.</t>
  </si>
  <si>
    <t>Контрольное событие 4.3.20 Научно-практическая конференция "Саратовская областная универсальная научная библиотека - интеллектульный и культурный потенциал региона"</t>
  </si>
  <si>
    <t>4.3.21.</t>
  </si>
  <si>
    <t>Контрольное событие 4.3.21 Краеведческие чтения</t>
  </si>
  <si>
    <t>4.3.22.</t>
  </si>
  <si>
    <t>Контрольное событие 4.3.22 Научно-практическая конференция "Библиотека в мире инновационных технологий: автоматизация, ресурсы, сервисы и инновации"</t>
  </si>
  <si>
    <t xml:space="preserve"> 4.4.</t>
  </si>
  <si>
    <t>Основное мероприятие 4.4  «Организация и проведение мероприятий по сохранности библиотечных фондов государственных библиотек области»</t>
  </si>
  <si>
    <t>2022</t>
  </si>
  <si>
    <t>2024</t>
  </si>
  <si>
    <t>4.4.1.</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</si>
  <si>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</si>
  <si>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</si>
  <si>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Контрольное событие 4.4.2
Реставрация документального фонда библиотеки</t>
  </si>
  <si>
    <t xml:space="preserve">всего </t>
  </si>
  <si>
    <t xml:space="preserve"> 4.4.3.</t>
  </si>
  <si>
    <t xml:space="preserve">Контрольное событие 4.4.3. Репродуцирование изданий на специальные носители для слепых и  слабовидящих
</t>
  </si>
  <si>
    <t>4.4.4.</t>
  </si>
  <si>
    <t xml:space="preserve">Контрольное событие 4.4.4 Проведение оцифровки изданий
</t>
  </si>
  <si>
    <t>4.5.</t>
  </si>
  <si>
    <t xml:space="preserve">Основное мероприятие 4.5 «Подключение к интернету общедоступных библиотек области»
</t>
  </si>
  <si>
    <t>5.</t>
  </si>
  <si>
    <t>Подпрограмма 5 «Система образования в сфере культуры»</t>
  </si>
  <si>
    <t>5.1</t>
  </si>
  <si>
    <t xml:space="preserve">Основное мероприятие 5.1 Оказание государственных услуг населению областными образовательными организациями в сфере культуры
</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</si>
  <si>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</si>
  <si>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</si>
  <si>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</si>
  <si>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</si>
  <si>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</si>
  <si>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</si>
  <si>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5.5.</t>
  </si>
  <si>
    <t>Основное мероприятие 5.5 «Обеспечение социальных гарантий участников образовательного процесса областных образовательных организаций»</t>
  </si>
  <si>
    <t>6.</t>
  </si>
  <si>
    <t>Подпрограмма 6 «Культурно-досуговые учреждения»</t>
  </si>
  <si>
    <t>6.1.</t>
  </si>
  <si>
    <t>Основное мероприятие 6.1 Оказание государственных услуг населению культурно-досуговыми учреждениями</t>
  </si>
  <si>
    <t>6.2.</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</si>
  <si>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</si>
  <si>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6.2.1.</t>
  </si>
  <si>
    <t>Контрольное событие 6.2.1 Проведение областного фестиваля патриотической песни «Победы негасимый свет»</t>
  </si>
  <si>
    <t>ГАУК СО  «Дворец культуры «Россия»</t>
  </si>
  <si>
    <t>6.2.2.</t>
  </si>
  <si>
    <t>Контрольное событие 6.2.2 Проведение традиционного фестиваля  танца всех стилей и направлений «Ритмы нового века»</t>
  </si>
  <si>
    <t>6.2.3.</t>
  </si>
  <si>
    <t>Контрольное событие 6.2.3 Проведение фольклорного праздника «Казачьи забавы»</t>
  </si>
  <si>
    <t xml:space="preserve">ГАУК «Саратовский областной Дом работников искусств» </t>
  </si>
  <si>
    <t>6.2.4.</t>
  </si>
  <si>
    <t>Контрольное событие 6.2.4. Проведение Всероссийского фестиваля-конкурса исполнителей народной песни им.Л.А.Руслановой</t>
  </si>
  <si>
    <t>ГАУК «Саратовский областной центр народного творчества имени Л.А. Руслановой»</t>
  </si>
  <si>
    <t>6.2.5.</t>
  </si>
  <si>
    <t>Контрольное событие 6.2.5   Проведение областного конкурса исполнителей народной песни им.Л.А.Руслановой</t>
  </si>
  <si>
    <t>6.2.6.</t>
  </si>
  <si>
    <t>Контрольное событие 6.2.6  Проведение III Областного Парада достижений народного творчества «Огней так много золотых»</t>
  </si>
  <si>
    <t>6.2.7.</t>
  </si>
  <si>
    <t xml:space="preserve">Контрольное событие 6.2.7. Инклюзивный творческий фестиваль «Культура без границ»
</t>
  </si>
  <si>
    <t>6.2.8.</t>
  </si>
  <si>
    <t>Контрольное событие 6.2.8.  Проведение фестиваля юных дарований «Звезды завтрашнего дня»</t>
  </si>
  <si>
    <t>6.2.9.</t>
  </si>
  <si>
    <t xml:space="preserve">Контрольное событие 6.2.9.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</si>
  <si>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ГАУК «Саратовский областной Дом работников искусств»</t>
  </si>
  <si>
    <t>6.2.10</t>
  </si>
  <si>
    <t xml:space="preserve">Контрольное событие 6.2.10. Проведение Межрегионального фестиваль творчества "Хвалынские этюды К.П. Петрова-Водкина"
</t>
  </si>
  <si>
    <t xml:space="preserve">ГАУК " Саратовский областной Дом работников искусств" </t>
  </si>
  <si>
    <t>6.2.11</t>
  </si>
  <si>
    <t xml:space="preserve">Контрольное событие 6.2.11.  Проведение Международной конференции "Искусство и власть"
</t>
  </si>
  <si>
    <t>6.3.</t>
  </si>
  <si>
    <t>Основное мероприятие 6.3. «Организация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</si>
  <si>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6.3.1</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</si>
  <si>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</si>
  <si>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</si>
  <si>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6.4.</t>
  </si>
  <si>
    <t>Основное мероприятие 6.4  Организация и пополнение фильмофонда ГАУК «Саратовский областной методический киновидеоцентр»</t>
  </si>
  <si>
    <t>6.4.1.</t>
  </si>
  <si>
    <t>Контрольное событие 6.4.1 Приобретение киновидеофильмов</t>
  </si>
  <si>
    <t xml:space="preserve">ГАУК «Саратовский областной методический киновидеоцентр» </t>
  </si>
  <si>
    <t>6.5.</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</si>
  <si>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</si>
  <si>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6.5.1.</t>
  </si>
  <si>
    <t xml:space="preserve">Контрольное событие 6.5.1. Проведение IX Международного  кинофестиваля -конкурса детского кино «Киновертикаль» </t>
  </si>
  <si>
    <t>6.5.2.</t>
  </si>
  <si>
    <t xml:space="preserve">Контрольное событие 6.5.2.Проведение мероприятий, посвященных Дню российского кино </t>
  </si>
  <si>
    <t>6.5.3.</t>
  </si>
  <si>
    <t>Контрольное событие 6.5.3.  Поддержка социально ориентированных некоммерческих организаций в области культуры</t>
  </si>
  <si>
    <t>6.6.</t>
  </si>
  <si>
    <t>Основное мероприятие 6.6 Организация и проведение мероприятий по популяризации народного творчества и культурно-досуговой деятельности</t>
  </si>
  <si>
    <t>6.6.1.</t>
  </si>
  <si>
    <t xml:space="preserve"> Контрольное событие 6.6.1. Реализация проекта «Золотой фонд народного творчества»</t>
  </si>
  <si>
    <t xml:space="preserve"> ГАУК «Саратовский областной центр народного творчества имени Л.А. Руслановой»</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</si>
  <si>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</si>
  <si>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</si>
  <si>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</si>
  <si>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</si>
  <si>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 xml:space="preserve">Контрольное событие 6.6.3. Проведение областного литературного конкурса среди детей и подростков «Здравствуй, племя младое, незнакомое» </t>
  </si>
  <si>
    <t>6.6.4</t>
  </si>
  <si>
    <t xml:space="preserve">Контрольное событие 6.6.4 Проведение торжественного мероприятия «Поклонимся великим тем годам»,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отрасли "Культура" </t>
  </si>
  <si>
    <t>6.6.5</t>
  </si>
  <si>
    <t xml:space="preserve">Контрольное событие 6.6.5 Проведение торжественного мероприятия 
для  ветеранов Великой Отечественной войны 1941-1945 гг. - «С пожеланием добра и счастья»
</t>
  </si>
  <si>
    <t>7.</t>
  </si>
  <si>
    <t>Подпрограмма 7 «Государственная охрана, сохранение и популяризация объектов культурного наследия»</t>
  </si>
  <si>
    <t>Управление по охране объектов культурного наследия Правительства Саратовской области</t>
  </si>
  <si>
    <t>7.1.</t>
  </si>
  <si>
    <t>Основное мероприятие 7.1 «Выполнение государственных работ в области охраны объектов культурного наследия области»</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</si>
  <si>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</si>
  <si>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</si>
  <si>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</si>
  <si>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</si>
  <si>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7.3.1.</t>
  </si>
  <si>
    <t>Контрольное мероприятие 7.3.1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</si>
  <si>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</si>
  <si>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</si>
  <si>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7.5.</t>
  </si>
  <si>
    <t>Основное мероприятие 7.5 «Обеспечение проведения историко-культурной экспертизы объектов культурного наследия регионального значения»</t>
  </si>
  <si>
    <t>7.5.1.</t>
  </si>
  <si>
    <t>Контрольное мероприятие 7.5.1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</si>
  <si>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</si>
  <si>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</si>
  <si>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</si>
  <si>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</si>
  <si>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Подпрограмма 8 «Архивы»</t>
  </si>
  <si>
    <t>Управление делами области Правительства области</t>
  </si>
  <si>
    <t>8.1.</t>
  </si>
  <si>
    <t>Основное мероприятие 8.1 «Обеспечение сохранности, учета документов и предоставление пользователям архивной информации»</t>
  </si>
  <si>
    <t>9.</t>
  </si>
  <si>
    <t>Подпрограмма 9 «Творческое развитие детей и молодежи в сфере культуры»</t>
  </si>
  <si>
    <t>9.1.</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</si>
  <si>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</si>
  <si>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9.2</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</si>
  <si>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</si>
  <si>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Министерство культуры области,         ГАУ ДПО "Саратовский областной учебно - методический центр"</t>
  </si>
  <si>
    <t>9.2.1.</t>
  </si>
  <si>
    <t>Контрольное событие 9.2.1 "Проведение Детских и юношеских ассамблей искусств"</t>
  </si>
  <si>
    <t>ГАУ ДПО "Саратовский областной  учебно-методический центр"</t>
  </si>
  <si>
    <t>9.2.2.</t>
  </si>
  <si>
    <t>Контрольное событие 9.2.2 Участие делегации Саратовской области в Молодежных Дельфийских играх России</t>
  </si>
  <si>
    <t>9.2.3.</t>
  </si>
  <si>
    <t>Контрольное событие 9.2.3 «Организация и проведение Межрегиональной творческой школы «Волжская радуга»</t>
  </si>
  <si>
    <t>9.2.4</t>
  </si>
  <si>
    <t>Контрольное событие 9.2.4 Проведение областного фестиваля "Одаренные дети. Путь к мастерству"</t>
  </si>
  <si>
    <t>ГАУ ДПО "Саратовский областной учебно-методический центр</t>
  </si>
  <si>
    <t>9.3.</t>
  </si>
  <si>
    <t>Основное событие 9.3. «Обеспечение поддержки творчески одаренных детей, молодежи и их преподавателей»</t>
  </si>
  <si>
    <t>Министерство культуры области, ГАУ ДПО "Саратовский областной  учебно-методический центр"</t>
  </si>
  <si>
    <t>9.3.1.</t>
  </si>
  <si>
    <t>Контрольное событие 9.3.1 Выплата губернаторских стипендий одаренным детям</t>
  </si>
  <si>
    <t>9.3.2.</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</si>
  <si>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</si>
  <si>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9.3.3.</t>
  </si>
  <si>
    <t>Контрольное событие 9.3.3 Проведение областного конкурса "Новые имена"</t>
  </si>
  <si>
    <t>9.3.4.</t>
  </si>
  <si>
    <t xml:space="preserve">Контрольное событие 9.3.4. Проведение областного конкурса профессионального мастерства  "Призвание" </t>
  </si>
  <si>
    <t>9.3.5.</t>
  </si>
  <si>
    <t>Контрольное событие 9.3.5. Проведение областного конкурса "Лучшие детские школы искусств Саратовской области"</t>
  </si>
  <si>
    <t>ГАУ ДПО "Саратовский областной учебно-методический центр"</t>
  </si>
  <si>
    <t>10.</t>
  </si>
  <si>
    <t xml:space="preserve">Подпрограмма 10 «Укрепление материально-технической базы учреждений в сфере культуры» </t>
  </si>
  <si>
    <t xml:space="preserve">Министерство культуры области, органы местного самоуправления (по согласованию), комитет по реализации инвестиционных проектов в строительстве Саратовской области
</t>
  </si>
  <si>
    <t>государственные внебюджетные фонды и иные безвозмездные поступления целевой направленности (прогнозно)</t>
  </si>
  <si>
    <t xml:space="preserve">комитет по реализации инвестиционных проектов в строительстве Саратовской области
</t>
  </si>
  <si>
    <t>10.1.</t>
  </si>
  <si>
    <t>Основное мероприятие 10.1 «Укрепление материально-технической базы областных учреждений музейного типа»</t>
  </si>
  <si>
    <t>10.1.1</t>
  </si>
  <si>
    <t>Контрольное событие 10.1.1 ГАУК «Саратовский историко-патриотический комплекс «Музей боевой и трудовой славы» Приобретение звукового оборудования</t>
  </si>
  <si>
    <t>10.1.2</t>
  </si>
  <si>
    <t>Контрольное событие 10.1.2 ГУК "Саратовский областной музей К.Федина" Создание сценарной концепции и художественного проекта постоянно действующей музейной экспозиции</t>
  </si>
  <si>
    <t xml:space="preserve">ГУК «Государственный музей  К.А. Федина»              </t>
  </si>
  <si>
    <t>10.1.3</t>
  </si>
  <si>
    <t>Контрольное событие 10.1.3 ГУК "Саратовский областной музей К.Федина" ремонт помещений</t>
  </si>
  <si>
    <t xml:space="preserve">Контрольное событие 10.1.3. Проведение противоаварийных работ, этнографического музея филиала ГУК «Саратовский областной музей краеведения» </t>
  </si>
  <si>
    <t>10.1.5</t>
  </si>
  <si>
    <t>Контрольное событие 10.1.5. ГАУК "Исторический парк "Моя история" приобретение ламп для проекторов</t>
  </si>
  <si>
    <t>ГАУК «Исторический парк «Моя история»</t>
  </si>
  <si>
    <t>10.1.6</t>
  </si>
  <si>
    <t>Контрольное событие 10.1.6. ГУК "Государственный музей К.А. Федина" Ремонт здания музея"</t>
  </si>
  <si>
    <t>ГУК "Государственный музей К.А. Федина"</t>
  </si>
  <si>
    <t>10.1.7</t>
  </si>
  <si>
    <t>Контрольное событие 10.1.7. ГАУК "Исторический парк "Моя история" приобретение электроавтобусов</t>
  </si>
  <si>
    <t>10.1.8</t>
  </si>
  <si>
    <t xml:space="preserve">Контрольное событие 10.1.8. ГАУК "Исторический парк "Моя история" приобретение спецодежды, инвентаря и специальной техники </t>
  </si>
  <si>
    <t>10.1.9</t>
  </si>
  <si>
    <t>Контрольное событие 10.1.9. ГАУК "Исторический парк "Моя история" Монтаж систем оповещения, монтаж видеонаблюдения и оптики, монтаж наружных сетей связи (умная опора)</t>
  </si>
  <si>
    <t>10.1.10</t>
  </si>
  <si>
    <t xml:space="preserve">Контрольное событие 10.1.10. ГАУК "Исторический парк "Моя история" </t>
  </si>
  <si>
    <t>10.2.</t>
  </si>
  <si>
    <t>Основное мероприятие 10.2 «Укрепление материально-технической базы областных театров»</t>
  </si>
  <si>
    <t>10.2.1.</t>
  </si>
  <si>
    <t>Контрольное событие 10.2.1 Проведение оснащения верхней механики сцены   ГАУК «Саратовский государственный академический театр драмы им. И.А.Слонова»</t>
  </si>
  <si>
    <t xml:space="preserve">ГАУК «Саратовский государственный академический театр драмы им. И.А.Слонова»   </t>
  </si>
  <si>
    <t>10.2.2.</t>
  </si>
  <si>
    <t>Контрольное событие 10.2.2 Работы по замене стабилизатора напряжения, частичный ремонт кровли здания ГАУК «Саратовский областной театр оперетты»</t>
  </si>
  <si>
    <t>ГАУК «Саратовский областной театр оперетты»</t>
  </si>
  <si>
    <t>10.2.3.</t>
  </si>
  <si>
    <t xml:space="preserve">Контрольное событие 10.2.3 Капитальный ремонт кровли  ГАУК «Саратовский государственный академический театр драмы им. И.А.Слонова» </t>
  </si>
  <si>
    <t>10.2.5.</t>
  </si>
  <si>
    <t xml:space="preserve">Контрольное событие 10.2.1 «Текущий ремонт кровли, помещений, системы отопления  здания ГАУК СО «Драматический театр города Вольска» </t>
  </si>
  <si>
    <t>ГАУК СО  "Драматический театр города Вольска"</t>
  </si>
  <si>
    <t>10.2.6.</t>
  </si>
  <si>
    <t>Контрольное событие 10.2.6. Приобретение звукового оборудования</t>
  </si>
  <si>
    <t xml:space="preserve">ГАУК "Саратовский академический театр оперы и балета" </t>
  </si>
  <si>
    <t>10.3.</t>
  </si>
  <si>
    <t>Основное мероприятие 10.3 «Укрепление материально-технической базы областных концертных организаций»</t>
  </si>
  <si>
    <t>10.3.1.</t>
  </si>
  <si>
    <t>Контрольное событие 10.3.1. Приобретение звукового оборудования</t>
  </si>
  <si>
    <t xml:space="preserve">ГАУК "Саратовская областная филармония имени А. Шнитке" </t>
  </si>
  <si>
    <t>10.3.2.</t>
  </si>
  <si>
    <t>Контрольное событие 10.3.2.  Приобретение основных средств</t>
  </si>
  <si>
    <t>Государственное автономное учреждение культуры Саратовской области «Центр циркового искусства «Цирк Арт-Алле</t>
  </si>
  <si>
    <t>10.4.</t>
  </si>
  <si>
    <t>Контрольное событие 10.4 «Укрепление материально-технической базы областных учреждений библиотечного типа»</t>
  </si>
  <si>
    <t>10.4.1.</t>
  </si>
  <si>
    <t>Контрольное событие 10.4.1 Приобретение компьютерной техники  ГУК «Областная специальная библиотека для слепых»</t>
  </si>
  <si>
    <t>10.4.2.</t>
  </si>
  <si>
    <t>Контрольное событие 10.4.2  Приобретение компьютеров  ГУК "Областная библиотека для детей и юношества имени А.С.Пушкина"</t>
  </si>
  <si>
    <t>10.4.3.</t>
  </si>
  <si>
    <t>Контрольное событие 10.4.3 Проведение работ по ремонту здания ГУК "Областная библиотека для детей и юношества имени А.С.Пушкина"</t>
  </si>
  <si>
    <t xml:space="preserve"> ГУК "Областная библиотека для детей и юношества имени А.С.Пушкина"</t>
  </si>
  <si>
    <t>10.4.4.</t>
  </si>
  <si>
    <t>10.4.5.</t>
  </si>
  <si>
    <t>10.5.</t>
  </si>
  <si>
    <t>Основное мероприятие 10.5 «Укрепление материально-технической базы областных организаций образования в сфере культуры»</t>
  </si>
  <si>
    <t>10.5.1.</t>
  </si>
  <si>
    <t>Контрольное событие 10.5.1   Приобретение компьютерного оборудования и мебели ГАУК "Саратовский областной учебно-методический центр"</t>
  </si>
  <si>
    <t>10.5.2.</t>
  </si>
  <si>
    <t>Контрольное событие 10.5.2   Проведение работ по текущему ремонту помещений ГАУК "Саратовский областной учебно-методический центр"</t>
  </si>
  <si>
    <t>10.5.3.</t>
  </si>
  <si>
    <t>Контрольное событие 10.5.3 Проведение капитального ремонта здания ГУ ДО «Детская школа искусств № 1» г. Балашова Саратовской области</t>
  </si>
  <si>
    <t>ГУ ДО «Детская школа искусств № 1» г. Балашова Саратовской области</t>
  </si>
  <si>
    <t>10.5.4.</t>
  </si>
  <si>
    <t>Контрольное событие 10.5.4 Приобретение материалов и оборудования для текущего ремонта здания ГБУ ДО «Детская школа искусств г.Красноармейска Саратовской области»</t>
  </si>
  <si>
    <t>ГБУ ДО «Детская школа искусств г.Красноармейска Саратовской области»</t>
  </si>
  <si>
    <t>10.5.5.</t>
  </si>
  <si>
    <t>Контрольное событие 10.5.5 Текущий ремонт санузла в ГУ ДО «Детская школа искусств р.п. Дергачи»</t>
  </si>
  <si>
    <t xml:space="preserve"> ГУ ДО «Детская школа искусств р.п. Дергачи»</t>
  </si>
  <si>
    <t>10.5.6.</t>
  </si>
  <si>
    <t>Контрольное событие 10.5.6 Приобретение мебели, материалов для текущего ремонта в здании ГБУ ДО «Детская школа искусств» р.п. Степное Советского района Саратовской области</t>
  </si>
  <si>
    <t>ГБУ ДО «Детская школа искусств» р.п. Степное Советского района Саратовской области</t>
  </si>
  <si>
    <t>10.5.7.</t>
  </si>
  <si>
    <t xml:space="preserve">Контрольное событие 10.5.7 Замена оконных блоков в здании ГУ ДО Озинская детская школа искусств </t>
  </si>
  <si>
    <t xml:space="preserve">ГУ ДО Озинская детская школа искусств </t>
  </si>
  <si>
    <t>10.5.8.</t>
  </si>
  <si>
    <t>Контрольное событие 10.5.8 Приобретение оргтехники, мебели, оборудования и строительных материалов ГУ ДО «Детская школа искусств р.п. Романовка»</t>
  </si>
  <si>
    <t xml:space="preserve">ГУ ДО «Детская школа искусств р.п. Романовка»
</t>
  </si>
  <si>
    <t>10.5.9.</t>
  </si>
  <si>
    <t>Контрольное событие 10.5.9 Приобретение строительных материалов для ремонта кровли и санузла ГБУ ДО «Детская школа искусств г. Хвалынска»</t>
  </si>
  <si>
    <t>ГБУ ДО «Детская школа искусств г. Хвалынска»</t>
  </si>
  <si>
    <t>10.5.10</t>
  </si>
  <si>
    <t>Контрольное событие 10.5.10 Текущий ремонт отмостки, входной группы здания ГБУ ДО «Детская школа искусств р.п. Новые Бурасы 
Саратовской области»</t>
  </si>
  <si>
    <t xml:space="preserve">ГБУ ДО «Детская школа искусств р.п. Новые Бурасы 
Саратовской области»
</t>
  </si>
  <si>
    <t>10.5.11</t>
  </si>
  <si>
    <t>Контрольное событие 10.5.11 Приобретение наглядных пособий для изобразительного искусства в ГАУ ДО "Детская школа искусств" Аткарского муниципального района Саратовской области</t>
  </si>
  <si>
    <t>ГАУ ДО "Детская школа искусств" Аткарского муниципального района Саратовской области</t>
  </si>
  <si>
    <t>10.5.12</t>
  </si>
  <si>
    <t>Контрольное событие 10.5.12 Разработка ПСД на ремонт кровли, замена напольного покрытия в учебных классах в ГАУ ДО "Детская школа искусств" Аткарского муниципального района Саратовской области</t>
  </si>
  <si>
    <t>10.5.14</t>
  </si>
  <si>
    <t>10.5.15</t>
  </si>
  <si>
    <t>10.5.16</t>
  </si>
  <si>
    <t>10.5.17</t>
  </si>
  <si>
    <t>10.5.18</t>
  </si>
  <si>
    <t>10.5.19</t>
  </si>
  <si>
    <t>10.5.20</t>
  </si>
  <si>
    <t>10.5.21</t>
  </si>
  <si>
    <t>10.5.22</t>
  </si>
  <si>
    <t>10.5.23</t>
  </si>
  <si>
    <t>10.5.24</t>
  </si>
  <si>
    <t>10.5.25</t>
  </si>
  <si>
    <t>10.5.26</t>
  </si>
  <si>
    <t>10.5.13</t>
  </si>
  <si>
    <t>Государственные учреждения "Детские школы искусств"</t>
  </si>
  <si>
    <t>ГПОУ«Саратовский областной колледж искусств»</t>
  </si>
  <si>
    <t>10.6.</t>
  </si>
  <si>
    <t>Основное мероприятие 10.6 «Укрепление материально-технической базы областных культурно-досуговых учреждений»</t>
  </si>
  <si>
    <t>10.6.1.</t>
  </si>
  <si>
    <t>Контрольное событие 10.6.1  Приобретение светодиодного экрана для ГАУК СО «Дворец культуры "Россия»</t>
  </si>
  <si>
    <t>10.6.2.</t>
  </si>
  <si>
    <t>10.6.3.</t>
  </si>
  <si>
    <t>10.6.4.</t>
  </si>
  <si>
    <t>Контрольное событие 10.6.4 Приобретение кондиционеров  ГАУК "Саратовский областной дом работников искусств"</t>
  </si>
  <si>
    <t>10.6.5.</t>
  </si>
  <si>
    <t>10.6.6.</t>
  </si>
  <si>
    <t>10.12.</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</si>
  <si>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</si>
  <si>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</si>
  <si>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10.12.1.</t>
  </si>
  <si>
    <t>Контрольное событие 10.12.1 Проведение капитального и текущего ремонта, техническое оснащение муниципальных учреждений культурно-досугового типа</t>
  </si>
  <si>
    <t xml:space="preserve">органы местного самоуправления (по согласованию) </t>
  </si>
  <si>
    <t>10.12.2.</t>
  </si>
  <si>
    <t xml:space="preserve">Контрольное событие 10.12.2 Оснащение и укрепление материально-технической базы муниципальных ДШИ, включая приобретение товаров (работ, услуг), необходимых для текущей деятельности образовательных учреждений </t>
  </si>
  <si>
    <t>10.12.3.</t>
  </si>
  <si>
    <t>Контрольное событие 10.12.3 Обеспечение развития и укрепления материально-технической базы домов культуры в населенных пунктах с числом жителей до 50 тысяч человек</t>
  </si>
  <si>
    <t>10.13.</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</si>
  <si>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</si>
  <si>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</si>
  <si>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10.13.1</t>
  </si>
  <si>
    <t>Контрольное событие 10.13.1 Создание Исторического парка «Россия. Моя история»</t>
  </si>
  <si>
    <t>10.15.</t>
  </si>
  <si>
    <t xml:space="preserve">Основное мероприятие 10.15 «Строительство пристройки и третьей очереди здания ОГУ «Государственный архив Саратовской области» 
</t>
  </si>
  <si>
    <t>министерство строительства и жилищно-коммунального хозяйства области, ГКУ СО «Управление капитального строительства»</t>
  </si>
  <si>
    <t>10.15.1.</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</si>
  <si>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</si>
  <si>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</si>
  <si>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</si>
  <si>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</si>
  <si>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</si>
  <si>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</si>
  <si>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</si>
  <si>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</si>
  <si>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</si>
  <si>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10.18.</t>
  </si>
  <si>
    <t>Основное мероприятие 10.18 «г.Маркс. Культурно-зрелищный комплекс для детской цирковой студии «Арт-Алле»</t>
  </si>
  <si>
    <t>комитет по реализации инвестиционных проектов в строительстве Саратовской области, ГКУ СО «Управление капитального строительства»</t>
  </si>
  <si>
    <t>10.18.1.</t>
  </si>
  <si>
    <t>Контрольное событие 10.18.1 Выполнение работ по корректировке проектной и рабочей документации объекта</t>
  </si>
  <si>
    <t>10.19.</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</si>
  <si>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</si>
  <si>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</si>
  <si>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10.19.1.</t>
  </si>
  <si>
    <t xml:space="preserve">Контрольное событие 10.19.1 Проведение независимой оценки качества условий оказания услуг организациями в сфере культуры
</t>
  </si>
  <si>
    <t>10.22.</t>
  </si>
  <si>
    <t>10.24.</t>
  </si>
  <si>
    <t>Основное мероприятие 10.24 "Сохранение объекта культурного наследия регионального значения "Театр оперы и балета, 1864 г., 1959 - 1961 гг., расположенного по адресу: г. Саратов, пл. Театральная, 1"</t>
  </si>
  <si>
    <t>комитет по реализации инвестиционных проектов в строительстве области</t>
  </si>
  <si>
    <t>10.26</t>
  </si>
  <si>
    <t xml:space="preserve">Основное мероприятие 10.26 Разработка проектно-сметной документации по объекту "Дом офицеров Красной Армии, арх. Каракис И.Ю.", г. Энгельс, мкр. Энгельс-1, з/у 15б"
</t>
  </si>
  <si>
    <t>10.28.</t>
  </si>
  <si>
    <t>Основное мероприятие 10.28 «Сохранение объекта культурного наследия федерального значения «Дом жилой», XVIII в., 1813г., арх. Колодин И.Ф., расположенного по адресу: Саратовская область, г. Саратов, ул. Лермонтова, д.34»</t>
  </si>
  <si>
    <t>10.29.</t>
  </si>
  <si>
    <t xml:space="preserve">Основное мероприятие 10.29 «Создание школ креативных индустрий»
</t>
  </si>
  <si>
    <t>10.29.1.</t>
  </si>
  <si>
    <t>Контрольное событие 10.29.1 Создание школы креативных индустрий на базе ГПОУ «Саратовский областной колледж искусств»</t>
  </si>
  <si>
    <t xml:space="preserve">ГПОУ «Саратовский областной колледж искусств»
</t>
  </si>
  <si>
    <t>10.24.2.</t>
  </si>
  <si>
    <t xml:space="preserve">Основное мероприятие 10.24.2 "Парк покорителей космоса имени Ю.А. Гагарина в Энгельсском районе" 
</t>
  </si>
  <si>
    <t>Региональный проект 10.1 
«Культурная среда» (в целях выполнения задач федерального проекта «Культурная среда»)</t>
  </si>
  <si>
    <t>10.1.1.</t>
  </si>
  <si>
    <t>10.1.1 "Модернизация театров юного зрителя и театров кукол"</t>
  </si>
  <si>
    <t>10.1.2.</t>
  </si>
  <si>
    <t>10.1.4.</t>
  </si>
  <si>
    <t>10.1.7.</t>
  </si>
  <si>
    <t>10.1.8.</t>
  </si>
  <si>
    <t>10.1.9.</t>
  </si>
  <si>
    <t>10.1.10.</t>
  </si>
  <si>
    <t>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t>
  </si>
  <si>
    <t xml:space="preserve">10.2.1 «Создание виртуальных концертных залов» </t>
  </si>
  <si>
    <t>11.</t>
  </si>
  <si>
    <t>Подпрограмма 11 «Развитие кадрового потенциала сферы культуры»</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</si>
  <si>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</si>
  <si>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</si>
  <si>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11.1.1</t>
  </si>
  <si>
    <t>Контрольное событие 11.1.1 Региональный форум педагогических работников сферы культуры</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</si>
  <si>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</si>
  <si>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</si>
  <si>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</si>
  <si>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11.3</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</si>
  <si>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</si>
  <si>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11.3.1</t>
  </si>
  <si>
    <t>Контрольное событие 11.3.1  Областной фестиваль «Сохраняя профессиональные традиции»</t>
  </si>
  <si>
    <t>11.3.2</t>
  </si>
  <si>
    <t>Контрольное событие 11.3.2  Открытый творческий конкурс, посвященный основателю саратовского художественного училища имени А.П. Боголюбова (с виртуальной выставкой)</t>
  </si>
  <si>
    <t>ГПОУ «Саратовское художественное училище имени А.П.Боголюбова (техникум)»</t>
  </si>
  <si>
    <t>11.4.</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</si>
  <si>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</si>
  <si>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11.4.1</t>
  </si>
  <si>
    <t xml:space="preserve">Контрольное событие 11.4.1 Проведение областного конкурса  профессионального мастерства «Лучший музейный работник года» </t>
  </si>
  <si>
    <t xml:space="preserve">ГУК «Саратовский областной музей краеведения»             </t>
  </si>
  <si>
    <t>11.4.2</t>
  </si>
  <si>
    <t>Контрольное событие   11.4.2 Проведение областного  конкурса профессионального мастерства  «Лучший библиотекарь года»</t>
  </si>
  <si>
    <t xml:space="preserve">ГУК «Областная универсальная научная библиотека» </t>
  </si>
  <si>
    <t>11.4.3.</t>
  </si>
  <si>
    <t xml:space="preserve">Контрольное событие 11.4.3 Проведение областного конкурса профессионального  мастерства «Лучший клубный работник» </t>
  </si>
  <si>
    <t>11.4.4.</t>
  </si>
  <si>
    <t>Контрольное событие  11.4.4 Проведение областного конкурса «Лучший кинозал Саратовской области»</t>
  </si>
  <si>
    <t>11.4.5.</t>
  </si>
  <si>
    <t>Контрольное событие 11.4.5 Выплаты стипендий Губернатора Саратовской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</si>
  <si>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11.4.6.</t>
  </si>
  <si>
    <t>Контрольное событие 11.4.6 Выплаты именных творческих стипендий Губернатора Саратовской области молодым одаренным артистам</t>
  </si>
  <si>
    <t>11.4.7.</t>
  </si>
  <si>
    <t>Контрольное событие 11.4.7  Вручение литературных премий Саратовской области имени М.Н.Алексеева</t>
  </si>
  <si>
    <t>Региональный проект 11.1 
«Создание условий для реализации творческого потенциала нации" (в целях выполнения задач федерального проекта "Творческие люди")</t>
  </si>
  <si>
    <t>11.1.1.</t>
  </si>
  <si>
    <t xml:space="preserve">11.1.1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</si>
  <si>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11.1.2.</t>
  </si>
  <si>
    <t xml:space="preserve">11.1.2 «Поддержка всероссийских, международных и межрегиональных творческих проектов в области музыкального и театрального искусства» </t>
  </si>
  <si>
    <t>11.1.3.</t>
  </si>
  <si>
    <t xml:space="preserve">11.1.3 «Государственная поддержка отрасли культуры (Оказание государственной поддержки лучшим сельским учреждениям культуры" </t>
  </si>
  <si>
    <t>Министерство культуры области органы местного самоуправления (по согласованию)</t>
  </si>
  <si>
    <t>11.1.4.</t>
  </si>
  <si>
    <t xml:space="preserve">11.1.4 «Государственная поддержка отрасли культуры (Оказание государственной поддержки лучшим работникам сельских учреждений культуры" </t>
  </si>
  <si>
    <t xml:space="preserve">Министерство культуры области органы местного самоуправления (по согласованию) </t>
  </si>
  <si>
    <t>12.</t>
  </si>
  <si>
    <t>Подпрограмма 12 «Популяризация культурных традиций»</t>
  </si>
  <si>
    <t>12.1.</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</si>
  <si>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</si>
  <si>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12.1.1.</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</si>
  <si>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</si>
  <si>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ГАУК СО "Исторический Парк "Моя История" (Д.А. Кубанкин, директор)             </t>
  </si>
  <si>
    <t>12.1.2.</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</si>
  <si>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</si>
  <si>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</si>
  <si>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12.1.3.</t>
  </si>
  <si>
    <t>Контрольное событие 12.1.3 Организация и проведение культурной программы торжественного мероприятия, посвященного 300-летию прокуратуры России</t>
  </si>
  <si>
    <t>12.1.4.</t>
  </si>
  <si>
    <t xml:space="preserve">Контрольное событие 12.1.4 Государственный праздник - Международный женский день 8 марта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</si>
  <si>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t>
  </si>
  <si>
    <t>12.1.5.</t>
  </si>
  <si>
    <t xml:space="preserve">Контрольное событие 12.1.5 День работника культуры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</si>
  <si>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ГАУК «Саратовский театр драмы имени И. А. Слонова» (В.В. Петренко, директор)        </t>
  </si>
  <si>
    <t>12.1.6.</t>
  </si>
  <si>
    <t xml:space="preserve">Контрольное событие 12.1.6 Всемирный День авиации и космонавтики - первый полет человека в космос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</si>
  <si>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ГАУК СО "Исторический Парк "Моя История" (Д.А. Кубанкин, директор)        </t>
  </si>
  <si>
    <t>12.1.7.</t>
  </si>
  <si>
    <t xml:space="preserve">Контрольное событие 12.1.7 Государственный праздник - День Победы в Великой Отечественной войне 1941-1945 годов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</si>
  <si>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</si>
  <si>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12.1.8.</t>
  </si>
  <si>
    <t xml:space="preserve">Контрольное событие 12.1.8 День славянской письменности и культуры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</si>
  <si>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</si>
  <si>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12.1.9.</t>
  </si>
  <si>
    <t>Контрольное событие 12.1.9 Государственный праздник - День России</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</si>
  <si>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</si>
  <si>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12.1.10.</t>
  </si>
  <si>
    <t>Контрольное событие 12.1.10 Организация и проведение Праздника духовой музыки</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</si>
  <si>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</si>
  <si>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12.1.11.</t>
  </si>
  <si>
    <t>Контрольное событие 12.1.11 Государственный праздник - День народного единства</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</si>
  <si>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</si>
  <si>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12.1.12.</t>
  </si>
  <si>
    <t>Контрольное событие 12.1.12 День конституции Российской Федерации</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</si>
  <si>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</si>
  <si>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12.1.13.</t>
  </si>
  <si>
    <t>Контрольное событие 12.1.13 Государственный праздник - Встреча наступающего Нового года</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</si>
  <si>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</si>
  <si>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12.1.14.</t>
  </si>
  <si>
    <t>Контрольное событие 12.1.14 Обеспечение мероприятий сферы культуры</t>
  </si>
  <si>
    <t xml:space="preserve">Министерство культуры области
</t>
  </si>
  <si>
    <t>местный бюджет (прогнозно)</t>
  </si>
  <si>
    <t>13.</t>
  </si>
  <si>
    <t>Подпрограмма 13 «Гармонизация межнациональных отношений и этнокультурное развитие народов Саратовской области».</t>
  </si>
  <si>
    <t>Министерство внутренней политики и общественных отношений области (управление делами Правительства области - плательщик)</t>
  </si>
  <si>
    <t>13.1.</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</si>
  <si>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</si>
  <si>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t>
  </si>
  <si>
    <t>13.1.1.</t>
  </si>
  <si>
    <t>Контрольное событие 13.1.1 «Проведение мониторинга межнациональных отношений в Саратовской области и издание результатов»</t>
  </si>
  <si>
    <t xml:space="preserve">министерство внутренней политики и общественных отношений области
</t>
  </si>
  <si>
    <t>13.2.</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</si>
  <si>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</si>
  <si>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 xml:space="preserve">министерство внутренней политики и общественных отношений области 
</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</si>
  <si>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</si>
  <si>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</si>
  <si>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13.4.</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</si>
  <si>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</si>
  <si>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министерство внутренней политики и общественных отношений области</t>
  </si>
  <si>
    <t>13.5.</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</si>
  <si>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</si>
  <si>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 xml:space="preserve">министерство внутренней политики и общественных отношений области </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</si>
  <si>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</si>
  <si>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</si>
  <si>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</si>
  <si>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</si>
  <si>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13.8.</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</si>
  <si>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некоммерческими организациями"</t>
  </si>
  <si>
    <t>министерство внутренней политики и общественных отношений области (управление делами Правительства области - плательщик)</t>
  </si>
  <si>
    <t>13.8.1.</t>
  </si>
  <si>
    <t>Контрольное событие 13.8.1 «Организация и проведение Областного традиционного национального праздника «Наурыз»</t>
  </si>
  <si>
    <t>13.8.2.</t>
  </si>
  <si>
    <t>Контрольное событие 13.8.2 «Организация и проведение Областного традиционного национального праздника «Сабантуй»</t>
  </si>
  <si>
    <t>13.8.3.</t>
  </si>
  <si>
    <t>Контрольное событие 13.8.3 «Организация и проведение Областного традиционного национального праздника «Акатуй»</t>
  </si>
  <si>
    <t>13.8.4.</t>
  </si>
  <si>
    <t>Контрольное событие 13.8.4 «Организация и проведение Областного традициого национального праздника «Шумбрат»</t>
  </si>
  <si>
    <t>13.8.5.</t>
  </si>
  <si>
    <t>Контрольное событие 13.8.5 «Организация и проведение Музыкальной программы "Музыка веков" в рамках фестиваля арехологии и реконструкции "Укек"</t>
  </si>
  <si>
    <t>13.8.6.</t>
  </si>
  <si>
    <t>Контрольное событие 13.8.6. «Организация и проведение Фестиваля казачьей культуры и творчества»</t>
  </si>
  <si>
    <t>13.8.7.</t>
  </si>
  <si>
    <t>Контрольное событие 13.8.7 «Организация и проведение Фестиваля казачьей культуры и творчества</t>
  </si>
  <si>
    <t>13.9.</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</si>
  <si>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</si>
  <si>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13.9.1.</t>
  </si>
  <si>
    <t>Основное мероприятие 13.9.1 «Организация и проведение Форума, приуроченного к Международному дню родного языка»</t>
  </si>
  <si>
    <t>13.9.2.</t>
  </si>
  <si>
    <t>Контрольное событие 13.9.2 «Организация и проведение Семинара-практикума: «Практическая работа по организационной, информационной, консультативной, методической поддержке деятельности казачьих обществ и иных объединений казаков в сфере сохранения и развития культуры российского кзачества»</t>
  </si>
  <si>
    <t>13.9.3.</t>
  </si>
  <si>
    <t>Контрольное событие 13.9.3  «Организация и проведение Дней славянской письменности и культуры».</t>
  </si>
  <si>
    <t>13.9.4.</t>
  </si>
  <si>
    <t>Контрольное событие 13.9.4  «Организация и проведение Фестиваля национальных культур «Мы вместе!», посвященного Дню России»</t>
  </si>
  <si>
    <t>13.9.5.</t>
  </si>
  <si>
    <t>Контрольное событие 13.9.5 «Организация и проведение Фестиваля национальных культур, посвященных  Дню народного единства»</t>
  </si>
  <si>
    <t>13.9.6.</t>
  </si>
  <si>
    <t>Контрольное событие 13.9.6  «Организация и проведение Форума «XX Межрегиональные образовательные «Пименовские чтения»</t>
  </si>
  <si>
    <t>13.9.7.</t>
  </si>
  <si>
    <t>Контрольное событие 13.9.7 «Организация и проведение Форума, посвященного профилактике идеологии  экстремизма в молодежной среде»</t>
  </si>
  <si>
    <t>13.9.8.</t>
  </si>
  <si>
    <t>Контрольное событие 13.9.8 «Издание методического пособия «Реализация государственной национальной политики на территории Саратовской области»</t>
  </si>
  <si>
    <t>13.9.9.</t>
  </si>
  <si>
    <t>Контрольное событие 13.9.9 «Организация и проведение Форума «Реализация государственной национальной политики на территории Саратовской области»</t>
  </si>
  <si>
    <t>произведенных за  2022 год  за счет соответствующих источников финансового обеспечения</t>
  </si>
  <si>
    <t>Контрольное событие 4.2.6.  Комплектование книжных фондов центральной модельной библиотеки Петровского муниципального района</t>
  </si>
  <si>
    <t xml:space="preserve">Контрольное событие 6.3.2 Организация участия Селифановой Арины, студентки ДО филиала ГПОУ "Саратовский областной колледж искусств" в г.Балашове во Всероссийской детской Фольклориаде в Чувашской республике </t>
  </si>
  <si>
    <t>Контрольное событие 6.3.3 Проведение II зонального отборочного этапа Всероссийского фестиваля-конкурса любительских творческих коллективов в г. Ижевске, Народный коллектив театр кукол "Светлячок"</t>
  </si>
  <si>
    <t xml:space="preserve">Контрольное событие 6.3.4 Обеспечение участия во Всероссийском конкурсе народных мастеров "Русь мастеровая" в  Курской области </t>
  </si>
  <si>
    <t>Контрольное событие 6.3.5 Обеспечение участия в празднике "Купалье" ("Александрия собирает друзей") в Могилевской области Республика Беларусь</t>
  </si>
  <si>
    <t>Контрольное событие 6.3.6 Участие во Всероссийском фестивале рукотворной игрушки народов России в г. Кирове</t>
  </si>
  <si>
    <t xml:space="preserve">Контрольное событие 6.3.7 Участие "Народного коллектива" ансамбля танца "Адамант" МУК "ГДК "Звезда" МО "город Саратов" и мастеров декоративно-прикладного искусства в Республиканском национально-фольклорном празднике "Шумбрат" в Республике Мордовия </t>
  </si>
  <si>
    <t>Контрольное событие 6.3.8  Участие "Народного коллектива"  ансамбля русских народных инструментов "Палитра" МУ ДК "Корунд" во II Всероссийском фестивале-конкурсе исполнителей на народных и национальных инструментах "Мастерство" в г. Нижний Новгород</t>
  </si>
  <si>
    <t xml:space="preserve">Контрольное событие 6.3.9 Участие фольклорного ансамбля "Этносфера" ГАУК "СОЦНТ" во Всероссийском конкурсе "Русская песня" в г. Оренбург </t>
  </si>
  <si>
    <t xml:space="preserve"> Контрольное событие 6.6.6. Организация и проведение цикла концертных программ #МыВместе для военнослужащих - уроженцев Саратовской области" </t>
  </si>
  <si>
    <t xml:space="preserve"> Контрольное событие 6.6.7. Организация участия театра-студии "Театралика" МУДО "Детско-юношеский центр Фрунзенского района г. Саратова" в церемонии награждения победителей Фестиваля детских и молодежных театральных коллективов "Театральное Приволжье"</t>
  </si>
  <si>
    <t xml:space="preserve">Контрольное событие 6.6.8 Проведение театрализованного представления "Поэзия народного костюма"
</t>
  </si>
  <si>
    <t>Контрольное событие 9.2.5 Проведение торжественной церемонии награждения именными Губернаторскими стипендиями и Гала-концерта</t>
  </si>
  <si>
    <t>Контрольное событие 9.2.6 Обеспечение участия делегации Саратовской области в Детском культурном форуме в г. Москве</t>
  </si>
  <si>
    <t>Контрольное событие 10.4.4 Разработка проектно-сметной документации «Сохранение объекта культурного наследия регионального значения «Народная аудитория, 1899г., арх. Н.М. Проскурнин» ГУК «Областная универсальная научная библиотека»</t>
  </si>
  <si>
    <t>Контрольное событие 10.4.5  Работы по сохранению объекта культурного наследия регионального значения «Народная аудитория 1899 года архитектор Н.М. Проскурнин»,   ГУК "Областная универсальная научная библиотека"</t>
  </si>
  <si>
    <t>Контрольное событие 10.5.13 Приобретение тульской гармони для ГУ ДО "Детская школа искусств р.п. Дергачи"</t>
  </si>
  <si>
    <t xml:space="preserve">Контрольное событие 10.5.14 Оснащение и укрепление материально-технической базы ДШИ, включая приобретение товаров (работ, услуг), необходимых для текущей деятельности образовательных учреждений </t>
  </si>
  <si>
    <t xml:space="preserve">Контрольное событие 10.5.15   Оснащение и укрепление материально-технической базы  ГПОУ«Саратовский областной колледж искусств», включая приобретение товаров (работ, услуг), необходимых для текущей деятельности образовательных учреждений </t>
  </si>
  <si>
    <t xml:space="preserve">Контрольное событие 10.5.16   Оснащение и укрепление материально-технической базы  ГПОУ «Саратовское художественное училище имени А.П.Боголюбова (техникум)», включая приобретение товаров (работ, услуг), необходимых для текущей деятельности образовательных учреждений </t>
  </si>
  <si>
    <t xml:space="preserve">Контрольное событие 10.5.17  Приобретение оборудования и сценических костюмов для ГБУ ДО «Детская школа искусств р.п. Турки" 
</t>
  </si>
  <si>
    <t xml:space="preserve">ГБУ ДО «Детская школа искусств р.п.Турки»
</t>
  </si>
  <si>
    <t xml:space="preserve">Контрольное событие 10.5.18  Капитальный ремонт кровли здания филиала ГБУ ДО «Детская школа искусств № 1 г. Маркса Саратовской области" 
</t>
  </si>
  <si>
    <t xml:space="preserve">ГБУ ДО «Детская школа искусств г. Маркса Саратовской области»
</t>
  </si>
  <si>
    <t xml:space="preserve">Контрольное событие 10.5.19  Приобретение отопительного котла для ГБУ ДО «Детская школа искусств п. Горный Краснопартизанского района Саратовской области" 
</t>
  </si>
  <si>
    <t xml:space="preserve">ГБУ ДО «Детская школа искусств п. Горный Краснопартизанскогои района Саратовской области»
</t>
  </si>
  <si>
    <t xml:space="preserve">Контрольное событие 10.5.20  Приобретение баяна для ГБУ ДО «Детская школа искусств п. Горный Краснопартизанского района Саратовской области" 
</t>
  </si>
  <si>
    <t xml:space="preserve">Контрольное событие 10.5.21  Приобретение скрипки для ГБУ ДО «Базарно-Карабулакская детская школа искусств" 
</t>
  </si>
  <si>
    <t xml:space="preserve">ГБУ ДО «Базарно-Карабулакская детская школа искусств" 
</t>
  </si>
  <si>
    <t xml:space="preserve">Контрольное событие 10.5.22  Приобретение аккордеона для ГБУ ДО «Лысогорская детская школа искусств" 
</t>
  </si>
  <si>
    <t xml:space="preserve">ГБУ ДО «Лысогорская детская школа искусств" 
</t>
  </si>
  <si>
    <r>
      <t xml:space="preserve">Контрольное событие 10.5.23  </t>
    </r>
    <r>
      <rPr>
        <sz val="11"/>
        <rFont val="Times New Roman"/>
        <family val="1"/>
        <charset val="204"/>
      </rPr>
      <t>Проведение работ по сохранению объекта культурного наследия регионального значения "Особняк Шмидта с гротом", нач. ХХ в. (ремонт кровли), в котором расположен  ГАУК "Саратовский областной учебно-методический центр"</t>
    </r>
  </si>
  <si>
    <t xml:space="preserve">Контрольное событие 10.5.24 Ремонт и переоснащение здания филиала ГПОУ «СОКИ» в г. Балаково  </t>
  </si>
  <si>
    <t>Контрольное событие 10.5.25 Приобретение ткани и фурнитуры для пошива сценических костюмов в ГПОУ «СОКИ»</t>
  </si>
  <si>
    <t xml:space="preserve">Контрольное событие 10.5.26 Ремонт кровли здания филиала ГПОУ "СОКИ" в г. Вольске         </t>
  </si>
  <si>
    <t>Контрольное событие 10.6.2  Приобретение кондиционеров ГАУК СО «Дворец культуры "Россия»</t>
  </si>
  <si>
    <t>Контрольное событие 10.6.3  Проведение текущего ремонта лицевой части фасада здания ГАУК «Саратовский областной центр народного творчества имени Л.А. Руслановой»</t>
  </si>
  <si>
    <t>Контрольное событие 10.6.5 Приобретение кондиционеров  ГАУК "Саратовский областной дом работников искусств"</t>
  </si>
  <si>
    <t>Контрольное событие 10.6.6  Приобретение оборудования и сплит-систем  для ГАУК СО «Дворец культуры "Россия»</t>
  </si>
  <si>
    <t>Контрольное событие 10.6.7  Приобретение сплит-систем  для ГАУК СО «Дворец культуры "Россия»</t>
  </si>
  <si>
    <t>Контрольное событие 10.12.4 Разработка проектно-сметной документации муниципальных учреждений музейного типа</t>
  </si>
  <si>
    <t>Контрольное событие 12.1.15 Реализация творческого  проекта "Во славу деяний Петра!", посвященного празднованию 350-й годовщины со дня рождения императора Петра Великого</t>
  </si>
  <si>
    <t>Министерство культуры области 
 ГАУК «Саратовский областной Дом работников искусств» (И.Б.Десницкая, директор),</t>
  </si>
  <si>
    <t>4.2.6</t>
  </si>
  <si>
    <t>6.3.2</t>
  </si>
  <si>
    <t>6.3.3</t>
  </si>
  <si>
    <t>6.3.4</t>
  </si>
  <si>
    <t>6.3.5</t>
  </si>
  <si>
    <t>6.3.6</t>
  </si>
  <si>
    <t>6.3.7</t>
  </si>
  <si>
    <t>6.3.8</t>
  </si>
  <si>
    <t>6.3.9</t>
  </si>
  <si>
    <t>6.6.6</t>
  </si>
  <si>
    <t>6.6.7</t>
  </si>
  <si>
    <t>6.6.8</t>
  </si>
  <si>
    <t>9.2.5</t>
  </si>
  <si>
    <t>9.2.6</t>
  </si>
  <si>
    <t>10.1.4</t>
  </si>
  <si>
    <t>10.12.4.</t>
  </si>
  <si>
    <t>10.6.7.</t>
  </si>
  <si>
    <t>12.1.15.</t>
  </si>
  <si>
    <t>N п/п</t>
  </si>
  <si>
    <t>Наименование программы, подпрограммы, наименование показателя</t>
  </si>
  <si>
    <t>Государственная программа "Культура Саратовской области"</t>
  </si>
  <si>
    <t>Показатели, соответствующие показателям Указов Президента Российской Федерации и обеспечивающие их достижение</t>
  </si>
  <si>
    <t>Доля детей, привлекаемых к участию в творческих мероприятиях</t>
  </si>
  <si>
    <t>процентов</t>
  </si>
  <si>
    <t>-</t>
  </si>
  <si>
    <t>Показатели, обеспечивающие реализацию государственной программы</t>
  </si>
  <si>
    <t>Количество обслуженного населения учреждениями сферы культуры, в том числе нестационарными формами и в электронном виде</t>
  </si>
  <si>
    <t>тыс. человек</t>
  </si>
  <si>
    <t>Доля объектов культурного наследия, информация о которых внесена в электронную базу данных единого государственного реестра объектов культурного наследия (памятников истории и культуры) народов Российской Федерации, в общем количестве объектов культурного наследия</t>
  </si>
  <si>
    <t>Доля объектов культурного наследия, находящихся в удовлетворительном состоянии, в общем количестве объектов культурного наследия федерального, регионального и местного (муниципального) значения</t>
  </si>
  <si>
    <t>Количество выпускников профессиональных образовательных организаций в сфере культуры, трудоустроившихся по специальности в учреждения сферы культуры и сферы образования области в первый год после окончания образовательной организации</t>
  </si>
  <si>
    <t>человек</t>
  </si>
  <si>
    <t>Посещение организаций культуры по отношению к уровню 2010 года &lt;1&gt;</t>
  </si>
  <si>
    <t>Посещение организаций культуры по отношению к уровню 2019 года</t>
  </si>
  <si>
    <t>8.</t>
  </si>
  <si>
    <t>Количество региональных и муниципальных театров, учреждений культурно досугового типа, в которых созданы новые постановки и (или) обеспечено развитие и укрепление материально-технической базы</t>
  </si>
  <si>
    <t>единиц</t>
  </si>
  <si>
    <t>Уровень обеспеченности субъектов Российской Федерации организациями культуры</t>
  </si>
  <si>
    <t>Подпрограмма 1 "Музеи"</t>
  </si>
  <si>
    <t>1.1.</t>
  </si>
  <si>
    <t>Количество выставочных проектов, осуществляемых в Саратовской области</t>
  </si>
  <si>
    <t>1.2.</t>
  </si>
  <si>
    <t>Количество обслуженного населения музеями, в том числе нестационарными формами и в электронном виде</t>
  </si>
  <si>
    <t>Доля представленных (во всех формах) зрителю музейных предметов, в общем количестве музейных предметов основного фонда (по отношению к 2012 году)</t>
  </si>
  <si>
    <t>Количество нестационарных (выездных) выставок музеев области для экспонирования в городах и населенных пунктах области</t>
  </si>
  <si>
    <t>1.5.</t>
  </si>
  <si>
    <t>Количество предметов, поступивших в музейное собрание</t>
  </si>
  <si>
    <t>Подпрограмма 2 "Театры"</t>
  </si>
  <si>
    <t>Количество населения, обслуженного театрами, в том числе нестационарными формами</t>
  </si>
  <si>
    <t>Количество показанных спектаклей</t>
  </si>
  <si>
    <t>2.3.</t>
  </si>
  <si>
    <t>Количество новых постановок</t>
  </si>
  <si>
    <t>2.4.</t>
  </si>
  <si>
    <t>Средняя зрительская посещаемость спектаклей</t>
  </si>
  <si>
    <t>человек на один спектакль</t>
  </si>
  <si>
    <t>Подпрограмма 3 "Концертные организации и коллективы"</t>
  </si>
  <si>
    <t>Количество обслуженного населения концертными организациями, в том числе нестационарными формами</t>
  </si>
  <si>
    <t>Количество проведенных концертов своими и приглашенными коллективами и исполнителями ежегодно</t>
  </si>
  <si>
    <t>3.3.</t>
  </si>
  <si>
    <t>Количество обслуженного населения цирковыми организациями</t>
  </si>
  <si>
    <t>Подпрограмма 4 "Библиотеки"</t>
  </si>
  <si>
    <t>Количество обслуженного населения библиотеками области (число посещений), в том числе нестационарными формами и в электронном виде, ежегодно</t>
  </si>
  <si>
    <t>Количество детей, посетивших библиотеки области, ежегодно</t>
  </si>
  <si>
    <t>Количество экземпляров новых поступлений в библиотечные фонды общедоступных публичных библиотек, ежегодно</t>
  </si>
  <si>
    <t>тыс. экземпляров</t>
  </si>
  <si>
    <t>4.4.</t>
  </si>
  <si>
    <t>Количество мероприятий, направленных на популяризацию книги и чтения, ежегодно</t>
  </si>
  <si>
    <t>тыс. единиц</t>
  </si>
  <si>
    <t>Количество посещений библиотек (на 1 жителя в год)</t>
  </si>
  <si>
    <t>посещений</t>
  </si>
  <si>
    <t>4.6.</t>
  </si>
  <si>
    <t>Количество новых книг, поступивших в фонды библиотек муниципальных образований и государственных общедоступных библиотек субъектов Российской Федерации</t>
  </si>
  <si>
    <t>Подпрограмма 5 "Система образования в сфере культуры"</t>
  </si>
  <si>
    <t>5.1.</t>
  </si>
  <si>
    <t>Количество поступивших (контрольные цифры приема) в организациях среднего профессионального образования сферы культуры</t>
  </si>
  <si>
    <t>5.2.</t>
  </si>
  <si>
    <t>Доля выпускников в организациях среднего профессионального образования сферы культуры в соотношении с контрольными цифрами приема для данного выпуска</t>
  </si>
  <si>
    <t>5.3.</t>
  </si>
  <si>
    <t>Численность обучающихся в расчете на 1 педагогического работника</t>
  </si>
  <si>
    <t>5.4.</t>
  </si>
  <si>
    <t>Количество педагогических работников, получивших дополнительное профессиональное образование в установленные законом сроки</t>
  </si>
  <si>
    <t>Доля выпускников детских школ искусств, продолживших обучение в профессиональных образовательных организациях сферы культуры</t>
  </si>
  <si>
    <t>Количество культурно-массовых мероприятий, ежегодно</t>
  </si>
  <si>
    <t>Количество клубных формирований, в том числе вновь созданных, ежегодно</t>
  </si>
  <si>
    <t>Количество участников культурно-досуговых мероприятий (клубных формирований)</t>
  </si>
  <si>
    <t>Средняя численность участников клубных формирований в расчете на 1 тыс. человек &lt;4&gt;</t>
  </si>
  <si>
    <t>Количество обслуженного населения культурно-досуговыми учреждениями области (число посещений), в том числе нестационарными формами и в электронном виде, ежегодно</t>
  </si>
  <si>
    <t>Количество посещений киномероприятий населением</t>
  </si>
  <si>
    <t>Подпрограмма 7 "Государственная охрана, сохранение и популяризация объектов культурного наследия"</t>
  </si>
  <si>
    <t>Количество вновь выявленных объектов культурного наследия</t>
  </si>
  <si>
    <t>Количество подготовленных комплектов документов для постановки на государственный учет из числа выявленных объектов культурного наследия</t>
  </si>
  <si>
    <t>Количество объектов культурного наследия федерального и регионального значения, состоящих на государственном учете и имеющих акты технического состояния</t>
  </si>
  <si>
    <t>Популяризация объектов культурного наследия в электронном и печатном виде</t>
  </si>
  <si>
    <t>7.7.</t>
  </si>
  <si>
    <t>Количество объектов культурного наследия, по которым были выданы задания и разрешения на работы по сохранению (полностью или частично) объектов культурного наследия</t>
  </si>
  <si>
    <t>7.8.</t>
  </si>
  <si>
    <t>Количество объектов культурного наследия обеспеченных зонами охраны</t>
  </si>
  <si>
    <t>Подпрограмма 8 "Архивы"</t>
  </si>
  <si>
    <t>Доля документов архивов области, находящихся в условиях, обеспечивающих их нормативное хранение, в общем количестве архивных документов</t>
  </si>
  <si>
    <t>8.2.</t>
  </si>
  <si>
    <t>Количество пользователей архивной информацией</t>
  </si>
  <si>
    <t>8.3.</t>
  </si>
  <si>
    <t>Доля документов государственных архивов области, доступных пользователям, от общего количества дел, не выдаваемых ранее в читальные залы</t>
  </si>
  <si>
    <t>8.4.</t>
  </si>
  <si>
    <t>Доля описаний дел архивов области, включенных в электронные описи, электронные каталоги и (или) иные автоматизированные информационно-поисковые системы, по отношению к общему количеству документов, находящихся на хранении в государственных архивах области</t>
  </si>
  <si>
    <t>8.5.</t>
  </si>
  <si>
    <t>Доля упорядоченных документов из числа находящихся на ведомственном хранении и подлежащих передаче в архивы</t>
  </si>
  <si>
    <t>Подпрограмма 9 "Творческое развитие детей и молодежи в сфере культуры"</t>
  </si>
  <si>
    <t>Количество областных, межрегиональных, всероссийских международных конкурсов, фестивалей, выставок, мастер-классов, творческих школ и других мероприятий</t>
  </si>
  <si>
    <t>9.2.</t>
  </si>
  <si>
    <t>Количество участников в областных, межрегиональных, всероссийских, международных конкурсах, фестивалях выставках, мастер-классах, творческих школах и других мероприятиях</t>
  </si>
  <si>
    <t>Количество победителей (1 - 3 места) в областных, межрегиональных, всероссийских международных конкурсах, фестивалях выставках, мастер-классах, творческих школах и других мероприятиях</t>
  </si>
  <si>
    <t>9.4.</t>
  </si>
  <si>
    <t>Доля победителей от количества участников, принявших участие в областных, межрегиональных, всероссийских международных конкурсах, фестивалях выставках, мастер-классах, творческих школах и других мероприятиях</t>
  </si>
  <si>
    <t>Подпрограмма 10 "Укрепление материально-технической базы и обеспечение деятельности учреждений в сфере культуры"</t>
  </si>
  <si>
    <t>Созданы виртуальные концертные залы (нарастающим итогом)</t>
  </si>
  <si>
    <t>Количество выставочных проектов, снабженных цифровыми гидами в формате дополненной реальности (нарастающим итогом)</t>
  </si>
  <si>
    <t>Количество онлайн-трансляций мероприятий, размещаемых на портале "Культура.РФ"</t>
  </si>
  <si>
    <t>Построены (реконструированы) и (или) капитально отремонтированы культурно-досуговые учреждения в сельской местности (нарастающим итогом)</t>
  </si>
  <si>
    <t>Приобретены передвижные многофункциональные культурные центры (автоклубы) для обслуживания сельского населения области</t>
  </si>
  <si>
    <t>Переоснащены муниципальные библиотеки по модельному стандарту (нарастающим итогом)</t>
  </si>
  <si>
    <t>10.7.</t>
  </si>
  <si>
    <t>Реконструированы и (или) капитально отремонтированы региональные театры юного зрителя и театры кукол (нарастающим итогом)</t>
  </si>
  <si>
    <t>10.8.</t>
  </si>
  <si>
    <t>Количество разработанных проектно-сметных документаций для проведения модернизации театров юного зрителя и театров кукол</t>
  </si>
  <si>
    <t>10.9.</t>
  </si>
  <si>
    <t>Количество созданных центров культурного развития в городах с числом жителей до 300 тыс. человек</t>
  </si>
  <si>
    <t>10.10.</t>
  </si>
  <si>
    <t>Оснащены образовательные учреждения в сфере культуры (детские школы искусств по видам искусств и училищ) музыкальными инструментами, оборудованием и учебными материалами (нарастающим итогом)</t>
  </si>
  <si>
    <t>10.11.</t>
  </si>
  <si>
    <t>Количество реконструированных и (или) капитально отремонтированных региональных и муниципальных детских школ искусств</t>
  </si>
  <si>
    <t>Количество технически оснащенных региональных и муниципальных музеев (ежегодно)</t>
  </si>
  <si>
    <t>Количество реконструированных и (или) капитально отремонтированных региональных и муниципальных музеев</t>
  </si>
  <si>
    <t>10.14.</t>
  </si>
  <si>
    <t>Количество технически оснащенных региональных и муниципальных театров</t>
  </si>
  <si>
    <t>Количество учреждений капитально отремонтированных в рамках реновации учреждений культуры</t>
  </si>
  <si>
    <t>Количество отремонтированных, в том числе капитально отремонтированных зданий и помещений учреждений сферы культуры</t>
  </si>
  <si>
    <t>Степень подготовки проектно-сметной документации, предназначенной для проведения ремонтно-реставрационных работ здания государственного автономного учреждения культуры "Саратовский академический театр оперы и балета"</t>
  </si>
  <si>
    <t>Степень готовности проектно-сметной документации для возобновления строительства пристройки и третьей очереди здания Государственного архива Саратовской области</t>
  </si>
  <si>
    <t>Степень подготовки отчета о техническом состоянии возведенных конструкций здания после длительного перерыва в процессе строительства в г. Марксе культурно-зрелищного комплекса для детской цирковой студии "Арт-Алле"</t>
  </si>
  <si>
    <t>10.20.</t>
  </si>
  <si>
    <t>Завершение строительства пристройки и третьей очереди здания областного государственного учреждения "Государственный архив Саратовской области"</t>
  </si>
  <si>
    <t>10.21.</t>
  </si>
  <si>
    <t>Степень охвата независимой оценкой качества условия оказания услуг государственными областными учреждениями культуры, подлежащими такой оценке в текущем году</t>
  </si>
  <si>
    <t>Степень выполнения работ по корректировке проектной и рабочей документации объекта "г. Маркс. Культурно-зрелищный комплекс для детской цирковой студии "Арт-Алле"</t>
  </si>
  <si>
    <t>10.23.</t>
  </si>
  <si>
    <t>Приобретение в государственную собственность области зданий для размещения учреждений культуры и искусства</t>
  </si>
  <si>
    <t>Количество построенных (реконструированных) объектов культурного назначения</t>
  </si>
  <si>
    <t>10.25.</t>
  </si>
  <si>
    <t>Степень готовности проектно-сметной документации по объекту "Гарнизонный дом офицеров" в Летном городке города Энгельса Саратовской области"</t>
  </si>
  <si>
    <t>10.26.</t>
  </si>
  <si>
    <t>Степень готовности проектно-сметной документации по объекту "Казармы Деконского, конец XIX века" Медицинский центр г. Саратов"</t>
  </si>
  <si>
    <t>10.27.</t>
  </si>
  <si>
    <t>Техническая готовность объекта "Театр оперы и балета, 1864 г., 1959 - 1961 гг., расположенного по адресу: г. Саратов, пл. Театральная, 1"</t>
  </si>
  <si>
    <t>10.30.</t>
  </si>
  <si>
    <t>Количество созданных школ креативных индустрий</t>
  </si>
  <si>
    <t>10.31.</t>
  </si>
  <si>
    <t>Количество объектов культурного наследия, получивших положительное заключение государственной экспертизы проектно-сметной документации</t>
  </si>
  <si>
    <t>Доля зданий учреждений культуры, находящихся в удовлетворительном состоянии, в общем количестве зданий данных учреждений</t>
  </si>
  <si>
    <t>Количество созданных (реконструированных) объектов культуры (нарастающим итогом)</t>
  </si>
  <si>
    <t>Подпрограмма 11 "Развитие кадрового потенциала сферы культуры"</t>
  </si>
  <si>
    <t>Количество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(нарастающим итогом)</t>
  </si>
  <si>
    <t>Количество любительских творческих коллективов, получивших грантовую поддержку (нарастающим итогом)</t>
  </si>
  <si>
    <t>11.3.</t>
  </si>
  <si>
    <t>Количество грантов некоммерческим организациям на творческие проекты, направленные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t>
  </si>
  <si>
    <t>Количество волонтеров, вовлеченных в программу "Волонтеры культуры" (нарастающим итогом)</t>
  </si>
  <si>
    <t>11.5.</t>
  </si>
  <si>
    <t>Создание условий для повышения квалификации на базе Центров непрерывного образования и повышения квалификации творческих и управленческих кадров в сфере культуры</t>
  </si>
  <si>
    <t>11.6.</t>
  </si>
  <si>
    <t>Поддержаны творческие проекты социально ориентированных некоммерческих организаций, направленные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t>
  </si>
  <si>
    <t>11.7.</t>
  </si>
  <si>
    <t>Поддержаны всероссийские и межрегиональные творческие проекты социально ориентированных некоммерческих организаций в области музыкального и театрального искусства</t>
  </si>
  <si>
    <t>11.8.</t>
  </si>
  <si>
    <t>Оказана государственная поддержка лучшим сельским учреждениям культуры</t>
  </si>
  <si>
    <t>11.9.</t>
  </si>
  <si>
    <t>Оказана государственная поддержка лучшим работникам сельских учреждений культуры</t>
  </si>
  <si>
    <t>11.10.</t>
  </si>
  <si>
    <t>Количество мастер-классов, творческих лабораторий, семинаров, практикумов, профессиональных смотров, конкурсов, фестивалей, и других мероприятий, направленных на повышение квалификации работников в сфере культуры</t>
  </si>
  <si>
    <t>11.11.</t>
  </si>
  <si>
    <t>Количество участников в мастер-классах, творческих лабораториях, семинарах, практикумах, профессиональных смотрах, конкурсах, фестивалях, и других мероприятиях, направленных на повышение квалификации работников в сфере культуры</t>
  </si>
  <si>
    <t>11.12.</t>
  </si>
  <si>
    <t>Количество изданных учебно-методических пособий, программ, в том числе в электронной форме</t>
  </si>
  <si>
    <t>11.13.</t>
  </si>
  <si>
    <t>Количество поступивших в образовательные организации сферы культуры</t>
  </si>
  <si>
    <t>11.14.</t>
  </si>
  <si>
    <t>Количество стипендий Губернатора области, выплаченных выдающимся деятелям культуры и искусства, имеющим звание "Народный артист СССР", "Народный художник Российской Федерации", и молодым одаренным артистам</t>
  </si>
  <si>
    <t>11.15.</t>
  </si>
  <si>
    <t>Количество областных конкурсов, фестивалей, выставок, мастер-классов, творческих школ и других творческих мероприятий</t>
  </si>
  <si>
    <t>11.16.</t>
  </si>
  <si>
    <t>Количество участников областных конкурсов, фестивалей, выставок, мастер-классов, творческих школ и других творческих мероприятий</t>
  </si>
  <si>
    <t>Подпрограмма 12 "Популяризация культурных традиций"</t>
  </si>
  <si>
    <t>Количество организованных и проведенных мероприятий, посвященных государственным праздникам, значимым событиям общества, российской культуры и развитию культурного сотрудничества</t>
  </si>
  <si>
    <t>Подпрограмма 13 "Гармонизация межнациональных отношений и этнокультурное развитие народов Саратовской области"</t>
  </si>
  <si>
    <t>Доля населения области, положительно оценивающего состояние межнациональных отношений от числа опрошенных не менее 400 респондентов, проживающих в области</t>
  </si>
  <si>
    <t>Доля населения области, удовлетворительно отзывающихся о реализации этнокультурных прав от числа опрошенных не менее 400 респондентов, проживающих в области</t>
  </si>
  <si>
    <t>Количество участников культурно-массовых мероприятий</t>
  </si>
  <si>
    <t>Количество участников мероприятий, направленных на этнокультурное развитие казачества Саратовской области</t>
  </si>
  <si>
    <t>Количество мероприятий, проводимых на территории этнографического комплекса "Национальная деревня народов Саратовской области", ежегодно</t>
  </si>
  <si>
    <t>Количество гражданских и муниципальных служащих, прошедших повышение квалификации, ежегодно</t>
  </si>
  <si>
    <t>Уровень толерантного отношения к представителям другой национальности от числа опрошенных не менее 400 респондентов, проживающих в области</t>
  </si>
  <si>
    <t>Численность участников мероприятий, направленных на этнокультурное развитие народов Саратовской области</t>
  </si>
  <si>
    <t>Количество участников мероприятий, направленных на укрепление общероссийского гражданского единства</t>
  </si>
  <si>
    <t>13.10.</t>
  </si>
  <si>
    <t>Количество членов казачьих обществ, официально зарегистрированных на территории Саратовской области</t>
  </si>
  <si>
    <t>13.11.</t>
  </si>
  <si>
    <t>Количество членов казачьих обществ, привлеченных к несению государственной и иной службы</t>
  </si>
  <si>
    <t>13.12.</t>
  </si>
  <si>
    <t>Количество участников мероприятий по сохранению и поддержке русского языка как государственного языка Российской Федерации</t>
  </si>
  <si>
    <t>13.13.</t>
  </si>
  <si>
    <t>Количество участников мероприятий по социально-культурной адаптации и интеграции иностранных граждан в Саратовской области</t>
  </si>
  <si>
    <t>13.14.</t>
  </si>
  <si>
    <t>Количество участников мероприятий, направленных на развитие государственно-общественного партнерства в сфере государственной национальной политики Российской Федерации</t>
  </si>
  <si>
    <t>13.15.</t>
  </si>
  <si>
    <t>Количество конфликтных ситуаций в сфере межнациональных и межконфессиональных отношений, выявленных системой мониторинга состояния межэтнических отношений и раннего предупреждения конфликтных ситуаций</t>
  </si>
  <si>
    <t>Единица измерения</t>
  </si>
  <si>
    <t>Значения показателей государственной программы, подпрограммы государственной программы</t>
  </si>
  <si>
    <t>Обоснование отклонений значений показателя на конец отчетного года (при наличии)</t>
  </si>
  <si>
    <t>установленные на 2022 год</t>
  </si>
  <si>
    <t>фактически достигнутые за 2022 год</t>
  </si>
  <si>
    <t>10.32.</t>
  </si>
  <si>
    <t>10.33.</t>
  </si>
  <si>
    <t>Снижение количества новых поступлений связано со снижением выделения денежных средств учредителями библиотек области и увеличением стоимости изданий.</t>
  </si>
  <si>
    <t>Подпрограмма 6 "Культурно-досуговые учреждения"</t>
  </si>
  <si>
    <t xml:space="preserve">Проведен капитальный ремонт муниципального бюджетного учреждения дополнительного образования «Детская школа искусств №3 Энгельсского муниципального района» в 2022 году на сумму 11,0 млн рублей. Начата реконструкция муниципального автономного учреждения дополнительного образования «Детская школа искусств имени 
В.В. Ковалева» МО «Город Саратов» в 2022 году на сумму 9,5 млн рублей, 
в 2023 году – 37,3 млн рублей.
Начата реконструкция муниципального автономного учреждения дополнительного образования «Детская школа искусств имени 
В.В. Ковалева» МО «Город Саратов» в 2022 году на сумму 9,5 млн рублей, 
в 2023 году – 37,3 млн рублей.
</t>
  </si>
  <si>
    <t>Возросло количество посещений сайтов государственных архивов</t>
  </si>
  <si>
    <t>Увеличение за счет интенсивности работ по сканированию описей</t>
  </si>
  <si>
    <t>Недовыполнение в связи с необходимостью упорядочения госархивами большого объема документов по личному составу ликвидированных организаций и за счет непроведения обработки документов, находящихся на ведомственном хранении, некоторыми организациями</t>
  </si>
  <si>
    <t xml:space="preserve">по результатам повторного обследования, выполненного в 2021 году после демонтажных работ, выявлен ряд сдерживающих факторов, препятствующих производству работ по сохранению объекта культурного наследия в соответствии с заключенным государственным контрактом. </t>
  </si>
  <si>
    <t>в связи с естественной убылью получателей</t>
  </si>
  <si>
    <t>Основное мероприятие 3.2 "Создание новых концертных программ, спектаклей и иных зрелищных программ и мероприятий областными концертными организациями"</t>
  </si>
  <si>
    <t>Основное мероприятие 3.3 "Осуществление фестивальной деятельности областными концертными организациями"</t>
  </si>
  <si>
    <t>Основное мероприятие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</si>
  <si>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Основное мероприятие 3.5 "Организация и проведение мероприятий по популяризации концертной деятельности"</t>
  </si>
  <si>
    <t>10.1.2 "Государственная поддержка отрасли культуры (создание и модернизация учреждений культурно-досугового типа в сельской местности)"</t>
  </si>
  <si>
    <t>10.1.7 "Создание центров культурного развития в городах с числом жителей до 300 тысяч человек"</t>
  </si>
  <si>
    <t>10.1.10 "Техническое оснащение региональных и муниципальных музеев</t>
  </si>
  <si>
    <t xml:space="preserve">Основное мероприятие 10.21 «Строительство (реконструкция) объектов культурного назначения»
</t>
  </si>
  <si>
    <t>10.21.1.</t>
  </si>
  <si>
    <t>Контрольное событие 10.21.1 Осуществление работ по сохранению объекта культурного наследия в ГУК «Областная универсальная научная библиотека»</t>
  </si>
  <si>
    <t>10.21.2.</t>
  </si>
  <si>
    <t>Контрольное событие 10.21.2 Осуществление работ по сохранению объекта культурного наследия в ГУК «Саратовский областной музей краеведения»</t>
  </si>
  <si>
    <t>10.21.3.</t>
  </si>
  <si>
    <t>Контрольное событие 10.21.3 Осуществление работ по сохранению объектов культурного наследия, расположенных на территории Саратовской области</t>
  </si>
  <si>
    <t>10.1.4 «Создание модельных муниципальных библиотек»</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</si>
  <si>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</si>
  <si>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10.1.9 «Государственная поддержка отрасли культуры (модернизация региональных и муниципальных детских школ искусств по видам искусств)»</t>
  </si>
  <si>
    <t>Заявительный характер. Поступило 22 заявления от физических лиц на выявление объектов культурного наследия</t>
  </si>
  <si>
    <t>Увеличение количества подготовленных комплектов документов в связи с необходимостью определения статуса выявленных объектов культурного наследия социальной значимости</t>
  </si>
  <si>
    <t>Заявительный характер. Поступило 139 заявлений на выдачу задания и разрешения на работы по сохранению объектов культурного наследия.</t>
  </si>
  <si>
    <t>в том числе софинансируемые из федерального бюджета</t>
  </si>
  <si>
    <t>в том числе на софинансирование расходных обязательств области</t>
  </si>
  <si>
    <t>х</t>
  </si>
  <si>
    <t xml:space="preserve">"Количество обслуженного населения музеями, в том числе нестационарными формами и в электронном виде составило 963,8 тыс. человек"
</t>
  </si>
  <si>
    <t>Выставка "Краски родного города" проходила в ГУК Государственный музей имени К.А.Федин с 6 по 29 сентября 2022 года. Выставка работ членов СРО СХ РФ включала в себя 26 работ. Экспонирование осуществлялось на галерее музея в соответствии с нормами, позволяющими обеспечить оптимальные условия хранения и экспонирования предметов живописи и графики. В вернисаже принимали участие представители творческой интеллигенции города, музейное сообщество. Выставку посетило 359 чел. После завершения выставки в фонды музея была пожертвована живописная работа художника Н.Дубовова "Музей Федина".</t>
  </si>
  <si>
    <t xml:space="preserve">1 октября на открытии театрального сезона была показана премьера оперы А.Петрова "Петр Первый. На премьере присутствовала дочь композитора О.А.Петрова                                                                                         </t>
  </si>
  <si>
    <t>28 и 29 сентября состоялась премьера спектакля "Танцы на праздник урожая"</t>
  </si>
  <si>
    <t xml:space="preserve">С 17 по 27 февраля 2022 года в Саратовской области прошел XI областной театральный фестиваль «Золотой Арлекин». В нем приняли участие 12  театральных коллективов области.Фестиваль включал 21 спектакль. В жюри вошли известные деятели искусства Москвы и Санкт – Петербурга </t>
  </si>
  <si>
    <t xml:space="preserve">С 20 мая по 9 июня  в рамках празднования 350-летия со дня рождения Петра I состоялся Юбилейный XXXVСобиновский фестиваль. В программе фестиваля, посвященной теме «Вехи русской истории» /к 350-летию Петра Великого, были представлены шедевры русской музыкальной классики, основанные на историческом контексте. Афиша фестиваля включала  10 мероприятий – 3 оперы, 3 балета и 4 концертные программы, включая программу открытия, Конкурс Конкурсов вокалистов (1 и 2 тур), Концерт лауреатов конкурса и солистов театра. 
</t>
  </si>
  <si>
    <t>В театре драмы имени И.А.Слонова с 24 октября по 1 ноября прошел V всероссийский театральный фестиваль имени Олега Янковского. Гости фестиваля: Государственный театр Наций, театр "Школа драматического искусства", Московский драматический театр имени М.Н.Ермоловой, МХТ им.А.П.Чехова, Новокуйбышевский театр - студия "Грань".</t>
  </si>
  <si>
    <t>В Вольском драматическом театре  с 8 по 12 декабря прошел  II Всероссийский фестиваль новогодних театральных практик  "#СНЕГ". В рамках фестиваля состоялось 8 спектаклей, которые посетиало 2990 зрителей.</t>
  </si>
  <si>
    <t xml:space="preserve">С 10 по 20 сентября на площадке Балашовского драматического театра был проведен VI всероссийский фестиваль "Театральное Прихоперье". Программа театрального праздника включала постановки ведущих столичных театральных трупп и театров России. Среди них: Московский академический театр им.Вл. Маяковского, театр Моссовета, театр «Et Cetera» п/р А.Калягина, Российский государственный академический театр драмы имени Федора Волкова (г.Ярославль). Театральная панорама провинциальных театров  была представлена Тамбовским государственным академическим ордена «Знак Почета» драматическим театром, Воронежским государственным академическим театром драмы имени А.В. Кольцова, Саратовскими академическим театром оперы и балета и областным театром оперетты, Балашовским драматическим театром. 
 За время проведения фестиваля было показано 9 спектаклей разных жанров и направлений, обслужено 2700 зрителей.
</t>
  </si>
  <si>
    <t xml:space="preserve">В 2022 году в 19 районах области было .показано 35 концертов, обслужено 5953 зрителей
</t>
  </si>
  <si>
    <t>В 2022 году в 8 районах области состоялось 8 спектаклей, обслужено 1692 человека.</t>
  </si>
  <si>
    <t>В 2022 году в  4 районах области состоялось 4 спектакля, обслужено 872 человека.</t>
  </si>
  <si>
    <t>В 2022 году в 21 районе области проведено 38 мероприятий (спектакли и творческие встречи), обслужено 5029 человек.</t>
  </si>
  <si>
    <t>В 2022 году в 10 районах области  показано 24 спектакля, обслужено 2873 человека.</t>
  </si>
  <si>
    <t xml:space="preserve">В 2022 году в 22 муниципальных районах показан 71 спектакль, обслужено 9 056 зрителей
</t>
  </si>
  <si>
    <t>18 ноября 2022 года состоялись гастроли в Пензе с показом спректаклей "Чиполлино" и "Юнона и Авось. Присутствовало 1062 человека.</t>
  </si>
  <si>
    <t>Выступление  МХТ им.А.П.Чехова со спектаклем "Три сестры" А.П.Чехова состоялось 29 октября 2022 года.</t>
  </si>
  <si>
    <t xml:space="preserve"> - термопринтер в кассу театра (с комплектующими) – 101,7 тыс. рублей       Поставлен спектакль "Искусство жениться"                                     приобретен комплект сценических станков - трансформеров </t>
  </si>
  <si>
    <t xml:space="preserve">Поставлены спектакли: "Руслан и Людмила", "Сказка реки", "Незнайка              .Приобретена фермовая конструкция для выносного софита, лебедка, пульт управления лебедками и др. </t>
  </si>
  <si>
    <t>укреплена МТБ в Балашовским театре и Версия г. Саратов</t>
  </si>
  <si>
    <t>За отчетный период состоялись премьеры спектаклей: "Слоненок", "Илья Муромец", "Лисичка со скалочкой"                                                                 Приобретены механизированные подъемно - опускные сценические площадки.</t>
  </si>
  <si>
    <t>За отчетный период состоялись премьеры спектакля "Я, бабушка, Илико и Илларион" и "Маугли"                                                                                   Приобретено звуковое и световое оборудование, звуковая система для трансляции тифлокомментариев</t>
  </si>
  <si>
    <t>За отчетный период состоялась премьера спектакля "…и тут пришла мышка!"</t>
  </si>
  <si>
    <t>На поддержку творческой деятельности и техническое оснащение детских и кукольных театров на общую сумму 22,9 млн рублей. Приобретены материалы для постановки новых спектаклей театром кукол Теремок, филармония Шнитке, ТЮЗ; Изготовлены куклы и декорации.</t>
  </si>
  <si>
    <t>В марте - апреле 2022 года в областной филармонии был проведен   XVI Фестиваль им.Г.Г.Нейгауза . В рамках фестиваля состоялось 5 концертов.</t>
  </si>
  <si>
    <t xml:space="preserve">В апреле – июне 2022 года был организован и проведен Фестиваль «Играем музыку сердец».
</t>
  </si>
  <si>
    <t>В 2022 году в 40 районах области  было проведено 132 концерта, обслужено 15 187 зрителей.</t>
  </si>
  <si>
    <t>В  2022 году в 31 районе  было проведено 89   концертов,  обслужено 9699 человек.</t>
  </si>
  <si>
    <t>В декабре 2022 года состоялось выступление академического симфонического оркестра филаромнии в Большом зале Московской государственной консерватории им.П.И.Чайковского.</t>
  </si>
  <si>
    <t>Библиотека укомплектована книгами в размере 1757 экземпляров</t>
  </si>
  <si>
    <t>В целях формирования единого библиотечного фонда как основного источника удовлетворения информационных потребностей читателей основными направлениями деятельности являлись: соврешенствование изучения фонда, тенденции его развития и использования, формирование фонда в соответствии с запросами пользователей, в том числе изданий на специальных носителях, совершенствование содержания текущего комплектования, его оперативность и качество. На денежные средства в сумме 270 тыс. руб приобретено: "горорящие" книги на CD-ROM - 94 экз., книги рельефно-точечным шрифтом Брайля - 44 экз., плоскопечатные книги - 439 экз.</t>
  </si>
  <si>
    <t>Библиотека укомплектована книгами в размере 1049 экземпляров</t>
  </si>
  <si>
    <t>Библиотеки укомплектованы книгами в размере 4123 экземпляра</t>
  </si>
  <si>
    <t>Библиотеки укомплектованы книгами в размере 32893 экземпляра</t>
  </si>
  <si>
    <t>Бибилиотеокой, на базе которой в 2022 году создана модельная библиотека, пополнены книжные фонды на сумму 3000,0 тыс. рублей</t>
  </si>
  <si>
    <t>Программа была реализована с целью продвижения книги и чтения, качества и эффективности библиотечно-информационного обслуживания детского населения региона. Участниками всех мероприятий программы стали более 700 человек. Для пополнения фонда приобретено 124 экз. новых книг.</t>
  </si>
  <si>
    <t>На областной этап поступило 270 работ. Итоги подведены 29 ноября 2022 года. Призерами стали 34 участника, кторые получили дипломы, благодарственный письма и призы. Для мероприятия изготовлены информационные баннеры и афиши, сборник творческих работ и организована видеосъемка.</t>
  </si>
  <si>
    <t>Средства израсходованы в соответствии со сметным расчетом. Приобретены: пластик для 3D принтера, самокеющаяся пленка, комплект картриджей, фоторамка, бумага и маркер. Изготовлено 7 макетов, 2 барельефа, многоформатный альбом и аудиогид с тифлокомментариями.</t>
  </si>
  <si>
    <t>Проведен творческий конкурс</t>
  </si>
  <si>
    <t>В рамках фестиваля проведены: конкурс на лучшее эссе, конкурс рисунков, конкурс чтецов, конкурс инсценировок. Торжественное награждение победителей состоялось 2 декабря 2022 года накануне Международного дня инвалидов. Были приобретены призы и подарки для участников конкурса в соответствии со сметным расчетом.</t>
  </si>
  <si>
    <t xml:space="preserve">На организацию и проведение мероприятий по проведению конференции был утвержден сметный расчет в размере 360 000 руб. Профинансировано 360 000 руб., израсходовано 360 000 руб.  
Приобретено: Тактильно-звуковая мнемосхема библиотеки, Выставочное оборудование (ширма), Памятные подарки для ветеранов (5 шт.), Цветочная продукция для награждаемых (16 шт.), Памятные подарки для сотрудников (22 шт.), Сувенирная продукция с нанесением фирменной юбилейной символики (10 шт.), Брошюры для дарения (30 шт.), Баннер, Ленты для бейджа, Канцелярские товары для проведения конференции. Конференция прошла в гибридном формате (офлайн и онлайн) 6-7 сентября. Приняли участие 31 регион России и Республика Казахстан, г. Уральск. Прозвучало 28 докладов. На саратовской площадке выступили гости из городов Москва, Санкт-Петербург, Казань, Самара, областные учреждения культуры: библиотеки, театры, музеи, ЦБС г. Саратова, ЦБС г. Энгельса, библиотеки ведущих вузов – РАНХиГС, СГТУ, СГУ, волонтёры. 
В онлайн формате прозвучали доклады от Хабаровска до Севастополя. Это значимое событие в культурной жизни Саратовского региона, где участники со всей страны смогли обсудить перспективы развития отрасли, поделиться опытом и уникальными проектами по популяризации чтения среди людей с ограниченными возможностями здоровья.
</t>
  </si>
  <si>
    <t xml:space="preserve">8-10 июня 2022 года состоялась летняя сессия проекта «Большое чтение в Саратовской области», посвященная 350-летию со дня рождения Петра I «Эпоха славных дел». 8 июня мероприятия проекта начались в Областной универсальной научной библиотеке, где почетные гости и участники летней сессии познакомились с уникальные изданиями, связанными с деятельностью Петра I. Были проведены экскурсии по выставкам: «Эпоха славных дел: из фонда отдела редкой книги», «Император. Реформатор. Человек», «Эпоха Петра Великого в «цифре». Мероприятия летней сессии «Эпоха славных дел» к 350-летию со дня рождения Петра I продолжились 9 июня 2022 года в Саратовском театре кукол «Теремок». С выставкой творческих работ победителей  и призеров межрегионального конкурса иллюстрированных эссе на иностранных языках «Петр I в моем городе: кадр истории» участников сессии познакомила заместитель генерального директора по библиотечной работе ВГБИЛ им. М.И. Рудомино Мария Владимировна Белоколенко. Торжества продолжились фольклорным праздником «Байки и потешки про Царя Петра». Ведущий мероприятия – режиссер-постановщик Саратовской областной филармонии им. А. Шнитке Александр Владимирович Авдонин. На мероприятии выступил ансамбль «Квартет Джентельмены» под руководством Р.В. Котрича. 10 июня проект «Большое чтение в Саратовской области» продолжил свою работу в МОУ «Гимназия №1». Состоялось возложение цветов к мемориальной доске, увековечивающей память Маргариты Ивановны Рудомино, и торжественная церемония открытия бюста основателю Всероссийской государственной библиотеки иностранной литературы. Экскурсию по экспозиции «М. И. Рудомино и Саратов» для гостей провела директор МАОУ «Гимназия №1» Ирина Родионовна Гайнутдинова. Учащиеся гимназии представили театральную постановку «Петр I в Саратове: сцены из жизни российского императора». В рамках мероприятия были приобретены 47 экз. книг Мезина С.А. «Саратовское Поволжье в эпоху Петра I» для муниципальных библиотек области.
Библиотекой приобретен видеофильм на 4 CD-R о проекте «Больше чтение в Саратовской области» - «Эпоха славных дел» к 350-летию со дня рождения Петра I. В ходе подготовки мероприятия была изготовлена рекламная продукция (ООО «АРМК Софит»): информационный стенд; 10 шт. афиш-постеров; 1 приглашение; 200 шт. закладок «Петр I»; 50 шт. бумажных вееров «Проект «Большое чтение в Саратовской области». В мероприятии приняли участие 840 человек.
</t>
  </si>
  <si>
    <t>Проект реализован 15 декабря 2022 года. Состоялось торжественное мероприятие, на котором присутствовало 37 челок)  и приобретены 3 книги по указанной тематике.</t>
  </si>
  <si>
    <t xml:space="preserve">2-3 сентября 2022 года состоялась осенняя сессия проекта «Большое чтение в Саратовской области», «В краю моем история России» Презентация книги П.С. Полякова и К.К. Кузнецова «Петра Великий». 2 сентября мероприятия проекта начались в Областной универсальной научной библиотеке, где почетные гости и участники осенней сессии познакомились с уникальные изданиями, связанными с деятельностью Петра I. Были проведены экскурсии по выставкам: «Деяния Великого Петра: из фонда отдела редкой книги», «В краю моем история России». 3 сентября 2022 года программа 26 осенней сессии «Большое чтение в Саратовской области» «В краю моем история России», посвящённая 350-летию со дня рождения Петра I, продолжилась в городе Петровск в день его 324 –летия. Состоялось торжественное открытие библиотеки нового поколения «Модельная библиотека – мир новых возможностей". Завершилась 26 осенняя сессия презентацией графического романа П.С. Полякова и К.К. Кузнецова «Петр Великий» на русском и сербском языках в рамках коворкинга «Пётр Великий - один есть целая история». Библиотекой приобретен видеофильм на 4 CD-R о проекте «Больше чтение в Саратовской области» 26-я осення сессия проекта «В краю моем история России». В рамках мероприятия были приобретены 30 экз. книг П.С. Полякова и К.К. Кузнецова «Петр Великий» для муниципальных библиотек области. В ходе подготовки мероприятия была изготовлена рекламная продукция (ООО «АРМК Софит»): 1 шт. афиши-постера. В мероприятии приняли участие 810 человек.
</t>
  </si>
  <si>
    <t xml:space="preserve">17 мая 2022 года в Областной универсальной научной библиотеке совместно с региональным отделением «Союз писателей России» состоялся творческий вечер «Выстоим и победим!». В нем приняли участие студенты Саратовского областного педагогического колледжа, представители культурной общественности города. Поэт, член Союза писателей России, лауреат литературной премии имени К. Федина, руководитель литературной студии «Голоса поколений» Бусс Алексей Александрович выступил с темой «Подвиг Донбасской бабушки – новый символ мужества и любви к России». На творческом вечере «Выстоим и победим!» прошли мастер–классы. К мероприятию была подготовлена концертная программа «Операция Z» в исполнении поэта-барда, дипломата фестивалей авторской песни «Соцветие-2017», «Обермунжский треугольник-2017», Лауреата радиофестиваля «Золотая струна-2015 на радио «Шансон» (Саратов) Ивана Михайловича Тернова. В мероприятии приняли участие 56 человек.
</t>
  </si>
  <si>
    <t>В целях сохранности библиотечного фонда были организованы работы по реставрации документального фонда библиотеки: приобретена бумага для печати шрифтом Брайля, А4, 250 л., белая. Отремонтировано: книг РТШ - 66 экз., книг ППШ - 109 экз., книг укрупненным шрифтом - 33 экз., "говорящих" книг на кассетах - 12 экз., замена футляров дисков - 28 шт.</t>
  </si>
  <si>
    <t>В целях сохранности библиотечного фонда были организованы работы по репродуцированию документального фонда библиотеки. Репродуцировано - 185 экз.: "говорящих" книг на CD - 60 экз., книг РТШ - 70 экз., книг укрупненного шрифта - 55 экз.</t>
  </si>
  <si>
    <t>В целях сохранности библиотечного фонда были организованы работы по оцифровке документального фонда библиотеки. Закуплено: карта памяти SDHC, 8 ГБ, комплект картриджей для печати на дисках, обложка для переплета пластиковая А4 100 л. прозрачная, бумага А4 250г/м2. бумага А3 250г/м2, бумага А4 80 г/м2, картридж для МФУ. Оцифровано книг ППШ - 6 экз.</t>
  </si>
  <si>
    <t xml:space="preserve">Количество обслуженного населения  областными образовательными организациями в сфере культуры, в том числе нестационарными формами и в электронном виде составило 211 тыс. человек
</t>
  </si>
  <si>
    <t>Проведен III Областной Парад достижений народного творчества «Огней так много золотых»</t>
  </si>
  <si>
    <t>Проведен инклюзивный творческий фестиваль «Культура без границ»</t>
  </si>
  <si>
    <t>В 2022 году продолжается реализация масштабного, рассчитанного на двадцать лет  исследовательского  проекта — Седьмой  межрегиональной академической выставки-конкурса "Красные ворота / Против течения". Презентация  выставочного исследовательского проекта состоялась 14 июля 2022 года в Москве в залах Московского союза художников (Кузнецкий мост, 11). В этот же день 14 июля т.г. в Российской академии художеств (Москва, Пречистенка, 21) состоялось заседание Экспертного совета и Жюри по присуждению Премий имени К.С.Петрова-Водкина, учрежденной Правительством Саратовской области и министерством культуры области совместно с Российской академией художеств и Поволжским отделением Российской академии художеств в  целях поддержки талантливых авторов в области изобразительного искусства. В экспозиции передвижной выставки более 100 авторов представили более 150 работ. В передвижную выставку вошли работы художников из Москвы и Московской области, Санкт-Петербурга, Ставрополя, Ростова-на-Дону, Ижевска, Чебоксар, Уфы, Саратова, Саранска, Казани. Это работы академиков и членов-корреспондентов Российской академии художеств, народных и заслуженных художников РФ, стажеров мастерских РАХ, лауреатов именных премий, руководителей мастерских и преподавателей Санкт-Петербургской академии художеств имени И.Е.Репина, МГХПА имени С.Г.Строганова, МГАХИ им. В.И.Сурикова, других художественных вузов. По завершении экспонирования в Саратове передвижная выставка в соответствии с графиком и заявленным маршрутом была представлена в ведущих художественных музеях Поволжья: Тольятти, Музей актуального реализма, Саранск, Мордовский республиканский музей изобразительных искусств имени С.Д.Эрьзи.</t>
  </si>
  <si>
    <t xml:space="preserve">В соответствии с Приказом Министерства культуры Саратовской области № 01-01-06/423 от 07.06.2022 года в целях развития изобразительного искусства, активизации творческой деятельности профессионального, любительского художественного творчества с 11 по 21 августа 2022 года в г. Хвалынск проходил Межрегиональный фестиваль творчества "Хвалынские этюды К.С. Петрова-Водкина".
В этом году он собрал 75 участников из разных регионов страны: Воронеж, Пенза, Ростов, Краснодар, Тольятти, Ставрополь, Москва. Участниками VI фестиваля стали представители Московского художественного института им. В.И. Сурикова, Саратовского художественного училища им. А.П. Боголюбова, Российской академии живописи, ваяния и зодчества им. И.С. Глазунова, Всероссийского государственного института кинематографии им. С.А. Герасимова, Воронежского художественного училища, Пензенского художественного училища им. К.А. Савицкого, Ростовского художественного училища им. М.Б. Грекова, Краснодарского художественного училища, Колледжа гуманитарных и социально-педагогических дисциплин им. Святителя Алексия (г. Тольятти), Поволжского отделения РАХ, творческого объединения художников "Колесо".
Программа фестиваля была наполнена мастер-классами, встречами с интересными людьми, экскурсиями в музеи города, выездами на пленэры в разные уголки Хвалынска и его окрестностей.  В этом году натурные зарисовки проходили:
- в поселке Черемшаны; - на горе "Каланча; - в городе Хвалынске; - в порту, на Хвалынской набережной и яблоневых садах; - в селе Подлесное, где молодые пленэристы писали бытовые сцены сельского пейзажа, традиционного жанра станковой живописи.  19 августа прошел круглый стол по итогам пленэра на тему "Хвалынские этюды – 6. Значимость пленэра в становлении молодого художника. Актуальные вопросы художественного образования", который провели вице-президент Российской академии художеств, председатель Поволжского отделения РАХ Худяков Константин Васильевич и первый заместитель председателя Поволжского отделения Российской академии художеств, вице-президент ТСХР   Кузнецова Светлана Андреевна.  Дипломы участника Хвалынского пленэра-2022 от Министерства культуры Саратовской области и подарки Администрации Хвалынского района получили все участники фестиваля.
</t>
  </si>
  <si>
    <t>Организовано участие специалистов областных творческих коллективов и их исполнителей в областных, межрегиональных, всероссийских и международных мероприятиях</t>
  </si>
  <si>
    <t>В феврале - октябре 2022 года прошел IX  Международный фестиваль - конкурс детского и юношеского кино. На конкурс поступило 445 фильмов от 1633 авторов из 39 регионов России, 45 стран ближнего и дальнего зарубежья. В шорт-лист конкурсной программы вошли 226 фильмов, авторами которых стали 1086 юных киноавторов в возрасте от 5 до 22 лет. На мероприятие было израсходовано  539 757, 66 руб. на приобретение и изготовление: афиши (8 шт.), лента билетная, вкладыши в бейджи (20 шт.), каталоги (100 шт.), дипломы (40 шт.), программки (300 шт.), пригласительные (20 шт.), блокноты (50 шт.), ручки с логотьипом фестиваля (50 шт.), электронные сертификаты (200 шт.), футболки (73 шт.), термосы (4 шт.), призы и  цветы для награждения.</t>
  </si>
  <si>
    <t>В целях продвижения отечественного кино 25.08.2022 года на площадке к/т «Oscar» г.Саратова прошло торжественное мероприятие, посвященное профессиональному празднику «День российского кино».  В мероприятии приняли участие работник и ветераны кинематографии области, специалисты муниципальных учреждений кинопоказа - всего 87 человек, 147 пользователей сети. На расходы, связанные с проведением мероприятия выделенор 190 000,0 руб.: творческая встреча с актером кино Мищенко В. ведение мероприятия; исполнение вокального номера; обеспечение приглашенного гостя авиабилетами, размещением в гостинице, трансфером; изготовление полиграфической продукции (пригласительные билеты, баннеры, ролл-апы, бейджи, афиши для лайтбоксов), приобретение внешних накопителей информации для обеспечения съёмочного процесса, организации онлайн-трансляции и хранения видеоконтента по итогам мероприятия.</t>
  </si>
  <si>
    <t xml:space="preserve">В соответствии с приказом Министерства культуры Саратовской области от 2 февраля 2022 года за № 01-01-06/111 в целях реализации государственной программы Саратовской области "Культура Саратовской области" и в целях приобщения детей и подростков к истокам многонациональной культуры средствами литературы и искусства Саратовское региональное отделение Общероссийской общественной организации "Союз писателей России", ГАУК "Саратовский областной Дом работников искусств", Областная универсальная научная библиотека, ГУК "Государственный музей К.А. Федина" провели в марте-июне 2022 года XIV Областной литературный конкурс для детей и юношества "Здравствуй, племя младое, незнакомое!" "Память сильнее времени", посвященного 130-летию со дня рождения русского писателя К.А. Федина в рамках Года культурного наследия народов России. 
На конкурс поступило 72 произведения из 16 районов Саратовской области и города Саратова. По итогам работы жюри Гран-при конкурса были удостоены 3 победителя по одному в каждой из номинаций: "Проза", "Поэзия", "Публицистика", 12 участников были награждены дипломами различных степеней. Всем лауреатам и дипломантам конкурса были вручены сборники произведений победителей конкурса "Здравствуй, племя младое, незнакомое! - "Память сильнее времени", посвященного 130-летию со дня рождения русского писателя К.А. Федина. По итогам конкурса 18 мая 2022 года в Актовом зале Дома работников искусств состоялась торжественная церемония награждения победителей. Количество участников - 50 чел.
</t>
  </si>
  <si>
    <t xml:space="preserve">5 мая 2022 в 15.00 в Концертном зале Дома работников искусств состоялось праздничное мероприятие, посвященное 77-летию Победы над фашизмом "Поклонимся Великим тем годам", на которое, по традиции, собрались ветераны войны, работники культуры, ветераны сцены, председатели творческих Союзов, почетные гости. На протяжении всего вечера гостей сопровождали незабываемые звуки любимых песен военных лет, выступления танцевальных коллективов, театрализованное представление. В театрализованной постановке приняли участие артисты Саратовского академического театра юного зрителя им. Ю. П. Киселева Вероника Клинаева и Александр Тремасов. Песни военных лет звучали в исполнении солистки саратовского академического театра оперы и балета Надежды Федосеевой и солиста областного театра оперетты Сергея Письменного. В концертной программе принимали участие хореографический ансамбль "Апрель" и ансамбль спортивного бального танца "Юниор" Дома работников искусств. Ветеранов поздравила первый заместитель министра культуры Саратовской области Астафьева Татьяна Викторовна и председатель Союза театральных деятелей, директор Саратовского театра кукол "Теремок" Удалов Александр Александрович. В адрес наших ветеранов прозвучали самые добрые и теплые пожелания, и, как всегда, ветеранам вручили памятные подарки. Традиционное мероприятие "Поклонимся великим тем годам" - это дань памяти и благодарности подвигу наших славных ветеранов. Количество участников - 101 чел.
</t>
  </si>
  <si>
    <t>V Областная музыкально-теоретическая олимпиада "Мир музыки" в рамках Детских и юношеских ассамблей искусств, с января по март, 97 участников</t>
  </si>
  <si>
    <t xml:space="preserve">Региональная творческая школа для одаренных детей, молодежи и преподавателей "Волжская радуга-2022" прошла с 01 по 21 июня 2022 года на базе ЧУ ДОЦ Ровесник.В ней приняли участие 195 учащихся духовых, театральных 
и художественных отделений детских школ искусств области. </t>
  </si>
  <si>
    <t>XIII открытый фестиваль-конкурс детского и юношеского творчества "Подснежник - 2022" в рамках Областного фестиваля "Одаренные дети. Путь к мастерству", посвященного 350-летию со дня рождения Петра I в I полугодии 2022 года (30 марта - 20 апреля).
Открытый конкурс исполнительского мастерства "Музыкальный родник" в рамках Областного фестиваля "Одаренные дети. Путь к мастерству", посвященного 350-летию со дня рождения Петра I в I полугодии 2022 года (01-08 апреля)
II Областной конкурс детских инструментальных коллективов учреждений дополнительного образования по различным направлениям "Берега Поволжья" в рамках Областного фестиваля "Одаренные дети. Путь к мастерству", посвященного 350-летию со дня рождения Петра I в I полугодии 2022 года (25 апреля - 13 мая)  Областной фестиваль "Одаренные дети. Путь к мастерству – 2022" всего участниками 3 конкурсов стали 2 373 учащихся ДШИ области.</t>
  </si>
  <si>
    <t xml:space="preserve">22 ноября 2022 года в соответствии с государственной программой Саратовской области «Культура Саратовской области» в Саратовской областной филармонии имени А.Шнитке состоялось торжественное мероприятие с участием Губернатора Саратовской области Вручено 75 стипендий.   
</t>
  </si>
  <si>
    <t xml:space="preserve">Участие делегации от Саратовской области в I Детском культурном форуме (г. Москва) (24-30 августа) - 7 человек. </t>
  </si>
  <si>
    <t>75 одаренным детям, учащимся в образовательных организациях сферы культуры и искусства области в 2022 году выплачены именные губернаторские стипендии в размере 30 тысяч каждому</t>
  </si>
  <si>
    <t>III Конкурс юных талантов "Новые имена Губернии" под патронатом Губернатора Саратовской области III тур (областной) с 01.09.2021 по 15.04.2022 г.-  4 767 участников</t>
  </si>
  <si>
    <t xml:space="preserve">Проведен фольклорный праздник «Казачьи забавы»В 2022 году праздник «Казачьи забавы» был посвящён 35-летию фольклорно-этнографического ансамбля «Забава».  В гости к саратовцам приехали ансамбль казачьей песни «Казачья удаль» (г. Новоаннинский Волгоградской области), фольклорный ансамбль «Симбирскъ» (г. Ульяновск), фольклорный ансамбль «Радуница» (Владимирская область). Саратовскую область представляли фольклорные ансамбли «Забава», «Забавушка», «Стрежень».     14-15 октября руководители иногородних и местных коллективов  провели на базе ГАУК «СОДРИ» следующие творческие лаборатории: «Фольклор донских казаков», «Музыкальный фольклор Поволжья», «Фольклор Центральной России», «Традиционный русский танец», «Традиционные музыкальные инструменты».     Завершился праздник 15 октября гала-концертом  из двух отделений: в первом зрители познакомились с фольклором Саратовской, Ульяновской, Владимирской, Белгородской и Воронежской областей; второе было целиком посвящено традиционной музыкальной и танцевальной культуре казаков Дона.  Всего в мероприятиях фольклорного праздника приняли участие 644 чел. 
</t>
  </si>
  <si>
    <t xml:space="preserve">Саратовским областным центром народного творчества имени Л.А. Руслановой была организована поездка для участия Народного коллектива ансамбля народного танца «Варенька» в XV Всероссийском фестивале народного танца «Уральский перепляс». 
Фестиваль проходил 12-17 апреля 2022 года в Челябинске в формате Всероссийского Форума народной хореографии и в рамках Декады народного танца состоялся. Проект объединил 40 коллективов из 15 регионов страны – тысячу танцоров самых разных возрастов. Проект был реализован в рамках Года культурного наследия народов России. Учредителями и организаторами Фестиваля являются: Министерство культуры Российской Федерации, Министерство культуры Челябинской области, Государственный Российский Дом народного творчества имени В.Д. Поленова, Челябинский Государственный центр народного творчества, Фонд развития народного танца Натальи Карташовой и Татьяны Реус.
Народный ансамбль «Варенька» Городского Дома культуры национального творчества г. Саратова (руководитель – Андрей Утенков) достойно представил Саратовскую область на Фестивале «Уральский перепляс», выступив в номинации «Народно-сценический танец» и завоевав звание Лауреата. 
</t>
  </si>
  <si>
    <t xml:space="preserve">23-27 июня 2022 года в Чебоксарах состоялась Всероссийская детская фольклориада, в рамках которой прошла Российская детская фольклорная Ассамблея.  Учредители и организаторы мероприятия – Министерство культуры РФ, Государственный Российский Дом народного творчества имени В.Д. Поленова, Министерство культуры по делам национальностей и архивного дела Чувашской Республики, АУ «Республиканский центр народного творчества «ДК тракторостроителей» Минкультуры Чувашии.  
Во Всероссийской детской фольклориаде от Саратовской области приняла участие Арина Селифанова (г. Балашов, руководитель – И.С. Селифанова). Юная участница исполнила на конкурсе три произведения: покосную песню Белгородской области «Побувай», частушки Саратовской области «Люнда-да» и плясовую песню «Я сама толку, толку», завоевала почетное звание Лауреата и была награждена благодарственным письмом.
</t>
  </si>
  <si>
    <t xml:space="preserve">21 мая в Ижевске прошёл отборочный этап Всероссийского фестиваля-конкурса любительских творческих коллективов для участников Приволжского и Уральского Федеральных округов.
Учредителями и организаторами Фестиваля-конкурса являются: Министерство культуры Российской Федерации, Государственный Российский Дом народного творчества имени В. Д. Поленова, Министерство  культуры Удмуртской Республики и Республиканский Дом народного творчества.
По итогам конкурса звание Лауреата Всероссийского фестиваля-конкурса любительских творческих коллективов – обладателя гранта национального проекта «Культура» – присуждено нашим землякам –  «Народному коллективу» театру кукол «Светлячок» Татищевского муниципального района Саратовской области. Режиссёр – Татьяна Стырова.
Спектакль «Каштанка» по одноименному рассказу А.П. Чехова был высоко оценён жюри Конкурса и тепло принят зрителями. Теперь коллективу предстоит поездка на заключительный третий этап, который пройдет в Москве в форме Гала-концерта в октябре 2022 года.
Поздравляем театр кукол «Светлячок» с победой и желаем дальнейших творческих успехов!
</t>
  </si>
  <si>
    <t xml:space="preserve">Саратовским областным центром народного творчества имени Л.А. Руслановой была организована поездка делегации мастеров декоративно-прикладного искусства Саратовской области для участия в празднике «Купалье» в агрогородке Александрия Могилевской области Республики Беларусь. 
9 июля в Беларуси прошел масштабный праздник народного творчества «Купалье» – «Александрия собирает друзей». В двенадцатый раз в агрогородке Александрии Шкловского района Могилевской области собрались ремесленники, творческие коллективы и просто зрители из Беларуси, России, Казахстана, Таджикистана и др.
Благодаря поддержке Саратовского областного центра народного творчества имени Л.А. Руслановой и АНО «Палата ремесел Саратовской области» Саратовскую область в этом году впервые представили мастера и ремесленники: Светлана Бабушкина, Юрий Шаломий, Елена Трифонова, Мария Красникова и сотрудники Палаты Римма Портнова и Светлана Белоногова.
Праздник прошел на берегу Днепра. 10 гектаров творческого пространства, более 70 тысяч гостей, море радости, развлечений и душевных встреч – это то, что стало визитной карточкой «Купалья», уникального культурного события для Поднепровья. Основная идея праздника – показать бережное и уважительное отношение к роду, к своей памяти и истории.
Саратовская делегация привезла на белорусскую землю цветы из фоамирана, изделия из бронзы, камня и стекла, авторскую керамику, элементы народного платья. Примечательно, что все участники Фестиваля были одеты в народные костюмы, что придавало Фестивалю особый колорит.
Большой интерес вызвали изделия наших ремесленников у жителей Республики Беларусь и гостей праздника, особенно они отмечали керамические работы  Елены Трифоновой.  А Римма Портнова и Светлана Белоногова приняли участие в торжественном открытии Фестиваля на главной сцене, где достойно представили нашу область.
</t>
  </si>
  <si>
    <t xml:space="preserve">Саратовским областным центром народного творчества имени Л.А. Руслановой было организовано участие Саратовской делегации в Республиканском национально-фольклорном празднике «Шумбрат» в г. Ковылкино Республики Мордовии. 
Торжество проходило 2 сентября 2022 г. с участием национально-культурных общественных объединений мордовского народа субъектов РФ. На мероприятие приехали делегации из 12 регионов России с компактным проживанием мордвы, а также представители всех районов Республики.
На центральной площади Ковылкино развернулись многочисленные площадки праздника, на которых можно было познакомиться со всем многообразием национальной культуры. С поздравлениями и приветственным словом на мероприятии выступили: Глава Мордовии Артём Здунов, Председатель Госсобрания Республики Владимир Чибиркин, сенатор Совета Федерации, председатель Общероссийского общественного движения «Ассоциация финно-угорских народов РФ» Пётр Тултаев и председатель межрегиональной общественной организации мордовского народа Юрий Мишанин.
Для участия в Гала-концерте творческих коллективов Республики Мордовия и субъектов РФ министерство культуры г. Саратова и Саратовский областной центр народного творчества имени Л.А. Руслановой направили «Народный коллектив» «Адамант» МУК «ДДК «Звезда» г. Саратова (руководитель – А.А. Теклина), который достойно представил фольк-программу из трех  танцевальных композиций. Зрители с восторгом приветствовали коллектив и благодарили участников за самобытное, редкое и душевное исполнение фольк-танцев. Организаторы праздника «Шумбрат» обратились к куратору саратовской группы, заведующей сектором хореографии отдела народного творчества и национальных культур ГАУК «СОЦНТ» Н.Г. Стрельцовой с предложением и приглашением ансамбля танца «Адамант» на праздник национального танца, который состоится в Мордовии в 2023 году. В делегацию от Саратовской области также входили мастера декоративно-прикладного искусства. Так, С.С Смолякина (народная кукла) из г. Саратова и В.В. Жабоедов (художественная обработка растительных материалов) из г. Маркса представили свои работы и познакомили зрителей со своим творчеством. Несмотря на прохладную погоду, праздник прошел в теплой дружественной атмосфере и оставил яркие незабываемые впечатления от взаимообогащения культур и традиций. Главное, что был  установлен контакт между творческими коллективами и мастерами декоративно-прикладного творчества Республики Мордовия и Саратовской области.
</t>
  </si>
  <si>
    <t xml:space="preserve">Саратовским областным центром народного творчества имени Л.А. Руслановой была организована поездка «Народного коллектива» ансамбля русских народных инструментов «Палитра» МУ ДК «Корунд» г. Шиханы Саратовской области во 
II Всероссийском фестивале-конкурсе исполнителей на народных и национальных инструментах «Мастерство» в г. Нижний Новгород. 
21–22 октября на II Всероссийском фестивале-конкурсе в Нижнем Новгороде яркие образцы своего мастерства представили солисты, исполнители на национальных инструментах, ансамбли и оркестры русских народных инструментов. На конкурс «Мастерство» приехали более 400 музыкантов из 13 регионов России. 
Выступления оценивало профессиональное жюри, состоящее из признанных мастеров в конкретном жанре в области культуры и искусства под председательством заведующего отделом музыкального искусства Государственного Российского Дома народного творчества имени 
В.Д. Поленова, заслуженного работника культуры РФ, лауреата Премии Правительства РФ в области культуры Анатолия Цепа.
Всероссийский фестиваль-конкурс «Мастерство» является крупнейшей площадкой для развития оркестров, ансамблей и отдельных исполнителей на русских народных и национальных инструментах. Проект служит развитию и популяризации народно-инструментальной музыки в РФ; повышению исполнительского мастерства и активизации творческой деятельности любительских оркестров и ансамблей русских народных инструментов, привлечению к участию в них детей и молодёжи.
В числе конкурсантов – взрослые музыканты и исполнители младше 
16 лет. На фестивале они представили разные национальные инструменты, такие как: курай, гусли, гитара, ложки, гармошка, домбра, баян, кантеле.
Саратовскую область представлял Народный коллектив ансамбль народных инструментов «Палитра» МУ ДК «Корунд» г. Шиханы (руководитель – 
Н.В. Кустова). По решению жюри ансамбль был награжден дипломом III степени. Церемония награждения лауреатов и дипломантов конкурса  состоялась в Нижегородской государственной академической филармонии имени М. Ростроповича. 
Проект реализуется с использованием гранта, предоставленного ООГО «Российский фонд культуры» в рамках федерального проекта «Творческие люди» национального проекта «Культура».
</t>
  </si>
  <si>
    <t xml:space="preserve">В Оренбурге с 25 по 26 ноября состоялся ежегодный Всероссийский конкурс «Русская песня».  В этом году Конкурс вошел в масштабную Всероссийскую акцию «Декада народной песни». Творческое состязание было представлено в 5 номинациях: «Народный хор», «Вокальный ансамбль», «Фольклорный ансамбль», «Малый ансамбль (дуэт, трио)», «Сольное пение». А в состав жюри вошли заслуженные и народные артисты России и преподаватели народного вокала российских вузов. 
В этом году на Конкурс было подано рекордное количество заявок – 230. В итоге было отобрано 57 творческих коллективов и солистов из 19 регионов Российской Федерации: Ханты-Мансийского автономного округа, Республик Башкортостана и Чувашии, Пермского края, Самарской, Свердловской, Челябинской, Саратовской, Ульяновской, Пензенской, Московской, Ленинградской, Владимирской, Рязанской, Курской, Новосибирской, Тюменской, Ростовской и Оренбургской областей. 
Программа двухдневного Конкурса включала в себя конкурсное прослушивание, мастер-класс и Гала-концерт. 
Саратовскую область на Конкурсе представлял молодежный фольклорный ансамбль «Этносфера» (руководитель – Елена Лебедева).  Коллектив исполнил традиционный фольклор Саратовской области и был награжден дипломом Лауреата III степени в номинации «Фольклорный ансамбль». 
</t>
  </si>
  <si>
    <t>5 мая 2022 в 15.00 в Концертном зале Дома работников искусств состоялось праздничное мероприятие, посвященное 77-летию Победы над фашизмом "Поклонимся Великим тем годам", на которое, по традиции, собрались ветераны войны, работники культуры, ветераны сцены, председатели творческих Союзов, почетные гости. На протяжении всего вечера гостей сопровождали незабываемые звуки любимых песен военных лет, выступления танцевальных коллективов, театрализованное представление. В театрализованной постановке приняли участие артисты Саратовского академического театра юного зрителя им. Ю. П. Киселева Вероника Клинаева и Александр Тремасов. Песни военных лет звучали в исполнении солистки саратовского академического театра оперы и балета Надежды Федосеевой и солиста областного театра оперетты Сергея Письменного. В концертной программе принимали участие хореографический ансамбль "Апрель" и ансамбль спортивного бального танца "Юниор" Дома работников искусств. Ветеранов поздравила первый заместитель министра культуры Саратовской области Астафьева Татьяна Викторовна и председатель Союза театральных деятелей, директор Саратовского театра кукол "Теремок" Удалов Александр Александрович. В адрес наших ветеранов прозвучали самые добрые и теплые пожелания, и, как всегда, ветеранам вручили памятные подарки. Традиционное мероприятие "Поклонимся великим тем годам" - это дань памяти и благодарности подвигу наших славных ветеранов. Количество участников - 101 чел.</t>
  </si>
  <si>
    <t xml:space="preserve">27 декабря 2023 г. в Концертном зале ГАУК "СОДРИ" состоялось торжественное мероприятие для детей, в том числе детей семей военнослужащих (участников СВО), «Как под Новый год расцвели подснежники» на котором присутствовали 180 детей, всего количество участников составило 222 человека. 
</t>
  </si>
  <si>
    <t xml:space="preserve">
С 30 марта по 2 апреля Саратовским областным центром народного творчества имени Л.А. Руслановой  была организована поездка ансамбля народной музыки «Колядки» в Ростовскую область для выступления в госпиталях для перед военнослужащими, находящимися там на лечении. Ансамбль исполнил песни военно-патриотической тематики и был тепло встречен слушателями.  
</t>
  </si>
  <si>
    <t xml:space="preserve">С 26 по 30 апреля 2022 года была организована поездка театра-студии «Театралика» МУДО «ДЮЦ Фрунзенского района г. Саратова» в церемонии награждения победителей Фестиваля детских и молодежных театральных коллективов «Театральное Приволжье» в г. Ижевске. 
Церемония награждения прошла в Национальном театре Удмуртской Республики. Участники театра-студии «Театралика» были награждены призами и дипломами в 4 номинациях: «Лучший школьный спектакль», «Лучшая режиссерская работа», «Лучший актёр»,  «Лучшая актриса». Кроме этого, они приняли участие в мастер-классе по актёрскому мастерству от актёра театра и кино, преподавателя кафедры актёрского мастерства театрального института имени Б. Щукина (г. Москва) Константина Балакирева, а также  в экскурсионной программе по г. Ижевску, посетили музей-заповедник «Лудорвай» и музейно-выставочный комплекс М.Т. Калашникова.  
</t>
  </si>
  <si>
    <t xml:space="preserve"> 12 сентября в Большом зале ГАУК «СОДРИ» с большим успехом прошло театрализованное представление «Поэзия народного костюма» с участием члена Международной ассоциации искусствоведов, исследователя традиционного костюма Боровского Андрея Александровича (г. Москва). На мероприятии была представлена уникальная коллекция старинных русских костюмов музей «Оберегъ» ГАУК «СОДРИ». В мероприятии приняли участие 268 человек.</t>
  </si>
  <si>
    <t xml:space="preserve"> Приобретено звукового оборудования</t>
  </si>
  <si>
    <t>Создана сценарная концепция и художественный проект постоянно действующей музейной экспозиции</t>
  </si>
  <si>
    <t xml:space="preserve">Проведены противоаварийные работы, этнографического музея филиала ГУК «Саратовский областной музей краеведения» </t>
  </si>
  <si>
    <t>приобретены лампы для проекторов</t>
  </si>
  <si>
    <t>Проведено оснащение верхней механики сцены   ГАУК «Саратовский государственный академический театр драмы им. И.А.Слонова»</t>
  </si>
  <si>
    <t>Работы по замене стабилизатора напряжения, частичный ремонт кровли здания ГАУК «Саратовский областной театр оперетты»</t>
  </si>
  <si>
    <t>Приобретение компьютерной техники  ГУК «Областная специальная библиотека для слепых»</t>
  </si>
  <si>
    <t>Приобретение компьютеров  ГУК "Областная библиотека для детей и юношества имени А.С.Пушкина"</t>
  </si>
  <si>
    <t>Разработка проектно-сметной документации «Сохранение объекта культурного наследия регионального значения «Народная аудитория, 1899г., арх. Н.М. Проскурнин» ГУК «Областная универсальная научная библиотека»</t>
  </si>
  <si>
    <t>Приобретены основные средства (мебель, стулья, шкафы, зеркала в гримерные комнаты)</t>
  </si>
  <si>
    <t xml:space="preserve">Приобретение компьютерного оборудования и мебели </t>
  </si>
  <si>
    <t>Проведение капитального ремонта здания ГУ ДО «Детская школа искусств № 1» г. Балашова Саратовской области</t>
  </si>
  <si>
    <t>Приобретение материалов и оборудования для текущего ремонта здания ГБУ ДО «Детская школа искусств г.Красноармейска Саратовской области»</t>
  </si>
  <si>
    <t>Текущий ремонт санузла в ГУ ДО «Детская школа искусств р.п. Дергачи»</t>
  </si>
  <si>
    <t>Приобретение мебели, материалов для текущего ремонта в здании ГБУ ДО «Детская школа искусств» р.п. Степное Советского района Саратовской области</t>
  </si>
  <si>
    <t xml:space="preserve">Замена оконных блоков в здании ГУ ДО Озинская детская школа искусств </t>
  </si>
  <si>
    <t>Приобретение оргтехники, мебели, оборудования и строительных материалов ГУ ДО «Детская школа искусств р.п. Романовка»</t>
  </si>
  <si>
    <t>Приобретение строительных материалов для ремонта кровли и санузла ГБУ ДО «Детская школа искусств г. Хвалынска»</t>
  </si>
  <si>
    <t xml:space="preserve">Текущий ремонт отмостки, входной группы здания ГБУ ДО «Детская школа искусств р.п. Новые Бурасы </t>
  </si>
  <si>
    <t>Приобретение наглядных пособий для изобразительного искусства в ГАУ ДО "Детская школа искусств" Аткарского муниципального района Саратовской области</t>
  </si>
  <si>
    <t>Разработка ПСД на ремонт кровли, замена напольного покрытия в учебных классах в ГАУ ДО "Детская школа искусств" Аткарского муниципального района Саратовской области</t>
  </si>
  <si>
    <t>Приобретение тульской гармони для ГУ ДО "Детская школа искусств р.п. Дергачи"</t>
  </si>
  <si>
    <t xml:space="preserve">Оснащение и укрепление материально-технической базы ДШИ, включая приобретение товаров (работ, услуг), необходимых для текущей деятельности образовательных учреждений </t>
  </si>
  <si>
    <t xml:space="preserve">Оснащение и укрепление материально-технической базы  ГПОУ«Саратовский областной колледж искусств», включая приобретение товаров (работ, услуг), необходимых для текущей деятельности образовательных учреждений </t>
  </si>
  <si>
    <t xml:space="preserve">Оснащение и укрепление материально-технической базы  ГПОУ «Саратовское художественное училище имени А.П.Боголюбова (техникум)», включая приобретение товаров (работ, услуг), необходимых для текущей деятельности образовательных учреждений </t>
  </si>
  <si>
    <t xml:space="preserve">Приобретение оборудования и сценических костюмов для ГБУ ДО «Детская школа искусств р.п. Турки" </t>
  </si>
  <si>
    <t xml:space="preserve">Капитальный ремонт кровли здания филиала ГБУ ДО «Детская школа искусств № 1 г. Маркса Саратовской области" </t>
  </si>
  <si>
    <t xml:space="preserve">Приобретение отопительного котла для ГБУ ДО «Детская школа искусств п. Горный Краснопартизанского района Саратовской области" </t>
  </si>
  <si>
    <t xml:space="preserve">Приобретение баяна для ГБУ ДО «Детская школа искусств п. Горный Краснопартизанского района Саратовской области" </t>
  </si>
  <si>
    <t xml:space="preserve"> Приобретение скрипки для ГБУ ДО «Базарно-Карабулакская детская школа искусств" </t>
  </si>
  <si>
    <t xml:space="preserve">Приобретение аккордеона для ГБУ ДО «Лысогорская детская школа искусств" </t>
  </si>
  <si>
    <t>Проведение работ по сохранению объекта культурного наследия регионального значения "Особняк Шмидта с гротом", нач. ХХ в. (ремонт кровли)</t>
  </si>
  <si>
    <t xml:space="preserve">Ремонт и переоснащение здания филиала ГПОУ «СОКИ» в г. Балаково  </t>
  </si>
  <si>
    <t>Приобретение ткани и фурнитуры для пошива сценических костюмов в ГПОУ «СОКИ»</t>
  </si>
  <si>
    <t xml:space="preserve">Ремонт кровли здания филиала ГПОУ "СОКИ" в г. Вольске         </t>
  </si>
  <si>
    <t>Приобретение светодиодного экрана для ГАУК СО «Дворец культуры "Россия»</t>
  </si>
  <si>
    <t>Приобретение кондиционеров ГАУК СО «Дворец культуры "Россия»</t>
  </si>
  <si>
    <t>Проведение текущего ремонта лицевой части фасада здания ГАУК «Саратовский областной центр народного творчества имени Л.А. Руслановой»</t>
  </si>
  <si>
    <t xml:space="preserve"> В детсткие школы искусств приобретены хозяйственные материалы, мебель в классы, оплачены услуги пожарной сигнализации в 11 муниципальных районов области.</t>
  </si>
  <si>
    <t>Проведен текущий ремонт 13 домов культуры в рамках федерального проекта "Культура малой Родины"</t>
  </si>
  <si>
    <t>Проведены ремонтные работы по сохранению двух объектов культурного наследия, расположенных на ул. Горького и Челюскинцев г. Саратова</t>
  </si>
  <si>
    <t>Проведены ремонтные работы по сохранению  объекта культурного наследия "Особняк Карле" , расположенный в г. Марксе Саратовской области</t>
  </si>
  <si>
    <t>Проведены ремонтные работы по сохранению двух объектов культурного наследия - Картинная галерея Вольского музея, Торговый Дом братьев Махунцевых (г.Балаково).</t>
  </si>
  <si>
    <t>Создана школа креативных индустрий. Закуплено оборудование для трех направлений деятельности.</t>
  </si>
  <si>
    <t>Проведены ремонтные работы, запланированные на 2022 год по реконструкции малой сцены ТЮЗа.</t>
  </si>
  <si>
    <t>начаты работы по строительству культурного центра в г. Балаково.</t>
  </si>
  <si>
    <t>16 детских школ искусств оснащены современными музыкальными инструментами.</t>
  </si>
  <si>
    <t>проведен капитальный ремонт 1 детской школы искусств в Энгельсском районе области. Работы, запланированные на 2022 год по МАУ ДО «ДШИ им.В.В.Ковалева» выполнены в полном объеме.</t>
  </si>
  <si>
    <t>Два музея области, в Вольском и Петровском районе. Оснащены современным оборудованием</t>
  </si>
  <si>
    <t xml:space="preserve">24 марта 2022 года открыт виртуальный концертный зал в Петровском муниципальном районе на базе МУК «Музейный историко-краеведческий комплекс имени Героя Советского Союза Ивана Васильевича Панфилова Петровского муниципального района Саратовской области». </t>
  </si>
  <si>
    <t>Региональный форум педагогических работников сферы культуры "Современная модель художественного образования региона: ресурсы и перспективы развития", в котором приняли участие 266 человек.</t>
  </si>
  <si>
    <t xml:space="preserve">С апреля по октябрь 2022 года проведен Областной фестиваль "Сохраняя профессиональные традиции". Организатор - государственное профессиональное образовательное учреждение "Саратовский областной колледж искусств". В рамках фестиваля прошли творческие мастерские "Живая нить традиций" для одаренных детей и преподавателей школ искусств, концерты с участием  студентов ГПОУ "СОКИ" в ГАУДО "Детская школа искусства" Аткарского муниципального района, МОУ "Музыкально-эстетический лицей имени Альфреда Гарриевича Шнитке" Энгельсского муниципального района, ГУДО "Детская школа искусств" р.п. Екатериновка Саратовской области. Завершится фестиваль научно-практической конференцией для учащихся и студентов "Культура и искусство: традиции и современность" в ГПОУ "СОКИ" (Саратов) 28 октября 2022 года. Общее количество участников фестиваля составит 208 человек. </t>
  </si>
  <si>
    <t xml:space="preserve">Открытый творчесикий конкурс, посвященноый  основателю Саратовского художественного училища  имени А.П. Боголюбова (с виртуальной выставкой) проходил с 10 по 31 марта 2022 года на базе ГПОУ "СХУ им. А.П. Боголюбова (техникум)". Задачи конкурса:                                                                                  
• раскрытие и стимулирование творческого потенциала студентов государственных профессиональных образовательных организаций  сферы культуры и искусства; 
• совершенствование профессиональных навыков по учебным дисциплинам Рисунок, Живопись, Скульптура, профессиональным модулям творческой направленности;
• духовно-нравственное, художественно-эстетическое и патриотическое воспитание подрастающего поколения, выявление и поддержка одаренных детей и молодежи;
• сохранение и развитие методических и творческих связей между профессиональными образовательными организациями сферы культуры 
и искусства.
Участниками конкурса стали студенты художественных училищ Москвы, Пензы, Краснодара, Красноярска, Новосибирска, Екатеринбурга, Чебоксар, Самары, Ростова-на-Дону, Ярославля, Астрахани, Саратова (всего 22 учреждения из 18 региоов) и учащиеся 11 учреждений дополнительного художественного образования Саратовской области.  Всего  632 студента и 106 учащихся ДХШ и ДШИ. Они состязались в 5 возрастных группах по 20 номинациям. Жюри распределило призеров, им были высланы дипломы и сертификаты. Виртуальная выставка по итогам конкурса была размещена на официальном сайте училища и в группе училища ВКонтакте.
</t>
  </si>
  <si>
    <t>27 мая 2022 года состоялось мероприятие по итогам областного смотра-конкурса профессионального мастерства "Лучший библиотекарь 2021 года". В конкурсе приняли участие 43 библиоекаря из 37 библиотечных систем области. Конкурс проводился по двум номинациям. Победителям вручены: гран-при, 2 диплома I степени, 2 диплома II степени, 2 диплома III степени. В мероприятии приняли участие 85 библиотечных работников области.</t>
  </si>
  <si>
    <t>Стипендии Губернатора Саратовской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 получаюет 19 человек, Выплачиваются с января т.г.</t>
  </si>
  <si>
    <t xml:space="preserve">Именные творческие стипендии Губернатора Саратовской области молодым одаренным артистам ежемесячно получают 15 человек с января 2022 года </t>
  </si>
  <si>
    <t>На основании постановления Правительства Саратовской области "Об учреждении литературных премий Саратовской области имени М.Н. Алексеева" от 15 мая 2008 года № 206-П (с изменениями от 29 декабря 2010 года № 206-П), протокола заседания комиссии по присуждению литературных премий Саратовской области имени М.Н. Алексеева от 12 апреля 2022 года, утвержденного приказом министерства культуры области от 03 июня 2022 года №01-01-06/416 присвоены 3 премии по 80 тыс.руб. Торжественное вручение состоялось в 27 октября 2022 года в г.Калининск</t>
  </si>
  <si>
    <t>Оказана государственная поддержка 23 лучшим сельским учреждениям</t>
  </si>
  <si>
    <t>Оказана государственная поддержка 17 лучшим работникам сельских  учреждений</t>
  </si>
  <si>
    <t>17 марта 2022 года состоялось проведение торжественной церемонии вручения свидетельств о занесении на "Доску почета работников культуры Саратовской области"
В период с 30 марта по 2 апреля 2022 года проведен цикл концертных программ #МыВместе для военнослужащих - уроженцев Саратовской области, находящихся на лечении в госпиталях Ростовской области.
1 мая 2022 года на железнодорожном вокзале г.Саратова проведена культурная программа торжественной церемонии отправления гуманитарной акции "Поезд помощи" жителям Донецкой и Луганской народных песпублик.
9 июня 2022 года ГАУК "Саратовский областной Дом работников искусств" реализован творческий проект "Во славу деяний Петра!", посвященный празднованию 350-й годовщины со дня рождения императора Петра Великого.
2 сентября 2022 года ГАУК "Саратовская областная филармония им.А.Шнитке" проведена культурная программа на официальном приеме от имени врио Губернатора Саратовской области по случаю открытия I Всероссийских игр "Уиный город. Живи спортом"
2 сентября 2022 года ГАУК "Саратовская областная филармония им.А.Шнитке" обеспечены организационно-технические мероприятия торжественной церемонии подписания соглашения между Правительством Саратовской области и Акционерным обществом "Корпорация Туризм.РФ" в рамках I Всероссийских игр "Уиный город. Живи спортом"
16 сентября 2022 года ГАУК "Саратовская областная филармония им.А.Шнитке" обеспечены организационно-технические мероприятия по подготовке и проведению торжественной церемонии вступления в должность Губернатора Саратовской области
30 сентября 2022 года ГАУК "Саратовский областной центр народного творчества имени Л.А.Руслановой" организовано техническое обеспечение митинга-концерта на Театральной площади г.Саратова</t>
  </si>
  <si>
    <t>14 января 2022 года на площадке  ГАУК "Саратовский государственный академический театр юного зрителя им. Ю.П.Киселева" проведена культурная программа торжественного мероприятия, посвященного празднованию 300-летия прокуратуры России</t>
  </si>
  <si>
    <t>5 марта 2022 года в ГАУК "Саратовская областная филармония им. А.Шнитке" проведена культурная программа торжественного мероприятия, посвщенного Международному женскому дню 8 марта, с участием Губернатора области</t>
  </si>
  <si>
    <t>23 марта 2022 года ГАУК "Саратовский академический театр юного зрителя им.Ю.П.Киселева" проведена культурная программа торжественного мероприятия, посвященного празднованию Дня работника культуры</t>
  </si>
  <si>
    <t>12 апреля 2022 года на Театральной площади г.Саратова ГАУК "Саратовский областной центр народного творчества имени Л.А.Руслановой"  проведена культурная программа в мемориально-образовательном комплексе "Парк покорителей космоса имени Юрия Гагарина" в рамках 61-й годовщины полета первого человека в космос и Всемирного Дня авиации и космонавтики.</t>
  </si>
  <si>
    <t>8 мая 2022 года  ГАУК "Саратовская областная филармония им. А.Шнитке" проведен творческий блок "ПОБЕДА одна на всех!", посвященный празднованию 77-й годовщины Победы в Великой Отечественной войне 1941-1945 годов.
9 мая 2022 года в Парке Победы на Соколовой горе г. Саратова ГАУК "Саратовский областной центр народного творчества имени Л.А.Руслановой"  проведена культурная программа торжественной церемонии возложения цветов с участием Губернатора области и концертных площадок, посвященной празднованию 77-й годовщины Победы в Великой Отечественной войне 1941-1945 годов.</t>
  </si>
  <si>
    <t xml:space="preserve">В сентябре 2022 года проведены организационно-технические мероприятия торжественной церемонии подписания соглашения между правительством Саратосвской области и АО "корпорация Туризм. РФ" в расмках Iвсероссийских игр "Умный город. Живи спортом" </t>
  </si>
  <si>
    <t>Подготовлены мероприятия к Дню России</t>
  </si>
  <si>
    <t>Подготовлены мероприятия к Дню народного единства</t>
  </si>
  <si>
    <t>Подготовлены мероприятия к Дню конституции Российской Федерации</t>
  </si>
  <si>
    <t>Проведен творческий  проект "Во славу деяний Петра!", посвященный празднованию 350-й годовщины со дня рождения императора Петра Великого</t>
  </si>
  <si>
    <t>Конфликтов на межнациональной почве за отчетный период не выявлено</t>
  </si>
  <si>
    <t>Проведен и организован 14 мая 2022 года.Численный охват составил  20 000 человек</t>
  </si>
  <si>
    <t>Проведен и организован 4 июня 2022 года.Численный охват составил  20 000 человек</t>
  </si>
  <si>
    <t>Проведен и организован 30 июля 2022 года. Численный охват составил 10 000 человек</t>
  </si>
  <si>
    <t>Проведен и организован 24 сентября 2022 года. Численный охват составил 10 000 человек</t>
  </si>
  <si>
    <t>Проведен и организован 19 декабря 2022 года. Численный охват составил 18 000 человек</t>
  </si>
  <si>
    <t>Проведен и организован 25 февраля 2022 года. Численный охват составил 200 человек</t>
  </si>
  <si>
    <t>Проведен и организован 19 апреля 2022 года. Численный охват составил 200 человек.</t>
  </si>
  <si>
    <t>Проведен и организован 24--25 мая 2022 года. Численный охват составил 1 000 человек.</t>
  </si>
  <si>
    <t>Проведен и организован 12 июня 2022 года. Численный охват составил 2 000 человек.</t>
  </si>
  <si>
    <t>Проведен и организован 4 ноября 2022 года. Численный охват составил 6 000 человек.</t>
  </si>
  <si>
    <t>Проведен и организован 10--13 декабря 2022 года. Численный охват составил 1 000 человек.</t>
  </si>
  <si>
    <t>Проведен и организован 28 апреля 2022 года. Численный охват составил 300 человек.</t>
  </si>
  <si>
    <t>Издано методическое пособие тиражом 100 экземпляров. В рамках методического пособия проведено социологическое исследования, по итогам которого - доля граждан, положительно оценивающих состояние межнациональных отношений в Саратовской области - 82%.</t>
  </si>
  <si>
    <t>Проведен и организован 28-30 сентбря 2022 года. Численный охват составил 200 человек.</t>
  </si>
  <si>
    <t>Проектно-сметная документация разработана</t>
  </si>
  <si>
    <t>Провдены ремонтные работы. Техническая готовность 36%</t>
  </si>
  <si>
    <t>Неисполнение в связи с тем, что ограничительные меры по короновирусной инфекции полность отменены во втором квартале 2022 года</t>
  </si>
  <si>
    <t xml:space="preserve">Количество обслуженного населения театрами, в том числе нестационарными формами и в электронном виде составило 542,0 тыс. человек
</t>
  </si>
  <si>
    <t xml:space="preserve">Количество обслуженного населения концертными организациями и коллективами, в том числе нестационарными формами и в электронном виде составило 125,2 тыс. человек
</t>
  </si>
  <si>
    <t xml:space="preserve">В апреле - мае текущего года проводился фестиваль в целях пропаганды художественными средствами героической истории и славы Отечества, развития и популяризации вокального искусства и творчества среди населения области.  Количество клубных формирований 7871
</t>
  </si>
  <si>
    <t>Контрольное событие 10.5.2   Проведение работ по текущему ремонту помещений ГАУ ДПО "Саратовский областной учебно-методический центр"</t>
  </si>
  <si>
    <t>Проведение работ по текущему ремонту помещений ГАУ ДПО "Саратовский областной учебно-методический центр"</t>
  </si>
  <si>
    <t xml:space="preserve">В четвертом квартале издан третий выпуск сборника материалов всероссийской научной конференции "Актуальные вопросы российской истории и музееведения". В сборник вошли 35 статей. </t>
  </si>
  <si>
    <t xml:space="preserve">В третьем квартале 2022 года проведены археологические раскопки. Материалы обнаруженные при археологических исследованиях были представлены на выставке в рамках фестиваля. </t>
  </si>
  <si>
    <t xml:space="preserve">Выставка работала с 7 июня по 30 октября 2022 года. На выставке проводятся экскурсии, театрализованные экскурсии для индивидуальных посетителей и организованных групп. 9 июня 2022 года выставку посетили почетные гости, приехавшие в Саратов на торжества, посвященные 350-летию Петра Великого. </t>
  </si>
  <si>
    <t>Проект направлен на повышение качества и популяризацию детского чтения, внедрение лучших практик продвижения книги и чтения. Старт проекта дан в начале года. Проведено более 120 мероприятий проекта, самым значтмым из которых стал фестиваль "Саратов книжный". Фестиваль посетили более 2000 человек. В рамках фестиваля состоялся круглый стол, в работе которого приняли участие представители 31 региона России.</t>
  </si>
  <si>
    <t>Количество обслуженного населения возросло в связи со снятием всех ограничений по короновирусной инфекции во втором квартале 2022 года</t>
  </si>
  <si>
    <t>Активизировались собирательские работы среди населения в связи со снятием всех ограничений по короновирусной инфекции во втором квартале 2022 года</t>
  </si>
  <si>
    <t>посещаемость увеличилась в связи со снятием всех ограничений по короновирусной инфекции во втором квартале 2022 года и проведением новогодних празников</t>
  </si>
  <si>
    <t>в связи со снятием всех ограничений по короновирусной инфекции во втором квартале 2022 года</t>
  </si>
  <si>
    <t>24 - 25 февраля 2022 года в музее прошли ежегодные Феденские чтения. В рамках чтений прошел круглый стол "Писатель и время: актуальные подходы к изучению творческого наследия К.А. Федина", а также творческая встреча с поэтессой Еленой Лапшиной. Проходило в онлайн и офлан формат . Охват составил 75 человек.</t>
  </si>
  <si>
    <t>Реставрация осуществляется в Федеральном государственном бюджетном учреждении культуры «Всероссийский художественный научно-реставрационный центр имени академика И.Э. Грабаря».  Отреставрировано 8 предметов: деревянная скульптура 18 века, меднолитая пластика (средневековые кресты) 13-14 века, металлический барильеф 19 века</t>
  </si>
  <si>
    <t xml:space="preserve">Приобретено 29 предметов материальной и духовной культуры конца XIX - XXI века. Предметы заинвентаризированны и включены в основной фонд музея. 
</t>
  </si>
  <si>
    <t xml:space="preserve">Приобретено 14 предметов материальной и духовной культуры конца XIX - XXI века. Предметы заинвентаризированны и включены в основной фонд музея. 
</t>
  </si>
  <si>
    <t xml:space="preserve">Государственный музей К.А. Федина закупил два предмета: люстра в стиле модерн начала XX века и наглядное пособие для учащихся начальной и средней школы 1908 года (ГМФ 56758, ГМФ56759). </t>
  </si>
  <si>
    <t xml:space="preserve">Выставка работает с 29 в апреле 2022 года. Размещена в четырех экспозиционных залах. На выставке проводятся экскурсии для организованных групп и посетителей. 
</t>
  </si>
  <si>
    <t xml:space="preserve">Выставка работала с 21 мая по 15 октября 2022 года. В открытии выставки принимал участие министр культуры Саратовской области. Выставка создана на основе произведений саратовского писателя-фантаста А. Червякова. Была размещена в двух экспозиционных залах. На выставке проводились экскурсии для организованных групп и индивидуальных посетитетлей. Общая посещаемость составитла 1514 человек. </t>
  </si>
  <si>
    <t xml:space="preserve">16 декабря 2022 года в музее начала работать выставка "Ох уж эти сказки (литературная сказка XIX века), созданная на основе уральских сказов Павла Бажова и приуроченных к году культурного наследия народов России. 
</t>
  </si>
  <si>
    <t xml:space="preserve">Выставка работает с 21 мая 2022 года в двух залах Музея Л.А. Кассиля, филиале ГУК "Государственный музей К.А. Федина". На выставке проводятся интерактивные  экскурсии для детей, как для организованных групп, так и для индивидуальных посетителей. </t>
  </si>
  <si>
    <t xml:space="preserve">Во втором и третьем квартале 2022 года в музее экспонировалась выставка из ФГБУК "Государственный историко-мемориальный музей-заповедник "Сталинградская битва" "Фарватер в огне. Волжская военная флотилия в боях за Сталинград" На выставке были представлены подлинные музейные предметы и муляжи. </t>
  </si>
  <si>
    <t xml:space="preserve">Выставка подготовлена на материалах коллекции Саратовского областного музея краеведения с привлечением документов из фондов Государственного архива Саратовской области и Балашовского краеведческого музея. </t>
  </si>
  <si>
    <t xml:space="preserve">Презентация выставки состоялась 2 декабря 2022 года. Выставка посвящена 350-летию Петра I. Она стала значимым событием для Саратова. На выставке продемонстрированы материалы, связанные с Петром I из Государственного исторического музея. </t>
  </si>
  <si>
    <t xml:space="preserve">Издан каталог коллекции самоваров. 12 октября 2022 года состоялась торжественная презентация каталога с участием представителей министерства культуры области, научной и культурной общественности Саратова. </t>
  </si>
  <si>
    <t xml:space="preserve">Приобретено охолощенное оружие - СХП. 9-мм Пистолет-пулемет "Кедр" производства г. Ижевск. </t>
  </si>
  <si>
    <t xml:space="preserve">Во втором квартале 2022 года осуществлено экспонирование выставки "Десантники гвардейцы Сталинграда" из ФГБУК "Государственный историко-мемориальный музей-заповедник "Сталинградская битва". По выставке проводились экскурсии для индивидуальных посетителей и организованных групп.  </t>
  </si>
  <si>
    <t xml:space="preserve">В Марксовском краеведческом музее создан раздел экспозиции, рассказывающий об истории заселения немцами колонистами земель на берегах Волги и образования колонии Екатериненштадт. </t>
  </si>
  <si>
    <t>Саратовская региональная общественная организация "Общество друзей Саратовского музея краеведения" в лице Соломоновой Любови Яковлевны «Самовары. Коллекция из собрания Саратовского областного музея краеведения» и    АНО по изучению, сохранению и популяризации археологического наследия Саратовской области "Живая история" в лице Кашниковой Анны Леонидовны. Фестиваль археологии и реконструкции «Укек» ее посетителями стали более 15 760 человек.</t>
  </si>
  <si>
    <t>Контрольное событие 2.5.1.         Проведение  гастролей МХТ им.А.П.Чехова со спектаклем "Три сестры" А.П.Чехова</t>
  </si>
  <si>
    <t>Саратовским областным отделением общероссийской общественной организации «Союз кинематографистов Российской Федерации» проведен VI Международный фестиваль кино, науки, современного искусства «Гагарин.doc», посетили 1 005 человек.</t>
  </si>
  <si>
    <t>Количество обслуженного населения театрами, в том числе нестационарными формами и в электронном виде составило 10140,1 человек</t>
  </si>
  <si>
    <t>Концертная программа "Солнечный круг" проведена в г. Саратове и районах области. Охват составил более 750 человек</t>
  </si>
  <si>
    <t>Концертная программа, посвященная 350-летию Петра 1 "Русская музыка петровского времени". Охват составил более 1000 человек</t>
  </si>
  <si>
    <t>6.2</t>
  </si>
  <si>
    <t xml:space="preserve">В рамках исполнения основного мероприятия 8.1 «Обеспечение сохранности, учета документов и предоставление пользователям архивной информации» подпрограммы 8 «Архивы» государственной программы Саратовской области «Культура Саратовской области» выполнение государственного задания областными государственными архивными учреждениями за отчетный период в среднем по учреждениям составило 102 % от запланированных годовых показателей на 2022 год, в пределах допустимых (возможных) отклонений, установленных Приказом управления делами Правительства области от 29.12.2021 г. № 423 «Об утверждении государственных заданий на оказание государственных услуг (выполнение работ) на 2022 год и плановый период 2023 и 2024 годов областным государственным бюджетным учреждениям, подведомственным управлению делами Правительства Саратовской области», в том числе:
предоставлены 1401 архивная справка и копии архивных документов, связанных с социальной защитой граждан, предусматривающей их пенсионное обеспечение,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обеспечен доступ к архивным документам и справочно-поисковым средствам к ним в читальном зале - 6005 посещений в год; исполнены 9820 тематических запросов на основе документов Архивного фонда Российской Федерации и других архивных документов; обеспечена сохранность 168328 архивных документов, в рамках мероприятий по проверке наличия, выявления особо ценных и уникальных дел и дел, выданных из архивохранилища; выверены учетные документы по 458 фондам; улучшено физическое состояние 2467 дел; приняты на постоянное хранение 27806 дело; оказана консультационная и методическая помощь  по подготовке нормативных  документов 298 организациям - источникам комплектования архива; описаны и внесены в информационно-поисковые системы архивов 186404 единицы хранения; подготовлены к рассекречиванию 753 секретных дела; проведены 77 мероприятий по предоставлению обществу ретроспективной документной информации. 
</t>
  </si>
  <si>
    <t>10.1</t>
  </si>
  <si>
    <t>Создано 4 модельные библиотеки (в Петровском, Александрово-Гайском, Пугачевском, Татищевском), которые оснащены современным оборудованием.</t>
  </si>
  <si>
    <t>АНО "Драматический театр-студия "Подмостки" в лице Игнашева Сергея Николаевича. Поставлен спектакль «Страсти по Торчалову», посетили 275 человек.</t>
  </si>
  <si>
    <t>Срок</t>
  </si>
  <si>
    <t xml:space="preserve"> начала реализации</t>
  </si>
  <si>
    <t xml:space="preserve">окончания реализации
единовременно
</t>
  </si>
  <si>
    <t>Ожидаеемый результат</t>
  </si>
  <si>
    <t>В апреле -  июне 2022 года состоялся традиционный фестиваль эстрадного  танца всех стилей и направлений "Ритмы нового века". Фестиваль проводился в целях выявления и развития творческих способностей детей и юношества в жанре хореографии. Охват составил 2000 человек</t>
  </si>
  <si>
    <t>выполнение установленного государственного задания</t>
  </si>
  <si>
    <t>обеспечение сохранности музейного фонда</t>
  </si>
  <si>
    <t>обеспечение пополнения и комплектования музейных фондов</t>
  </si>
  <si>
    <t>рост патриотического воспитания населения и повышение имиджа области, рост туристической привлекательности</t>
  </si>
  <si>
    <t>увеличение количества посетителей музеев</t>
  </si>
  <si>
    <t>обновление репертуара</t>
  </si>
  <si>
    <t>повышение качества творческого мастерства театральных коллективов и обмена новыми творческими навыками</t>
  </si>
  <si>
    <t>укрепление имиджа области и повышение инвестиционной привлекательности области</t>
  </si>
  <si>
    <t>увеличение количества зрителей</t>
  </si>
  <si>
    <t>обновление репертуара, увеличение количества и качества оказываемых услуг населению</t>
  </si>
  <si>
    <t>выполнение установленного государственного задания, увеличение количества обслуженного населения</t>
  </si>
  <si>
    <t>обновление концертного репертуара</t>
  </si>
  <si>
    <t>повышение качества творческого мастерства концертных коллективов и обмена новыми творческими навыками</t>
  </si>
  <si>
    <t>увеличение количества обслуженного населения</t>
  </si>
  <si>
    <t>увеличение количества посещений библиотек</t>
  </si>
  <si>
    <t>повышение интереса к чтению и книге</t>
  </si>
  <si>
    <t>сохранение уникальных и исторически ценных книжных изданий</t>
  </si>
  <si>
    <t xml:space="preserve">Основное мероприятие 10.27 «Создание школ креативных индустрий»
</t>
  </si>
  <si>
    <t>Проведен капитальный ремонт 5 домов культуры Ртищевском, Красоармейском, Балашовском, Советском и Ивантеевских районах</t>
  </si>
  <si>
    <t>проведена независимая оценка качества условий оказания услуг 6 организациями в сфере культуры</t>
  </si>
  <si>
    <t>социальные выплаты обучающимся гарантированы государством для мотивации к обучению молодежи, находящейся в трудной жизненной ситуации</t>
  </si>
  <si>
    <t>увеличение количества участников клубных формирований</t>
  </si>
  <si>
    <t>увеличение количества участников клубных формировани</t>
  </si>
  <si>
    <t>укрепление имиджа области</t>
  </si>
  <si>
    <t>привлечение населения в культурно-досуговую деятельность и развитие ее многогранности</t>
  </si>
  <si>
    <t xml:space="preserve">Государственное задание выполнено на 100%.
Объем оказания государственных услуг (единиц), результатов выполнения работ в рамках государственного задания-637, в том числе:
 по разработке проектов границ территорий объектов культурного наследия-34,
 проектов охранных зон культурного наследия-8,
выполнение работы по определению границ территорий объекта археологического наследия-19,
 проведению анализа историко-библиографических материалов о земельном участке, подлежащем хозяйственному освоению-420,
разработке проектов предметов охраны объектов культурного наследия-55 ,
 выполнению историко-культурных и библиографических изысканий в проектной документации для регистрации в едином государственном реестре историко - архитектурных объектов культурного наследия- 45,
 обследованию и составлению актов технического состояния объектов культурного наследия-45.
выполнение работы по подготовке установления границ защитных зон-7
Содержание (эксплуатация) имущества, находящегося в государственной собственности-1
</t>
  </si>
  <si>
    <t xml:space="preserve">В феврале - декабре 2022 года осуществляется проект "Золотой фонд народного творчества в целях развития художественного творчества, выявления талантливых исполнителей, привлечения молодёжи к организованному досугу. В проект вошли конкурсы и фестивали: ХXII областной смотр-конкурс исполнителей народной песни "Что посеешь, то и пожнешь»; XIV областной фестиваль-конкурс эстрадной музыки «Новобурасские аккорды»; открытый областной фестиваль бардовской песни и шансона «Обермунжский треугольник»;областной конкурс ведущих развлекательно-игровых программ «Мастера хорошего настроения»; областной онлайн конкурс-выставки декоративно-прикладного,  изобразительного и фото-искусства «Творческая мастерская»; областной фестиваль-конкурс театральных коллективов 
и индивидуальных исполнителей «Театральный калейдоскоп»; областной конкурс хореографических коллективов по современному и классическому танцу  «СПЕКТР»; выставки декоративно-прикладного, изобразительного и фото-искусства.  Охват составил более 300 человек
 </t>
  </si>
  <si>
    <t>сохранение в полном объеме архивных документов, предоставление населению ретроспективной и иной архивной информацией</t>
  </si>
  <si>
    <t>выявление одаренных детей и молодежи</t>
  </si>
  <si>
    <t>выявление, развитие и поддержка творчески одаренных детей и молодежи и их преподавателей</t>
  </si>
  <si>
    <t>увеличение количества и качества оказываемых услуг населению</t>
  </si>
  <si>
    <t>увеличение количества подготовленных специалистов для последующей работы в сфере культуры</t>
  </si>
  <si>
    <t>повышение качества услуг</t>
  </si>
  <si>
    <t>улучшение внешнего вида и внутреннего состояния здания, увеличение количества и качества оказываемых услуг населению</t>
  </si>
  <si>
    <t>10.27</t>
  </si>
  <si>
    <t>обеспечение качественно нового уровня развития инфраструктуры культуры</t>
  </si>
  <si>
    <t>повышение эффективности работы, посещаемости и уровня обслуживания пользователей библиотек</t>
  </si>
  <si>
    <t>повышение эффективности работы, посещаемости и уровня обслуживания пользователей</t>
  </si>
  <si>
    <t>улучшение качества обучения</t>
  </si>
  <si>
    <t>повышение эффективности работы, посещаемости и уровня обслуживания посетителей музеев</t>
  </si>
  <si>
    <t>повышение профессионального уровня работников учреждений сферы культуры</t>
  </si>
  <si>
    <t>приток молодых специалистов в учреждениях сферы культуры</t>
  </si>
  <si>
    <t>повышение мотивации культурного процесса к плодотворной деятельности в сфере культуры</t>
  </si>
  <si>
    <t>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позволит сохранить и приумножить народные традиции</t>
  </si>
  <si>
    <t>повышение уровня информированности органов власти и оперативности в принятии решений</t>
  </si>
  <si>
    <t>укрепление общероссийского гражданского единства</t>
  </si>
  <si>
    <t>сохранение и развитие народных традиций, укрепление межнациональных связей народов области</t>
  </si>
  <si>
    <t xml:space="preserve">о выполнении основных мероприятий, проектов (программ), ведомственных целевых программ госудасрственной программы Саратовской области </t>
  </si>
  <si>
    <t xml:space="preserve"> за  2022 год  </t>
  </si>
  <si>
    <t>Запланированные результаты</t>
  </si>
  <si>
    <t>Достигнутые результаты</t>
  </si>
  <si>
    <t>Проблемы, возникающие в ходе реализация мероприятия и меры по их нейтрализации (минимизации)</t>
  </si>
  <si>
    <t xml:space="preserve"> ремонтные работы по ДК ЗАТО "СВЕТЛЫЙ" в полном объеме не завершены.(Денежные средства выделены в 28.08.2022 года. По причине проведение работ по разработке и проведению контроля  ПСД . </t>
  </si>
  <si>
    <t>о достижении значений показателей государственной программы</t>
  </si>
  <si>
    <t>за период __________ 20__ года</t>
  </si>
  <si>
    <t>"Культура Саратовской области</t>
  </si>
  <si>
    <t>за 2022 год</t>
  </si>
  <si>
    <t xml:space="preserve">  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2022 год
</t>
  </si>
  <si>
    <r>
      <t xml:space="preserve">по подпрограмме </t>
    </r>
    <r>
      <rPr>
        <b/>
        <u/>
        <sz val="9"/>
        <rFont val="Calibri"/>
        <family val="2"/>
        <charset val="204"/>
      </rPr>
      <t xml:space="preserve">"МУЗЕИ" </t>
    </r>
  </si>
  <si>
    <r>
      <t xml:space="preserve">государственной программы  Саратовской области </t>
    </r>
    <r>
      <rPr>
        <b/>
        <u/>
        <sz val="9"/>
        <rFont val="Times New Roman"/>
        <family val="1"/>
        <charset val="204"/>
      </rPr>
      <t>"КУЛЬТУРА САРАТОВСКОЙ ОБЛАСТИ"</t>
    </r>
  </si>
  <si>
    <r>
      <rPr>
        <b/>
        <sz val="12"/>
        <rFont val="Times New Roman"/>
        <family val="1"/>
        <charset val="204"/>
      </rPr>
      <t>Наименование</t>
    </r>
    <r>
      <rPr>
        <b/>
        <sz val="12"/>
        <rFont val="MS Serif"/>
        <family val="2"/>
        <charset val="204"/>
      </rPr>
      <t xml:space="preserve"> </t>
    </r>
    <r>
      <rPr>
        <b/>
        <sz val="12"/>
        <rFont val="Times New Roman"/>
        <family val="1"/>
        <charset val="204"/>
      </rPr>
      <t>государственной услуги (работы), показателя объема государственной услуги (работы), основного мероприятия</t>
    </r>
  </si>
  <si>
    <t xml:space="preserve">Прогнозный объем оказания государственных услуг (единиц), результатов выполнения работ
</t>
  </si>
  <si>
    <t>Причины отклонений *</t>
  </si>
  <si>
    <t>Объем финансового обеспечения государственных заданий (тыс. рублей)</t>
  </si>
  <si>
    <t>предусмотрено государственными заданиями</t>
  </si>
  <si>
    <t>исполнено</t>
  </si>
  <si>
    <t>предусмотрено государственной программой</t>
  </si>
  <si>
    <t>I. За счет средств областного бюджета</t>
  </si>
  <si>
    <t>Наименование государственной услуги – «Публичный показ музейных предметов, музейных коллекций»</t>
  </si>
  <si>
    <t>Единицы измерения объема государственной услуги – чел.</t>
  </si>
  <si>
    <t>Общий объем оказания государственной услуги по подпрограмме – всего</t>
  </si>
  <si>
    <t>Число посетителей, чел</t>
  </si>
  <si>
    <t>Количество выставок</t>
  </si>
  <si>
    <t>в том числе в рамках основного мероприятия 1.1 «Оказание государственных услуг населению музеями»</t>
  </si>
  <si>
    <t>в том числе в рамках основного мероприятия 1.4 «Организация и проведение выставочной деятельности музеев на территории Саратовской области, в субъектах Российской Федерации и в зарубежных странах»</t>
  </si>
  <si>
    <t>в том числе в рамках основного мероприятия 1.5 «Организация и проведение мероприятий по популяризации музейного дела»</t>
  </si>
  <si>
    <t>Наименование государственной услуги – «Создание экспозиций (выставок) музеев, организация выездных выставок»</t>
  </si>
  <si>
    <t>Единицы измерения объема государственной услуги – ед.</t>
  </si>
  <si>
    <t>Наименование государственной работы– «Формирование, учет, изучение, обеспечение физического сохранения и безопасности музейных предметов, музейных коллекций»</t>
  </si>
  <si>
    <t>Единицы измерения объема государственной работы – ед.</t>
  </si>
  <si>
    <t>Общий объем оказания государственной работы по подпрограмме – всего</t>
  </si>
  <si>
    <t>в том числе в рамках основного мероприятия 1.2 «Обеспечение сохранности музейных предметов и музейных коллекций, находящихся в государственной собственности области»</t>
  </si>
  <si>
    <t>в том числе в рамках основного мероприятия 1.3 «Обеспечение пополнения и комплектования фондов областных музеев новыми уникальными экспонатами»</t>
  </si>
  <si>
    <t>Наименование государственной работы –  «Организация и проведение культурно-массовых мероприятий»</t>
  </si>
  <si>
    <t>Наименование государственной работы – «Предоставление консультационных и методических услуг»</t>
  </si>
  <si>
    <t>Общий объем оказания государственной работы по подпрограмме - всего</t>
  </si>
  <si>
    <t>1. Количество отчетов, составленных по результатам работ</t>
  </si>
  <si>
    <t>2.Количество разработанных документов</t>
  </si>
  <si>
    <t>3.Количество проведенных консультаций</t>
  </si>
  <si>
    <t xml:space="preserve">Затраты на уплату налогов, в качестве объекта налогообложения по которым признается имущество учреждений
</t>
  </si>
  <si>
    <t xml:space="preserve">Затраты на содержание имущества учреждений, не используемого для оказания государственных услуг (выполнения работ) и для общехозяйственных нужд
</t>
  </si>
  <si>
    <t>Всего по подпрограмме:</t>
  </si>
  <si>
    <t xml:space="preserve">  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2022 год</t>
  </si>
  <si>
    <r>
      <t xml:space="preserve">по подпрограмме </t>
    </r>
    <r>
      <rPr>
        <b/>
        <u/>
        <sz val="9"/>
        <rFont val="Times New Roman"/>
        <family val="1"/>
        <charset val="204"/>
      </rPr>
      <t xml:space="preserve">"ТЕАТРЫ" </t>
    </r>
  </si>
  <si>
    <t>Наименование государственной услуги (работы), показателя объема государственной услуги (работы), основного мероприятия</t>
  </si>
  <si>
    <t>Объем оказания государственных услуг (единиц), результатов выполнения работ</t>
  </si>
  <si>
    <t>Наименование государственной услуги – «Показ (организация показа) спектаклей (театральных постановок)»</t>
  </si>
  <si>
    <t>Единицы измерения объема государственной услуги – чел., ед.</t>
  </si>
  <si>
    <t>1. Число зрителей</t>
  </si>
  <si>
    <t>2. Количество публичных выступлений</t>
  </si>
  <si>
    <t>3. Количество видеотрансляций (в записи)</t>
  </si>
  <si>
    <t xml:space="preserve">в том числе в рамках основного мероприятия 2.1 «Оказание </t>
  </si>
  <si>
    <t>государственных услуг населению театрами»</t>
  </si>
  <si>
    <t>в том числе в рамках основного мероприятия 2.3 «Осуществление областными театрами фестивальной деятельности»</t>
  </si>
  <si>
    <t>в том числе в рамках основного мероприятия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</si>
  <si>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в том числе в рамках основного мероприятия 2.5 «Организация и проведение мероприятий по популяризации театрального дела»</t>
  </si>
  <si>
    <t>Наименование государственной работы – «Создание спектаклей»</t>
  </si>
  <si>
    <t>в том числе в рамках основного мероприятия 2.1 «Оказание государственных услуг населению театрами»</t>
  </si>
  <si>
    <t>в том числе в рамках основного мероприятия основного мероприятия 2.2 «Создание новых спектаклей в областных театрах»</t>
  </si>
  <si>
    <t>Наименование государственной услуги – «Показ (организация показа) концертов и концертных программ»</t>
  </si>
  <si>
    <t>Наименование государственной услуги – «Организация мероприятий»</t>
  </si>
  <si>
    <t>Единицы измерения объема государственной услуги –  ед.</t>
  </si>
  <si>
    <t>Наименование государственной услуги – «Организация и проведение мероприятий»</t>
  </si>
  <si>
    <t>Наименование государственной услуги – «Организация деятельности клубных формирований и формирований самодеятельного народного творчества»</t>
  </si>
  <si>
    <t>Единицы измерения объема государственной работы – ед., человек</t>
  </si>
  <si>
    <t>Количество посещений</t>
  </si>
  <si>
    <t>Количество клубных фрмирований</t>
  </si>
  <si>
    <t>Наименование государственной работы – «Организация и проведение культурно-массовых мероприятий»</t>
  </si>
  <si>
    <r>
      <t xml:space="preserve">по подпрограмме </t>
    </r>
    <r>
      <rPr>
        <b/>
        <u/>
        <sz val="9"/>
        <rFont val="Times New Roman"/>
        <family val="1"/>
        <charset val="204"/>
      </rPr>
      <t xml:space="preserve">"КОНЦЕРТНЫЕ ОРГАНИЗАЦИИ И КОЛЛЕКТИВЫ" </t>
    </r>
  </si>
  <si>
    <t>Наименование государственной услуги – «Показ  (организация показа)концертов  и концертных программ»</t>
  </si>
  <si>
    <t>Единицы измерения объема государственной услуги –чел., ед</t>
  </si>
  <si>
    <t>в том числе в рамках основного мероприятия 3.1 «Оказание государственных услуг населению концертными организациями и коллективами»</t>
  </si>
  <si>
    <t>в том числе в рамках основного мероприятия 3.3 «Осуществление фестивальной деятельности областными концертными организациями»</t>
  </si>
  <si>
    <t>в том числе в рамках основного мероприятия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</si>
  <si>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в том числе в рамках основного мероприятия 3.5 «Организация и проведение мероприятий по популяризации концертной деятельности»</t>
  </si>
  <si>
    <t>Наименование государственной работы - «Создание концертов и концертных программ»</t>
  </si>
  <si>
    <t>Единицы измерения объема государственной работы - ед.</t>
  </si>
  <si>
    <t>в том числе в рамках основного мероприятия основного мероприятия 3.2 «Создание новых концертных программ, спектаклей и иных зрелищных программ и мероприятий областными концертными организациями»</t>
  </si>
  <si>
    <t>Наименование государственной работы - «Создание спектаклей»</t>
  </si>
  <si>
    <t>Наименование государственной работы - «Организация и проведение культурно-массовых мероприятий»</t>
  </si>
  <si>
    <t xml:space="preserve">   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2022 год</t>
  </si>
  <si>
    <r>
      <t xml:space="preserve">по подпрограмме </t>
    </r>
    <r>
      <rPr>
        <b/>
        <u/>
        <sz val="9"/>
        <rFont val="Times New Roman"/>
        <family val="1"/>
        <charset val="204"/>
      </rPr>
      <t xml:space="preserve">"БИБЛИОТЕКИ" </t>
    </r>
  </si>
  <si>
    <t xml:space="preserve">Наименование государственной услуги (работы), показателя объема государственной услуги (работы), основного мероприятия </t>
  </si>
  <si>
    <t>Наименование государственной услуги – «Библиотечное, библиографическое и информационное обслуживания пользователей библиотеки»</t>
  </si>
  <si>
    <t>Общий объем оказания государственной услуги по подпрограмме - всего</t>
  </si>
  <si>
    <t>в том числе в рамках основного мероприятия 4.1 «Оказание государственных услуг населению библиотеками»</t>
  </si>
  <si>
    <t>Наименование государственной работы – «Формирование, учет, изучение, обеспечение физического сохранения и безопасности фондов библиотеки»</t>
  </si>
  <si>
    <t>Общий объем оказания государственной работы  по подпрограмме - всего</t>
  </si>
  <si>
    <t>в том числе в рамках основного мероприятия основного мероприятия 4.2 «Комплектование фондов библиотек области»</t>
  </si>
  <si>
    <t>в том числе в рамках основного мероприятия 4.4 «Организация и проведение мероприятий по сохранности библиотечных фондов государственных библиотек области»</t>
  </si>
  <si>
    <t>Наименование государственной работы – «Библиографическая обработка документов и создание каталогов»</t>
  </si>
  <si>
    <t>Единицы измерения объема государственной работы – шт.</t>
  </si>
  <si>
    <t>в том числе в рамках основного мероприятия 4.3 «Организация и проведение мероприятий, направленных на популяризацию чтения и библиотечного дела»</t>
  </si>
  <si>
    <t xml:space="preserve">     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2022 год</t>
  </si>
  <si>
    <r>
      <t xml:space="preserve">по подпрограмме </t>
    </r>
    <r>
      <rPr>
        <b/>
        <u/>
        <sz val="9"/>
        <rFont val="Times New Roman"/>
        <family val="1"/>
        <charset val="204"/>
      </rPr>
      <t xml:space="preserve">"СИСТЕМА ОБРАЗОВАНИЯ В СФЕРЕ КУЛЬТУРЫ" </t>
    </r>
  </si>
  <si>
    <t>Наименование государственной услуги - «Реализация  образовательных программ среднего профессионального образования - программ подготовки специалистов среднего звена»</t>
  </si>
  <si>
    <t>в том числе в рамках основного мероприятия 5.1 «Оказание государственных услуг населению областными образовательными организациями в сфере культуры»</t>
  </si>
  <si>
    <t>Наименование государственной услуги -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по укрупненной группе направлений подготовки и специальностей (профессий)»</t>
  </si>
  <si>
    <t>Наименование государственной услуги - «Реализация дополнительных общеразвивающих программ»</t>
  </si>
  <si>
    <t>Единицы измерения объема государственной услуги – чел-час.</t>
  </si>
  <si>
    <t>Наименование государственной услуги - «Реализация основных профессиональных образовательных программ среднего профессионального образования в области искусств, интегрированные с образовательными программами основного общего образования, по укрупненной группе направлений подготовки и специальностей (профессий)»</t>
  </si>
  <si>
    <t>Наименование государственной услуги - «Реализация дополнительных предпрофессиональных программ в области искусств»</t>
  </si>
  <si>
    <t>Наименование государственной услуги - «Обеспечение жилыми помещениями в общежитиях»</t>
  </si>
  <si>
    <t>Наименование государственной услуги - «Реализация дополнительных профессиональных программ повышения квалификации»</t>
  </si>
  <si>
    <t>Наименование государственной работы - «Проведение  мероприятий, направленных на развитие детей и молодежи, в том числе одаренных»</t>
  </si>
  <si>
    <t>Единицы измерения объема государственной работы –ед.</t>
  </si>
  <si>
    <t>Наименование государственной работы - «Методическое обеспечение образовательной деятельности»</t>
  </si>
  <si>
    <t xml:space="preserve">       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2022 год</t>
  </si>
  <si>
    <r>
      <t xml:space="preserve">по подпрограмме </t>
    </r>
    <r>
      <rPr>
        <b/>
        <u/>
        <sz val="9"/>
        <rFont val="Times New Roman"/>
        <family val="1"/>
        <charset val="204"/>
      </rPr>
      <t xml:space="preserve">"КУЛЬТУРНО-ДОСУГОВЫЕ УЧРЕЖДЕНИЯ" </t>
    </r>
  </si>
  <si>
    <t>Единицы измерения объема государственной услуги – ед., человек</t>
  </si>
  <si>
    <t>в том числе в рамках основного мероприятия 6.1 «Оказание государственных услуг населению культурно-досуговыми учреждениями»</t>
  </si>
  <si>
    <t>в том числе в рамках основного мероприятия 6.3 «Организация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</si>
  <si>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Единицы измерения объема государственной работы– ед.</t>
  </si>
  <si>
    <t>в том числе в рамках основного мероприятия основного мероприятия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</si>
  <si>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в том числе в рамках основного мероприятия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t>
  </si>
  <si>
    <t>В том числе в рамках основного мероприятия основного мероприятия 6.6 «Организация и проведение мероприятий по популяризации народного творчества и культурно-досуговой деятельности»</t>
  </si>
  <si>
    <t>рамках основного мероприятия 6.1 «Оказание государственных услуг населению культурно-досуговыми учреждениями»</t>
  </si>
  <si>
    <t>Наименование государственной услуги – «Прокат кино и видеофильмов»</t>
  </si>
  <si>
    <t>Количество выданных для проката кино</t>
  </si>
  <si>
    <t>Наименование государственной услуги – «Показ кинофильмов»</t>
  </si>
  <si>
    <t>в том числе в рамках основного мероприятия 6.4 «Организация и пополнение фильмофонда ГАУК «Саратовский областной методический киновидеоцентр»</t>
  </si>
  <si>
    <r>
      <t xml:space="preserve">Единицы измерения объема государственной услуги – </t>
    </r>
    <r>
      <rPr>
        <sz val="12"/>
        <color indexed="10"/>
        <rFont val="Times New Roman"/>
        <family val="1"/>
        <charset val="204"/>
      </rPr>
      <t>ед.</t>
    </r>
  </si>
  <si>
    <t>Наименование государственной работы – «Создание концертов и концертных программ»</t>
  </si>
  <si>
    <t>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2020 год</t>
  </si>
  <si>
    <r>
      <t xml:space="preserve">по подпрограмме </t>
    </r>
    <r>
      <rPr>
        <b/>
        <u/>
        <sz val="9"/>
        <rFont val="Times New Roman"/>
        <family val="1"/>
        <charset val="204"/>
      </rPr>
      <t xml:space="preserve">"ГОСУДАРСТВЕННАЯ ОХРАНА, СОХРАНЕНИЕ И ПОПУЛЯРИЗАЦИЯ ОБЪЕКТОВ КУЛЬТУРНОГО НАСЛЕДИЯ" </t>
    </r>
  </si>
  <si>
    <t>Наименование государственной работы - «Выполнение работ по сохранению, использованию, популяризации и государственной охране объектов культурного наследия (памятников истории и культуры), находящихся на территории области»</t>
  </si>
  <si>
    <t>Общий объем выполнения государственных работ по подпрограмме - всего</t>
  </si>
  <si>
    <t>в том числе в рамках основного мероприятия 7.1 «Выполнение государственных работ в области охраны объектов культурного наследия области»</t>
  </si>
  <si>
    <t>в том числе в рамках основного мероприятия 7.2 «Организация и проведение мероприятий по обеспечению удовлетворительного состояния объектов культурного наследия регионального значения»</t>
  </si>
  <si>
    <t>в том числе в рамках основного мероприятия 7.3 «Обеспечение мероприятий по выявлению новых объектов культурного наследия»</t>
  </si>
  <si>
    <t>в том числе в рамках основного мероприятия 7.4 «Обеспечение мероприятий по государственному учету объектов культурного наследия регионального значения»</t>
  </si>
  <si>
    <t>в том числе в рамках основного мероприятия 7.5 «Обеспечение проведения историко-культурной экспертизы объектов культурного наследия»</t>
  </si>
  <si>
    <t>в том числе в рамках основного мероприятия 7.6 «Популяризация объектов культурного наследия регионального значения»</t>
  </si>
  <si>
    <t>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2020 год</t>
  </si>
  <si>
    <r>
      <t xml:space="preserve">по подпрограмме 8 </t>
    </r>
    <r>
      <rPr>
        <b/>
        <u/>
        <sz val="9"/>
        <rFont val="Times New Roman"/>
        <family val="1"/>
        <charset val="204"/>
      </rPr>
      <t xml:space="preserve">"АРХИВЫ" </t>
    </r>
  </si>
  <si>
    <t>Наименование</t>
  </si>
  <si>
    <t xml:space="preserve">Наименование государственной услуги –
«Предоставление архивных справок и копий архивных документов, связанных с социальной защитой граждан, предусматривающей их пенсионное обеспечение,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t>
  </si>
  <si>
    <t>Единицы измерения объема государственной услуги – количество исполненных запросов</t>
  </si>
  <si>
    <t xml:space="preserve">Общий объем оказания государственной услуги по подпрограмме – всего </t>
  </si>
  <si>
    <t>в том числе в рамках основного мероприятия 8.1 «Обеспечение сохранности, учета документов и предоставление пользователям архивной информации»</t>
  </si>
  <si>
    <t xml:space="preserve">Наименование государственной услуги –
«Обеспечение доступа к архивным документам и справочно-поисковым средствам к ним в читальном зале архива»
</t>
  </si>
  <si>
    <t>Единицы измерения объема государственной услуги – количество посещений читального зала</t>
  </si>
  <si>
    <t xml:space="preserve">Наименование государственной услуги –
«Информационное обеспечение на основе документов Архивного фонда Российской Федерации и других архивных документов»
</t>
  </si>
  <si>
    <t xml:space="preserve">Наименование государственной работы –
«Обеспечение сохранности архивных документов»
</t>
  </si>
  <si>
    <t>Единицы измерения объема государственной работы – Количество дел, прошедших проверку наличия, выявленных особо ценных и уникальных дел, и дел, выданных из архивохранилища</t>
  </si>
  <si>
    <t>в том числе в рамках основного мероприятия 8.1 «Обеспечение сохранности, учета документов и представление пользователям архивной информации»</t>
  </si>
  <si>
    <t xml:space="preserve">Наименование государственной работы –
«Учет архивных документов»
</t>
  </si>
  <si>
    <t>Единицы измерения объема государственной работы – Количество фондов, по которым выверены учетные документы</t>
  </si>
  <si>
    <t xml:space="preserve">Наименование государственной работы –
«Улучшение физического состояния документов»
</t>
  </si>
  <si>
    <t xml:space="preserve">Единицы измерения объема государственной работы – Количество дел
</t>
  </si>
  <si>
    <t xml:space="preserve">Общий объем оказания государственной работы по подпрограмме – всего </t>
  </si>
  <si>
    <t xml:space="preserve">Наименование государственной работы –
«Комплектование архивными документами»
</t>
  </si>
  <si>
    <t>Единицы измерения объема государственной работы – Количество дел (документов), принятых на хранение</t>
  </si>
  <si>
    <t xml:space="preserve">Наименование государственной работы –
«Взаимодействие с организациями - источниками комплектования архива»
</t>
  </si>
  <si>
    <t>Единицы измерения объема государственной работы – Количество организаций - источников комплектования архива по видам методической помощи суммарно</t>
  </si>
  <si>
    <t xml:space="preserve">Наименование государственной работы –
«Описание архивных документов, создание справочно-поисковых средств к ним»
</t>
  </si>
  <si>
    <t xml:space="preserve">Единицы измерения объема государственной работы –Количество единиц хранения, внесенных в информационно-поисковые системы архива </t>
  </si>
  <si>
    <t xml:space="preserve">Наименование государственной работы –
«Защита сведений, составляющих государственную тайну, других охраняемых законом тайн, содержащихся в архивных документах, и организации в установленном порядке их рассекречивания»
</t>
  </si>
  <si>
    <t>Единицы измерения объема государственной работы – Количество дел (документов), подготовленных к рассекречиванию</t>
  </si>
  <si>
    <t xml:space="preserve">Наименование государственной работы –
«Реализация информационных мероприятий, публикаторских и выставочных проектов на основе архивных документов»
</t>
  </si>
  <si>
    <t xml:space="preserve">Единицы измерения объема государственной работы –Количество проведенных мероприятий  </t>
  </si>
  <si>
    <t>Итого по услугам (работам):</t>
  </si>
  <si>
    <t xml:space="preserve">Затраты на уплату налогов, в качестве объекта налогообложения по которым признается имущество учреждений:
</t>
  </si>
  <si>
    <t xml:space="preserve">Затраты на содержание имущества учреждений, не используемого для оказания государственных услуг (выполнения работ) и для общехозяйственных нужд:
</t>
  </si>
  <si>
    <r>
      <t xml:space="preserve">по подпрограмме </t>
    </r>
    <r>
      <rPr>
        <b/>
        <u/>
        <sz val="9"/>
        <rFont val="Times New Roman"/>
        <family val="1"/>
        <charset val="204"/>
      </rPr>
      <t xml:space="preserve">"ТВОРЧЕСКОЕ РАЗВИТИЕ ДЕТЕЙ И МОЛОДЕЖИ В СФЕРЕ КУЛЬТУРЫ" </t>
    </r>
  </si>
  <si>
    <t>в том числе в рамках основного мероприятия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</si>
  <si>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в том числе в рамках основного мероприятия 9.4 «Организация и проведение мероприятий по обеспечению популяризации, в том числе информационной детского и молодежного творчества»</t>
  </si>
  <si>
    <t>в том числе в рамках основного мероприятия 9.2 «Организация и проведение мероприятий по обеспечению участия детей и молодежи в творческих школах, творческих и интеллектуальных соревновательных мероприятиях областного, межрегионального, всероссийского и международного уровней»</t>
  </si>
  <si>
    <t>в том числе в рамках основного мероприятия 9.3 «Обеспечение поддержки творческих и одаренных детей, молодежи и их преподавателей»</t>
  </si>
  <si>
    <t xml:space="preserve">    Отчет
    о выполнении областными государственными учреждениями и (или) иными
     некоммерческими организациями государственных заданий на оказание
        физическим и (или) юридическим лицам государственных услуг
                    (выполнение работ) за 2022 год</t>
  </si>
  <si>
    <r>
      <t xml:space="preserve">по подпрограмме </t>
    </r>
    <r>
      <rPr>
        <b/>
        <u/>
        <sz val="9"/>
        <rFont val="Times New Roman"/>
        <family val="1"/>
        <charset val="204"/>
      </rPr>
      <t xml:space="preserve">"РАЗВИТИЕ КАДРОВОГО ПОТЕНЦИАЛА СФЕРЫ КУЛЬТУРЫ" </t>
    </r>
  </si>
  <si>
    <t>в том числе в рамках основного мероприятия 11.1 «Организация и осуществление методического обеспечения деятельности образовательных организаций, музеев, библиотек, культурно-досуговых учреждений»</t>
  </si>
  <si>
    <t>в том числе в рамках основного мероприятия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</si>
  <si>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Наименование государственной услуги - «Реализация образовательных программ среднего профессионального образования - программ подготовки специалистов среднего звена»</t>
  </si>
  <si>
    <t>в том числе в рамках основного мероприятия 11.3 «Создание системы профессиональной ориентации молодежи, направленной на повышение привлекательности профессий в сфере культуры»</t>
  </si>
  <si>
    <t>в связи с увеличением количества представлений</t>
  </si>
  <si>
    <t>Петровским районом области разработана проектно-сметная документация на ремонт картинной галерии</t>
  </si>
  <si>
    <t>посещаемость увеличилась в связи с проведением дополнительных  мероприятий библиотеками, культурно-досуговыми учреждениями и музеями области</t>
  </si>
  <si>
    <t xml:space="preserve">посещаемость увеличилась в связи проведением дополнительных  мероприятий коллективами и исполнителями культурно-досуговых учреждений </t>
  </si>
  <si>
    <t>Региональным отделением Общероссийской общественной организации «Союз писателей России» проведен культурно-просветительский проект «Сохраним язык – сохраним Россию», посетили 937 человек.</t>
  </si>
  <si>
    <t>Благотворительным Фондом им. Л.В. Собинова поддержки и развития музыкального театра организовано и проведено культурно-массовое мероприятие «Праздник у новогодней елки», посетили 203 человека, включая людей с ОВЗ, а также принято участие в постановке оперы А.Петрова «Петр Первый», посетили 1 124 человека.</t>
  </si>
  <si>
    <t>Добровольная регистрация жителей области на портале "Волонтеры культуры"</t>
  </si>
  <si>
    <t>По итогам социологического исследования доля граждан, положительно оценивающих состояние межнациональных отношений</t>
  </si>
  <si>
    <t>в Саратовской области составила – 82 процента. </t>
  </si>
  <si>
    <t xml:space="preserve">В 2022 году проведено социологическое исследование по состоянию межэтнических отношений в регионе, в рамках которого издано методическое пособие для государственных и муниципальных служащих Саратовской области, ответственных за реализацию государственной национальной политики на территории своих муниципальных образований Саратовской области и региона в целом. </t>
  </si>
  <si>
    <t>28 - 30 сентября 2022 года в г. Саратове прошел Форум «Реализация государственной национальной политики на территории Саратовской области». В рамках данного Форума состоялось обучение более 150 человек государственных и муниципальных служащих Саратовской области, руководителей национально-культурных и общественных организаций региона, представителей учреждений культуры и образования.</t>
  </si>
  <si>
    <t>Обучение проходило в соответствии с приказом ФАДН России от        18 января 2021 года № 3 «Об утверждении типовой дополнительной профессиональной программы (программы повышения квалификации) для государственных и муниципальных служащих «Реализация государственной национальной политики в субъектах Российской Федерации». По результатам обучения, его участники получили удостоверение о повышении квалификации.</t>
  </si>
  <si>
    <t>24.06.2022 года был проведен областной конкурс профессионального мастерства «Лучший клубный работник 2021 года». В концертном зале СОЦНТ состоялась концертная программа и церемония награждения победителей конкурса. Участникам конкурса были вручены специальные призы и денежные премии.  Охват составил 386 человек</t>
  </si>
  <si>
    <t>26 мая 2022 года состоялось торжественное мероприятие, посвященное подведению итогов конкурса "Лучший музейный работник года". По итогам победителям в номинациях были вручены денежные призы.  Охват составил более 50 человек</t>
  </si>
  <si>
    <t>Торжественное награждение победителей и призеров конкурса состоялось 25 августа 2022 года на областном профессиональном празднике «День российского кино», который прошел на площадке кинотеатра «Oscar» г. Саратова. Для организации и проведения мероприятия были организованы выступления творческих коллективов, световое офомление зала, приоретение выставочных конструкций, изготовление дипломов и сертификатов. Победителям конкурса вручены денежнве премии. Участие приняли 104 человека из 21 района области</t>
  </si>
  <si>
    <t>Проведены областные мероприятия, посвящённые государственным праздникам, значимым событиям общества, российской культуры и развитие культурного сотрудничества</t>
  </si>
  <si>
    <r>
      <t xml:space="preserve">"Количество обслуженного населения музеями, в том числе нестационарными формами и в электронном виде составило </t>
    </r>
    <r>
      <rPr>
        <b/>
        <sz val="12"/>
        <rFont val="PT Astra Serif"/>
        <family val="1"/>
        <charset val="204"/>
      </rPr>
      <t xml:space="preserve">1331,6 </t>
    </r>
    <r>
      <rPr>
        <b/>
        <sz val="12"/>
        <color theme="1"/>
        <rFont val="PT Astra Serif"/>
        <family val="1"/>
        <charset val="204"/>
      </rPr>
      <t xml:space="preserve">тыс. человек"
</t>
    </r>
  </si>
  <si>
    <t xml:space="preserve">Контрольное событие 3.3.2  Фестиваль "Играем музыку сердец"                                                   </t>
  </si>
  <si>
    <r>
      <t xml:space="preserve">Контрольное событие 10.5.23  </t>
    </r>
    <r>
      <rPr>
        <sz val="12"/>
        <rFont val="PT Astra Serif"/>
        <family val="1"/>
        <charset val="204"/>
      </rPr>
      <t>Проведение работ по сохранению объекта культурного наследия регионального значения "Особняк Шмидта с гротом", нач. ХХ в. (ремонт кровли), в котором расположен  ГАУК "Саратовский областной учебно-методический центр"</t>
    </r>
  </si>
  <si>
    <t>кол-во получ соц стипендию и питание</t>
  </si>
  <si>
    <t>В государственных профессиональных образовательных учреждениях сферы культуры области ведется работа по социальной защищенности студентов. Размер государственной академической стипендии студентам, прошедшим промежуточную аттестацию на оценку "хорошо" и "отлично" составляет 416 рублей, на "отлично" - 624 рублей. Студенты, среднедушевой доход семьи которых ниже величины прожиточного минимума, получают государственную социальную стипендию (276  в размере 624 рублей. Кроме этого все студенты, обучающиеся на бюджетной основе, получают частичное возмещение денежных средств на питание - 10 руб. в день посещения теоретических и практических занятий. Особое внимание уделяется социальной поддержке детей-сирот и детей, оставшихся без попечения родителей, а также студентов из числа детей-сирот и детей, оставшихся без попечения родителей. В колледже искусств на основании Федерального Закона РФ №159-ФЗ от 21.12.1996 г. (редакция от 25.12.2018 "О дополнительных гарантиях по социальной защите детей-сирот и детей, оставшихся без попечения родителей") и Постановления Правительства Саратовской области №20-П от 19.01.2005г. "О социальной поддержке детей-сирот и детей, оставшихся без попечения родителей" студенты, помимо социальной стипендии, получают ежемесячные выплаты денежных средств на питание - 11504 руб. 70 коп и обмундирование - 6816 руб. 66 коп. Ежегодно студенты этих категорий получают единовременное пособие на приобретение учебной литературы и письменных принадлежностей - 1 872 руб. Дети-сироты и дети, оставшиеся без попечения родителей получают ежемесячные выплаты на личные расходы - 50 руб. Выпускникам по окончании срока обучения выплачивается денежная компенсация на приобретение одежды, обуви, мягкого инвентаря и оборудования размер которой ежегодно варьируется (последняя 91 700 руб.) и единовременное денежное пособие 500 руб. Также в художественном училище имени А.П. Боголюбова организовано изготовление подрамников и планшетов, для студентов специальности 54.02.07 Скульптура закупается глина, гипс и силикон для формовки выполненных работ. 75 человек</t>
  </si>
  <si>
    <t xml:space="preserve">в связи с увеличением числа обращений к цифровым ресурсам библитечных фондов </t>
  </si>
  <si>
    <t>Проведен текущий ремонт 49 домов культуры.Не завершены ремонтные работы здания клуба ЗАТО «Светлый» в связи с тем, что бюджетные ассигнования доведены в конце августа 2022 года. Изготовление ПСД и проведение конкурсных процедур занимает большой промежуток времени. Денежные средства, для завершения работ  перенесены на 2023 год.</t>
  </si>
  <si>
    <t>В 2022 году закрыто  в 7 районах области 14 клубных учреждений, численность населения области уменьшилась на 27 тыс.чел.</t>
  </si>
  <si>
    <t>степень выполнения, процентов</t>
  </si>
  <si>
    <t>Наименование государственной программы (комплексной программы), подпрограммы, структурных элементов и контрольных событий подпрограмм</t>
  </si>
  <si>
    <t>Ответственный исполнитель, соисполнитель, участник</t>
  </si>
  <si>
    <t>Примечание (причины недостижения ожидаемых результатов)</t>
  </si>
  <si>
    <t>плановое значение</t>
  </si>
  <si>
    <t>фактическое значение</t>
  </si>
  <si>
    <t>Комплекс процессных мероприятий</t>
  </si>
  <si>
    <t>Основное мероприятие 1.1 "Оказание государственных услуг населению музеями"</t>
  </si>
  <si>
    <t>количество выставочных проектов, осуществленных в Саратовской области</t>
  </si>
  <si>
    <t>Основное мероприятие 1.2 "Обеспечение сохранности музейных предметов и музейных коллекций, находящихся в государственной собственности области"</t>
  </si>
  <si>
    <t>приобретены и реставрированы предметы материальной и духовной культуры</t>
  </si>
  <si>
    <t>Основное мероприятие 1.3 "Обеспечение пополнения и комплектования фондов областных музеев новыми уникальными экспонатами"</t>
  </si>
  <si>
    <t>количество предметов, поступивших в музейное собрание</t>
  </si>
  <si>
    <t>Основное мероприятие 1.4 "Организация и проведение выставочной деятельности музеев на территории Саратовской области, в субъектах Российской Федерации и в зарубежных странах"</t>
  </si>
  <si>
    <t>общая посещаемость тематических выставок человек</t>
  </si>
  <si>
    <t>Основное мероприятие 1.5 "Организация и проведение мероприятий по популяризации музейного дела"</t>
  </si>
  <si>
    <t>проведены мероприятия направленные на популяризацию музейного дела</t>
  </si>
  <si>
    <t>Основное мероприятие 2.1 "Оказание государственных услуг населению театрами"</t>
  </si>
  <si>
    <t>количество показанных спектаклей</t>
  </si>
  <si>
    <t>Основное мероприятие 2.2 "Создание новых спектаклей в областных театрах"</t>
  </si>
  <si>
    <t>созданы новые спектакли</t>
  </si>
  <si>
    <t>Основное мероприятие 2.3 "Осуществление областными театрами фестивальной деятельности"</t>
  </si>
  <si>
    <t>театрами проведены фестивали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</si>
  <si>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</si>
  <si>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осуществлена гастрольная деятельность областных театров</t>
  </si>
  <si>
    <t>Основное мероприятие 2.5 "Организация и проведение мероприятий по популяризации театрального дела"</t>
  </si>
  <si>
    <t>организованы и проведены мероприятия по популяризации театрального дела</t>
  </si>
  <si>
    <t>Основное мероприятие 2.6 "Поддержка театров малых городов"</t>
  </si>
  <si>
    <t>количество новых постановок</t>
  </si>
  <si>
    <t>Основное мероприятие 2.7 "Поддержка детских и кукольных театров"</t>
  </si>
  <si>
    <t>Основное мероприятие 3.1 "Оказание государственных услуг населению концертными организациями и коллективами"</t>
  </si>
  <si>
    <t>количество проведенных концертов своими и приглашенными коллективами и исполнителями</t>
  </si>
  <si>
    <t>создание новых концертных программ, спектаклей и иных зрелищных программ и мероприятий областными концертными организациями</t>
  </si>
  <si>
    <t>проведение концертов и фестивалей областными концертными организациями</t>
  </si>
  <si>
    <t>проведены концерты для населения муниципальных районов области</t>
  </si>
  <si>
    <t>поддержаны социально ориентированные некоммерческие организации в области культуры</t>
  </si>
  <si>
    <t>Основное мероприятие 4.1 "Оказание государственных услуг населению библиотеками"</t>
  </si>
  <si>
    <t>Основное мероприятие 4.2 "Комплектование фондов библиотек области"</t>
  </si>
  <si>
    <t>Основное мероприятие 4.3 "Организация и проведение мероприятий, направленных на популяризацию чтения и библиотечного дела"</t>
  </si>
  <si>
    <t>Основное мероприятие 4.4 "Организация и проведение мероприятий по сохранности библиотечных фондов государственных библиотек области"</t>
  </si>
  <si>
    <t>Основное мероприятие 5.1 "Оказание государственных услуг населению областными образовательными организациями в сфере культуры"</t>
  </si>
  <si>
    <t>доля выпускников детских школ искусств, продолживших обучение в профессиональных образовательных организациях сферы культуры</t>
  </si>
  <si>
    <t>Основное мероприятие 5.5 "Обеспечение социальных гарантий участников образовательного процесса областных образовательных организаций"</t>
  </si>
  <si>
    <t>обеспечены социальные гарантии участникам образовательного процесса областных образовательных организаций</t>
  </si>
  <si>
    <t>Основное мероприятие 6.1 "Оказание государственных услуг населению культурно-досуговыми учреждениями"</t>
  </si>
  <si>
    <t>количество клубных формирований</t>
  </si>
  <si>
    <t>Основное мероприятие 6.3 "Организация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</si>
  <si>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проведены фестивали, конкурсы, выставки культурно-досуговыми учреждениями</t>
  </si>
  <si>
    <t>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t>
  </si>
  <si>
    <t>Основное мероприятие 6.6 "Организация и проведение мероприятий по популяризации народного творчества и культурно-досуговой деятельности"</t>
  </si>
  <si>
    <t>проведены мероприятия по популяризации народного творчества и культурно-досуговой деятельности</t>
  </si>
  <si>
    <t>Основное мероприятие 7.1 "Выполнение государственных работ в области охраны объектов культурного наследия области"</t>
  </si>
  <si>
    <t>министерство культуры области, комитет культурного наследия области</t>
  </si>
  <si>
    <t>количество подготовленных комплектов документов для постановки на государственный учет из числа выявленных объектов культурного наследия</t>
  </si>
  <si>
    <t>Основное мероприятие 8.1 "Обеспечение сохранности, учета документов и предоставление пользователям архивной информации"</t>
  </si>
  <si>
    <t>управление делами Правительства области, администрации муниципальных образований области (по согласованию)</t>
  </si>
  <si>
    <t>количество пользователей архивной информацией</t>
  </si>
  <si>
    <t>управление делами Правительства области</t>
  </si>
  <si>
    <t>количество областных, межрегиональных, всероссийских международных конкурсов, фестивалей, выставок, мастер-классов, творческих школ и других мероприятий</t>
  </si>
  <si>
    <t>Основное мероприятие 9.2 "Организация и проведение мероприятий по обеспечению участия детей и молодежи в творческих школах, творческих и интеллектуальных соревновательных мероприятиях областного, межрегионального, всероссийского и международного уровней"</t>
  </si>
  <si>
    <t>Основное мероприятие 9.3 "Обеспечение поддержки творчески одаренных детей, молодежи и их преподавателей"</t>
  </si>
  <si>
    <t>количество победителей (1 - 3 места) в областных, межрегиональных, всероссийских международных конкурсах, фестивалях выставках, мастер-классах, творческих школах и других мероприятиях</t>
  </si>
  <si>
    <t>Основное мероприятие 10.4 "Укрепление материально-технической базы областных учреждений библиотечного типа"</t>
  </si>
  <si>
    <t>укреплена материально-техническая база учреждений культуры</t>
  </si>
  <si>
    <t>Основное мероприятие 10.5 "Укрепление материально-технической базы областных образовательных организаций в сфере культуры"</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</si>
  <si>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</si>
  <si>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</si>
  <si>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проведение капитального и текущего ремонтов и техническое оснащение муниципальных учреждений культурно-досугового типа</t>
  </si>
  <si>
    <t>Основное мероприятие 10.19 "Сбор и обобщение информации о качестве условий оказания услуг организациями в сфере культуры"</t>
  </si>
  <si>
    <t>проведена независимая оценка качества условий оказания услуг организациями в сфере культуры</t>
  </si>
  <si>
    <t>техническая готовность объекта</t>
  </si>
  <si>
    <t>Основное мероприятие 11.1 "Организация и осуществление методического обеспечения деятельности образовательных организаций, музеев, библиотек, культурно-досуговых учреждений"</t>
  </si>
  <si>
    <t>проведен региональный форум педагогических работников сферы культуры</t>
  </si>
  <si>
    <t>Основное мероприятие 11.2 "Повышение профессионального образования работников культуры"</t>
  </si>
  <si>
    <t>количество участвующих в мастер-классах, творческих лабораториях, семинарах, практикумах, профессиональных смотрах, конкурсах, фестивалях, и других мероприятиях, направленных на повышение квалификации работников в сфере культуры</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</si>
  <si>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</si>
  <si>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</si>
  <si>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выплачены стипендии, гранты и другие именные или тематические премии участникам культурного процесса</t>
  </si>
  <si>
    <t>Основное мероприятие 12.1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t>
  </si>
  <si>
    <t>количество организованных и проведенных мероприятий, посвященных государственным праздникам, значимым событиям общества, российской культуры и развитию культурного сотрудничества</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</si>
  <si>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некоммерческими организациями"</t>
  </si>
  <si>
    <t>численность участников мероприятий, направленных на этнокультурное развитие народов Саратовской области</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</si>
  <si>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</si>
  <si>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количество участников мероприятий, направленных на укрепление общероссийского гражданского единства</t>
  </si>
  <si>
    <t>Ожидаемый результат</t>
  </si>
  <si>
    <t>Региональный проект 10.1 "Обеспечение качественно нового уровня развития инфраструктуры культуры" "Культурная среда" (в целях выполнения задач федерального проекта "Культурная среда")</t>
  </si>
  <si>
    <t>Региональный проект 10.2 "Цифровизация услуг и формирование информационного пространства в сфере культуры" "Цифровая культура" (в целях выполнения задач федерального проекта "Цифровая культура</t>
  </si>
  <si>
    <t xml:space="preserve">министерство культуры области, комитет по реализации инвестиционных проектов в строительстве Саратовской области
</t>
  </si>
  <si>
    <t xml:space="preserve">количество созданных (реконструированных) и капитально отремонтированных объектов организаций культуры,
количество организаций культуры, получивших современное оборудование
</t>
  </si>
  <si>
    <t xml:space="preserve">Региональный проект 11.2 "Создание условий для реализации творческого потенциала нации" (в целях выполнения задач федерального проекта "Творческие люди")
</t>
  </si>
  <si>
    <t>Проектная часть</t>
  </si>
  <si>
    <t xml:space="preserve">министерство культуры области, органы местного самоуправления области (по согласованию)
</t>
  </si>
  <si>
    <t>Сведения о выполнении (невыполнении) структурных элементов, контрольных событий подпрограммы (достижение соответствующих ожидаемых непосредственных результатов)</t>
  </si>
  <si>
    <t xml:space="preserve">Сведения
о выполнении структурных элементов и контрольных событий
подпрограмм государственной программы Саратовской области
"Культура Саратовской области"
за 2023 год </t>
  </si>
  <si>
    <t xml:space="preserve">ввиду расторжения основного государственного контракта между ГКУ СО «УКС» и ООО «АДЕПТ СТРОЙ» от 31.08.2020 о выполнении работ «Сохранение объекта культурного наследия регионального значения «Театр оперы и балета, расположенного по адресу: г. Саратов, ул. Театральная, 1», по причине прекращения действия лицензии ООО «АДЕПТ СТРОЙ» на осуществление деятельности по сохранению объектов культурного наследия 11.08.2023. </t>
  </si>
  <si>
    <t xml:space="preserve">приобретены и реставрированы предметы материальной и духовной культуры
</t>
  </si>
  <si>
    <t>увеличены посещения государственных библиотек области по сравнению с предыдущим годом</t>
  </si>
  <si>
    <t>количество поступивших экземпляров книг в фонды библиотек</t>
  </si>
  <si>
    <t>проведены мероприятия, направленные на популяризацию чтения и библиотечного дела</t>
  </si>
  <si>
    <t>проведены работы по сохранности библиотечных фондов государственных библиотек области"</t>
  </si>
  <si>
    <t xml:space="preserve">укреплена материально-техническая база учреждений культуры
</t>
  </si>
  <si>
    <t xml:space="preserve">проведение капитального и текущего ремонтов и техническое оснащение муниципальных учреждений культурно-досугового типа
</t>
  </si>
  <si>
    <t xml:space="preserve">проведена независимая оценка качества условий оказания услуг организациями в сфере культуры
</t>
  </si>
  <si>
    <t xml:space="preserve">техническая готовность объекта
</t>
  </si>
  <si>
    <t xml:space="preserve">количество участвующих в мастер-классах, творческих лабораториях, семинарах, практикумах, профессиональных смотрах, конкурсах, фестивалях, и других мероприятиях, направленных на повышение квалификации работников в сфере культуры
</t>
  </si>
  <si>
    <t xml:space="preserve">выплачены стипендии, гранты и другие именные или тематические премии участникам культурного процесса
</t>
  </si>
  <si>
    <t>В рамках субсидии поставлено 5 новых постановок: Мюзикл "Бесприданница" по мотивам пьесы А.Н. Островского, "Ханума" по пьесе А. Цагарели, Свадьба Кречинского по пьесе А. Сухого - Кобылина", Спектакль  "Вишневый сад"  по пьесе А.П. Чехова,  "Волшебная лампа Аладдина" по мотивам сказки из сборника "Тысяча и одна ночь"</t>
  </si>
  <si>
    <t xml:space="preserve">В рамках субсидии поставлено 8 новых постановок: Спектакль по музыкальной сказке "Петя и волк" С. Прокофьева, "Гроза" автор произведения Н.А. Островский, "Денискины рассказы", "Просто Космос" инсценировка А. Гончаренко по книге Ф.К. Бойса "Просто Космос", реж. Н. Пахомова,  "Бармалей"  по произведению К.И. Чуковского "Бармалей", "Старая, старая сказка", "Чудеса случаются" </t>
  </si>
  <si>
    <t>Охват посещения библиотек в 2024 году составил 11392,3 тыс. человек, к уровню 2023 года увеличение 12,9%</t>
  </si>
  <si>
    <t xml:space="preserve">В государственных профессиональных образовательных учреждениях сферы культуры области ведется работа по социальной защищенности студентов. Размер государственной академической стипендии студентам, прошедшим промежуточную аттестацию на оценку "хорошо" и "отлично" составляет 442 рубля. Студенты, среднедушевой доход семьи которых ниже величины прожиточного минимума, получают государственную социальную стипендию  в размере 637 рублей. Кроме этого все студенты, обучающиеся на бюджетной основе, получают частичное возмещение денежных средств на питание - 10 руб. в день </t>
  </si>
  <si>
    <t>количество созданных (реконструированных) и капитально отремонтированных объектов организаций культуры, количество организаций культуры, получивших современное оборудование</t>
  </si>
  <si>
    <t>созданы виртуальные концертные залы на площадках организаций культуры, в том числе в домах культуры, библиотеках, музеях, для трансляции знаковых культурных мероприятий</t>
  </si>
  <si>
    <t xml:space="preserve">В 2023 году созданы еще 2 виртуальных концертных зала на базе государственных учреждений культуры: «Детская школа искусств № 1 г.Маркса Саратовской области» и «Детская школа искусств имени А.А.Талдыкина г. Калининска Саратовской области». На их создание из федерального бюджета выделено 
2 млн рублей. Открытие залов состоялись в мае текущего года.
</t>
  </si>
  <si>
    <t>294 выпускника детских школ искусств, продолжили обучение в профессиональных образовательных организациях сферы культуры</t>
  </si>
  <si>
    <t>Проведен капитальный ремонт 12 дк культуры в Аркадакском, Дергачевском, Вольском, Марксовском, Екатериновском, Красноармейском, Краснокутском, Питерском, Ровенском и Энгелсском районах области. 7 музеев области получили современное музейное оборудование . современное театральное оборудование приобрел театр имени Слонова на общую сумму 57,2 млн рублей.</t>
  </si>
  <si>
    <t>Проведен текущий ремонт 62 домов культуры, 12 из которых в рамках проекта "Культура малой родины" и 50 в рамках областных средств.</t>
  </si>
  <si>
    <t>Всего театрами области в рамках государственного задания поставлено 38 новых постановок</t>
  </si>
  <si>
    <t xml:space="preserve">В рамках "Больших гастролей" театр Драмы выступил в Ижевске, Болаковский ТЮЗ а Липецке, ТЮЗ им Ю.П. Киселева в Н. Новгороде. Прошли обменные гастроли с татарским театром кукол"Экият" </t>
  </si>
  <si>
    <t>Театром оперы и балета проведен творческий проект "Перспектива" в котором участвовали молодые солисты на Саратовской сцене Охват зрителей составил около 1000 человек). Театром драмы проведена творческая лаборатория для школьников "Видимо невидимо" , которую посетили около 500 человек</t>
  </si>
  <si>
    <t xml:space="preserve">Проведен XXXVI Международный Собиновский музыкальный фестиваль (охват более 3 тыс. человек), VII фестиваль "Театральное Прихоперье" (охват более 25,0 тыс. человек),  культурно - образоватеььного проекта- фестиваля "Уроки Табакова" (охват более 3,1 тыс. человек), </t>
  </si>
  <si>
    <t xml:space="preserve">VII фестиваль "Приношение Кнушевицкого "Вчера, сегодня, завтра" (около 600 человек),   Фестиваль "Шнитке и современники" . </t>
  </si>
  <si>
    <t xml:space="preserve">Концертной организацией "Поволжье" создана новая концертная программа "И снова вместе" (охват около 1,2 тыс. человек),       Филармонией к 150 летию С Рахманинова (охват около 1000 человек) </t>
  </si>
  <si>
    <t>концертными организациями осуществлена гастрольная деятельность на территории области</t>
  </si>
  <si>
    <t>Благотворительный фонд Собинова провел творческий вечер народного артиста СССР, лауреата Государственной премии им. М.И. Глинки, профессора Саратовской государственной консерватории им. Собинова почетного гражданина г. Саратова Л.А. Сметанникова (охват около 5,5 тыс. человек)</t>
  </si>
  <si>
    <t xml:space="preserve">проведена независимая оценка качества условий оказания услуг ДШИ. </t>
  </si>
  <si>
    <t>Численность участников составила около 80 тыс. человек</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</si>
  <si>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</si>
  <si>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Основное мероприятие 10.1 "Укрепление материально-технической базы областных учреждений музейного типа"</t>
  </si>
  <si>
    <t>Основное мероприятие 10.2 "Укрепление материально-технической базы областных театров"</t>
  </si>
  <si>
    <t>Научной библиотекой проведены работы по сохранению объекта ОКН "Народная аудитория 1899 года архитектор Н.М. Проскурин, Горького ,40, детской библиотекой техническо обследование здания, научно- проектные работы, приобретены современные компьютеры для современного чтения книг в специальных форматах, обеспечен беспрепятственный доступ к онлайн библиотекам, приобретены веб-камеры для трансляции мероприятий в реальном времени.
Учреждениями образования в сфере культуры укреплена материально-техническая база: Приобретение оборудования
Приобретение мебели
Разработка проектно-сметной документации для проведения текущего ремонта
Проведение работ по текущему ремонту помещений 
Услуги по осуществлению авторского надзора
Проведение работ по замене внешней деревянной входной двери, техникумом А.П. Боголюбова приобретен автофургон ГАЗ-A32S12 «Соболь NN», 11 ДШИ: проведены работы по текущему и капитальному ремонту, приобретению мебели, разработаны проектно-сметные документации
Центром народного творчества им. Л.А. Руслановой: Приобретение туристического автобуса
Ремонт кровли здания ГАУК «СОЦНТ», приобретены сплит системы, компьютерное оборудование, Дворцом культуры "Россия" приобретен светодиодный экран, световая "голова ", дом работников искусств приобрел автомобиль "Москвич3"</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</si>
  <si>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</si>
  <si>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 xml:space="preserve">Обеспечение культурных программ в рамках официальных мероприятий Правительства Саратовской области, проведение культурной программы и торжественных мероприятий посвященных государственным праздникам, проведение Праздника духовой музыки, Организация и проведение XXII молодежных Дельфийских игр России </t>
  </si>
  <si>
    <t>Стипендии Губернатора Саратовской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 получаюет 19 человек, Именные творческие стипендии Губернатора Саратовской области молодым одаренным артистам ежемесячно получают 15 человек</t>
  </si>
  <si>
    <t>В рамках государственного задания театрами области были показаны спектакли . Охват составил 704,7 тыс. человек</t>
  </si>
  <si>
    <t>За 2023 год в в областных, межрегиональных, всероссийских международных конкурсах, фестивалях выставках, мастер-классах, творческих школах и других мероприятиях приняли участие 14740 человек, победителями стали 5 163 обучающихся. 
В соответствии с протоколом № 1 заседания экспертного совета по вопросам образования в сфере культуры и искусства при министерстве культуры Саратовской области от 21.06.2023 по результатам конкурсного отбора денежным поощрением за работу с одаренными обучающимися отмечены 30 преподавателей образовательных организаций культуры и искусства области  (21 человек – ДШИ, 9 человек – ПОУ). 
Всего на конкурсный отбор было представлено 73 заявки кандидатов, из них 62 заявки преподавателей детских школ искусств, 11 – преподавателей профессиональных образовательных учреждений.   
Региональные этапы Общероссийских конкурсов «Лучшая детская школа искусств» и «Лучший преподаватель детской школы искусств» в 2023 году проходили в два тура. 
По итогам выступлений Отборочной комиссией были определены Победители регионального этапа Конкурсов — Детская школа искусств № 18 г. Саратова и преподаватель музыкального фольклора «Детской школы искусств № 1 г. Балашова» — Козлова Елена Юрьевна. Победители регионального этапа, представляли Саратовскую область во II (окружном) туре конкурса.</t>
  </si>
  <si>
    <t xml:space="preserve">Осуществлялось обеспечение сохранности музейных предметов и музейных коллекций, находящихся в государственной стобственности. В связи с постоянным комплектованием основных фондов музеев, количество музейных предметов составило более 676 тыс. единиц хранения. Информация о музейных предметах и музейных коллекциях вносилась в Государственный каталог Музейного фонда Российской Федерации.  </t>
  </si>
  <si>
    <t>В рамках Государственной программы "Культура Саратовской области" областными музеями осуществлялось комплектование основных фондов новыми уникальными предметами. Комплектование проведено в результате археологических раскопок и приобретения  предметов по темам комплектования коллекций. Количество вновь поступивших предметов составило 6344 единицы хранения.</t>
  </si>
  <si>
    <t>Музеями Саратовской области на постоянной основе осуществляется деятельность по экспонированию музейных предметов и музейных коллекций, как на территории Саратовской области, так и в других регионах. Наиболее крупными выставочными проектами реализованными в музеях стали:  "Брестская крепость. Памятник мужеству"; "Как учились в разные времена"; "Я -  поэт. Этим и интересен"; мультимедийный выставочный проект "Интересные факты. Рыболовство в Поволжье" и др. Также осуществлялось экспонирование выставок вне музея, как на территории саратовской области, так и в других регионах России. Например выставочные проекты совместно с РОСИЗО в Москве "17/37. Советская скульптура. Золотой век", "Искусство пропаганды" и другие.</t>
  </si>
  <si>
    <t>Музеи Саратовской области осуществляют активную работу по популяризации музейного дела. Наиболее крупными мероприятимя, связанными с направлением этой деятельности стали: Фединские и Кассилевские чтения, издание каталогов музейных предметов и сборников по итогам конференций, проведение фестиваля "Укек" и другие.</t>
  </si>
  <si>
    <t xml:space="preserve">В рамках исполнения государственного задания осуществлялось проведение выставочных проектов </t>
  </si>
  <si>
    <t>В 2023 году оцифровано 48 единиц экземпляров книг (29 экземпляров  редкого фоонда Областной библиотеки для детей и юношества, 19 экземпляров плоскопечатных книг в областной специальной библиотеке для слепых). Кроме того проведены работы по реставрации документного фонда: 141 экземпляр книг РТШ, 195 экземпляров книг ППШ, 57 экземпляров книг укрупненным шрифтом, 4 "говорящие" книги на кассетах и произведена замена 60 футляров дисков. Репродуцировано 545 экземпляров.</t>
  </si>
  <si>
    <t>Всего в области на конец 2023 года действовало 7915 клубных формирований, из них 6196 на территории сельской местности</t>
  </si>
  <si>
    <t>С 20 по 22 апреля организована поездка коллективов Саратовской области на II зональный отборочный этап Всероссийского фестиваля-конкурса любительских творческих коллективов в г. Чебоксары: "Народный коллектив" ансамбль народного танца "Варенька", фольклорно-этнографический ансамбль "Собор".  С 16 по 21 апреля организована поездка воспитанников группы "Феникс" детской театаральной студии имени О.П. Табакова в г. Пермь.</t>
  </si>
  <si>
    <t xml:space="preserve">25 августа 2023 года на площадке кинотеатра "Победа" состоялось торжествеенное мероприятие, посвященное профессиональному празднику "День российского кино", с февраля по октябрь прошел X Международный фестиваль-конкурс детского и юношеского кино "Киновертикаль", Проведены мероприятия проекта "Золотой фонд народного творчества", </t>
  </si>
  <si>
    <t xml:space="preserve"> XV областной литературный конкурс среди детей и подростков "Здравствуй, племя молодое, незнакомое!"</t>
  </si>
  <si>
    <t xml:space="preserve">8 сентября 2023 года в Саратовском областном Доме работников искусств прошел Региональный форум педагогических работников сферы культуры «Год педагога и наставника: векторы развития системы непрерывного художественного образования в регионе». Региональный форум объединил более 200 педагогических работников трех ступеней системы художественного образования региона — 39 государственных и 48 муниципальных детских школ искусств, Саратовского областного колледжа искусств, Саратовского художественного училища им. А.П. Боголюбова, Саратовской государственной консерватории им. Л.В. Собинова. </t>
  </si>
  <si>
    <t xml:space="preserve">С 1 февраля 2023 года в ГПОУ «Саратовский областной колледж искусств» начала свою работу Служба содействия трудоустройства выпускников.
С 2023 года в ГПОУ «Саратовское художественное училище имени А.П. Боголюбова (техникум)» создана Служба содействия трудоустройству выпускников. В работе учитывается нестандартность получаемых специальностей и поиск мест трудоустройства, где выпускник мог бы реализовывать свою основную функцию – создание произведений искусства.
</t>
  </si>
  <si>
    <t>Проведен мероприятий: Областной творческий конкурс "PROКрай: от истоков в будущее", комплексная программа "Сохраним читающее детстсво", Областной фестиваль среди людей с нарушением зрения "Книга в радость", проект "Зримый Саратов",  областной литературный фестиваль фестиваль "Вдохновение" имени А.Н. Толстого, зимняя сессия проекта "Большое чтение в Саратовской области" - "А.Н. Островский - великий драматург на все времена", осенняя сессия проекта "Большое чтение в Саратовской области" - "Расул Гамзатов. Судьба из сотен строк", проект "Библиотека и волонтеры - территория новых идей", творческий вечер "Земледелец, воин, писатель".</t>
  </si>
  <si>
    <t>Основное мероприятие 10.3 "Укрепление материально-технической базы областных концертных организаций"</t>
  </si>
  <si>
    <t>В рамках мероприятия укомплектованы книжные фонды в 38 муниципальных района области и 3 государственных библиотеках в количестве 31408 эземпляров, в том числе в рамках субсидии 29,5 тыс.</t>
  </si>
  <si>
    <t>Всероссийского фестиваля-конкурса исполнителей народной песни им.Л.А.Руслановой, фестиваль  танца всех стилей и направлений «Ритмы нового века»</t>
  </si>
  <si>
    <t xml:space="preserve">За 2023 год было проведено, из них наиболее крупные: V Всероссийский открытый конкурс пианистов имени С.С. Бендицкого «К 150-летию со дня рождения С.В. Рахманинова», делегация Саратовской области приняла участие в Двадцать вторых молодежных Дельфийских играх России в г. Саратове, Региональная творческая школа для одаренных детей, молодежи и преподавателей «Волжская радуга–2023», В рамках Областного фестиваля «Одаренные дети. Путь к мастерству»: II Областной фестиваль-конкурс народного творчества «Надежда»; IX открытый региональный конкурс вокального мастерства «Серебряный голос», посвященный памяти народной артистки РСФСР В.В. Толкуновой , II Областной конкурс инструментального исполнительства «Осенняя рапсодия» и др . </t>
  </si>
  <si>
    <t>количество поддержанных творческих инициатив и проектов (нарастающим итогом)</t>
  </si>
  <si>
    <t>Оказана госсударственная поддержка 21 лучшему сельскому учреждению культуры и 17 лучшим работникам сельским учреждениям культуры</t>
  </si>
</sst>
</file>

<file path=xl/styles.xml><?xml version="1.0" encoding="utf-8"?>
<styleSheet xmlns="http://schemas.openxmlformats.org/spreadsheetml/2006/main">
  <numFmts count="6">
    <numFmt numFmtId="164" formatCode="#,##0.0"/>
    <numFmt numFmtId="165" formatCode="0.0"/>
    <numFmt numFmtId="166" formatCode="_-* #,##0.00_р_._-;\-* #,##0.00_р_._-;_-* &quot;-&quot;??_р_._-;_-@_-"/>
    <numFmt numFmtId="167" formatCode="_-* #,##0.0_р_._-;\-* #,##0.0_р_._-;_-* &quot;-&quot;??_р_._-;_-@_-"/>
    <numFmt numFmtId="168" formatCode="#,##0.000"/>
    <numFmt numFmtId="169" formatCode="0.00_ ;[Red]\-0.00\ "/>
  </numFmts>
  <fonts count="49">
    <font>
      <sz val="11"/>
      <color theme="1"/>
      <name val="Calibri"/>
      <family val="2"/>
      <charset val="204"/>
      <scheme val="minor"/>
    </font>
    <font>
      <b/>
      <sz val="12"/>
      <color indexed="8"/>
      <name val="Times New Roman"/>
      <family val="1"/>
      <charset val="204"/>
    </font>
    <font>
      <b/>
      <sz val="11"/>
      <color theme="1"/>
      <name val="Times New Roman"/>
      <family val="1"/>
      <charset val="204"/>
    </font>
    <font>
      <sz val="12"/>
      <color theme="1"/>
      <name val="Times New Roman"/>
      <family val="1"/>
      <charset val="204"/>
    </font>
    <font>
      <sz val="12"/>
      <color indexed="8"/>
      <name val="Times New Roman"/>
      <family val="1"/>
      <charset val="204"/>
    </font>
    <font>
      <sz val="10"/>
      <color indexed="8"/>
      <name val="Times New Roman"/>
      <family val="1"/>
      <charset val="204"/>
    </font>
    <font>
      <sz val="11"/>
      <color indexed="8"/>
      <name val="Times New Roman"/>
      <family val="1"/>
      <charset val="204"/>
    </font>
    <font>
      <sz val="11"/>
      <color indexed="8"/>
      <name val="Calibri"/>
      <family val="2"/>
      <charset val="204"/>
    </font>
    <font>
      <sz val="11"/>
      <name val="Times New Roman"/>
      <family val="1"/>
      <charset val="204"/>
    </font>
    <font>
      <b/>
      <sz val="12"/>
      <color theme="1"/>
      <name val="Times New Roman"/>
      <family val="1"/>
      <charset val="204"/>
    </font>
    <font>
      <b/>
      <sz val="10"/>
      <color theme="1"/>
      <name val="Times New Roman"/>
      <family val="1"/>
      <charset val="204"/>
    </font>
    <font>
      <sz val="11"/>
      <color theme="1"/>
      <name val="Times New Roman"/>
      <family val="1"/>
      <charset val="204"/>
    </font>
    <font>
      <b/>
      <sz val="11"/>
      <color indexed="8"/>
      <name val="Calibri"/>
      <family val="2"/>
      <charset val="204"/>
    </font>
    <font>
      <b/>
      <sz val="11"/>
      <name val="Times New Roman"/>
      <family val="1"/>
      <charset val="204"/>
    </font>
    <font>
      <sz val="11"/>
      <name val="Calibri"/>
      <family val="2"/>
      <charset val="204"/>
      <scheme val="minor"/>
    </font>
    <font>
      <sz val="11"/>
      <name val="Calibri"/>
      <family val="2"/>
      <charset val="204"/>
    </font>
    <font>
      <sz val="11"/>
      <color indexed="10"/>
      <name val="Calibri"/>
      <family val="2"/>
      <charset val="204"/>
    </font>
    <font>
      <b/>
      <sz val="10"/>
      <name val="Times New Roman"/>
      <family val="1"/>
      <charset val="204"/>
    </font>
    <font>
      <sz val="10"/>
      <color theme="1"/>
      <name val="Times New Roman"/>
      <family val="1"/>
      <charset val="204"/>
    </font>
    <font>
      <sz val="10"/>
      <name val="Times New Roman"/>
      <family val="1"/>
      <charset val="204"/>
    </font>
    <font>
      <sz val="11"/>
      <color theme="1"/>
      <name val="Calibri"/>
      <family val="2"/>
      <charset val="204"/>
    </font>
    <font>
      <sz val="12"/>
      <name val="Times New Roman"/>
      <family val="1"/>
      <charset val="204"/>
    </font>
    <font>
      <sz val="11.5"/>
      <color indexed="8"/>
      <name val="Times New Roman"/>
      <family val="1"/>
      <charset val="204"/>
    </font>
    <font>
      <sz val="9"/>
      <name val="Calibri"/>
      <family val="2"/>
      <charset val="204"/>
    </font>
    <font>
      <sz val="9"/>
      <name val="Times New Roman"/>
      <family val="1"/>
      <charset val="204"/>
    </font>
    <font>
      <b/>
      <sz val="9"/>
      <name val="Times New Roman"/>
      <family val="1"/>
      <charset val="204"/>
    </font>
    <font>
      <b/>
      <u/>
      <sz val="9"/>
      <name val="Calibri"/>
      <family val="2"/>
      <charset val="204"/>
    </font>
    <font>
      <b/>
      <u/>
      <sz val="9"/>
      <name val="Times New Roman"/>
      <family val="1"/>
      <charset val="204"/>
    </font>
    <font>
      <b/>
      <sz val="12"/>
      <name val="MS Serif"/>
      <family val="2"/>
      <charset val="204"/>
    </font>
    <font>
      <b/>
      <sz val="12"/>
      <name val="Times New Roman"/>
      <family val="1"/>
      <charset val="204"/>
    </font>
    <font>
      <sz val="8"/>
      <name val="Times New Roman"/>
      <family val="1"/>
      <charset val="204"/>
    </font>
    <font>
      <sz val="11.5"/>
      <name val="Times New Roman"/>
      <family val="1"/>
      <charset val="204"/>
    </font>
    <font>
      <sz val="13"/>
      <name val="Times New Roman"/>
      <family val="1"/>
      <charset val="204"/>
    </font>
    <font>
      <sz val="9.5"/>
      <name val="Times New Roman"/>
      <family val="1"/>
      <charset val="204"/>
    </font>
    <font>
      <sz val="12"/>
      <color indexed="10"/>
      <name val="Times New Roman"/>
      <family val="1"/>
      <charset val="204"/>
    </font>
    <font>
      <b/>
      <sz val="11.5"/>
      <name val="Times New Roman"/>
      <family val="1"/>
      <charset val="204"/>
    </font>
    <font>
      <b/>
      <sz val="11"/>
      <name val="Calibri"/>
      <family val="2"/>
      <charset val="204"/>
    </font>
    <font>
      <sz val="14"/>
      <color theme="1"/>
      <name val="PT Astra Serif"/>
      <family val="1"/>
      <charset val="204"/>
    </font>
    <font>
      <b/>
      <sz val="12"/>
      <color indexed="8"/>
      <name val="PT Astra Serif"/>
      <family val="1"/>
      <charset val="204"/>
    </font>
    <font>
      <sz val="12"/>
      <color theme="1"/>
      <name val="PT Astra Serif"/>
      <family val="1"/>
      <charset val="204"/>
    </font>
    <font>
      <b/>
      <sz val="12"/>
      <color theme="1"/>
      <name val="PT Astra Serif"/>
      <family val="1"/>
      <charset val="204"/>
    </font>
    <font>
      <sz val="12"/>
      <color indexed="8"/>
      <name val="PT Astra Serif"/>
      <family val="1"/>
      <charset val="204"/>
    </font>
    <font>
      <b/>
      <sz val="12"/>
      <name val="PT Astra Serif"/>
      <family val="1"/>
      <charset val="204"/>
    </font>
    <font>
      <sz val="12"/>
      <name val="PT Astra Serif"/>
      <family val="1"/>
      <charset val="204"/>
    </font>
    <font>
      <sz val="12"/>
      <color indexed="10"/>
      <name val="PT Astra Serif"/>
      <family val="1"/>
      <charset val="204"/>
    </font>
    <font>
      <u/>
      <sz val="11"/>
      <color theme="10"/>
      <name val="Calibri"/>
      <family val="2"/>
      <charset val="204"/>
    </font>
    <font>
      <sz val="8"/>
      <color theme="1"/>
      <name val="PT Astra Serif"/>
      <family val="1"/>
      <charset val="204"/>
    </font>
    <font>
      <sz val="10"/>
      <color theme="1"/>
      <name val="PT Astra Serif"/>
      <family val="1"/>
      <charset val="204"/>
    </font>
    <font>
      <sz val="10"/>
      <name val="PT Astra Serif"/>
      <family val="1"/>
      <charset val="204"/>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ck">
        <color indexed="8"/>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166" fontId="7" fillId="0" borderId="0" applyFont="0" applyFill="0" applyBorder="0" applyAlignment="0" applyProtection="0"/>
    <xf numFmtId="166" fontId="7" fillId="0" borderId="0" applyFont="0" applyFill="0" applyBorder="0" applyAlignment="0" applyProtection="0"/>
    <xf numFmtId="0" fontId="45" fillId="0" borderId="0" applyNumberFormat="0" applyFill="0" applyBorder="0" applyAlignment="0" applyProtection="0">
      <alignment vertical="top"/>
      <protection locked="0"/>
    </xf>
    <xf numFmtId="0" fontId="20" fillId="0" borderId="0"/>
  </cellStyleXfs>
  <cellXfs count="556">
    <xf numFmtId="0" fontId="0" fillId="0" borderId="0" xfId="0"/>
    <xf numFmtId="0" fontId="2" fillId="0" borderId="0" xfId="0" applyFont="1"/>
    <xf numFmtId="164"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xf>
    <xf numFmtId="0" fontId="6" fillId="0" borderId="0" xfId="0" applyFont="1"/>
    <xf numFmtId="164" fontId="8" fillId="0" borderId="1" xfId="1"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0" fontId="9" fillId="0" borderId="1" xfId="0" applyFont="1" applyBorder="1" applyAlignment="1">
      <alignment vertical="top" wrapText="1"/>
    </xf>
    <xf numFmtId="164" fontId="2" fillId="0" borderId="1" xfId="1"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164" fontId="8" fillId="0" borderId="1" xfId="1" applyNumberFormat="1" applyFont="1" applyFill="1" applyBorder="1" applyAlignment="1">
      <alignment horizontal="right" vertical="center" wrapText="1"/>
    </xf>
    <xf numFmtId="0" fontId="12" fillId="0" borderId="0" xfId="0" applyFont="1"/>
    <xf numFmtId="0" fontId="2" fillId="0" borderId="1" xfId="0" applyFont="1" applyBorder="1" applyAlignment="1">
      <alignment vertical="top" wrapText="1"/>
    </xf>
    <xf numFmtId="164" fontId="8" fillId="0" borderId="1" xfId="2" applyNumberFormat="1" applyFont="1" applyFill="1" applyBorder="1" applyAlignment="1">
      <alignment horizontal="right" vertical="center" wrapText="1"/>
    </xf>
    <xf numFmtId="0" fontId="14" fillId="0" borderId="0" xfId="0" applyFont="1"/>
    <xf numFmtId="0" fontId="15" fillId="0" borderId="0" xfId="0" applyFont="1"/>
    <xf numFmtId="164" fontId="13" fillId="0" borderId="1" xfId="1" applyNumberFormat="1" applyFont="1" applyFill="1" applyBorder="1" applyAlignment="1">
      <alignment horizontal="right" vertical="center" wrapText="1"/>
    </xf>
    <xf numFmtId="164" fontId="11" fillId="0" borderId="1" xfId="2" applyNumberFormat="1" applyFont="1" applyFill="1" applyBorder="1" applyAlignment="1">
      <alignment horizontal="right" vertical="center" wrapText="1"/>
    </xf>
    <xf numFmtId="164" fontId="2" fillId="0" borderId="1" xfId="2" applyNumberFormat="1" applyFont="1" applyFill="1" applyBorder="1" applyAlignment="1">
      <alignment horizontal="right" vertical="center"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16" fillId="0" borderId="0" xfId="0" applyFont="1"/>
    <xf numFmtId="0" fontId="11" fillId="0" borderId="1" xfId="0" applyFont="1" applyBorder="1" applyAlignment="1">
      <alignment horizontal="left" vertical="top"/>
    </xf>
    <xf numFmtId="164" fontId="11" fillId="0" borderId="1"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11" fillId="0" borderId="0" xfId="0" applyFont="1" applyAlignment="1">
      <alignment horizontal="center"/>
    </xf>
    <xf numFmtId="0" fontId="20" fillId="0" borderId="0" xfId="0" applyFont="1"/>
    <xf numFmtId="164" fontId="20" fillId="0" borderId="0" xfId="0" applyNumberFormat="1" applyFont="1" applyAlignment="1">
      <alignment horizontal="right" vertical="center"/>
    </xf>
    <xf numFmtId="164" fontId="11" fillId="0" borderId="0" xfId="0" applyNumberFormat="1" applyFont="1"/>
    <xf numFmtId="164" fontId="14" fillId="0" borderId="0" xfId="1" applyNumberFormat="1" applyFont="1" applyFill="1"/>
    <xf numFmtId="164" fontId="0" fillId="0" borderId="0" xfId="0" applyNumberFormat="1"/>
    <xf numFmtId="164" fontId="12" fillId="0" borderId="0" xfId="0" applyNumberFormat="1" applyFont="1"/>
    <xf numFmtId="4" fontId="12" fillId="0" borderId="0" xfId="0" applyNumberFormat="1" applyFont="1"/>
    <xf numFmtId="0" fontId="21" fillId="0" borderId="1" xfId="0" applyFont="1" applyBorder="1" applyAlignment="1">
      <alignment horizontal="center" vertical="center"/>
    </xf>
    <xf numFmtId="0" fontId="11" fillId="0" borderId="1" xfId="0" applyFont="1" applyBorder="1" applyAlignment="1">
      <alignment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11" fillId="0" borderId="1" xfId="0" applyFont="1" applyBorder="1" applyAlignment="1">
      <alignment horizontal="left" wrapText="1"/>
    </xf>
    <xf numFmtId="0" fontId="11" fillId="0" borderId="0" xfId="0" applyFont="1" applyAlignment="1">
      <alignment wrapText="1"/>
    </xf>
    <xf numFmtId="0" fontId="12" fillId="0" borderId="0" xfId="0" applyFont="1" applyAlignment="1">
      <alignment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2" fillId="0" borderId="1" xfId="0" applyFont="1" applyBorder="1" applyAlignment="1">
      <alignment horizontal="center" vertical="top" wrapText="1"/>
    </xf>
    <xf numFmtId="0" fontId="11"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49" fontId="11" fillId="0" borderId="1" xfId="0" applyNumberFormat="1" applyFont="1" applyBorder="1" applyAlignment="1">
      <alignment vertical="top" wrapText="1"/>
    </xf>
    <xf numFmtId="164" fontId="8" fillId="0" borderId="1" xfId="2" quotePrefix="1" applyNumberFormat="1" applyFont="1" applyFill="1" applyBorder="1" applyAlignment="1">
      <alignment horizontal="right" vertical="center" wrapText="1"/>
    </xf>
    <xf numFmtId="164" fontId="8" fillId="0" borderId="1" xfId="1" quotePrefix="1" applyNumberFormat="1" applyFont="1" applyFill="1" applyBorder="1" applyAlignment="1">
      <alignment horizontal="right" vertical="center" wrapText="1"/>
    </xf>
    <xf numFmtId="167" fontId="11" fillId="0" borderId="1" xfId="2" applyNumberFormat="1" applyFont="1" applyFill="1" applyBorder="1" applyAlignment="1">
      <alignment horizontal="right" vertical="center" wrapText="1"/>
    </xf>
    <xf numFmtId="49" fontId="2" fillId="0" borderId="1" xfId="0" applyNumberFormat="1" applyFont="1" applyBorder="1" applyAlignment="1">
      <alignment horizontal="center" vertical="top" wrapText="1"/>
    </xf>
    <xf numFmtId="0" fontId="11" fillId="0" borderId="1" xfId="0" applyFont="1" applyBorder="1" applyAlignment="1">
      <alignment horizontal="center" vertical="center" wrapText="1"/>
    </xf>
    <xf numFmtId="164" fontId="2" fillId="0" borderId="1" xfId="2" applyNumberFormat="1" applyFont="1" applyFill="1" applyBorder="1" applyAlignment="1">
      <alignment horizontal="right" vertical="center"/>
    </xf>
    <xf numFmtId="164" fontId="13" fillId="0" borderId="1" xfId="1" applyNumberFormat="1" applyFont="1" applyFill="1" applyBorder="1" applyAlignment="1">
      <alignment horizontal="right" vertical="center"/>
    </xf>
    <xf numFmtId="164" fontId="11" fillId="0" borderId="1" xfId="2" applyNumberFormat="1" applyFont="1" applyFill="1" applyBorder="1" applyAlignment="1">
      <alignment horizontal="right" vertical="center"/>
    </xf>
    <xf numFmtId="164" fontId="8" fillId="0" borderId="1" xfId="1" applyNumberFormat="1" applyFont="1" applyFill="1" applyBorder="1" applyAlignment="1">
      <alignment horizontal="right" vertical="center"/>
    </xf>
    <xf numFmtId="168" fontId="11" fillId="0" borderId="1" xfId="2" applyNumberFormat="1" applyFont="1" applyFill="1" applyBorder="1" applyAlignment="1">
      <alignment horizontal="right" vertical="center" wrapText="1"/>
    </xf>
    <xf numFmtId="168" fontId="8" fillId="0" borderId="1" xfId="1" applyNumberFormat="1" applyFont="1" applyFill="1" applyBorder="1" applyAlignment="1">
      <alignment horizontal="right" vertical="center" wrapText="1"/>
    </xf>
    <xf numFmtId="0" fontId="11" fillId="0" borderId="1" xfId="0" applyFont="1" applyBorder="1" applyAlignment="1">
      <alignment horizontal="left" vertical="center" wrapText="1"/>
    </xf>
    <xf numFmtId="169" fontId="0" fillId="0" borderId="0" xfId="0" applyNumberFormat="1"/>
    <xf numFmtId="169" fontId="6" fillId="0" borderId="0" xfId="0" applyNumberFormat="1" applyFont="1"/>
    <xf numFmtId="169" fontId="12" fillId="0" borderId="0" xfId="0" applyNumberFormat="1" applyFont="1"/>
    <xf numFmtId="0" fontId="8" fillId="0" borderId="1" xfId="0" applyFont="1" applyBorder="1" applyAlignment="1">
      <alignment horizontal="center" vertical="center" wrapText="1"/>
    </xf>
    <xf numFmtId="0" fontId="22" fillId="0" borderId="0" xfId="0" applyFont="1"/>
    <xf numFmtId="0" fontId="23" fillId="0" borderId="0" xfId="0" applyFont="1"/>
    <xf numFmtId="0" fontId="24" fillId="0" borderId="0" xfId="0" applyFont="1" applyAlignment="1">
      <alignment horizontal="center" vertical="top"/>
    </xf>
    <xf numFmtId="0" fontId="24" fillId="0" borderId="0" xfId="0" applyFont="1"/>
    <xf numFmtId="0" fontId="24" fillId="0" borderId="0" xfId="0" applyFont="1" applyAlignment="1">
      <alignment horizontal="center" vertical="top" wrapText="1"/>
    </xf>
    <xf numFmtId="0" fontId="24" fillId="0" borderId="13"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24" fillId="0" borderId="15" xfId="0" applyFont="1" applyBorder="1" applyAlignment="1">
      <alignment horizontal="center" vertical="top" wrapText="1"/>
    </xf>
    <xf numFmtId="0" fontId="29" fillId="0" borderId="17" xfId="0" applyFont="1" applyBorder="1" applyAlignment="1">
      <alignment vertical="top" wrapText="1"/>
    </xf>
    <xf numFmtId="0" fontId="21" fillId="0" borderId="18" xfId="0" applyFont="1" applyBorder="1" applyAlignment="1">
      <alignment horizontal="center" vertical="top" wrapText="1"/>
    </xf>
    <xf numFmtId="0" fontId="21" fillId="0" borderId="20" xfId="0" applyFont="1" applyBorder="1" applyAlignment="1">
      <alignment horizontal="center" vertical="top" wrapText="1"/>
    </xf>
    <xf numFmtId="0" fontId="21" fillId="0" borderId="13" xfId="0" applyFont="1" applyBorder="1" applyAlignment="1">
      <alignment horizontal="center" vertical="top" wrapText="1"/>
    </xf>
    <xf numFmtId="0" fontId="21" fillId="0" borderId="17" xfId="0" applyFont="1" applyBorder="1" applyAlignment="1">
      <alignment horizontal="center" vertical="top" wrapText="1"/>
    </xf>
    <xf numFmtId="0" fontId="21" fillId="0" borderId="17" xfId="0" applyFont="1" applyBorder="1" applyAlignment="1">
      <alignment vertical="top" wrapText="1"/>
    </xf>
    <xf numFmtId="165" fontId="21" fillId="0" borderId="20" xfId="0" applyNumberFormat="1" applyFont="1" applyBorder="1" applyAlignment="1">
      <alignment horizontal="center" vertical="top" wrapText="1"/>
    </xf>
    <xf numFmtId="0" fontId="21" fillId="2" borderId="18" xfId="0" applyFont="1" applyFill="1" applyBorder="1" applyAlignment="1">
      <alignment horizontal="center" vertical="top" wrapText="1"/>
    </xf>
    <xf numFmtId="0" fontId="30" fillId="2" borderId="18" xfId="0" applyFont="1" applyFill="1" applyBorder="1" applyAlignment="1">
      <alignment horizontal="center" vertical="top" wrapText="1"/>
    </xf>
    <xf numFmtId="165" fontId="21" fillId="0" borderId="18" xfId="0" applyNumberFormat="1" applyFont="1" applyBorder="1" applyAlignment="1">
      <alignment horizontal="center" vertical="top" wrapText="1"/>
    </xf>
    <xf numFmtId="0" fontId="31" fillId="0" borderId="18" xfId="0" applyFont="1" applyBorder="1" applyAlignment="1">
      <alignment horizontal="center" vertical="top" wrapText="1"/>
    </xf>
    <xf numFmtId="165" fontId="31" fillId="0" borderId="18" xfId="0" applyNumberFormat="1" applyFont="1" applyBorder="1" applyAlignment="1">
      <alignment horizontal="center" vertical="top" wrapText="1"/>
    </xf>
    <xf numFmtId="165" fontId="31" fillId="0" borderId="20" xfId="0" applyNumberFormat="1" applyFont="1" applyBorder="1" applyAlignment="1">
      <alignment horizontal="center" vertical="top" wrapText="1"/>
    </xf>
    <xf numFmtId="0" fontId="29" fillId="0" borderId="17" xfId="0" applyFont="1" applyBorder="1" applyAlignment="1">
      <alignment horizontal="justify" vertical="top" wrapText="1"/>
    </xf>
    <xf numFmtId="165" fontId="29" fillId="3" borderId="20" xfId="0" applyNumberFormat="1" applyFont="1" applyFill="1" applyBorder="1" applyAlignment="1">
      <alignment horizontal="center" vertical="top" wrapText="1"/>
    </xf>
    <xf numFmtId="0" fontId="23" fillId="0" borderId="0" xfId="0" applyFont="1" applyAlignment="1">
      <alignment wrapText="1"/>
    </xf>
    <xf numFmtId="0" fontId="32" fillId="0" borderId="0" xfId="0" applyFont="1" applyAlignment="1">
      <alignment horizontal="center"/>
    </xf>
    <xf numFmtId="0" fontId="29" fillId="0" borderId="20" xfId="0" applyFont="1" applyBorder="1" applyAlignment="1">
      <alignment vertical="top" wrapText="1"/>
    </xf>
    <xf numFmtId="0" fontId="21" fillId="0" borderId="23" xfId="0" applyFont="1" applyBorder="1" applyAlignment="1">
      <alignment horizontal="left" vertical="top" wrapText="1" indent="1"/>
    </xf>
    <xf numFmtId="0" fontId="21" fillId="0" borderId="15" xfId="0" applyFont="1" applyBorder="1" applyAlignment="1">
      <alignment horizontal="center" vertical="top" wrapText="1"/>
    </xf>
    <xf numFmtId="0" fontId="21" fillId="0" borderId="23" xfId="0" applyFont="1" applyBorder="1" applyAlignment="1">
      <alignment vertical="top" wrapText="1"/>
    </xf>
    <xf numFmtId="0" fontId="21" fillId="0" borderId="10" xfId="0" applyFont="1" applyBorder="1" applyAlignment="1">
      <alignment vertical="top" wrapText="1"/>
    </xf>
    <xf numFmtId="0" fontId="29" fillId="0" borderId="14" xfId="0" applyFont="1" applyBorder="1" applyAlignment="1">
      <alignment vertical="top" wrapText="1"/>
    </xf>
    <xf numFmtId="0" fontId="21" fillId="0" borderId="23" xfId="0" applyFont="1" applyBorder="1" applyAlignment="1">
      <alignment horizontal="center" vertical="top" wrapText="1"/>
    </xf>
    <xf numFmtId="0" fontId="21" fillId="0" borderId="19" xfId="0" applyFont="1" applyBorder="1" applyAlignment="1">
      <alignment horizontal="center"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165" fontId="21" fillId="0" borderId="20" xfId="0" applyNumberFormat="1" applyFont="1" applyBorder="1" applyAlignment="1">
      <alignment vertical="top" wrapText="1"/>
    </xf>
    <xf numFmtId="165" fontId="21" fillId="0" borderId="20" xfId="0" applyNumberFormat="1" applyFont="1" applyBorder="1" applyAlignment="1">
      <alignment horizontal="center" vertical="center" wrapText="1"/>
    </xf>
    <xf numFmtId="165" fontId="21" fillId="0" borderId="18" xfId="0" applyNumberFormat="1" applyFont="1" applyBorder="1" applyAlignment="1">
      <alignment horizontal="center" vertical="center" wrapText="1"/>
    </xf>
    <xf numFmtId="0" fontId="21" fillId="0" borderId="17" xfId="0" applyFont="1" applyBorder="1" applyAlignment="1">
      <alignment horizontal="justify" vertical="top" wrapText="1"/>
    </xf>
    <xf numFmtId="0" fontId="29" fillId="0" borderId="23" xfId="0" applyFont="1" applyBorder="1" applyAlignment="1">
      <alignment vertical="top" wrapText="1"/>
    </xf>
    <xf numFmtId="165" fontId="29" fillId="3" borderId="18" xfId="0" applyNumberFormat="1" applyFont="1" applyFill="1" applyBorder="1" applyAlignment="1">
      <alignment horizontal="center" vertical="top" wrapText="1"/>
    </xf>
    <xf numFmtId="0" fontId="21" fillId="0" borderId="24" xfId="0" applyFont="1" applyBorder="1" applyAlignment="1">
      <alignment horizontal="center" vertical="top" wrapText="1"/>
    </xf>
    <xf numFmtId="0" fontId="21" fillId="0" borderId="25" xfId="0" applyFont="1" applyBorder="1" applyAlignment="1">
      <alignment horizontal="center" vertical="top" wrapText="1"/>
    </xf>
    <xf numFmtId="0" fontId="33" fillId="0" borderId="24" xfId="0" applyFont="1" applyBorder="1" applyAlignment="1">
      <alignment horizontal="center" vertical="top" wrapText="1"/>
    </xf>
    <xf numFmtId="0" fontId="33" fillId="0" borderId="18" xfId="0" applyFont="1" applyBorder="1" applyAlignment="1">
      <alignment horizontal="center" vertical="top" wrapText="1"/>
    </xf>
    <xf numFmtId="165" fontId="21" fillId="0" borderId="17" xfId="0" applyNumberFormat="1" applyFont="1" applyBorder="1" applyAlignment="1">
      <alignment horizontal="center" vertical="top" wrapText="1"/>
    </xf>
    <xf numFmtId="165" fontId="21" fillId="0" borderId="15" xfId="0" applyNumberFormat="1" applyFont="1" applyBorder="1" applyAlignment="1">
      <alignment horizontal="center"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165" fontId="8" fillId="0" borderId="20" xfId="0" applyNumberFormat="1" applyFont="1" applyBorder="1" applyAlignment="1">
      <alignment horizontal="center" vertical="top" wrapText="1"/>
    </xf>
    <xf numFmtId="0" fontId="29" fillId="0" borderId="13" xfId="0" applyFont="1" applyBorder="1" applyAlignment="1">
      <alignment vertical="top" wrapText="1"/>
    </xf>
    <xf numFmtId="165" fontId="13" fillId="3" borderId="15" xfId="0" applyNumberFormat="1" applyFont="1" applyFill="1" applyBorder="1" applyAlignment="1">
      <alignment horizontal="center" vertical="top" wrapText="1"/>
    </xf>
    <xf numFmtId="0" fontId="29" fillId="0" borderId="1" xfId="0" applyFont="1" applyBorder="1" applyAlignment="1">
      <alignment vertical="top" wrapText="1"/>
    </xf>
    <xf numFmtId="0" fontId="21" fillId="0" borderId="1" xfId="0" applyFont="1" applyBorder="1" applyAlignment="1">
      <alignment vertical="top" wrapText="1"/>
    </xf>
    <xf numFmtId="165" fontId="21" fillId="0" borderId="19" xfId="0" applyNumberFormat="1" applyFont="1" applyBorder="1" applyAlignment="1">
      <alignment horizontal="center" vertical="top" wrapText="1"/>
    </xf>
    <xf numFmtId="0" fontId="30" fillId="0" borderId="18" xfId="0" applyFont="1" applyBorder="1" applyAlignment="1">
      <alignment horizontal="center" vertical="top" wrapText="1"/>
    </xf>
    <xf numFmtId="165" fontId="29" fillId="0" borderId="17" xfId="0" applyNumberFormat="1" applyFont="1" applyBorder="1" applyAlignment="1">
      <alignment horizontal="center" vertical="top" wrapText="1"/>
    </xf>
    <xf numFmtId="165" fontId="29" fillId="0" borderId="18" xfId="0" applyNumberFormat="1" applyFont="1" applyBorder="1" applyAlignment="1">
      <alignment horizontal="center" vertical="top" wrapText="1"/>
    </xf>
    <xf numFmtId="0" fontId="31" fillId="0" borderId="17" xfId="0" applyFont="1" applyBorder="1" applyAlignment="1">
      <alignment horizontal="center" vertical="top" wrapText="1"/>
    </xf>
    <xf numFmtId="165" fontId="31" fillId="0" borderId="17" xfId="0" applyNumberFormat="1" applyFont="1" applyBorder="1" applyAlignment="1">
      <alignment horizontal="center" vertical="top" wrapText="1"/>
    </xf>
    <xf numFmtId="165" fontId="15" fillId="0" borderId="20" xfId="0" applyNumberFormat="1" applyFont="1" applyBorder="1" applyAlignment="1">
      <alignment horizontal="center" vertical="top"/>
    </xf>
    <xf numFmtId="165" fontId="31" fillId="0" borderId="21" xfId="0" applyNumberFormat="1" applyFont="1" applyBorder="1" applyAlignment="1">
      <alignment horizontal="center" vertical="top" wrapText="1"/>
    </xf>
    <xf numFmtId="165" fontId="31" fillId="0" borderId="15" xfId="0" applyNumberFormat="1" applyFont="1" applyBorder="1" applyAlignment="1">
      <alignment horizontal="center" vertical="top" wrapText="1"/>
    </xf>
    <xf numFmtId="2" fontId="21" fillId="0" borderId="18" xfId="0" applyNumberFormat="1" applyFont="1" applyBorder="1" applyAlignment="1">
      <alignment horizontal="center" vertical="top" wrapText="1"/>
    </xf>
    <xf numFmtId="165" fontId="21" fillId="0" borderId="20" xfId="0" applyNumberFormat="1" applyFont="1" applyBorder="1" applyAlignment="1">
      <alignment horizontal="center" vertical="top"/>
    </xf>
    <xf numFmtId="165" fontId="13" fillId="3" borderId="20" xfId="0" applyNumberFormat="1" applyFont="1" applyFill="1" applyBorder="1" applyAlignment="1">
      <alignment horizontal="center" vertical="top" wrapText="1"/>
    </xf>
    <xf numFmtId="0" fontId="24" fillId="4" borderId="0" xfId="0" applyFont="1" applyFill="1"/>
    <xf numFmtId="0" fontId="23" fillId="4" borderId="0" xfId="0" applyFont="1" applyFill="1"/>
    <xf numFmtId="0" fontId="24" fillId="4" borderId="0" xfId="0" applyFont="1" applyFill="1" applyAlignment="1">
      <alignment horizontal="center" vertical="top"/>
    </xf>
    <xf numFmtId="0" fontId="24" fillId="4" borderId="13" xfId="0" applyFont="1" applyFill="1" applyBorder="1" applyAlignment="1">
      <alignment horizontal="center" vertical="top" wrapText="1"/>
    </xf>
    <xf numFmtId="0" fontId="24" fillId="4" borderId="17"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9" xfId="0" applyFont="1" applyFill="1" applyBorder="1" applyAlignment="1">
      <alignment horizontal="center" vertical="top" wrapText="1"/>
    </xf>
    <xf numFmtId="0" fontId="24" fillId="4" borderId="20"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1" fillId="4" borderId="28" xfId="0" applyFont="1" applyFill="1" applyBorder="1" applyAlignment="1">
      <alignment vertical="top" wrapText="1"/>
    </xf>
    <xf numFmtId="0" fontId="21" fillId="4" borderId="20" xfId="0" applyFont="1" applyFill="1" applyBorder="1" applyAlignment="1">
      <alignment horizontal="center" vertical="top" wrapText="1"/>
    </xf>
    <xf numFmtId="165" fontId="21" fillId="4" borderId="21" xfId="0" applyNumberFormat="1" applyFont="1" applyFill="1" applyBorder="1" applyAlignment="1">
      <alignment horizontal="center" vertical="top" wrapText="1"/>
    </xf>
    <xf numFmtId="165" fontId="21" fillId="4" borderId="20" xfId="0" applyNumberFormat="1" applyFont="1" applyFill="1" applyBorder="1" applyAlignment="1">
      <alignment horizontal="center" vertical="top" wrapText="1"/>
    </xf>
    <xf numFmtId="0" fontId="21" fillId="4" borderId="23" xfId="0" applyFont="1" applyFill="1" applyBorder="1" applyAlignment="1">
      <alignment vertical="top" wrapText="1"/>
    </xf>
    <xf numFmtId="165" fontId="21" fillId="4" borderId="29" xfId="0" applyNumberFormat="1" applyFont="1" applyFill="1" applyBorder="1" applyAlignment="1">
      <alignment horizontal="center" vertical="top" wrapText="1"/>
    </xf>
    <xf numFmtId="0" fontId="21" fillId="4" borderId="17" xfId="0" applyFont="1" applyFill="1" applyBorder="1" applyAlignment="1">
      <alignment vertical="top" wrapText="1"/>
    </xf>
    <xf numFmtId="0" fontId="21" fillId="4" borderId="17" xfId="0" applyFont="1" applyFill="1" applyBorder="1" applyAlignment="1">
      <alignment horizontal="center" vertical="top" wrapText="1"/>
    </xf>
    <xf numFmtId="0" fontId="21" fillId="4" borderId="18" xfId="0" applyFont="1" applyFill="1" applyBorder="1" applyAlignment="1">
      <alignment horizontal="center" vertical="top" wrapText="1"/>
    </xf>
    <xf numFmtId="0" fontId="21" fillId="4" borderId="19" xfId="0" applyFont="1" applyFill="1" applyBorder="1" applyAlignment="1">
      <alignment horizontal="center" vertical="top" wrapText="1"/>
    </xf>
    <xf numFmtId="165" fontId="21" fillId="4" borderId="17" xfId="0" applyNumberFormat="1" applyFont="1" applyFill="1" applyBorder="1" applyAlignment="1">
      <alignment horizontal="center" vertical="top" wrapText="1"/>
    </xf>
    <xf numFmtId="0" fontId="21" fillId="4" borderId="17" xfId="0" applyFont="1" applyFill="1" applyBorder="1" applyAlignment="1">
      <alignment horizontal="justify" vertical="top" wrapText="1"/>
    </xf>
    <xf numFmtId="0" fontId="29" fillId="4" borderId="17" xfId="0" applyFont="1" applyFill="1" applyBorder="1" applyAlignment="1">
      <alignment vertical="top" wrapText="1"/>
    </xf>
    <xf numFmtId="0" fontId="35" fillId="4" borderId="20" xfId="0" applyFont="1" applyFill="1" applyBorder="1" applyAlignment="1">
      <alignment horizontal="center" vertical="top" wrapText="1"/>
    </xf>
    <xf numFmtId="165" fontId="35" fillId="4" borderId="20" xfId="0" applyNumberFormat="1" applyFont="1" applyFill="1" applyBorder="1" applyAlignment="1">
      <alignment horizontal="center" vertical="top" wrapText="1"/>
    </xf>
    <xf numFmtId="0" fontId="23" fillId="4" borderId="0" xfId="0" applyFont="1" applyFill="1" applyAlignment="1">
      <alignment wrapText="1"/>
    </xf>
    <xf numFmtId="165" fontId="24" fillId="4" borderId="0" xfId="0" applyNumberFormat="1" applyFont="1" applyFill="1" applyAlignment="1">
      <alignment horizontal="center" vertical="top" wrapText="1"/>
    </xf>
    <xf numFmtId="2" fontId="24" fillId="4" borderId="0" xfId="0" applyNumberFormat="1" applyFont="1" applyFill="1" applyAlignment="1">
      <alignment horizontal="center" vertical="top" wrapText="1"/>
    </xf>
    <xf numFmtId="165" fontId="24" fillId="4" borderId="0" xfId="0" applyNumberFormat="1" applyFont="1" applyFill="1" applyAlignment="1">
      <alignment horizontal="center" vertical="top"/>
    </xf>
    <xf numFmtId="2" fontId="24" fillId="4" borderId="0" xfId="0" applyNumberFormat="1" applyFont="1" applyFill="1" applyAlignment="1">
      <alignment horizontal="center" vertical="top"/>
    </xf>
    <xf numFmtId="165" fontId="24" fillId="4" borderId="20" xfId="0" applyNumberFormat="1" applyFont="1" applyFill="1" applyBorder="1" applyAlignment="1">
      <alignment horizontal="center" vertical="top" wrapText="1"/>
    </xf>
    <xf numFmtId="2" fontId="24" fillId="4" borderId="15" xfId="0" applyNumberFormat="1" applyFont="1" applyFill="1" applyBorder="1" applyAlignment="1">
      <alignment horizontal="center" vertical="top" wrapText="1"/>
    </xf>
    <xf numFmtId="0" fontId="21" fillId="4" borderId="20"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justify" vertical="top"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165" fontId="21" fillId="4" borderId="18" xfId="0" applyNumberFormat="1"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1" fillId="4" borderId="1" xfId="0" applyFont="1" applyFill="1" applyBorder="1" applyAlignment="1">
      <alignment horizontal="justify" vertical="top" wrapText="1"/>
    </xf>
    <xf numFmtId="0" fontId="15" fillId="4" borderId="15" xfId="0" applyFont="1" applyFill="1" applyBorder="1" applyAlignment="1">
      <alignment horizontal="center" wrapText="1"/>
    </xf>
    <xf numFmtId="0" fontId="15" fillId="4" borderId="20" xfId="0" applyFont="1" applyFill="1" applyBorder="1" applyAlignment="1">
      <alignment horizontal="center" wrapText="1"/>
    </xf>
    <xf numFmtId="165" fontId="21" fillId="4" borderId="20" xfId="0" applyNumberFormat="1" applyFont="1" applyFill="1" applyBorder="1" applyAlignment="1">
      <alignment horizontal="center" wrapText="1"/>
    </xf>
    <xf numFmtId="165" fontId="8" fillId="4" borderId="20" xfId="0" applyNumberFormat="1" applyFont="1" applyFill="1" applyBorder="1" applyAlignment="1">
      <alignment horizontal="center" wrapText="1"/>
    </xf>
    <xf numFmtId="2" fontId="8" fillId="4" borderId="20" xfId="0" applyNumberFormat="1" applyFont="1" applyFill="1" applyBorder="1" applyAlignment="1">
      <alignment horizontal="center" wrapText="1"/>
    </xf>
    <xf numFmtId="0" fontId="29" fillId="4" borderId="17" xfId="0" applyFont="1" applyFill="1" applyBorder="1" applyAlignment="1">
      <alignment horizontal="justify" vertical="top" wrapText="1"/>
    </xf>
    <xf numFmtId="0" fontId="36" fillId="4" borderId="20" xfId="0" applyFont="1" applyFill="1" applyBorder="1" applyAlignment="1">
      <alignment horizontal="center" wrapText="1"/>
    </xf>
    <xf numFmtId="165" fontId="13" fillId="4" borderId="20" xfId="0" applyNumberFormat="1" applyFont="1" applyFill="1" applyBorder="1" applyAlignment="1">
      <alignment horizontal="center" wrapText="1"/>
    </xf>
    <xf numFmtId="0" fontId="21" fillId="0" borderId="21" xfId="0" applyFont="1" applyBorder="1" applyAlignment="1">
      <alignment vertical="top" wrapText="1"/>
    </xf>
    <xf numFmtId="0" fontId="21" fillId="0" borderId="15" xfId="0" applyFont="1" applyBorder="1" applyAlignment="1">
      <alignment vertical="top" wrapText="1"/>
    </xf>
    <xf numFmtId="0" fontId="21" fillId="0" borderId="21" xfId="0" applyFont="1" applyBorder="1" applyAlignment="1">
      <alignment horizontal="center" vertical="top" wrapText="1"/>
    </xf>
    <xf numFmtId="0" fontId="21" fillId="0" borderId="14" xfId="0" applyFont="1" applyBorder="1" applyAlignment="1">
      <alignment horizontal="center" vertical="top" wrapText="1"/>
    </xf>
    <xf numFmtId="165" fontId="13" fillId="3" borderId="18" xfId="0" applyNumberFormat="1" applyFont="1" applyFill="1" applyBorder="1" applyAlignment="1">
      <alignment horizontal="center" vertical="top" wrapText="1"/>
    </xf>
    <xf numFmtId="0" fontId="19" fillId="0" borderId="0" xfId="0" applyFont="1" applyAlignment="1">
      <alignment wrapText="1"/>
    </xf>
    <xf numFmtId="0" fontId="32" fillId="0" borderId="0" xfId="0" applyFont="1" applyAlignment="1">
      <alignment horizontal="justify"/>
    </xf>
    <xf numFmtId="0" fontId="11" fillId="0" borderId="0" xfId="0" applyFont="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wrapText="1"/>
    </xf>
    <xf numFmtId="3" fontId="8" fillId="0" borderId="1" xfId="0" applyNumberFormat="1" applyFont="1" applyBorder="1" applyAlignment="1">
      <alignment wrapText="1"/>
    </xf>
    <xf numFmtId="0" fontId="11" fillId="0" borderId="1" xfId="0" applyFont="1" applyBorder="1" applyAlignment="1">
      <alignment vertical="center" wrapText="1"/>
    </xf>
    <xf numFmtId="0" fontId="37" fillId="0" borderId="0" xfId="0" applyFont="1" applyAlignment="1">
      <alignment horizontal="justify"/>
    </xf>
    <xf numFmtId="0" fontId="37" fillId="0" borderId="1" xfId="0" applyFont="1" applyBorder="1" applyAlignment="1">
      <alignment horizontal="justify" vertical="center"/>
    </xf>
    <xf numFmtId="0" fontId="37" fillId="0" borderId="1" xfId="0" applyFont="1" applyBorder="1" applyAlignment="1">
      <alignment horizontal="justify"/>
    </xf>
    <xf numFmtId="0" fontId="11" fillId="0" borderId="0" xfId="0" applyFont="1" applyAlignment="1">
      <alignment horizontal="center" wrapText="1"/>
    </xf>
    <xf numFmtId="0" fontId="11" fillId="0" borderId="0" xfId="0" applyFont="1" applyAlignment="1">
      <alignment horizontal="left" wrapText="1"/>
    </xf>
    <xf numFmtId="0" fontId="37" fillId="0" borderId="0" xfId="0" applyFont="1" applyAlignment="1">
      <alignment horizontal="justify" vertical="center"/>
    </xf>
    <xf numFmtId="0" fontId="11" fillId="0" borderId="0" xfId="0" applyFont="1" applyAlignment="1">
      <alignment vertical="center" wrapText="1"/>
    </xf>
    <xf numFmtId="0" fontId="39" fillId="0" borderId="0" xfId="0" applyFont="1"/>
    <xf numFmtId="0" fontId="40" fillId="0" borderId="0" xfId="0" applyFont="1"/>
    <xf numFmtId="0" fontId="40" fillId="0" borderId="0" xfId="0" applyFont="1" applyAlignment="1">
      <alignment horizontal="center"/>
    </xf>
    <xf numFmtId="0" fontId="40" fillId="0" borderId="0" xfId="0" applyFont="1" applyAlignment="1">
      <alignment vertical="center"/>
    </xf>
    <xf numFmtId="0" fontId="40" fillId="0" borderId="0" xfId="0" applyFont="1" applyAlignment="1">
      <alignment horizontal="left" wrapText="1"/>
    </xf>
    <xf numFmtId="0" fontId="40" fillId="0" borderId="0" xfId="0" applyFont="1" applyAlignment="1">
      <alignment horizontal="center" vertical="center"/>
    </xf>
    <xf numFmtId="0" fontId="41" fillId="0" borderId="0" xfId="0" applyFont="1"/>
    <xf numFmtId="0" fontId="39" fillId="0" borderId="1" xfId="0" applyFont="1" applyBorder="1" applyAlignment="1">
      <alignment horizontal="center" vertical="center" wrapText="1"/>
    </xf>
    <xf numFmtId="49" fontId="40" fillId="0" borderId="1" xfId="0" applyNumberFormat="1" applyFont="1" applyBorder="1" applyAlignment="1">
      <alignment horizontal="center" vertical="center" wrapText="1"/>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left" vertical="center" wrapText="1"/>
    </xf>
    <xf numFmtId="0" fontId="38" fillId="0" borderId="1" xfId="0" applyFont="1" applyBorder="1"/>
    <xf numFmtId="0" fontId="38" fillId="0" borderId="0" xfId="0" applyFont="1"/>
    <xf numFmtId="49" fontId="39" fillId="0" borderId="1" xfId="0" applyNumberFormat="1" applyFont="1" applyBorder="1" applyAlignment="1">
      <alignment horizontal="center" vertical="top" wrapText="1"/>
    </xf>
    <xf numFmtId="0" fontId="39" fillId="0" borderId="1" xfId="0" applyFont="1" applyBorder="1" applyAlignment="1">
      <alignment vertical="top" wrapText="1"/>
    </xf>
    <xf numFmtId="0" fontId="39" fillId="0" borderId="1" xfId="0" applyFont="1" applyBorder="1" applyAlignment="1">
      <alignment horizontal="center" vertical="top" wrapText="1"/>
    </xf>
    <xf numFmtId="0" fontId="39" fillId="0" borderId="1" xfId="0" applyFont="1" applyBorder="1"/>
    <xf numFmtId="0" fontId="43" fillId="0" borderId="1" xfId="0" applyFont="1" applyBorder="1" applyAlignment="1">
      <alignment vertical="top" wrapText="1"/>
    </xf>
    <xf numFmtId="0" fontId="43" fillId="0" borderId="1" xfId="0" applyFont="1" applyBorder="1" applyAlignment="1">
      <alignment horizontal="center" vertical="top" wrapText="1"/>
    </xf>
    <xf numFmtId="0" fontId="39" fillId="0" borderId="2" xfId="0" applyFont="1" applyBorder="1" applyAlignment="1">
      <alignment horizontal="center" vertical="top" wrapText="1"/>
    </xf>
    <xf numFmtId="0" fontId="42" fillId="0" borderId="3" xfId="0" applyFont="1" applyBorder="1" applyAlignment="1">
      <alignment horizontal="left" vertical="center" wrapText="1"/>
    </xf>
    <xf numFmtId="0" fontId="43" fillId="0" borderId="2" xfId="0" applyFont="1" applyBorder="1" applyAlignment="1">
      <alignment horizontal="center" vertical="top" wrapText="1"/>
    </xf>
    <xf numFmtId="0" fontId="43" fillId="0" borderId="1" xfId="0" applyFont="1" applyBorder="1"/>
    <xf numFmtId="0" fontId="43" fillId="0" borderId="0" xfId="0" applyFont="1"/>
    <xf numFmtId="0" fontId="43" fillId="0" borderId="9" xfId="0" applyFont="1" applyBorder="1" applyAlignment="1">
      <alignment horizontal="center" vertical="top" wrapText="1"/>
    </xf>
    <xf numFmtId="0" fontId="43" fillId="0" borderId="8" xfId="0" applyFont="1" applyBorder="1" applyAlignment="1">
      <alignment horizontal="center" vertical="top" wrapText="1"/>
    </xf>
    <xf numFmtId="0" fontId="39" fillId="0" borderId="3" xfId="0" applyFont="1" applyBorder="1" applyAlignment="1">
      <alignment horizontal="left" vertical="top" wrapText="1"/>
    </xf>
    <xf numFmtId="0" fontId="39" fillId="0" borderId="9" xfId="0" applyFont="1" applyBorder="1" applyAlignment="1">
      <alignment horizontal="center" vertical="top" wrapText="1"/>
    </xf>
    <xf numFmtId="0" fontId="39" fillId="0" borderId="8" xfId="0" applyFont="1" applyBorder="1" applyAlignment="1">
      <alignment horizontal="center" vertical="top" wrapText="1"/>
    </xf>
    <xf numFmtId="49" fontId="39" fillId="0" borderId="1" xfId="0" applyNumberFormat="1" applyFont="1" applyBorder="1" applyAlignment="1">
      <alignment horizontal="center" vertical="top"/>
    </xf>
    <xf numFmtId="0" fontId="43" fillId="0" borderId="1" xfId="0" applyFont="1" applyBorder="1" applyAlignment="1">
      <alignment horizontal="center" vertical="center" wrapText="1"/>
    </xf>
    <xf numFmtId="0" fontId="39" fillId="0" borderId="1" xfId="0" applyFont="1" applyBorder="1" applyAlignment="1">
      <alignment horizontal="left" vertical="top" wrapText="1"/>
    </xf>
    <xf numFmtId="49" fontId="39" fillId="0" borderId="1" xfId="0" applyNumberFormat="1" applyFont="1" applyBorder="1" applyAlignment="1">
      <alignment horizontal="center" vertical="center" wrapText="1"/>
    </xf>
    <xf numFmtId="0" fontId="39" fillId="0" borderId="5" xfId="0" applyFont="1" applyBorder="1" applyAlignment="1">
      <alignment horizontal="left" vertical="top" wrapText="1"/>
    </xf>
    <xf numFmtId="49" fontId="43" fillId="0" borderId="1" xfId="0" applyNumberFormat="1" applyFont="1" applyBorder="1" applyAlignment="1">
      <alignment horizontal="center" vertical="top" wrapText="1"/>
    </xf>
    <xf numFmtId="0" fontId="43" fillId="0" borderId="5" xfId="0" applyFont="1" applyBorder="1" applyAlignment="1">
      <alignment horizontal="left" vertical="top" wrapText="1"/>
    </xf>
    <xf numFmtId="0" fontId="43" fillId="0" borderId="1" xfId="0" applyFont="1" applyBorder="1" applyAlignment="1">
      <alignment horizontal="left" vertical="top" wrapText="1"/>
    </xf>
    <xf numFmtId="0" fontId="42" fillId="0" borderId="1" xfId="0" applyFont="1" applyBorder="1" applyAlignment="1">
      <alignment horizontal="center" vertical="top" wrapText="1"/>
    </xf>
    <xf numFmtId="0" fontId="40" fillId="0" borderId="1" xfId="0" applyFont="1" applyBorder="1" applyAlignment="1">
      <alignment horizontal="center" vertical="top" wrapText="1"/>
    </xf>
    <xf numFmtId="49" fontId="43" fillId="0" borderId="1" xfId="0" applyNumberFormat="1" applyFont="1" applyBorder="1" applyAlignment="1">
      <alignment horizontal="center" vertical="top"/>
    </xf>
    <xf numFmtId="49" fontId="40" fillId="0" borderId="1" xfId="0" applyNumberFormat="1" applyFont="1" applyBorder="1" applyAlignment="1">
      <alignment horizontal="center" vertical="center"/>
    </xf>
    <xf numFmtId="0" fontId="40" fillId="0" borderId="1" xfId="0" applyFont="1" applyBorder="1" applyAlignment="1">
      <alignment vertical="center" wrapText="1"/>
    </xf>
    <xf numFmtId="0" fontId="40" fillId="0" borderId="5" xfId="0" applyFont="1" applyBorder="1" applyAlignment="1">
      <alignment horizontal="left" vertical="center" wrapText="1"/>
    </xf>
    <xf numFmtId="0" fontId="41" fillId="0" borderId="0" xfId="0" applyFont="1" applyAlignment="1">
      <alignment horizontal="center" vertical="top" wrapText="1"/>
    </xf>
    <xf numFmtId="0" fontId="41" fillId="0" borderId="10" xfId="0" applyFont="1" applyBorder="1" applyAlignment="1">
      <alignment horizontal="center" vertical="top" wrapText="1"/>
    </xf>
    <xf numFmtId="49" fontId="39" fillId="0" borderId="2" xfId="0" applyNumberFormat="1" applyFont="1" applyBorder="1" applyAlignment="1">
      <alignment horizontal="center" vertical="top"/>
    </xf>
    <xf numFmtId="49" fontId="39" fillId="0" borderId="1" xfId="0" applyNumberFormat="1" applyFont="1" applyBorder="1" applyAlignment="1">
      <alignment horizontal="left" vertical="top" wrapText="1"/>
    </xf>
    <xf numFmtId="49" fontId="39" fillId="0" borderId="5" xfId="0" applyNumberFormat="1" applyFont="1" applyBorder="1" applyAlignment="1">
      <alignment horizontal="left" vertical="top" wrapText="1"/>
    </xf>
    <xf numFmtId="0" fontId="44" fillId="0" borderId="1" xfId="0" applyFont="1" applyBorder="1"/>
    <xf numFmtId="0" fontId="44" fillId="0" borderId="0" xfId="0" applyFont="1"/>
    <xf numFmtId="0" fontId="39" fillId="0" borderId="1" xfId="0" applyFont="1" applyBorder="1" applyAlignment="1">
      <alignment horizontal="center" vertical="center"/>
    </xf>
    <xf numFmtId="0" fontId="39" fillId="0" borderId="0" xfId="0" applyFont="1" applyAlignment="1">
      <alignment horizontal="center" vertical="top" wrapText="1"/>
    </xf>
    <xf numFmtId="0" fontId="40" fillId="0" borderId="1" xfId="0" applyFont="1" applyBorder="1" applyAlignment="1">
      <alignment horizontal="center" vertical="center"/>
    </xf>
    <xf numFmtId="1" fontId="39" fillId="0" borderId="1" xfId="0" applyNumberFormat="1" applyFont="1" applyBorder="1" applyAlignment="1">
      <alignment horizontal="center" vertical="center" wrapText="1"/>
    </xf>
    <xf numFmtId="1" fontId="39" fillId="0" borderId="1" xfId="0" applyNumberFormat="1" applyFont="1" applyBorder="1" applyAlignment="1">
      <alignment horizontal="center" vertical="top" wrapText="1"/>
    </xf>
    <xf numFmtId="1" fontId="39" fillId="0" borderId="5" xfId="0" applyNumberFormat="1" applyFont="1" applyBorder="1" applyAlignment="1">
      <alignment horizontal="left" vertical="top" wrapText="1"/>
    </xf>
    <xf numFmtId="0" fontId="39" fillId="0" borderId="1" xfId="0" applyFont="1" applyBorder="1" applyAlignment="1">
      <alignment horizontal="center" vertical="top"/>
    </xf>
    <xf numFmtId="0" fontId="42" fillId="0" borderId="1" xfId="0" applyFont="1" applyBorder="1" applyAlignment="1">
      <alignment horizontal="center" vertical="center" wrapText="1"/>
    </xf>
    <xf numFmtId="4" fontId="38" fillId="0" borderId="0" xfId="0" applyNumberFormat="1" applyFont="1"/>
    <xf numFmtId="0" fontId="38" fillId="0" borderId="0" xfId="0" applyFont="1" applyAlignment="1">
      <alignment wrapText="1"/>
    </xf>
    <xf numFmtId="0" fontId="40" fillId="0" borderId="5" xfId="0" applyFont="1" applyBorder="1" applyAlignment="1">
      <alignment horizontal="left" vertical="top" wrapText="1"/>
    </xf>
    <xf numFmtId="49" fontId="39" fillId="0" borderId="2" xfId="0" applyNumberFormat="1" applyFont="1" applyBorder="1" applyAlignment="1">
      <alignment horizontal="center" vertical="top" wrapText="1"/>
    </xf>
    <xf numFmtId="0" fontId="43" fillId="0" borderId="2" xfId="0" applyFont="1" applyBorder="1" applyAlignment="1">
      <alignment horizontal="left" vertical="top" wrapText="1"/>
    </xf>
    <xf numFmtId="0" fontId="39" fillId="0" borderId="2" xfId="0" applyFont="1" applyBorder="1" applyAlignment="1">
      <alignment horizontal="left" vertical="top" wrapText="1"/>
    </xf>
    <xf numFmtId="49" fontId="40" fillId="0" borderId="1" xfId="0" applyNumberFormat="1" applyFont="1" applyBorder="1" applyAlignment="1">
      <alignment horizontal="center" vertical="top" wrapText="1"/>
    </xf>
    <xf numFmtId="0" fontId="39" fillId="0" borderId="1" xfId="0" applyFont="1" applyBorder="1" applyAlignment="1">
      <alignment horizontal="left" vertical="center" wrapText="1"/>
    </xf>
    <xf numFmtId="0" fontId="39" fillId="0" borderId="5" xfId="0" applyFont="1" applyBorder="1" applyAlignment="1">
      <alignment horizontal="left" vertical="center" wrapText="1"/>
    </xf>
    <xf numFmtId="1" fontId="43" fillId="0" borderId="1" xfId="0" applyNumberFormat="1" applyFont="1" applyBorder="1" applyAlignment="1">
      <alignment horizontal="center" vertical="top" wrapText="1"/>
    </xf>
    <xf numFmtId="1" fontId="42" fillId="0" borderId="1" xfId="0" applyNumberFormat="1" applyFont="1" applyBorder="1" applyAlignment="1">
      <alignment horizontal="center" vertical="center" wrapText="1"/>
    </xf>
    <xf numFmtId="0" fontId="43" fillId="0" borderId="1" xfId="0" applyFont="1" applyBorder="1" applyAlignment="1">
      <alignment horizontal="justify" vertical="center"/>
    </xf>
    <xf numFmtId="1" fontId="40" fillId="0" borderId="1" xfId="0" applyNumberFormat="1" applyFont="1" applyBorder="1" applyAlignment="1">
      <alignment horizontal="center" vertical="center" wrapText="1"/>
    </xf>
    <xf numFmtId="165" fontId="39" fillId="0" borderId="1" xfId="0" applyNumberFormat="1" applyFont="1" applyBorder="1" applyAlignment="1">
      <alignment vertical="top" wrapText="1"/>
    </xf>
    <xf numFmtId="14" fontId="39" fillId="0" borderId="1" xfId="0" applyNumberFormat="1" applyFont="1" applyBorder="1" applyAlignment="1">
      <alignment horizontal="left" vertical="top" wrapText="1"/>
    </xf>
    <xf numFmtId="14" fontId="43" fillId="0" borderId="1" xfId="0" applyNumberFormat="1" applyFont="1" applyBorder="1" applyAlignment="1">
      <alignment horizontal="center" vertical="top"/>
    </xf>
    <xf numFmtId="0" fontId="39" fillId="0" borderId="0" xfId="0" applyFont="1" applyAlignment="1">
      <alignment horizontal="center"/>
    </xf>
    <xf numFmtId="0" fontId="39" fillId="0" borderId="0" xfId="0" applyFont="1" applyAlignment="1">
      <alignment vertical="center"/>
    </xf>
    <xf numFmtId="0" fontId="39" fillId="0" borderId="0" xfId="0" applyFont="1" applyAlignment="1">
      <alignment horizontal="left" wrapText="1"/>
    </xf>
    <xf numFmtId="0" fontId="21" fillId="0" borderId="1" xfId="0" applyFont="1" applyBorder="1" applyAlignment="1">
      <alignment vertical="center" wrapText="1"/>
    </xf>
    <xf numFmtId="0" fontId="39" fillId="0" borderId="1" xfId="0" applyFont="1" applyBorder="1" applyAlignment="1">
      <alignment wrapText="1"/>
    </xf>
    <xf numFmtId="0" fontId="47" fillId="0" borderId="0" xfId="0" applyFont="1"/>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0" xfId="0" applyFont="1" applyAlignment="1">
      <alignment horizontal="center" vertical="center"/>
    </xf>
    <xf numFmtId="0" fontId="47" fillId="0" borderId="1" xfId="0" applyFont="1" applyBorder="1" applyAlignment="1">
      <alignment horizontal="center" vertical="center"/>
    </xf>
    <xf numFmtId="0" fontId="47" fillId="0" borderId="27" xfId="0" applyFont="1" applyBorder="1" applyAlignment="1">
      <alignment horizontal="center" vertical="center" wrapText="1"/>
    </xf>
    <xf numFmtId="0" fontId="47" fillId="0" borderId="18" xfId="3" applyFont="1" applyBorder="1" applyAlignment="1" applyProtection="1">
      <alignment horizontal="center" vertical="center" wrapText="1"/>
    </xf>
    <xf numFmtId="0" fontId="47" fillId="0" borderId="27" xfId="0" applyFont="1" applyBorder="1"/>
    <xf numFmtId="0" fontId="47" fillId="0" borderId="30" xfId="0" applyFont="1" applyBorder="1"/>
    <xf numFmtId="0" fontId="47" fillId="0" borderId="33" xfId="0" applyFont="1" applyBorder="1"/>
    <xf numFmtId="0" fontId="47" fillId="0" borderId="32" xfId="0" applyFont="1" applyBorder="1" applyAlignment="1">
      <alignment vertical="center" wrapText="1"/>
    </xf>
    <xf numFmtId="0" fontId="47" fillId="0" borderId="33" xfId="0" applyFont="1" applyBorder="1" applyAlignment="1">
      <alignment vertical="center" wrapText="1"/>
    </xf>
    <xf numFmtId="0" fontId="47" fillId="0" borderId="33"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5" xfId="0" applyFont="1" applyBorder="1" applyAlignment="1">
      <alignment vertical="center" wrapText="1"/>
    </xf>
    <xf numFmtId="0" fontId="47" fillId="0" borderId="36" xfId="0" applyFont="1" applyBorder="1" applyAlignment="1">
      <alignment horizontal="center" vertical="center" wrapText="1"/>
    </xf>
    <xf numFmtId="0" fontId="47" fillId="0" borderId="32" xfId="0" applyFont="1" applyFill="1" applyBorder="1" applyAlignment="1">
      <alignment vertical="center" wrapText="1"/>
    </xf>
    <xf numFmtId="0" fontId="47"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47" fillId="0" borderId="1" xfId="0" applyFont="1" applyFill="1" applyBorder="1" applyAlignment="1">
      <alignment horizontal="center" vertical="center"/>
    </xf>
    <xf numFmtId="0" fontId="46" fillId="0" borderId="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0" xfId="0" applyFont="1" applyFill="1"/>
    <xf numFmtId="0" fontId="47" fillId="0" borderId="1"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6" xfId="0" applyFont="1" applyFill="1" applyBorder="1" applyAlignment="1">
      <alignment vertical="center" wrapText="1"/>
    </xf>
    <xf numFmtId="0" fontId="47" fillId="0" borderId="1" xfId="0" applyFont="1" applyBorder="1" applyAlignment="1">
      <alignment horizontal="left" vertical="center" wrapText="1"/>
    </xf>
    <xf numFmtId="0" fontId="48" fillId="0" borderId="1" xfId="0" applyFont="1" applyFill="1" applyBorder="1" applyAlignment="1">
      <alignment horizontal="left" vertical="top" wrapText="1"/>
    </xf>
    <xf numFmtId="0" fontId="39" fillId="0" borderId="5" xfId="0" applyFont="1" applyFill="1" applyBorder="1" applyAlignment="1">
      <alignment horizontal="left" vertical="top" wrapText="1"/>
    </xf>
    <xf numFmtId="0" fontId="39" fillId="0" borderId="1" xfId="0" applyFont="1" applyFill="1" applyBorder="1" applyAlignment="1">
      <alignment horizontal="center" vertical="top" wrapText="1"/>
    </xf>
    <xf numFmtId="0" fontId="48" fillId="0" borderId="1" xfId="0" applyFont="1" applyFill="1" applyBorder="1" applyAlignment="1">
      <alignment vertical="center" wrapText="1"/>
    </xf>
    <xf numFmtId="0" fontId="48" fillId="0" borderId="32" xfId="0" applyFont="1" applyBorder="1" applyAlignment="1">
      <alignment vertical="center" wrapText="1"/>
    </xf>
    <xf numFmtId="0" fontId="47" fillId="0" borderId="31" xfId="0" applyFont="1" applyBorder="1" applyAlignment="1">
      <alignment horizontal="left" vertical="center" wrapText="1"/>
    </xf>
    <xf numFmtId="4" fontId="47" fillId="0" borderId="1" xfId="0" applyNumberFormat="1" applyFont="1" applyBorder="1" applyAlignment="1">
      <alignment horizontal="center" vertical="center"/>
    </xf>
    <xf numFmtId="0" fontId="48" fillId="0" borderId="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8" fillId="0" borderId="1" xfId="0" applyFont="1" applyFill="1" applyBorder="1" applyAlignment="1">
      <alignment horizontal="center" vertical="center"/>
    </xf>
    <xf numFmtId="0" fontId="48" fillId="0" borderId="1" xfId="0" applyNumberFormat="1"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31" xfId="0" applyFont="1" applyFill="1" applyBorder="1" applyAlignment="1">
      <alignment horizontal="left" vertical="center" wrapText="1"/>
    </xf>
    <xf numFmtId="2" fontId="47" fillId="0" borderId="1" xfId="0" applyNumberFormat="1" applyFont="1" applyBorder="1" applyAlignment="1">
      <alignment horizontal="center" vertical="center"/>
    </xf>
    <xf numFmtId="0" fontId="8" fillId="0" borderId="1" xfId="0" applyFont="1" applyFill="1" applyBorder="1" applyAlignment="1">
      <alignment vertical="center" wrapText="1"/>
    </xf>
    <xf numFmtId="0" fontId="48"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3"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165" fontId="5" fillId="0" borderId="5" xfId="0" applyNumberFormat="1" applyFont="1" applyBorder="1" applyAlignment="1">
      <alignment horizontal="center" vertical="top" wrapText="1"/>
    </xf>
    <xf numFmtId="165" fontId="5" fillId="0" borderId="6" xfId="0" applyNumberFormat="1" applyFont="1" applyBorder="1" applyAlignment="1">
      <alignment horizontal="center" vertical="top" wrapText="1"/>
    </xf>
    <xf numFmtId="165" fontId="5" fillId="0" borderId="7" xfId="0" applyNumberFormat="1" applyFont="1" applyBorder="1" applyAlignment="1">
      <alignment horizontal="center" vertical="top"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3"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49" fontId="11"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49" fontId="8" fillId="0" borderId="1" xfId="0" applyNumberFormat="1"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applyAlignment="1">
      <alignment horizontal="left" vertical="top" wrapText="1"/>
    </xf>
    <xf numFmtId="49" fontId="11" fillId="0" borderId="1" xfId="0" applyNumberFormat="1" applyFont="1" applyBorder="1" applyAlignment="1">
      <alignment horizontal="center" vertical="top"/>
    </xf>
    <xf numFmtId="49" fontId="11"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13"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center"/>
    </xf>
    <xf numFmtId="0" fontId="2" fillId="0" borderId="1" xfId="0" applyFont="1" applyBorder="1" applyAlignment="1">
      <alignment vertical="center" wrapText="1"/>
    </xf>
    <xf numFmtId="0" fontId="14" fillId="0" borderId="1" xfId="0" applyFont="1" applyBorder="1"/>
    <xf numFmtId="0" fontId="14" fillId="0" borderId="1" xfId="0" applyFont="1" applyBorder="1" applyAlignment="1">
      <alignment vertical="top" wrapText="1"/>
    </xf>
    <xf numFmtId="49" fontId="11" fillId="0" borderId="2" xfId="0" applyNumberFormat="1" applyFont="1" applyBorder="1" applyAlignment="1">
      <alignment horizontal="center" vertical="top"/>
    </xf>
    <xf numFmtId="49" fontId="11" fillId="0" borderId="9" xfId="0" applyNumberFormat="1" applyFont="1" applyBorder="1" applyAlignment="1">
      <alignment horizontal="center" vertical="top"/>
    </xf>
    <xf numFmtId="49" fontId="11" fillId="0" borderId="8" xfId="0" applyNumberFormat="1" applyFont="1" applyBorder="1" applyAlignment="1">
      <alignment horizontal="center" vertical="top"/>
    </xf>
    <xf numFmtId="0" fontId="0" fillId="0" borderId="1" xfId="0"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top"/>
    </xf>
    <xf numFmtId="0" fontId="2" fillId="0" borderId="1" xfId="0" applyFont="1" applyBorder="1" applyAlignment="1">
      <alignment horizontal="center" vertical="center"/>
    </xf>
    <xf numFmtId="49" fontId="11" fillId="0" borderId="1" xfId="0" applyNumberFormat="1" applyFont="1" applyBorder="1" applyAlignment="1">
      <alignment vertical="top"/>
    </xf>
    <xf numFmtId="1" fontId="11" fillId="0" borderId="1" xfId="0" applyNumberFormat="1" applyFont="1" applyBorder="1" applyAlignment="1">
      <alignment horizontal="center" vertical="top" wrapText="1"/>
    </xf>
    <xf numFmtId="0" fontId="17" fillId="0" borderId="1" xfId="0" applyFont="1" applyBorder="1" applyAlignment="1">
      <alignment horizontal="center" vertical="center" wrapText="1"/>
    </xf>
    <xf numFmtId="0" fontId="0" fillId="0" borderId="1" xfId="0" applyBorder="1" applyAlignment="1">
      <alignment vertical="top" wrapText="1"/>
    </xf>
    <xf numFmtId="0" fontId="8" fillId="0" borderId="1" xfId="0" applyFont="1" applyBorder="1" applyAlignment="1">
      <alignment horizontal="center" vertical="top"/>
    </xf>
    <xf numFmtId="0" fontId="11" fillId="0" borderId="2"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49" fontId="11" fillId="0" borderId="2" xfId="0" applyNumberFormat="1" applyFont="1" applyBorder="1" applyAlignment="1">
      <alignment horizontal="center" vertical="top" wrapText="1"/>
    </xf>
    <xf numFmtId="49" fontId="11" fillId="0" borderId="9" xfId="0" applyNumberFormat="1" applyFont="1" applyBorder="1" applyAlignment="1">
      <alignment horizontal="center" vertical="top" wrapText="1"/>
    </xf>
    <xf numFmtId="49" fontId="11" fillId="0" borderId="8"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11" fillId="0" borderId="2"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49" fontId="2" fillId="0" borderId="1" xfId="0" applyNumberFormat="1" applyFont="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 fontId="8" fillId="0" borderId="1" xfId="0" applyNumberFormat="1" applyFont="1" applyBorder="1" applyAlignment="1">
      <alignment horizontal="center" vertical="top" wrapText="1"/>
    </xf>
    <xf numFmtId="1" fontId="13" fillId="0" borderId="1" xfId="0" applyNumberFormat="1" applyFont="1" applyBorder="1" applyAlignment="1">
      <alignment horizontal="center" vertical="center" wrapText="1"/>
    </xf>
    <xf numFmtId="1" fontId="18" fillId="0" borderId="1" xfId="0" applyNumberFormat="1" applyFont="1" applyBorder="1" applyAlignment="1">
      <alignment horizontal="center" vertical="top" wrapText="1"/>
    </xf>
    <xf numFmtId="1" fontId="2" fillId="0" borderId="1" xfId="0" applyNumberFormat="1" applyFont="1" applyBorder="1" applyAlignment="1">
      <alignment horizontal="center" vertical="center" wrapText="1"/>
    </xf>
    <xf numFmtId="1" fontId="19" fillId="0" borderId="1" xfId="0" applyNumberFormat="1" applyFont="1" applyBorder="1" applyAlignment="1">
      <alignment horizontal="center" vertical="top" wrapText="1"/>
    </xf>
    <xf numFmtId="1" fontId="17"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top"/>
    </xf>
    <xf numFmtId="165" fontId="11" fillId="0" borderId="1" xfId="0" applyNumberFormat="1" applyFont="1" applyBorder="1" applyAlignment="1">
      <alignment vertical="top" wrapText="1"/>
    </xf>
    <xf numFmtId="14" fontId="11" fillId="0" borderId="1" xfId="0" applyNumberFormat="1" applyFont="1" applyBorder="1" applyAlignment="1">
      <alignment horizontal="left" vertical="top" wrapText="1"/>
    </xf>
    <xf numFmtId="14" fontId="8" fillId="0" borderId="1" xfId="0" applyNumberFormat="1" applyFont="1" applyBorder="1" applyAlignment="1">
      <alignment horizontal="center" vertical="top"/>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1" fillId="0" borderId="1" xfId="0" applyFont="1" applyBorder="1" applyAlignment="1">
      <alignment horizontal="center" vertical="center" wrapText="1"/>
    </xf>
    <xf numFmtId="0" fontId="39" fillId="0" borderId="1" xfId="0" applyFont="1" applyBorder="1" applyAlignment="1">
      <alignment horizontal="center" vertical="center" wrapText="1"/>
    </xf>
    <xf numFmtId="49" fontId="39" fillId="0" borderId="1" xfId="0" applyNumberFormat="1" applyFont="1" applyBorder="1" applyAlignment="1">
      <alignment horizontal="center" vertical="top" wrapText="1"/>
    </xf>
    <xf numFmtId="0" fontId="39" fillId="0" borderId="1" xfId="0" applyFont="1" applyBorder="1" applyAlignment="1">
      <alignment vertical="top" wrapText="1"/>
    </xf>
    <xf numFmtId="0" fontId="39" fillId="0" borderId="1" xfId="0" applyFont="1" applyBorder="1" applyAlignment="1">
      <alignment horizontal="center" vertical="top" wrapText="1"/>
    </xf>
    <xf numFmtId="0" fontId="39" fillId="0" borderId="1" xfId="0" applyFont="1" applyBorder="1" applyAlignment="1">
      <alignment horizontal="left" vertical="top" wrapText="1"/>
    </xf>
    <xf numFmtId="49" fontId="43" fillId="0" borderId="1" xfId="0" applyNumberFormat="1" applyFont="1" applyBorder="1" applyAlignment="1">
      <alignment horizontal="center" vertical="top" wrapText="1"/>
    </xf>
    <xf numFmtId="0" fontId="43" fillId="0" borderId="1" xfId="0" applyFont="1" applyBorder="1" applyAlignment="1">
      <alignment vertical="top" wrapText="1"/>
    </xf>
    <xf numFmtId="0" fontId="43" fillId="0" borderId="1" xfId="0" applyFont="1" applyBorder="1" applyAlignment="1">
      <alignment horizontal="center" vertical="top" wrapText="1"/>
    </xf>
    <xf numFmtId="0" fontId="43" fillId="0" borderId="1" xfId="0" applyFont="1" applyBorder="1" applyAlignment="1">
      <alignment horizontal="center" vertical="center" wrapText="1"/>
    </xf>
    <xf numFmtId="0" fontId="40" fillId="0" borderId="3"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39" fillId="0" borderId="3" xfId="0" applyFont="1" applyBorder="1" applyAlignment="1">
      <alignment horizontal="left" vertical="top" wrapText="1"/>
    </xf>
    <xf numFmtId="0" fontId="39" fillId="0" borderId="11" xfId="0" applyFont="1" applyBorder="1" applyAlignment="1">
      <alignment horizontal="left" vertical="top" wrapText="1"/>
    </xf>
    <xf numFmtId="0" fontId="39" fillId="0" borderId="12" xfId="0" applyFont="1" applyBorder="1" applyAlignment="1">
      <alignment horizontal="left" vertical="top" wrapText="1"/>
    </xf>
    <xf numFmtId="49" fontId="43" fillId="0" borderId="1" xfId="0" applyNumberFormat="1" applyFont="1" applyBorder="1" applyAlignment="1">
      <alignment horizontal="center" vertical="top"/>
    </xf>
    <xf numFmtId="0" fontId="43" fillId="0" borderId="1" xfId="0" applyFont="1" applyBorder="1" applyAlignment="1">
      <alignment horizontal="left" vertical="top" wrapText="1"/>
    </xf>
    <xf numFmtId="0" fontId="42" fillId="0" borderId="1" xfId="0" applyFont="1" applyBorder="1" applyAlignment="1">
      <alignment horizontal="center" vertical="center" wrapText="1"/>
    </xf>
    <xf numFmtId="49" fontId="39" fillId="0" borderId="1" xfId="0" applyNumberFormat="1" applyFont="1" applyBorder="1" applyAlignment="1">
      <alignment horizontal="center" vertical="top"/>
    </xf>
    <xf numFmtId="0" fontId="40" fillId="0" borderId="1" xfId="0" applyFont="1" applyBorder="1" applyAlignment="1">
      <alignment horizontal="center" vertical="center" wrapText="1"/>
    </xf>
    <xf numFmtId="1" fontId="39" fillId="0" borderId="1" xfId="0" applyNumberFormat="1" applyFont="1" applyBorder="1" applyAlignment="1">
      <alignment horizontal="center" vertical="center" wrapText="1"/>
    </xf>
    <xf numFmtId="0" fontId="39" fillId="0" borderId="1" xfId="0" applyFont="1" applyBorder="1" applyAlignment="1">
      <alignment horizontal="center" vertical="top"/>
    </xf>
    <xf numFmtId="0" fontId="39" fillId="0" borderId="1" xfId="0" applyFont="1" applyBorder="1" applyAlignment="1">
      <alignment horizontal="center" vertical="center"/>
    </xf>
    <xf numFmtId="0" fontId="43" fillId="0" borderId="1" xfId="0" applyFont="1" applyBorder="1" applyAlignment="1">
      <alignment horizontal="center" vertical="top"/>
    </xf>
    <xf numFmtId="1" fontId="39" fillId="0" borderId="1" xfId="0" applyNumberFormat="1" applyFont="1" applyBorder="1" applyAlignment="1">
      <alignment horizontal="center" vertical="top" wrapText="1"/>
    </xf>
    <xf numFmtId="0" fontId="38" fillId="0" borderId="0" xfId="0" applyFont="1" applyAlignment="1">
      <alignment horizontal="center"/>
    </xf>
    <xf numFmtId="0" fontId="38" fillId="0" borderId="0" xfId="0" applyFont="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wrapText="1"/>
    </xf>
    <xf numFmtId="0" fontId="8" fillId="0" borderId="8" xfId="0" applyFont="1" applyBorder="1" applyAlignment="1">
      <alignment horizontal="center" wrapText="1"/>
    </xf>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wrapText="1"/>
    </xf>
    <xf numFmtId="0" fontId="29" fillId="0" borderId="14" xfId="0" applyFont="1" applyBorder="1" applyAlignment="1">
      <alignment horizontal="center" vertical="top" wrapText="1"/>
    </xf>
    <xf numFmtId="0" fontId="29" fillId="0" borderId="21" xfId="0" applyFont="1" applyBorder="1" applyAlignment="1">
      <alignment horizontal="center" vertical="top" wrapText="1"/>
    </xf>
    <xf numFmtId="0" fontId="29" fillId="0" borderId="15" xfId="0" applyFont="1" applyBorder="1" applyAlignment="1">
      <alignment horizontal="center" vertical="top" wrapText="1"/>
    </xf>
    <xf numFmtId="0" fontId="25"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9" fillId="0" borderId="13" xfId="0" applyFont="1" applyBorder="1" applyAlignment="1">
      <alignment horizontal="center" vertical="top" wrapText="1"/>
    </xf>
    <xf numFmtId="0" fontId="29" fillId="0" borderId="16" xfId="0" applyFont="1" applyBorder="1" applyAlignment="1">
      <alignment horizontal="center" vertical="top" wrapText="1"/>
    </xf>
    <xf numFmtId="0" fontId="24" fillId="0" borderId="20" xfId="0" applyFont="1" applyBorder="1" applyAlignment="1">
      <alignment horizontal="center" vertical="top" wrapText="1"/>
    </xf>
    <xf numFmtId="0" fontId="23" fillId="0" borderId="20" xfId="0" applyFont="1" applyBorder="1" applyAlignment="1">
      <alignment horizontal="center" vertical="top" wrapText="1"/>
    </xf>
    <xf numFmtId="0" fontId="19" fillId="4" borderId="13" xfId="0" applyFont="1" applyFill="1" applyBorder="1" applyAlignment="1">
      <alignment vertical="center" wrapText="1"/>
    </xf>
    <xf numFmtId="0" fontId="19" fillId="4" borderId="17" xfId="0" applyFont="1" applyFill="1" applyBorder="1" applyAlignment="1">
      <alignment vertical="center" wrapText="1"/>
    </xf>
    <xf numFmtId="0" fontId="21" fillId="4" borderId="23" xfId="0" applyFont="1" applyFill="1" applyBorder="1" applyAlignment="1">
      <alignment horizontal="left" vertical="top" wrapText="1"/>
    </xf>
    <xf numFmtId="0" fontId="21" fillId="4" borderId="19" xfId="0" applyFont="1" applyFill="1" applyBorder="1" applyAlignment="1">
      <alignment horizontal="left" vertical="top" wrapText="1"/>
    </xf>
    <xf numFmtId="0" fontId="21" fillId="4" borderId="18" xfId="0" applyFont="1" applyFill="1" applyBorder="1" applyAlignment="1">
      <alignment horizontal="left" vertical="top" wrapText="1"/>
    </xf>
    <xf numFmtId="0" fontId="30" fillId="4" borderId="13"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29" fillId="0" borderId="20" xfId="0" applyFont="1" applyBorder="1" applyAlignment="1">
      <alignment horizontal="center" vertical="top" wrapText="1"/>
    </xf>
    <xf numFmtId="0" fontId="21" fillId="4" borderId="14" xfId="0" applyFont="1" applyFill="1" applyBorder="1" applyAlignment="1">
      <alignment horizontal="left" vertical="top" wrapText="1"/>
    </xf>
    <xf numFmtId="0" fontId="21" fillId="4" borderId="21" xfId="0" applyFont="1" applyFill="1" applyBorder="1" applyAlignment="1">
      <alignment horizontal="left" vertical="top" wrapText="1"/>
    </xf>
    <xf numFmtId="0" fontId="21" fillId="4" borderId="15" xfId="0" applyFont="1" applyFill="1" applyBorder="1" applyAlignment="1">
      <alignment horizontal="left" vertical="top" wrapText="1"/>
    </xf>
    <xf numFmtId="0" fontId="24" fillId="4" borderId="13"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30" fillId="4" borderId="13" xfId="0" applyFont="1" applyFill="1" applyBorder="1" applyAlignment="1">
      <alignment vertical="center" wrapText="1"/>
    </xf>
    <xf numFmtId="0" fontId="30" fillId="4" borderId="17" xfId="0" applyFont="1" applyFill="1" applyBorder="1" applyAlignment="1">
      <alignment vertical="center" wrapText="1"/>
    </xf>
    <xf numFmtId="0" fontId="21" fillId="4" borderId="1" xfId="0" applyFont="1" applyFill="1" applyBorder="1" applyAlignment="1">
      <alignment horizontal="left" vertical="top" wrapText="1"/>
    </xf>
    <xf numFmtId="0" fontId="21" fillId="4" borderId="26" xfId="0" applyFont="1" applyFill="1" applyBorder="1" applyAlignment="1">
      <alignment horizontal="left" vertical="top" wrapText="1"/>
    </xf>
    <xf numFmtId="0" fontId="21" fillId="4" borderId="22" xfId="0" applyFont="1" applyFill="1" applyBorder="1" applyAlignment="1">
      <alignment horizontal="left" vertical="top" wrapText="1"/>
    </xf>
    <xf numFmtId="0" fontId="21" fillId="4" borderId="27" xfId="0" applyFont="1" applyFill="1" applyBorder="1" applyAlignment="1">
      <alignment horizontal="left" vertical="top" wrapText="1"/>
    </xf>
    <xf numFmtId="0" fontId="29" fillId="4" borderId="14" xfId="0" applyFont="1" applyFill="1" applyBorder="1" applyAlignment="1">
      <alignment horizontal="center" vertical="top" wrapText="1"/>
    </xf>
    <xf numFmtId="0" fontId="29" fillId="4" borderId="21" xfId="0" applyFont="1" applyFill="1" applyBorder="1" applyAlignment="1">
      <alignment horizontal="center" vertical="top" wrapText="1"/>
    </xf>
    <xf numFmtId="0" fontId="29" fillId="4" borderId="15" xfId="0" applyFont="1" applyFill="1" applyBorder="1" applyAlignment="1">
      <alignment horizontal="center" vertical="top" wrapText="1"/>
    </xf>
    <xf numFmtId="0" fontId="21" fillId="4" borderId="14" xfId="0" applyFont="1" applyFill="1" applyBorder="1" applyAlignment="1">
      <alignment horizontal="center" vertical="top" wrapText="1"/>
    </xf>
    <xf numFmtId="0" fontId="21" fillId="4" borderId="21" xfId="0" applyFont="1" applyFill="1" applyBorder="1" applyAlignment="1">
      <alignment horizontal="center" vertical="top" wrapText="1"/>
    </xf>
    <xf numFmtId="0" fontId="21" fillId="4" borderId="15" xfId="0" applyFont="1" applyFill="1" applyBorder="1" applyAlignment="1">
      <alignment horizontal="center" vertical="top" wrapText="1"/>
    </xf>
    <xf numFmtId="0" fontId="21" fillId="4" borderId="26" xfId="0" applyFont="1" applyFill="1" applyBorder="1" applyAlignment="1">
      <alignment horizontal="center" vertical="top" wrapText="1"/>
    </xf>
    <xf numFmtId="0" fontId="21" fillId="4" borderId="22" xfId="0" applyFont="1" applyFill="1" applyBorder="1" applyAlignment="1">
      <alignment horizontal="center" vertical="top" wrapText="1"/>
    </xf>
    <xf numFmtId="0" fontId="21" fillId="4" borderId="27" xfId="0" applyFont="1" applyFill="1" applyBorder="1" applyAlignment="1">
      <alignment horizontal="center" vertical="top" wrapText="1"/>
    </xf>
    <xf numFmtId="0" fontId="29" fillId="4" borderId="22" xfId="0" applyFont="1" applyFill="1" applyBorder="1" applyAlignment="1">
      <alignment horizontal="center" wrapText="1"/>
    </xf>
    <xf numFmtId="0" fontId="29" fillId="4" borderId="13" xfId="0" applyFont="1" applyFill="1" applyBorder="1" applyAlignment="1">
      <alignment horizontal="center" vertical="top" wrapText="1"/>
    </xf>
    <xf numFmtId="0" fontId="29" fillId="4" borderId="16" xfId="0" applyFont="1" applyFill="1" applyBorder="1" applyAlignment="1">
      <alignment horizontal="center" vertical="top" wrapText="1"/>
    </xf>
    <xf numFmtId="0" fontId="24" fillId="4" borderId="14"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1" fillId="0" borderId="21" xfId="0" applyFont="1" applyBorder="1" applyAlignment="1">
      <alignment vertical="top" wrapText="1"/>
    </xf>
    <xf numFmtId="0" fontId="21" fillId="0" borderId="15" xfId="0" applyFont="1" applyBorder="1" applyAlignment="1">
      <alignment vertical="top" wrapText="1"/>
    </xf>
    <xf numFmtId="0" fontId="25" fillId="4" borderId="22" xfId="0" applyFont="1" applyFill="1" applyBorder="1" applyAlignment="1">
      <alignment horizontal="center" vertical="center" wrapText="1"/>
    </xf>
    <xf numFmtId="0" fontId="23" fillId="4" borderId="22" xfId="0" applyFont="1" applyFill="1" applyBorder="1" applyAlignment="1">
      <alignment horizontal="center" vertical="center" wrapText="1"/>
    </xf>
    <xf numFmtId="49" fontId="24" fillId="4" borderId="0" xfId="0" applyNumberFormat="1" applyFont="1" applyFill="1" applyAlignment="1">
      <alignment horizontal="center" wrapText="1"/>
    </xf>
    <xf numFmtId="0" fontId="29" fillId="4" borderId="17" xfId="0" applyFont="1" applyFill="1" applyBorder="1" applyAlignment="1">
      <alignment horizontal="center" vertical="top" wrapText="1"/>
    </xf>
    <xf numFmtId="0" fontId="24" fillId="0" borderId="14" xfId="0" applyFont="1" applyBorder="1" applyAlignment="1">
      <alignment horizontal="center" vertical="top" wrapText="1"/>
    </xf>
    <xf numFmtId="0" fontId="23" fillId="0" borderId="15" xfId="0" applyFont="1" applyBorder="1" applyAlignment="1">
      <alignment horizontal="center" vertical="top" wrapText="1"/>
    </xf>
    <xf numFmtId="0" fontId="21" fillId="0" borderId="21" xfId="0" applyFont="1" applyBorder="1" applyAlignment="1">
      <alignment horizontal="center" vertical="top" wrapText="1"/>
    </xf>
    <xf numFmtId="165" fontId="21" fillId="0" borderId="21" xfId="0" applyNumberFormat="1" applyFont="1" applyBorder="1" applyAlignment="1">
      <alignment horizontal="center" vertical="top" wrapText="1"/>
    </xf>
    <xf numFmtId="165" fontId="21" fillId="0" borderId="15" xfId="0" applyNumberFormat="1" applyFont="1" applyBorder="1" applyAlignment="1">
      <alignment horizontal="center" vertical="top" wrapText="1"/>
    </xf>
    <xf numFmtId="0" fontId="21" fillId="0" borderId="14" xfId="0" applyFont="1" applyBorder="1" applyAlignment="1">
      <alignment vertical="top" wrapText="1"/>
    </xf>
    <xf numFmtId="0" fontId="15" fillId="0" borderId="15" xfId="0" applyFont="1" applyBorder="1"/>
    <xf numFmtId="0" fontId="21" fillId="0" borderId="1" xfId="0" applyFont="1" applyBorder="1" applyAlignment="1">
      <alignment vertical="top" wrapText="1"/>
    </xf>
    <xf numFmtId="0" fontId="29" fillId="0" borderId="26" xfId="0" applyFont="1" applyBorder="1" applyAlignment="1">
      <alignment horizontal="center" vertical="top" wrapText="1"/>
    </xf>
    <xf numFmtId="0" fontId="29" fillId="0" borderId="22" xfId="0" applyFont="1" applyBorder="1" applyAlignment="1">
      <alignment horizontal="center" vertical="top" wrapText="1"/>
    </xf>
    <xf numFmtId="0" fontId="29" fillId="0" borderId="27" xfId="0" applyFont="1" applyBorder="1" applyAlignment="1">
      <alignment horizontal="center" vertical="top" wrapText="1"/>
    </xf>
    <xf numFmtId="165" fontId="21" fillId="0" borderId="21" xfId="0" applyNumberFormat="1" applyFont="1" applyBorder="1" applyAlignment="1">
      <alignment vertical="top" wrapText="1"/>
    </xf>
    <xf numFmtId="165" fontId="21" fillId="0" borderId="15" xfId="0" applyNumberFormat="1" applyFont="1" applyBorder="1" applyAlignment="1">
      <alignment vertical="top" wrapText="1"/>
    </xf>
    <xf numFmtId="0" fontId="25" fillId="0" borderId="22" xfId="0" applyFont="1" applyBorder="1" applyAlignment="1">
      <alignment horizontal="center" wrapText="1"/>
    </xf>
    <xf numFmtId="0" fontId="23" fillId="0" borderId="22" xfId="0" applyFont="1" applyBorder="1" applyAlignment="1">
      <alignment horizontal="center" wrapText="1"/>
    </xf>
    <xf numFmtId="0" fontId="21" fillId="0" borderId="13" xfId="0" applyFont="1" applyBorder="1" applyAlignment="1">
      <alignment horizontal="center" vertical="top" wrapText="1"/>
    </xf>
    <xf numFmtId="0" fontId="21" fillId="0" borderId="16" xfId="0" applyFont="1" applyBorder="1" applyAlignment="1">
      <alignment horizontal="center" vertical="top" wrapText="1"/>
    </xf>
    <xf numFmtId="0" fontId="31" fillId="0" borderId="21" xfId="0" applyFont="1" applyBorder="1" applyAlignment="1">
      <alignment vertical="top" wrapText="1"/>
    </xf>
    <xf numFmtId="0" fontId="31" fillId="0" borderId="15" xfId="0" applyFont="1" applyBorder="1" applyAlignment="1">
      <alignment vertical="top" wrapText="1"/>
    </xf>
    <xf numFmtId="0" fontId="21" fillId="0" borderId="17" xfId="0" applyFont="1" applyBorder="1" applyAlignment="1">
      <alignment horizontal="center" vertical="top" wrapText="1"/>
    </xf>
    <xf numFmtId="165" fontId="21" fillId="0" borderId="13" xfId="0" applyNumberFormat="1" applyFont="1" applyBorder="1" applyAlignment="1">
      <alignment horizontal="center" vertical="top" wrapText="1"/>
    </xf>
    <xf numFmtId="165" fontId="21" fillId="0" borderId="17" xfId="0" applyNumberFormat="1" applyFont="1" applyBorder="1" applyAlignment="1">
      <alignment horizontal="center" vertical="top" wrapText="1"/>
    </xf>
    <xf numFmtId="0" fontId="21" fillId="0" borderId="13" xfId="0" applyFont="1" applyBorder="1" applyAlignment="1">
      <alignment vertical="top" wrapText="1"/>
    </xf>
    <xf numFmtId="0" fontId="21" fillId="0" borderId="17" xfId="0" applyFont="1" applyBorder="1" applyAlignment="1">
      <alignment vertical="top" wrapText="1"/>
    </xf>
    <xf numFmtId="0" fontId="29" fillId="0" borderId="17" xfId="0" applyFont="1" applyBorder="1" applyAlignment="1">
      <alignment horizontal="center" vertical="top" wrapText="1"/>
    </xf>
    <xf numFmtId="0" fontId="25" fillId="0" borderId="0" xfId="0" applyFont="1" applyAlignment="1">
      <alignment horizontal="center" wrapText="1"/>
    </xf>
    <xf numFmtId="0" fontId="23" fillId="0" borderId="0" xfId="0" applyFont="1" applyAlignment="1">
      <alignment wrapText="1"/>
    </xf>
    <xf numFmtId="0" fontId="28" fillId="0" borderId="13" xfId="0" applyFont="1" applyBorder="1" applyAlignment="1">
      <alignment horizontal="center" vertical="top" wrapText="1"/>
    </xf>
    <xf numFmtId="0" fontId="28" fillId="0" borderId="16" xfId="0" applyFont="1" applyBorder="1" applyAlignment="1">
      <alignment horizontal="center" vertical="top" wrapText="1"/>
    </xf>
    <xf numFmtId="0" fontId="47" fillId="0" borderId="2"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0" xfId="0" applyFont="1" applyAlignment="1">
      <alignment horizontal="center" wrapText="1"/>
    </xf>
    <xf numFmtId="0" fontId="47" fillId="0" borderId="32"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 xfId="0" applyFont="1" applyFill="1" applyBorder="1" applyAlignment="1">
      <alignment vertical="center" wrapText="1"/>
    </xf>
    <xf numFmtId="0" fontId="47" fillId="0" borderId="31"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2" xfId="0" applyFont="1" applyBorder="1" applyAlignment="1">
      <alignment horizontal="left" vertical="center" wrapText="1"/>
    </xf>
    <xf numFmtId="0" fontId="47" fillId="0" borderId="9" xfId="0" applyFont="1" applyBorder="1" applyAlignment="1">
      <alignment horizontal="left" vertical="center" wrapText="1"/>
    </xf>
    <xf numFmtId="0" fontId="47" fillId="0" borderId="8"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4" xfId="3" applyFont="1" applyBorder="1" applyAlignment="1" applyProtection="1">
      <alignment horizontal="center" vertical="center" wrapText="1"/>
    </xf>
    <xf numFmtId="0" fontId="47" fillId="0" borderId="21" xfId="3" applyFont="1" applyBorder="1" applyAlignment="1" applyProtection="1">
      <alignment horizontal="center" vertical="center" wrapText="1"/>
    </xf>
    <xf numFmtId="0" fontId="47" fillId="0" borderId="15" xfId="3" applyFont="1" applyBorder="1" applyAlignment="1" applyProtection="1">
      <alignment horizontal="center" vertical="center" wrapText="1"/>
    </xf>
    <xf numFmtId="0" fontId="47" fillId="0" borderId="26"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3" xfId="0" applyFont="1" applyBorder="1" applyAlignment="1">
      <alignment horizontal="center" vertical="center" wrapText="1"/>
    </xf>
    <xf numFmtId="2" fontId="47" fillId="0" borderId="36" xfId="0" applyNumberFormat="1" applyFont="1" applyBorder="1" applyAlignment="1">
      <alignment horizontal="center" vertical="center"/>
    </xf>
  </cellXfs>
  <cellStyles count="5">
    <cellStyle name="Гиперссылка" xfId="3" builtinId="8"/>
    <cellStyle name="Обычный" xfId="0" builtinId="0"/>
    <cellStyle name="Обычный 3" xfId="4"/>
    <cellStyle name="Финансовый" xfId="1" builtinId="3"/>
    <cellStyle name="Финансовый 2" xfId="2"/>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login.consultant.ru/link/?req=doc&amp;base=RLAW358&amp;n=170040&amp;dst=101364" TargetMode="External"/></Relationships>
</file>

<file path=xl/worksheets/sheet1.xml><?xml version="1.0" encoding="utf-8"?>
<worksheet xmlns="http://schemas.openxmlformats.org/spreadsheetml/2006/main" xmlns:r="http://schemas.openxmlformats.org/officeDocument/2006/relationships">
  <sheetPr>
    <tabColor rgb="FF00B050"/>
  </sheetPr>
  <dimension ref="A1:FM2349"/>
  <sheetViews>
    <sheetView view="pageBreakPreview" topLeftCell="B1" zoomScale="70" zoomScaleNormal="85" zoomScaleSheetLayoutView="70" workbookViewId="0">
      <pane xSplit="7" ySplit="9" topLeftCell="I1344" activePane="bottomRight" state="frozen"/>
      <selection activeCell="B1" sqref="B1"/>
      <selection pane="topRight" activeCell="I1" sqref="I1"/>
      <selection pane="bottomLeft" activeCell="B7" sqref="B7"/>
      <selection pane="bottomRight" activeCell="J1363" sqref="J1363"/>
    </sheetView>
  </sheetViews>
  <sheetFormatPr defaultRowHeight="15"/>
  <cols>
    <col min="1" max="1" width="9.5703125" hidden="1" customWidth="1"/>
    <col min="2" max="2" width="0.42578125" hidden="1" customWidth="1"/>
    <col min="3" max="3" width="10" style="27" customWidth="1"/>
    <col min="4" max="4" width="43.28515625" style="28" customWidth="1"/>
    <col min="5" max="5" width="26.42578125" style="28" customWidth="1"/>
    <col min="6" max="6" width="9.5703125" style="28" hidden="1" customWidth="1"/>
    <col min="7" max="7" width="12.140625" style="28" hidden="1" customWidth="1"/>
    <col min="8" max="8" width="30.7109375" style="28" customWidth="1"/>
    <col min="9" max="9" width="18.28515625" style="29" customWidth="1"/>
    <col min="10" max="10" width="19" style="30" customWidth="1"/>
    <col min="11" max="11" width="18.28515625" style="30" customWidth="1"/>
    <col min="12" max="12" width="16.140625" style="31" customWidth="1"/>
    <col min="13" max="13" width="14.85546875" style="32" customWidth="1"/>
    <col min="14" max="16" width="9.140625" customWidth="1"/>
    <col min="17" max="17" width="15.28515625" customWidth="1"/>
    <col min="19" max="19" width="9.140625" style="61"/>
  </cols>
  <sheetData>
    <row r="1" spans="3:19" ht="15.75">
      <c r="C1" s="338" t="s">
        <v>0</v>
      </c>
      <c r="D1" s="338"/>
      <c r="E1" s="338"/>
      <c r="F1" s="338"/>
      <c r="G1" s="338"/>
      <c r="H1" s="338"/>
      <c r="I1" s="338"/>
      <c r="J1" s="338"/>
      <c r="K1" s="338"/>
      <c r="L1" s="338"/>
      <c r="M1" s="338"/>
      <c r="N1" s="338"/>
      <c r="O1" s="338"/>
      <c r="P1" s="338"/>
    </row>
    <row r="2" spans="3:19" ht="15.75">
      <c r="C2" s="339" t="s">
        <v>1</v>
      </c>
      <c r="D2" s="339"/>
      <c r="E2" s="339"/>
      <c r="F2" s="339"/>
      <c r="G2" s="339"/>
      <c r="H2" s="339"/>
      <c r="I2" s="339"/>
      <c r="J2" s="339"/>
      <c r="K2" s="339"/>
      <c r="L2" s="339"/>
      <c r="M2" s="339"/>
      <c r="N2" s="339"/>
      <c r="O2" s="339"/>
      <c r="P2" s="339"/>
    </row>
    <row r="3" spans="3:19" ht="15.75">
      <c r="C3" s="339" t="s">
        <v>2</v>
      </c>
      <c r="D3" s="339"/>
      <c r="E3" s="339"/>
      <c r="F3" s="339"/>
      <c r="G3" s="339"/>
      <c r="H3" s="339"/>
      <c r="I3" s="339"/>
      <c r="J3" s="339"/>
      <c r="K3" s="339"/>
      <c r="L3" s="339"/>
      <c r="M3" s="339"/>
      <c r="N3" s="339"/>
      <c r="O3" s="339"/>
      <c r="P3" s="339"/>
    </row>
    <row r="4" spans="3:19" ht="15.75">
      <c r="C4" s="339" t="s">
        <v>922</v>
      </c>
      <c r="D4" s="339"/>
      <c r="E4" s="339"/>
      <c r="F4" s="339"/>
      <c r="G4" s="339"/>
      <c r="H4" s="339"/>
      <c r="I4" s="339"/>
      <c r="J4" s="339"/>
      <c r="K4" s="339"/>
      <c r="L4" s="339"/>
      <c r="M4" s="339"/>
      <c r="N4" s="339"/>
      <c r="O4" s="339"/>
      <c r="P4" s="339"/>
    </row>
    <row r="5" spans="3:19">
      <c r="C5" s="1"/>
      <c r="D5" s="1"/>
      <c r="E5" s="1"/>
      <c r="F5" s="1"/>
      <c r="G5" s="1"/>
      <c r="H5" s="1"/>
      <c r="I5" s="2"/>
      <c r="J5" s="2"/>
      <c r="K5" s="2"/>
      <c r="L5" s="2"/>
      <c r="M5" s="2"/>
      <c r="N5" s="1"/>
      <c r="O5" s="1"/>
      <c r="P5" s="1"/>
    </row>
    <row r="6" spans="3:19">
      <c r="C6" s="3"/>
      <c r="D6" s="3"/>
      <c r="E6" s="3"/>
      <c r="F6" s="3"/>
      <c r="G6" s="3"/>
      <c r="H6" s="3"/>
      <c r="I6" s="4"/>
      <c r="J6" s="4"/>
      <c r="K6" s="4"/>
      <c r="L6" s="4"/>
      <c r="M6" s="4"/>
      <c r="N6" s="3"/>
      <c r="O6" s="3"/>
      <c r="P6" s="3"/>
    </row>
    <row r="7" spans="3:19">
      <c r="C7" s="3"/>
      <c r="D7" s="3"/>
      <c r="E7" s="3"/>
      <c r="F7" s="3"/>
      <c r="G7" s="3"/>
      <c r="H7" s="3"/>
      <c r="I7" s="4"/>
      <c r="J7" s="4"/>
      <c r="K7" s="4"/>
      <c r="L7" s="4"/>
      <c r="M7" s="4"/>
      <c r="N7" s="3"/>
      <c r="O7" s="3"/>
      <c r="P7" s="3"/>
    </row>
    <row r="8" spans="3:19" s="5" customFormat="1" ht="15.75">
      <c r="C8" s="340" t="s">
        <v>3</v>
      </c>
      <c r="D8" s="341" t="s">
        <v>4</v>
      </c>
      <c r="E8" s="340" t="s">
        <v>5</v>
      </c>
      <c r="F8" s="340" t="s">
        <v>6</v>
      </c>
      <c r="G8" s="342" t="s">
        <v>7</v>
      </c>
      <c r="H8" s="343" t="s">
        <v>8</v>
      </c>
      <c r="I8" s="327" t="s">
        <v>9</v>
      </c>
      <c r="J8" s="327" t="s">
        <v>10</v>
      </c>
      <c r="K8" s="327" t="s">
        <v>11</v>
      </c>
      <c r="L8" s="328" t="s">
        <v>12</v>
      </c>
      <c r="M8" s="329"/>
      <c r="N8" s="330" t="s">
        <v>13</v>
      </c>
      <c r="O8" s="331"/>
      <c r="P8" s="332"/>
      <c r="S8" s="62"/>
    </row>
    <row r="9" spans="3:19" s="5" customFormat="1" ht="147.75" customHeight="1">
      <c r="C9" s="340"/>
      <c r="D9" s="341"/>
      <c r="E9" s="340"/>
      <c r="F9" s="340"/>
      <c r="G9" s="342"/>
      <c r="H9" s="344"/>
      <c r="I9" s="327"/>
      <c r="J9" s="327"/>
      <c r="K9" s="327"/>
      <c r="L9" s="6" t="s">
        <v>14</v>
      </c>
      <c r="M9" s="7" t="s">
        <v>15</v>
      </c>
      <c r="N9" s="8" t="s">
        <v>16</v>
      </c>
      <c r="O9" s="8" t="s">
        <v>17</v>
      </c>
      <c r="P9" s="8" t="s">
        <v>18</v>
      </c>
      <c r="S9" s="62"/>
    </row>
    <row r="10" spans="3:19" s="13" customFormat="1" ht="15.75">
      <c r="C10" s="333"/>
      <c r="D10" s="333" t="s">
        <v>19</v>
      </c>
      <c r="E10" s="336"/>
      <c r="F10" s="337">
        <v>2022</v>
      </c>
      <c r="G10" s="337">
        <v>2024</v>
      </c>
      <c r="H10" s="9" t="s">
        <v>20</v>
      </c>
      <c r="I10" s="10">
        <f>I11+I13+I15+I16</f>
        <v>8303213.7999999998</v>
      </c>
      <c r="J10" s="10" t="s">
        <v>1217</v>
      </c>
      <c r="K10" s="10" t="s">
        <v>1217</v>
      </c>
      <c r="L10" s="10" t="s">
        <v>1217</v>
      </c>
      <c r="M10" s="10">
        <f t="shared" ref="M10" si="0">M11+M13+M15+M16</f>
        <v>8150274.0800000001</v>
      </c>
      <c r="N10" s="11">
        <f t="shared" ref="N10" si="1">M10/I10*100</f>
        <v>98.15806597681491</v>
      </c>
      <c r="O10" s="11" t="s">
        <v>1217</v>
      </c>
      <c r="P10" s="11" t="s">
        <v>1217</v>
      </c>
      <c r="S10" s="63"/>
    </row>
    <row r="11" spans="3:19" s="13" customFormat="1">
      <c r="C11" s="334"/>
      <c r="D11" s="334"/>
      <c r="E11" s="336"/>
      <c r="F11" s="337"/>
      <c r="G11" s="337"/>
      <c r="H11" s="14" t="s">
        <v>21</v>
      </c>
      <c r="I11" s="10">
        <f>I19+I26+I31+I38+I43</f>
        <v>3177507.4000000004</v>
      </c>
      <c r="J11" s="10">
        <f t="shared" ref="J11:M11" si="2">J19+J26+J31+J38+J43</f>
        <v>3177507.37</v>
      </c>
      <c r="K11" s="10">
        <f t="shared" si="2"/>
        <v>3175958.37</v>
      </c>
      <c r="L11" s="10">
        <f t="shared" si="2"/>
        <v>3035892.7800000003</v>
      </c>
      <c r="M11" s="10">
        <f t="shared" si="2"/>
        <v>3035892.7800000003</v>
      </c>
      <c r="N11" s="11">
        <f t="shared" ref="N11" si="3">M11/I11*100</f>
        <v>95.54321667354732</v>
      </c>
      <c r="O11" s="11">
        <f t="shared" ref="O11" si="4">M11/J11*100</f>
        <v>95.543217575605496</v>
      </c>
      <c r="P11" s="11">
        <f t="shared" ref="P11" si="5">L11/K11*100</f>
        <v>95.589816562992297</v>
      </c>
      <c r="Q11" s="13">
        <v>3035892.8</v>
      </c>
      <c r="R11" s="33">
        <f>Q11-L11</f>
        <v>1.9999999552965164E-2</v>
      </c>
      <c r="S11" s="63">
        <f>L11-M11</f>
        <v>0</v>
      </c>
    </row>
    <row r="12" spans="3:19" s="13" customFormat="1" ht="42.75">
      <c r="C12" s="334"/>
      <c r="D12" s="334"/>
      <c r="E12" s="336"/>
      <c r="F12" s="337"/>
      <c r="G12" s="337"/>
      <c r="H12" s="14" t="s">
        <v>1215</v>
      </c>
      <c r="I12" s="10">
        <f>I20+I32+I44</f>
        <v>247518.19999999998</v>
      </c>
      <c r="J12" s="10">
        <f t="shared" ref="J12:M12" si="6">J20+J32+J44</f>
        <v>247518.17999999996</v>
      </c>
      <c r="K12" s="10">
        <f t="shared" si="6"/>
        <v>247518.17999999996</v>
      </c>
      <c r="L12" s="10">
        <f t="shared" si="6"/>
        <v>236606.28</v>
      </c>
      <c r="M12" s="10">
        <f t="shared" si="6"/>
        <v>236606.28</v>
      </c>
      <c r="N12" s="11">
        <f t="shared" ref="N12:N75" si="7">M12/I12*100</f>
        <v>95.591467617330778</v>
      </c>
      <c r="O12" s="11">
        <f t="shared" ref="O12:O75" si="8">M12/J12*100</f>
        <v>95.591475341326458</v>
      </c>
      <c r="P12" s="11">
        <f t="shared" ref="P12:P75" si="9">L12/K12*100</f>
        <v>95.591475341326458</v>
      </c>
      <c r="Q12" s="13">
        <v>2136477</v>
      </c>
      <c r="R12" s="33">
        <f t="shared" ref="R12:R75" si="10">Q12-L12</f>
        <v>1899870.72</v>
      </c>
      <c r="S12" s="63">
        <f t="shared" ref="S12:S75" si="11">L12-M12</f>
        <v>0</v>
      </c>
    </row>
    <row r="13" spans="3:19" s="13" customFormat="1" ht="28.5">
      <c r="C13" s="334"/>
      <c r="D13" s="334"/>
      <c r="E13" s="336"/>
      <c r="F13" s="337"/>
      <c r="G13" s="337"/>
      <c r="H13" s="14" t="s">
        <v>22</v>
      </c>
      <c r="I13" s="10">
        <f>I21+I27+I33+I39+I45</f>
        <v>2147344.9</v>
      </c>
      <c r="J13" s="10">
        <f t="shared" ref="J13:M13" si="12">J21+J27+J33+J39+J45</f>
        <v>2147344.9</v>
      </c>
      <c r="K13" s="10">
        <f t="shared" si="12"/>
        <v>2147344.9</v>
      </c>
      <c r="L13" s="10">
        <f t="shared" si="12"/>
        <v>2136477</v>
      </c>
      <c r="M13" s="10">
        <f t="shared" si="12"/>
        <v>2136477</v>
      </c>
      <c r="N13" s="11">
        <f t="shared" si="7"/>
        <v>99.49389127009826</v>
      </c>
      <c r="O13" s="11">
        <f t="shared" si="8"/>
        <v>99.49389127009826</v>
      </c>
      <c r="P13" s="11">
        <f t="shared" si="9"/>
        <v>99.49389127009826</v>
      </c>
      <c r="R13" s="33">
        <f t="shared" si="10"/>
        <v>-2136477</v>
      </c>
      <c r="S13" s="63">
        <f t="shared" si="11"/>
        <v>0</v>
      </c>
    </row>
    <row r="14" spans="3:19" s="13" customFormat="1" ht="57">
      <c r="C14" s="334"/>
      <c r="D14" s="334"/>
      <c r="E14" s="336"/>
      <c r="F14" s="337"/>
      <c r="G14" s="337"/>
      <c r="H14" s="14" t="s">
        <v>1216</v>
      </c>
      <c r="I14" s="10">
        <f>I22+I34+I46</f>
        <v>1752971.1</v>
      </c>
      <c r="J14" s="10">
        <f t="shared" ref="J14:M14" si="13">J22+J34+J46</f>
        <v>1752971.1</v>
      </c>
      <c r="K14" s="10">
        <f t="shared" si="13"/>
        <v>1752971.1</v>
      </c>
      <c r="L14" s="10">
        <f t="shared" si="13"/>
        <v>1742103.2</v>
      </c>
      <c r="M14" s="10">
        <f t="shared" si="13"/>
        <v>1742103.2</v>
      </c>
      <c r="N14" s="11">
        <f t="shared" si="7"/>
        <v>99.380029710700867</v>
      </c>
      <c r="O14" s="11">
        <f t="shared" si="8"/>
        <v>99.380029710700867</v>
      </c>
      <c r="P14" s="11">
        <f t="shared" si="9"/>
        <v>99.380029710700867</v>
      </c>
      <c r="R14" s="33">
        <f t="shared" si="10"/>
        <v>-1742103.2</v>
      </c>
      <c r="S14" s="63">
        <f t="shared" si="11"/>
        <v>0</v>
      </c>
    </row>
    <row r="15" spans="3:19" s="13" customFormat="1" ht="42" customHeight="1">
      <c r="C15" s="334"/>
      <c r="D15" s="334"/>
      <c r="E15" s="336"/>
      <c r="F15" s="337"/>
      <c r="G15" s="337"/>
      <c r="H15" s="9" t="s">
        <v>23</v>
      </c>
      <c r="I15" s="10">
        <f>I23+I28+I35+I40+I47</f>
        <v>2813127.1999999997</v>
      </c>
      <c r="J15" s="10" t="s">
        <v>1217</v>
      </c>
      <c r="K15" s="10" t="s">
        <v>1217</v>
      </c>
      <c r="L15" s="10" t="s">
        <v>1217</v>
      </c>
      <c r="M15" s="11">
        <f>M23+M28+M35+M40+M47</f>
        <v>2812670</v>
      </c>
      <c r="N15" s="11">
        <f t="shared" si="7"/>
        <v>99.98374762435202</v>
      </c>
      <c r="O15" s="11" t="s">
        <v>1217</v>
      </c>
      <c r="P15" s="11" t="s">
        <v>1217</v>
      </c>
      <c r="R15" s="33" t="e">
        <f t="shared" si="10"/>
        <v>#VALUE!</v>
      </c>
      <c r="S15" s="63" t="e">
        <f t="shared" si="11"/>
        <v>#VALUE!</v>
      </c>
    </row>
    <row r="16" spans="3:19" s="13" customFormat="1" ht="31.5">
      <c r="C16" s="334"/>
      <c r="D16" s="334"/>
      <c r="E16" s="336"/>
      <c r="F16" s="337"/>
      <c r="G16" s="337"/>
      <c r="H16" s="9" t="s">
        <v>24</v>
      </c>
      <c r="I16" s="10">
        <f>I24+I29+I36+I41+I48</f>
        <v>165234.30000000002</v>
      </c>
      <c r="J16" s="10" t="s">
        <v>1217</v>
      </c>
      <c r="K16" s="10" t="s">
        <v>1217</v>
      </c>
      <c r="L16" s="10" t="s">
        <v>1217</v>
      </c>
      <c r="M16" s="11">
        <f>M24+M29+M36+M41+M48</f>
        <v>165234.30000000002</v>
      </c>
      <c r="N16" s="11">
        <f t="shared" si="7"/>
        <v>100</v>
      </c>
      <c r="O16" s="11" t="s">
        <v>1217</v>
      </c>
      <c r="P16" s="11" t="s">
        <v>1217</v>
      </c>
      <c r="R16" s="33" t="e">
        <f t="shared" si="10"/>
        <v>#VALUE!</v>
      </c>
      <c r="S16" s="63" t="e">
        <f t="shared" si="11"/>
        <v>#VALUE!</v>
      </c>
    </row>
    <row r="17" spans="3:19" s="13" customFormat="1" ht="15.75">
      <c r="C17" s="334"/>
      <c r="D17" s="334"/>
      <c r="E17" s="348" t="s">
        <v>25</v>
      </c>
      <c r="F17" s="349"/>
      <c r="G17" s="349"/>
      <c r="H17" s="349"/>
      <c r="I17" s="350"/>
      <c r="J17" s="11"/>
      <c r="K17" s="11"/>
      <c r="L17" s="12"/>
      <c r="M17" s="11"/>
      <c r="N17" s="11"/>
      <c r="O17" s="11"/>
      <c r="P17" s="11"/>
      <c r="R17" s="33">
        <f t="shared" si="10"/>
        <v>0</v>
      </c>
      <c r="S17" s="63">
        <f t="shared" si="11"/>
        <v>0</v>
      </c>
    </row>
    <row r="18" spans="3:19" s="13" customFormat="1">
      <c r="C18" s="334"/>
      <c r="D18" s="334"/>
      <c r="E18" s="337" t="s">
        <v>26</v>
      </c>
      <c r="F18" s="337">
        <v>2022</v>
      </c>
      <c r="G18" s="337">
        <v>2024</v>
      </c>
      <c r="H18" s="14" t="s">
        <v>20</v>
      </c>
      <c r="I18" s="10">
        <f>I19+I21+I23+I24</f>
        <v>6369193.7000000002</v>
      </c>
      <c r="J18" s="10" t="s">
        <v>1217</v>
      </c>
      <c r="K18" s="10" t="s">
        <v>1217</v>
      </c>
      <c r="L18" s="10" t="s">
        <v>1217</v>
      </c>
      <c r="M18" s="10">
        <f t="shared" ref="M18" si="14">M19+M21+M23+M24</f>
        <v>6240040.3799999999</v>
      </c>
      <c r="N18" s="11">
        <f t="shared" si="7"/>
        <v>97.972218681306543</v>
      </c>
      <c r="O18" s="11" t="s">
        <v>1217</v>
      </c>
      <c r="P18" s="11" t="s">
        <v>1217</v>
      </c>
      <c r="R18" s="33" t="e">
        <f t="shared" si="10"/>
        <v>#VALUE!</v>
      </c>
      <c r="S18" s="63" t="e">
        <f t="shared" si="11"/>
        <v>#VALUE!</v>
      </c>
    </row>
    <row r="19" spans="3:19" s="13" customFormat="1" ht="15.75" customHeight="1">
      <c r="C19" s="334"/>
      <c r="D19" s="334"/>
      <c r="E19" s="337"/>
      <c r="F19" s="337"/>
      <c r="G19" s="337"/>
      <c r="H19" s="14" t="s">
        <v>21</v>
      </c>
      <c r="I19" s="10">
        <f>I50+I300+I640+I770+I968+I998+I1253+I1337+I1884+I1991</f>
        <v>2787734.6</v>
      </c>
      <c r="J19" s="10">
        <f>J50+J300+J640+J770+J968+J998+J1253+J1337+J1884+J1991</f>
        <v>2787734.57</v>
      </c>
      <c r="K19" s="10">
        <f>K50+K300+K640+K770+K968+K998+K1253+K1337+K1884+K1991</f>
        <v>2787734.57</v>
      </c>
      <c r="L19" s="10">
        <f>L50+L300+L640+L770+L968+L998+L1253+L1337+L1884+L1991</f>
        <v>2658581.2800000003</v>
      </c>
      <c r="M19" s="10">
        <f>M50+M300+M640+M770+M968+M998+M1253+M1337+M1884+M1991</f>
        <v>2658581.2800000003</v>
      </c>
      <c r="N19" s="11">
        <f t="shared" si="7"/>
        <v>95.367086952968918</v>
      </c>
      <c r="O19" s="11">
        <f t="shared" si="8"/>
        <v>95.367087979254791</v>
      </c>
      <c r="P19" s="11">
        <f t="shared" si="9"/>
        <v>95.367087979254791</v>
      </c>
      <c r="R19" s="33">
        <f t="shared" si="10"/>
        <v>-2658581.2800000003</v>
      </c>
      <c r="S19" s="63">
        <f t="shared" si="11"/>
        <v>0</v>
      </c>
    </row>
    <row r="20" spans="3:19" s="13" customFormat="1" ht="15.75" customHeight="1">
      <c r="C20" s="334"/>
      <c r="D20" s="334"/>
      <c r="E20" s="337"/>
      <c r="F20" s="337"/>
      <c r="G20" s="337"/>
      <c r="H20" s="14" t="s">
        <v>1215</v>
      </c>
      <c r="I20" s="10">
        <f>I301+I771+I1338+I1885</f>
        <v>27654</v>
      </c>
      <c r="J20" s="10">
        <f>J301+J771+J1338+J1885</f>
        <v>27653.979999999996</v>
      </c>
      <c r="K20" s="10">
        <f>K301+K771+K1338+K1885</f>
        <v>27653.979999999996</v>
      </c>
      <c r="L20" s="10">
        <f>L301+L771+L1338+L1885</f>
        <v>27653.979999999996</v>
      </c>
      <c r="M20" s="10">
        <f>M301+M771+M1338+M1885</f>
        <v>27653.979999999996</v>
      </c>
      <c r="N20" s="11">
        <f t="shared" si="7"/>
        <v>99.999927677731961</v>
      </c>
      <c r="O20" s="11">
        <f t="shared" si="8"/>
        <v>100</v>
      </c>
      <c r="P20" s="11">
        <f t="shared" si="9"/>
        <v>100</v>
      </c>
      <c r="R20" s="33">
        <f t="shared" si="10"/>
        <v>-27653.979999999996</v>
      </c>
      <c r="S20" s="63">
        <f t="shared" si="11"/>
        <v>0</v>
      </c>
    </row>
    <row r="21" spans="3:19" s="13" customFormat="1" ht="28.5">
      <c r="C21" s="334"/>
      <c r="D21" s="334"/>
      <c r="E21" s="337"/>
      <c r="F21" s="337"/>
      <c r="G21" s="337"/>
      <c r="H21" s="14" t="s">
        <v>22</v>
      </c>
      <c r="I21" s="10">
        <f>I51+I302+I641+I772+I969+I999+I1254+I1339+I1886+I1992</f>
        <v>621749.5</v>
      </c>
      <c r="J21" s="10">
        <f>J51+J302+J641+J772+J969+J999+J1254+J1339+J1886+J1992</f>
        <v>621749.5</v>
      </c>
      <c r="K21" s="10">
        <f>K51+K302+K641+K772+K969+K999+K1254+K1339+K1886+K1992</f>
        <v>621749.5</v>
      </c>
      <c r="L21" s="10">
        <f>L51+L302+L641+L772+L969+L999+L1254+L1339+L1886+L1992</f>
        <v>621749.5</v>
      </c>
      <c r="M21" s="10">
        <f>M51+M302+M641+M772+M969+M999+M1254+M1339+M1886+M1992</f>
        <v>621749.5</v>
      </c>
      <c r="N21" s="11">
        <f t="shared" si="7"/>
        <v>100</v>
      </c>
      <c r="O21" s="11">
        <f t="shared" si="8"/>
        <v>100</v>
      </c>
      <c r="P21" s="11">
        <f t="shared" si="9"/>
        <v>100</v>
      </c>
      <c r="R21" s="33">
        <f t="shared" si="10"/>
        <v>-621749.5</v>
      </c>
      <c r="S21" s="63">
        <f t="shared" si="11"/>
        <v>0</v>
      </c>
    </row>
    <row r="22" spans="3:19" s="13" customFormat="1" ht="57">
      <c r="C22" s="334"/>
      <c r="D22" s="334"/>
      <c r="E22" s="337"/>
      <c r="F22" s="337"/>
      <c r="G22" s="337"/>
      <c r="H22" s="14" t="s">
        <v>1216</v>
      </c>
      <c r="I22" s="10">
        <f>I303+I773+I1340+I1887</f>
        <v>227375.69999999998</v>
      </c>
      <c r="J22" s="10">
        <f>J303+J773+J1340+J1887</f>
        <v>227375.69999999998</v>
      </c>
      <c r="K22" s="10">
        <f>K303+K773+K1340+K1887</f>
        <v>227375.69999999998</v>
      </c>
      <c r="L22" s="10">
        <f>L303+L773+L1340+L1887</f>
        <v>227375.69999999998</v>
      </c>
      <c r="M22" s="10">
        <f>M303+M773+M1340+M1887</f>
        <v>227375.69999999998</v>
      </c>
      <c r="N22" s="11">
        <f t="shared" si="7"/>
        <v>100</v>
      </c>
      <c r="O22" s="11">
        <f t="shared" si="8"/>
        <v>100</v>
      </c>
      <c r="P22" s="11">
        <f t="shared" si="9"/>
        <v>100</v>
      </c>
      <c r="R22" s="33">
        <f t="shared" si="10"/>
        <v>-227375.69999999998</v>
      </c>
      <c r="S22" s="63">
        <f t="shared" si="11"/>
        <v>0</v>
      </c>
    </row>
    <row r="23" spans="3:19" s="13" customFormat="1" ht="28.5">
      <c r="C23" s="334"/>
      <c r="D23" s="334"/>
      <c r="E23" s="337"/>
      <c r="F23" s="337"/>
      <c r="G23" s="337"/>
      <c r="H23" s="14" t="s">
        <v>23</v>
      </c>
      <c r="I23" s="10">
        <f>I52+I304+I642+I774+I970+I1000+I1255+I1341+I1888+I1993</f>
        <v>2800575.3</v>
      </c>
      <c r="J23" s="10" t="s">
        <v>1217</v>
      </c>
      <c r="K23" s="10" t="s">
        <v>1217</v>
      </c>
      <c r="L23" s="10" t="s">
        <v>1217</v>
      </c>
      <c r="M23" s="10">
        <f>M52+M304+M642+M774+M970+M1000+M1255+M1341+M1888+M1993</f>
        <v>2800575.3</v>
      </c>
      <c r="N23" s="11">
        <f t="shared" si="7"/>
        <v>100</v>
      </c>
      <c r="O23" s="11" t="s">
        <v>1217</v>
      </c>
      <c r="P23" s="11" t="s">
        <v>1217</v>
      </c>
      <c r="R23" s="33" t="e">
        <f t="shared" si="10"/>
        <v>#VALUE!</v>
      </c>
      <c r="S23" s="63" t="e">
        <f t="shared" si="11"/>
        <v>#VALUE!</v>
      </c>
    </row>
    <row r="24" spans="3:19" s="13" customFormat="1" ht="28.5">
      <c r="C24" s="334"/>
      <c r="D24" s="334"/>
      <c r="E24" s="337"/>
      <c r="F24" s="337"/>
      <c r="G24" s="337"/>
      <c r="H24" s="14" t="s">
        <v>24</v>
      </c>
      <c r="I24" s="10">
        <f>I53+I305+I643+I775+I971+I1001+I1256+I1342+I1889+I1994</f>
        <v>159134.30000000002</v>
      </c>
      <c r="J24" s="10" t="s">
        <v>1217</v>
      </c>
      <c r="K24" s="10" t="s">
        <v>1217</v>
      </c>
      <c r="L24" s="10" t="s">
        <v>1217</v>
      </c>
      <c r="M24" s="10">
        <f>M53+M305+M643+M775+M971+M1001+M1256+M1342+M1889+M1994</f>
        <v>159134.30000000002</v>
      </c>
      <c r="N24" s="11">
        <f t="shared" si="7"/>
        <v>100</v>
      </c>
      <c r="O24" s="11" t="s">
        <v>1217</v>
      </c>
      <c r="P24" s="11" t="s">
        <v>1217</v>
      </c>
      <c r="R24" s="33" t="e">
        <f t="shared" si="10"/>
        <v>#VALUE!</v>
      </c>
      <c r="S24" s="63" t="e">
        <f t="shared" si="11"/>
        <v>#VALUE!</v>
      </c>
    </row>
    <row r="25" spans="3:19" s="13" customFormat="1">
      <c r="C25" s="334"/>
      <c r="D25" s="334"/>
      <c r="E25" s="337" t="s">
        <v>27</v>
      </c>
      <c r="F25" s="337">
        <v>2022</v>
      </c>
      <c r="G25" s="337">
        <v>2024</v>
      </c>
      <c r="H25" s="14" t="s">
        <v>20</v>
      </c>
      <c r="I25" s="10">
        <f>I26+I27+I28+I29</f>
        <v>119565.09999999999</v>
      </c>
      <c r="J25" s="11" t="s">
        <v>1217</v>
      </c>
      <c r="K25" s="11" t="s">
        <v>1217</v>
      </c>
      <c r="L25" s="12" t="s">
        <v>1217</v>
      </c>
      <c r="M25" s="11">
        <f t="shared" ref="M25" si="15">M26+M27+M28+M29</f>
        <v>119107.9</v>
      </c>
      <c r="N25" s="11">
        <f t="shared" si="7"/>
        <v>99.617614170021184</v>
      </c>
      <c r="O25" s="11" t="s">
        <v>1217</v>
      </c>
      <c r="P25" s="11" t="s">
        <v>1217</v>
      </c>
      <c r="R25" s="33" t="e">
        <f t="shared" si="10"/>
        <v>#VALUE!</v>
      </c>
      <c r="S25" s="63" t="e">
        <f t="shared" si="11"/>
        <v>#VALUE!</v>
      </c>
    </row>
    <row r="26" spans="3:19" s="13" customFormat="1" ht="28.5" customHeight="1">
      <c r="C26" s="334"/>
      <c r="D26" s="334"/>
      <c r="E26" s="337"/>
      <c r="F26" s="337"/>
      <c r="G26" s="337"/>
      <c r="H26" s="14" t="s">
        <v>21</v>
      </c>
      <c r="I26" s="10">
        <f>I1243</f>
        <v>107013.2</v>
      </c>
      <c r="J26" s="11">
        <f t="shared" ref="J26:M29" si="16">J1243</f>
        <v>107013.2</v>
      </c>
      <c r="K26" s="11">
        <f t="shared" si="16"/>
        <v>107013.2</v>
      </c>
      <c r="L26" s="12">
        <f t="shared" si="16"/>
        <v>107013.2</v>
      </c>
      <c r="M26" s="11">
        <f t="shared" si="16"/>
        <v>107013.2</v>
      </c>
      <c r="N26" s="11">
        <f t="shared" si="7"/>
        <v>100</v>
      </c>
      <c r="O26" s="11">
        <f t="shared" si="8"/>
        <v>100</v>
      </c>
      <c r="P26" s="11">
        <f t="shared" si="9"/>
        <v>100</v>
      </c>
      <c r="R26" s="33">
        <f t="shared" si="10"/>
        <v>-107013.2</v>
      </c>
      <c r="S26" s="63">
        <f t="shared" si="11"/>
        <v>0</v>
      </c>
    </row>
    <row r="27" spans="3:19" s="13" customFormat="1" ht="28.5">
      <c r="C27" s="334"/>
      <c r="D27" s="334"/>
      <c r="E27" s="337"/>
      <c r="F27" s="337"/>
      <c r="G27" s="337"/>
      <c r="H27" s="14" t="s">
        <v>22</v>
      </c>
      <c r="I27" s="10">
        <f>I1244</f>
        <v>0</v>
      </c>
      <c r="J27" s="11">
        <f t="shared" si="16"/>
        <v>0</v>
      </c>
      <c r="K27" s="11">
        <f t="shared" si="16"/>
        <v>0</v>
      </c>
      <c r="L27" s="12">
        <f t="shared" si="16"/>
        <v>0</v>
      </c>
      <c r="M27" s="11">
        <f t="shared" si="16"/>
        <v>0</v>
      </c>
      <c r="N27" s="11" t="e">
        <f t="shared" si="7"/>
        <v>#DIV/0!</v>
      </c>
      <c r="O27" s="11" t="e">
        <f t="shared" si="8"/>
        <v>#DIV/0!</v>
      </c>
      <c r="P27" s="11" t="e">
        <f t="shared" si="9"/>
        <v>#DIV/0!</v>
      </c>
      <c r="R27" s="33">
        <f t="shared" si="10"/>
        <v>0</v>
      </c>
      <c r="S27" s="63">
        <f t="shared" si="11"/>
        <v>0</v>
      </c>
    </row>
    <row r="28" spans="3:19" s="13" customFormat="1" ht="28.5">
      <c r="C28" s="334"/>
      <c r="D28" s="334"/>
      <c r="E28" s="337"/>
      <c r="F28" s="337"/>
      <c r="G28" s="337"/>
      <c r="H28" s="14" t="s">
        <v>23</v>
      </c>
      <c r="I28" s="10">
        <f>I1245</f>
        <v>12551.9</v>
      </c>
      <c r="J28" s="11" t="str">
        <f t="shared" si="16"/>
        <v>х</v>
      </c>
      <c r="K28" s="11" t="str">
        <f t="shared" si="16"/>
        <v>х</v>
      </c>
      <c r="L28" s="12" t="str">
        <f t="shared" si="16"/>
        <v>х</v>
      </c>
      <c r="M28" s="11">
        <f t="shared" si="16"/>
        <v>12094.7</v>
      </c>
      <c r="N28" s="11">
        <f t="shared" si="7"/>
        <v>96.357523562169874</v>
      </c>
      <c r="O28" s="11" t="e">
        <f t="shared" si="8"/>
        <v>#VALUE!</v>
      </c>
      <c r="P28" s="11" t="e">
        <f t="shared" si="9"/>
        <v>#VALUE!</v>
      </c>
      <c r="R28" s="33" t="e">
        <f t="shared" si="10"/>
        <v>#VALUE!</v>
      </c>
      <c r="S28" s="63" t="e">
        <f t="shared" si="11"/>
        <v>#VALUE!</v>
      </c>
    </row>
    <row r="29" spans="3:19" s="13" customFormat="1" ht="28.5">
      <c r="C29" s="334"/>
      <c r="D29" s="334"/>
      <c r="E29" s="337"/>
      <c r="F29" s="337"/>
      <c r="G29" s="337"/>
      <c r="H29" s="14" t="s">
        <v>24</v>
      </c>
      <c r="I29" s="10">
        <f>I1246</f>
        <v>0</v>
      </c>
      <c r="J29" s="11">
        <f t="shared" si="16"/>
        <v>0</v>
      </c>
      <c r="K29" s="11">
        <f t="shared" si="16"/>
        <v>0</v>
      </c>
      <c r="L29" s="12">
        <f t="shared" si="16"/>
        <v>0</v>
      </c>
      <c r="M29" s="11">
        <f t="shared" si="16"/>
        <v>0</v>
      </c>
      <c r="N29" s="11" t="e">
        <f t="shared" si="7"/>
        <v>#DIV/0!</v>
      </c>
      <c r="O29" s="11" t="e">
        <f t="shared" si="8"/>
        <v>#DIV/0!</v>
      </c>
      <c r="P29" s="11" t="e">
        <f t="shared" si="9"/>
        <v>#DIV/0!</v>
      </c>
      <c r="R29" s="33">
        <f t="shared" si="10"/>
        <v>0</v>
      </c>
      <c r="S29" s="63">
        <f t="shared" si="11"/>
        <v>0</v>
      </c>
    </row>
    <row r="30" spans="3:19">
      <c r="C30" s="334"/>
      <c r="D30" s="334"/>
      <c r="E30" s="347" t="s">
        <v>28</v>
      </c>
      <c r="F30" s="337">
        <v>2022</v>
      </c>
      <c r="G30" s="337">
        <v>2024</v>
      </c>
      <c r="H30" s="14" t="s">
        <v>20</v>
      </c>
      <c r="I30" s="10">
        <f>I31+I33+I35+I36</f>
        <v>1763237.8</v>
      </c>
      <c r="J30" s="11">
        <f t="shared" ref="J30:M30" si="17">J31+J33+J35+J36</f>
        <v>1763237.8</v>
      </c>
      <c r="K30" s="11">
        <f t="shared" si="17"/>
        <v>1763237.8</v>
      </c>
      <c r="L30" s="12">
        <f t="shared" si="17"/>
        <v>1741457.6</v>
      </c>
      <c r="M30" s="11">
        <f t="shared" si="17"/>
        <v>1741457.6</v>
      </c>
      <c r="N30" s="11">
        <f t="shared" si="7"/>
        <v>98.764761054918409</v>
      </c>
      <c r="O30" s="11">
        <f t="shared" si="8"/>
        <v>98.764761054918409</v>
      </c>
      <c r="P30" s="11">
        <f t="shared" si="9"/>
        <v>98.764761054918409</v>
      </c>
      <c r="R30" s="33">
        <f t="shared" si="10"/>
        <v>-1741457.6</v>
      </c>
      <c r="S30" s="63">
        <f t="shared" si="11"/>
        <v>0</v>
      </c>
    </row>
    <row r="31" spans="3:19" ht="28.5" customHeight="1">
      <c r="C31" s="334"/>
      <c r="D31" s="334"/>
      <c r="E31" s="347"/>
      <c r="F31" s="337"/>
      <c r="G31" s="337"/>
      <c r="H31" s="14" t="s">
        <v>21</v>
      </c>
      <c r="I31" s="10">
        <f>I1344</f>
        <v>242856.2</v>
      </c>
      <c r="J31" s="10">
        <f t="shared" ref="J31:M34" si="18">J1344</f>
        <v>242856.2</v>
      </c>
      <c r="K31" s="10">
        <f t="shared" si="18"/>
        <v>242856.2</v>
      </c>
      <c r="L31" s="10">
        <f t="shared" si="18"/>
        <v>231943.90000000002</v>
      </c>
      <c r="M31" s="10">
        <f t="shared" si="18"/>
        <v>231943.90000000002</v>
      </c>
      <c r="N31" s="11">
        <f t="shared" si="7"/>
        <v>95.506682555355809</v>
      </c>
      <c r="O31" s="11">
        <f t="shared" si="8"/>
        <v>95.506682555355809</v>
      </c>
      <c r="P31" s="11">
        <f t="shared" si="9"/>
        <v>95.506682555355809</v>
      </c>
      <c r="R31" s="33">
        <f t="shared" si="10"/>
        <v>-231943.90000000002</v>
      </c>
      <c r="S31" s="63">
        <f t="shared" si="11"/>
        <v>0</v>
      </c>
    </row>
    <row r="32" spans="3:19" ht="28.5" customHeight="1">
      <c r="C32" s="334"/>
      <c r="D32" s="334"/>
      <c r="E32" s="347"/>
      <c r="F32" s="337"/>
      <c r="G32" s="337"/>
      <c r="H32" s="14" t="s">
        <v>1215</v>
      </c>
      <c r="I32" s="10">
        <f>I1345</f>
        <v>219219.8</v>
      </c>
      <c r="J32" s="10">
        <f t="shared" si="18"/>
        <v>219219.8</v>
      </c>
      <c r="K32" s="10">
        <f t="shared" si="18"/>
        <v>219219.8</v>
      </c>
      <c r="L32" s="10">
        <f t="shared" si="18"/>
        <v>208307.90000000002</v>
      </c>
      <c r="M32" s="10">
        <f t="shared" si="18"/>
        <v>208307.90000000002</v>
      </c>
      <c r="N32" s="11">
        <f t="shared" si="7"/>
        <v>95.022393050262806</v>
      </c>
      <c r="O32" s="11">
        <f t="shared" si="8"/>
        <v>95.022393050262806</v>
      </c>
      <c r="P32" s="11">
        <f t="shared" si="9"/>
        <v>95.022393050262806</v>
      </c>
      <c r="R32" s="33">
        <f t="shared" si="10"/>
        <v>-208307.90000000002</v>
      </c>
      <c r="S32" s="63">
        <f t="shared" si="11"/>
        <v>0</v>
      </c>
    </row>
    <row r="33" spans="3:19" ht="28.5">
      <c r="C33" s="334"/>
      <c r="D33" s="334"/>
      <c r="E33" s="347"/>
      <c r="F33" s="337"/>
      <c r="G33" s="337"/>
      <c r="H33" s="14" t="s">
        <v>22</v>
      </c>
      <c r="I33" s="10">
        <f>I1346</f>
        <v>1520381.6</v>
      </c>
      <c r="J33" s="10">
        <f t="shared" si="18"/>
        <v>1520381.6</v>
      </c>
      <c r="K33" s="10">
        <f t="shared" si="18"/>
        <v>1520381.6</v>
      </c>
      <c r="L33" s="10">
        <f t="shared" si="18"/>
        <v>1509513.7</v>
      </c>
      <c r="M33" s="10">
        <f t="shared" si="18"/>
        <v>1509513.7</v>
      </c>
      <c r="N33" s="11">
        <f t="shared" si="7"/>
        <v>99.2851860348744</v>
      </c>
      <c r="O33" s="11">
        <f t="shared" si="8"/>
        <v>99.2851860348744</v>
      </c>
      <c r="P33" s="11">
        <f t="shared" si="9"/>
        <v>99.2851860348744</v>
      </c>
      <c r="R33" s="33">
        <f t="shared" si="10"/>
        <v>-1509513.7</v>
      </c>
      <c r="S33" s="63">
        <f t="shared" si="11"/>
        <v>0</v>
      </c>
    </row>
    <row r="34" spans="3:19" ht="57">
      <c r="C34" s="334"/>
      <c r="D34" s="334"/>
      <c r="E34" s="347"/>
      <c r="F34" s="337"/>
      <c r="G34" s="337"/>
      <c r="H34" s="14" t="s">
        <v>1216</v>
      </c>
      <c r="I34" s="10">
        <f>I1347</f>
        <v>1520381.6</v>
      </c>
      <c r="J34" s="10">
        <f t="shared" si="18"/>
        <v>1520381.6</v>
      </c>
      <c r="K34" s="10">
        <f t="shared" si="18"/>
        <v>1520381.6</v>
      </c>
      <c r="L34" s="10">
        <f t="shared" si="18"/>
        <v>1509513.7</v>
      </c>
      <c r="M34" s="10">
        <f t="shared" si="18"/>
        <v>1509513.7</v>
      </c>
      <c r="N34" s="11">
        <f t="shared" si="7"/>
        <v>99.2851860348744</v>
      </c>
      <c r="O34" s="11">
        <f t="shared" si="8"/>
        <v>99.2851860348744</v>
      </c>
      <c r="P34" s="11">
        <f t="shared" si="9"/>
        <v>99.2851860348744</v>
      </c>
      <c r="R34" s="33">
        <f t="shared" si="10"/>
        <v>-1509513.7</v>
      </c>
      <c r="S34" s="63">
        <f t="shared" si="11"/>
        <v>0</v>
      </c>
    </row>
    <row r="35" spans="3:19" ht="28.5">
      <c r="C35" s="334"/>
      <c r="D35" s="334"/>
      <c r="E35" s="347"/>
      <c r="F35" s="337"/>
      <c r="G35" s="337"/>
      <c r="H35" s="14" t="s">
        <v>23</v>
      </c>
      <c r="I35" s="10">
        <f t="shared" ref="I35:M36" si="19">I1348</f>
        <v>0</v>
      </c>
      <c r="J35" s="11">
        <f t="shared" si="19"/>
        <v>0</v>
      </c>
      <c r="K35" s="11">
        <f t="shared" si="19"/>
        <v>0</v>
      </c>
      <c r="L35" s="12">
        <f t="shared" si="19"/>
        <v>0</v>
      </c>
      <c r="M35" s="11">
        <f t="shared" si="19"/>
        <v>0</v>
      </c>
      <c r="N35" s="11"/>
      <c r="O35" s="11"/>
      <c r="P35" s="11"/>
      <c r="R35" s="33">
        <f t="shared" si="10"/>
        <v>0</v>
      </c>
      <c r="S35" s="63">
        <f t="shared" si="11"/>
        <v>0</v>
      </c>
    </row>
    <row r="36" spans="3:19" ht="28.5">
      <c r="C36" s="334"/>
      <c r="D36" s="334"/>
      <c r="E36" s="347"/>
      <c r="F36" s="337"/>
      <c r="G36" s="337"/>
      <c r="H36" s="14" t="s">
        <v>24</v>
      </c>
      <c r="I36" s="10">
        <f t="shared" si="19"/>
        <v>0</v>
      </c>
      <c r="J36" s="11">
        <f t="shared" si="19"/>
        <v>0</v>
      </c>
      <c r="K36" s="11">
        <f t="shared" si="19"/>
        <v>0</v>
      </c>
      <c r="L36" s="12">
        <f t="shared" si="19"/>
        <v>0</v>
      </c>
      <c r="M36" s="11">
        <f t="shared" si="19"/>
        <v>0</v>
      </c>
      <c r="N36" s="11"/>
      <c r="O36" s="11"/>
      <c r="P36" s="11"/>
      <c r="R36" s="33">
        <f t="shared" si="10"/>
        <v>0</v>
      </c>
      <c r="S36" s="63">
        <f t="shared" si="11"/>
        <v>0</v>
      </c>
    </row>
    <row r="37" spans="3:19" s="13" customFormat="1">
      <c r="C37" s="334"/>
      <c r="D37" s="334"/>
      <c r="E37" s="337" t="s">
        <v>29</v>
      </c>
      <c r="F37" s="337">
        <v>2022</v>
      </c>
      <c r="G37" s="337">
        <v>2024</v>
      </c>
      <c r="H37" s="14" t="s">
        <v>20</v>
      </c>
      <c r="I37" s="10">
        <f>I38+I39+I40+I41</f>
        <v>44259</v>
      </c>
      <c r="J37" s="11" t="s">
        <v>1217</v>
      </c>
      <c r="K37" s="11" t="s">
        <v>1217</v>
      </c>
      <c r="L37" s="12" t="s">
        <v>1217</v>
      </c>
      <c r="M37" s="11">
        <f t="shared" ref="M37" si="20">M38+M39+M40+M41</f>
        <v>42710</v>
      </c>
      <c r="N37" s="11">
        <f t="shared" si="7"/>
        <v>96.500146862784973</v>
      </c>
      <c r="O37" s="10" t="s">
        <v>1217</v>
      </c>
      <c r="P37" s="10" t="s">
        <v>1217</v>
      </c>
      <c r="R37" s="33" t="e">
        <f t="shared" si="10"/>
        <v>#VALUE!</v>
      </c>
      <c r="S37" s="63" t="e">
        <f t="shared" si="11"/>
        <v>#VALUE!</v>
      </c>
    </row>
    <row r="38" spans="3:19" s="13" customFormat="1" ht="28.5" customHeight="1">
      <c r="C38" s="334"/>
      <c r="D38" s="334"/>
      <c r="E38" s="337"/>
      <c r="F38" s="337"/>
      <c r="G38" s="337"/>
      <c r="H38" s="14" t="s">
        <v>21</v>
      </c>
      <c r="I38" s="10">
        <f>I1193</f>
        <v>38159</v>
      </c>
      <c r="J38" s="10">
        <f t="shared" ref="J38:L38" si="21">J1193</f>
        <v>38159</v>
      </c>
      <c r="K38" s="10">
        <f t="shared" si="21"/>
        <v>36610</v>
      </c>
      <c r="L38" s="10">
        <f t="shared" si="21"/>
        <v>36610</v>
      </c>
      <c r="M38" s="11">
        <f t="shared" ref="M38" si="22">M1193</f>
        <v>36610</v>
      </c>
      <c r="N38" s="11">
        <f t="shared" si="7"/>
        <v>95.940669304751168</v>
      </c>
      <c r="O38" s="11">
        <f t="shared" ref="O38" si="23">M38/J38*100</f>
        <v>95.940669304751168</v>
      </c>
      <c r="P38" s="11">
        <f t="shared" ref="P38" si="24">N38/K38*100</f>
        <v>0.26206137477397201</v>
      </c>
      <c r="R38" s="33">
        <f t="shared" si="10"/>
        <v>-36610</v>
      </c>
      <c r="S38" s="63">
        <f t="shared" si="11"/>
        <v>0</v>
      </c>
    </row>
    <row r="39" spans="3:19" s="13" customFormat="1" ht="28.5">
      <c r="C39" s="334"/>
      <c r="D39" s="334"/>
      <c r="E39" s="337"/>
      <c r="F39" s="337"/>
      <c r="G39" s="337"/>
      <c r="H39" s="14" t="s">
        <v>22</v>
      </c>
      <c r="I39" s="10">
        <f t="shared" ref="I39:M41" si="25">I1194</f>
        <v>0</v>
      </c>
      <c r="J39" s="11">
        <f t="shared" si="25"/>
        <v>0</v>
      </c>
      <c r="K39" s="11">
        <f t="shared" si="25"/>
        <v>0</v>
      </c>
      <c r="L39" s="12">
        <f t="shared" si="25"/>
        <v>0</v>
      </c>
      <c r="M39" s="11">
        <f t="shared" si="25"/>
        <v>0</v>
      </c>
      <c r="N39" s="11"/>
      <c r="O39" s="11"/>
      <c r="P39" s="11"/>
      <c r="R39" s="33">
        <f t="shared" si="10"/>
        <v>0</v>
      </c>
      <c r="S39" s="63">
        <f t="shared" si="11"/>
        <v>0</v>
      </c>
    </row>
    <row r="40" spans="3:19" s="13" customFormat="1" ht="28.5">
      <c r="C40" s="334"/>
      <c r="D40" s="334"/>
      <c r="E40" s="337"/>
      <c r="F40" s="337"/>
      <c r="G40" s="337"/>
      <c r="H40" s="14" t="s">
        <v>23</v>
      </c>
      <c r="I40" s="10">
        <f t="shared" si="25"/>
        <v>0</v>
      </c>
      <c r="J40" s="11">
        <f t="shared" si="25"/>
        <v>0</v>
      </c>
      <c r="K40" s="11">
        <f t="shared" si="25"/>
        <v>0</v>
      </c>
      <c r="L40" s="12">
        <f t="shared" si="25"/>
        <v>0</v>
      </c>
      <c r="M40" s="11">
        <f t="shared" si="25"/>
        <v>0</v>
      </c>
      <c r="N40" s="11"/>
      <c r="O40" s="11"/>
      <c r="P40" s="11"/>
      <c r="R40" s="33">
        <f t="shared" si="10"/>
        <v>0</v>
      </c>
      <c r="S40" s="63">
        <f t="shared" si="11"/>
        <v>0</v>
      </c>
    </row>
    <row r="41" spans="3:19" s="13" customFormat="1" ht="28.5">
      <c r="C41" s="334"/>
      <c r="D41" s="334"/>
      <c r="E41" s="337"/>
      <c r="F41" s="337"/>
      <c r="G41" s="337"/>
      <c r="H41" s="14" t="s">
        <v>24</v>
      </c>
      <c r="I41" s="10">
        <f t="shared" si="25"/>
        <v>6100</v>
      </c>
      <c r="J41" s="10" t="s">
        <v>1217</v>
      </c>
      <c r="K41" s="10" t="s">
        <v>1217</v>
      </c>
      <c r="L41" s="10" t="s">
        <v>1217</v>
      </c>
      <c r="M41" s="11">
        <f t="shared" si="25"/>
        <v>6100</v>
      </c>
      <c r="N41" s="11">
        <f t="shared" si="7"/>
        <v>100</v>
      </c>
      <c r="O41" s="10" t="s">
        <v>1217</v>
      </c>
      <c r="P41" s="10" t="s">
        <v>1217</v>
      </c>
      <c r="R41" s="33" t="e">
        <f t="shared" si="10"/>
        <v>#VALUE!</v>
      </c>
      <c r="S41" s="63" t="e">
        <f t="shared" si="11"/>
        <v>#VALUE!</v>
      </c>
    </row>
    <row r="42" spans="3:19" s="13" customFormat="1">
      <c r="C42" s="334"/>
      <c r="D42" s="334"/>
      <c r="E42" s="337" t="s">
        <v>30</v>
      </c>
      <c r="F42" s="337">
        <v>2022</v>
      </c>
      <c r="G42" s="337">
        <v>2022</v>
      </c>
      <c r="H42" s="14" t="s">
        <v>20</v>
      </c>
      <c r="I42" s="10">
        <f>I43+I45+I47+I48</f>
        <v>6958.1999999999989</v>
      </c>
      <c r="J42" s="11">
        <f t="shared" ref="J42:M42" si="26">J43+J45+J47+J48</f>
        <v>6958.1999999999989</v>
      </c>
      <c r="K42" s="11">
        <f t="shared" si="26"/>
        <v>6958.1999999999989</v>
      </c>
      <c r="L42" s="12">
        <f t="shared" si="26"/>
        <v>6958.1999999999989</v>
      </c>
      <c r="M42" s="11">
        <f t="shared" si="26"/>
        <v>6958.1999999999989</v>
      </c>
      <c r="N42" s="11">
        <f t="shared" si="7"/>
        <v>100</v>
      </c>
      <c r="O42" s="11">
        <f t="shared" si="8"/>
        <v>100</v>
      </c>
      <c r="P42" s="11">
        <f t="shared" si="9"/>
        <v>100</v>
      </c>
      <c r="R42" s="33">
        <f t="shared" si="10"/>
        <v>-6958.1999999999989</v>
      </c>
      <c r="S42" s="63">
        <f t="shared" si="11"/>
        <v>0</v>
      </c>
    </row>
    <row r="43" spans="3:19" s="13" customFormat="1" ht="28.5" customHeight="1">
      <c r="C43" s="334"/>
      <c r="D43" s="334"/>
      <c r="E43" s="337"/>
      <c r="F43" s="337"/>
      <c r="G43" s="337"/>
      <c r="H43" s="14" t="s">
        <v>21</v>
      </c>
      <c r="I43" s="10">
        <f>I2076</f>
        <v>1744.3999999999999</v>
      </c>
      <c r="J43" s="10">
        <f t="shared" ref="J43:M46" si="27">J2076</f>
        <v>1744.3999999999999</v>
      </c>
      <c r="K43" s="10">
        <f t="shared" si="27"/>
        <v>1744.3999999999999</v>
      </c>
      <c r="L43" s="10">
        <f t="shared" si="27"/>
        <v>1744.3999999999999</v>
      </c>
      <c r="M43" s="10">
        <f t="shared" si="27"/>
        <v>1744.3999999999999</v>
      </c>
      <c r="N43" s="11">
        <f t="shared" si="7"/>
        <v>100</v>
      </c>
      <c r="O43" s="11">
        <f t="shared" si="8"/>
        <v>100</v>
      </c>
      <c r="P43" s="11">
        <f t="shared" si="9"/>
        <v>100</v>
      </c>
      <c r="R43" s="33">
        <f t="shared" si="10"/>
        <v>-1744.3999999999999</v>
      </c>
      <c r="S43" s="63">
        <f t="shared" si="11"/>
        <v>0</v>
      </c>
    </row>
    <row r="44" spans="3:19" s="13" customFormat="1" ht="28.5" customHeight="1">
      <c r="C44" s="334"/>
      <c r="D44" s="334"/>
      <c r="E44" s="337"/>
      <c r="F44" s="337"/>
      <c r="G44" s="337"/>
      <c r="H44" s="14" t="s">
        <v>1215</v>
      </c>
      <c r="I44" s="10">
        <f>I2077</f>
        <v>644.4</v>
      </c>
      <c r="J44" s="10">
        <f t="shared" si="27"/>
        <v>644.4</v>
      </c>
      <c r="K44" s="10">
        <f t="shared" si="27"/>
        <v>644.4</v>
      </c>
      <c r="L44" s="10">
        <f t="shared" si="27"/>
        <v>644.4</v>
      </c>
      <c r="M44" s="10">
        <f t="shared" si="27"/>
        <v>644.4</v>
      </c>
      <c r="N44" s="11">
        <f t="shared" si="7"/>
        <v>100</v>
      </c>
      <c r="O44" s="11">
        <f t="shared" si="8"/>
        <v>100</v>
      </c>
      <c r="P44" s="11">
        <f t="shared" si="9"/>
        <v>100</v>
      </c>
      <c r="R44" s="33">
        <f t="shared" si="10"/>
        <v>-644.4</v>
      </c>
      <c r="S44" s="63">
        <f t="shared" si="11"/>
        <v>0</v>
      </c>
    </row>
    <row r="45" spans="3:19" s="13" customFormat="1" ht="28.5">
      <c r="C45" s="334"/>
      <c r="D45" s="334"/>
      <c r="E45" s="337"/>
      <c r="F45" s="337"/>
      <c r="G45" s="337"/>
      <c r="H45" s="14" t="s">
        <v>22</v>
      </c>
      <c r="I45" s="10">
        <f t="shared" ref="I45" si="28">I2078</f>
        <v>5213.7999999999993</v>
      </c>
      <c r="J45" s="10">
        <f t="shared" si="27"/>
        <v>5213.7999999999993</v>
      </c>
      <c r="K45" s="10">
        <f t="shared" si="27"/>
        <v>5213.7999999999993</v>
      </c>
      <c r="L45" s="10">
        <f t="shared" si="27"/>
        <v>5213.7999999999993</v>
      </c>
      <c r="M45" s="10">
        <f t="shared" si="27"/>
        <v>5213.7999999999993</v>
      </c>
      <c r="N45" s="11">
        <f t="shared" si="7"/>
        <v>100</v>
      </c>
      <c r="O45" s="11">
        <f t="shared" si="8"/>
        <v>100</v>
      </c>
      <c r="P45" s="11">
        <f t="shared" si="9"/>
        <v>100</v>
      </c>
      <c r="R45" s="33">
        <f t="shared" si="10"/>
        <v>-5213.7999999999993</v>
      </c>
      <c r="S45" s="63">
        <f t="shared" si="11"/>
        <v>0</v>
      </c>
    </row>
    <row r="46" spans="3:19" s="13" customFormat="1" ht="57">
      <c r="C46" s="334"/>
      <c r="D46" s="334"/>
      <c r="E46" s="337"/>
      <c r="F46" s="337"/>
      <c r="G46" s="337"/>
      <c r="H46" s="14" t="s">
        <v>1216</v>
      </c>
      <c r="I46" s="10">
        <f>I2079</f>
        <v>5213.7999999999993</v>
      </c>
      <c r="J46" s="10">
        <f t="shared" si="27"/>
        <v>5213.7999999999993</v>
      </c>
      <c r="K46" s="10">
        <f t="shared" si="27"/>
        <v>5213.7999999999993</v>
      </c>
      <c r="L46" s="10">
        <f t="shared" si="27"/>
        <v>5213.7999999999993</v>
      </c>
      <c r="M46" s="10">
        <f t="shared" si="27"/>
        <v>5213.7999999999993</v>
      </c>
      <c r="N46" s="11">
        <f t="shared" si="7"/>
        <v>100</v>
      </c>
      <c r="O46" s="11">
        <f t="shared" si="8"/>
        <v>100</v>
      </c>
      <c r="P46" s="11">
        <f t="shared" si="9"/>
        <v>100</v>
      </c>
      <c r="R46" s="33">
        <f t="shared" si="10"/>
        <v>-5213.7999999999993</v>
      </c>
      <c r="S46" s="63">
        <f t="shared" si="11"/>
        <v>0</v>
      </c>
    </row>
    <row r="47" spans="3:19" s="13" customFormat="1" ht="28.5">
      <c r="C47" s="334"/>
      <c r="D47" s="334"/>
      <c r="E47" s="337"/>
      <c r="F47" s="337"/>
      <c r="G47" s="337"/>
      <c r="H47" s="14" t="s">
        <v>23</v>
      </c>
      <c r="I47" s="10">
        <f t="shared" ref="I47:M48" si="29">I2068</f>
        <v>0</v>
      </c>
      <c r="J47" s="11">
        <f t="shared" si="29"/>
        <v>0</v>
      </c>
      <c r="K47" s="11">
        <f t="shared" si="29"/>
        <v>0</v>
      </c>
      <c r="L47" s="12">
        <f t="shared" si="29"/>
        <v>0</v>
      </c>
      <c r="M47" s="11">
        <f t="shared" si="29"/>
        <v>0</v>
      </c>
      <c r="N47" s="11"/>
      <c r="O47" s="11"/>
      <c r="P47" s="11"/>
      <c r="R47" s="33">
        <f t="shared" si="10"/>
        <v>0</v>
      </c>
      <c r="S47" s="63">
        <f t="shared" si="11"/>
        <v>0</v>
      </c>
    </row>
    <row r="48" spans="3:19" s="13" customFormat="1" ht="28.5">
      <c r="C48" s="335"/>
      <c r="D48" s="335"/>
      <c r="E48" s="337"/>
      <c r="F48" s="337"/>
      <c r="G48" s="337"/>
      <c r="H48" s="14" t="s">
        <v>24</v>
      </c>
      <c r="I48" s="10">
        <f t="shared" si="29"/>
        <v>0</v>
      </c>
      <c r="J48" s="11">
        <f t="shared" si="29"/>
        <v>0</v>
      </c>
      <c r="K48" s="11">
        <f t="shared" si="29"/>
        <v>0</v>
      </c>
      <c r="L48" s="12">
        <f t="shared" si="29"/>
        <v>0</v>
      </c>
      <c r="M48" s="11">
        <f t="shared" si="29"/>
        <v>0</v>
      </c>
      <c r="N48" s="11"/>
      <c r="O48" s="11"/>
      <c r="P48" s="11"/>
      <c r="R48" s="33">
        <f t="shared" si="10"/>
        <v>0</v>
      </c>
      <c r="S48" s="63">
        <f t="shared" si="11"/>
        <v>0</v>
      </c>
    </row>
    <row r="49" spans="3:19" s="13" customFormat="1">
      <c r="C49" s="345" t="s">
        <v>31</v>
      </c>
      <c r="D49" s="346" t="s">
        <v>32</v>
      </c>
      <c r="E49" s="337" t="s">
        <v>26</v>
      </c>
      <c r="F49" s="337">
        <v>2022</v>
      </c>
      <c r="G49" s="337">
        <v>2024</v>
      </c>
      <c r="H49" s="14" t="s">
        <v>20</v>
      </c>
      <c r="I49" s="10">
        <f>I50+I51+I52+I53</f>
        <v>282857.5</v>
      </c>
      <c r="J49" s="10" t="s">
        <v>1217</v>
      </c>
      <c r="K49" s="10" t="s">
        <v>1217</v>
      </c>
      <c r="L49" s="10" t="s">
        <v>1217</v>
      </c>
      <c r="M49" s="11">
        <f t="shared" ref="M49" si="30">M50+M51+M52+M53</f>
        <v>282857.3</v>
      </c>
      <c r="N49" s="11">
        <f t="shared" si="7"/>
        <v>99.999929293018567</v>
      </c>
      <c r="O49" s="10" t="s">
        <v>1217</v>
      </c>
      <c r="P49" s="10" t="s">
        <v>1217</v>
      </c>
      <c r="R49" s="33" t="e">
        <f t="shared" si="10"/>
        <v>#VALUE!</v>
      </c>
      <c r="S49" s="63" t="e">
        <f t="shared" si="11"/>
        <v>#VALUE!</v>
      </c>
    </row>
    <row r="50" spans="3:19" s="13" customFormat="1">
      <c r="C50" s="345"/>
      <c r="D50" s="346"/>
      <c r="E50" s="337"/>
      <c r="F50" s="337"/>
      <c r="G50" s="337"/>
      <c r="H50" s="14" t="s">
        <v>21</v>
      </c>
      <c r="I50" s="10">
        <f>SUM(I55,I60,I74,I100,I245)</f>
        <v>207631.4</v>
      </c>
      <c r="J50" s="12">
        <f t="shared" ref="J50:M50" si="31">SUM(J55,J60,J74,J100,J245)</f>
        <v>207631.4</v>
      </c>
      <c r="K50" s="11">
        <f t="shared" si="31"/>
        <v>207631.4</v>
      </c>
      <c r="L50" s="12">
        <f t="shared" si="31"/>
        <v>207631.2</v>
      </c>
      <c r="M50" s="11">
        <f t="shared" si="31"/>
        <v>207631.2</v>
      </c>
      <c r="N50" s="11">
        <f t="shared" si="7"/>
        <v>99.999903675455641</v>
      </c>
      <c r="O50" s="11">
        <f t="shared" si="8"/>
        <v>99.999903675455641</v>
      </c>
      <c r="P50" s="11">
        <f t="shared" si="9"/>
        <v>99.999903675455641</v>
      </c>
      <c r="Q50" s="13">
        <v>207631.2</v>
      </c>
      <c r="R50" s="33">
        <f t="shared" si="10"/>
        <v>0</v>
      </c>
      <c r="S50" s="63">
        <f t="shared" si="11"/>
        <v>0</v>
      </c>
    </row>
    <row r="51" spans="3:19" s="13" customFormat="1" ht="28.5">
      <c r="C51" s="345"/>
      <c r="D51" s="346"/>
      <c r="E51" s="337"/>
      <c r="F51" s="337"/>
      <c r="G51" s="337"/>
      <c r="H51" s="14" t="s">
        <v>22</v>
      </c>
      <c r="I51" s="10">
        <f t="shared" ref="I51:M53" si="32">I56</f>
        <v>0</v>
      </c>
      <c r="J51" s="11">
        <f t="shared" si="32"/>
        <v>0</v>
      </c>
      <c r="K51" s="11">
        <f t="shared" si="32"/>
        <v>0</v>
      </c>
      <c r="L51" s="12">
        <f t="shared" si="32"/>
        <v>0</v>
      </c>
      <c r="M51" s="11">
        <f t="shared" si="32"/>
        <v>0</v>
      </c>
      <c r="N51" s="11"/>
      <c r="O51" s="11"/>
      <c r="P51" s="11"/>
      <c r="R51" s="33">
        <f t="shared" si="10"/>
        <v>0</v>
      </c>
      <c r="S51" s="63">
        <f t="shared" si="11"/>
        <v>0</v>
      </c>
    </row>
    <row r="52" spans="3:19" s="13" customFormat="1" ht="28.5">
      <c r="C52" s="345"/>
      <c r="D52" s="346"/>
      <c r="E52" s="337"/>
      <c r="F52" s="337"/>
      <c r="G52" s="337"/>
      <c r="H52" s="14" t="s">
        <v>33</v>
      </c>
      <c r="I52" s="10">
        <f t="shared" si="32"/>
        <v>55359.3</v>
      </c>
      <c r="J52" s="10" t="s">
        <v>1217</v>
      </c>
      <c r="K52" s="10" t="s">
        <v>1217</v>
      </c>
      <c r="L52" s="10" t="s">
        <v>1217</v>
      </c>
      <c r="M52" s="11">
        <f t="shared" si="32"/>
        <v>55359.3</v>
      </c>
      <c r="N52" s="11">
        <f t="shared" si="7"/>
        <v>100</v>
      </c>
      <c r="O52" s="10" t="s">
        <v>1217</v>
      </c>
      <c r="P52" s="10" t="s">
        <v>1217</v>
      </c>
      <c r="R52" s="33" t="e">
        <f t="shared" si="10"/>
        <v>#VALUE!</v>
      </c>
      <c r="S52" s="63" t="e">
        <f t="shared" si="11"/>
        <v>#VALUE!</v>
      </c>
    </row>
    <row r="53" spans="3:19" s="13" customFormat="1" ht="28.5">
      <c r="C53" s="345"/>
      <c r="D53" s="346"/>
      <c r="E53" s="337"/>
      <c r="F53" s="337"/>
      <c r="G53" s="337"/>
      <c r="H53" s="14" t="s">
        <v>24</v>
      </c>
      <c r="I53" s="10">
        <f t="shared" si="32"/>
        <v>19866.8</v>
      </c>
      <c r="J53" s="10" t="s">
        <v>1217</v>
      </c>
      <c r="K53" s="10" t="s">
        <v>1217</v>
      </c>
      <c r="L53" s="10" t="s">
        <v>1217</v>
      </c>
      <c r="M53" s="11">
        <f t="shared" si="32"/>
        <v>19866.8</v>
      </c>
      <c r="N53" s="11">
        <f t="shared" si="7"/>
        <v>100</v>
      </c>
      <c r="O53" s="10" t="s">
        <v>1217</v>
      </c>
      <c r="P53" s="10" t="s">
        <v>1217</v>
      </c>
      <c r="R53" s="33" t="e">
        <f t="shared" si="10"/>
        <v>#VALUE!</v>
      </c>
      <c r="S53" s="63" t="e">
        <f t="shared" si="11"/>
        <v>#VALUE!</v>
      </c>
    </row>
    <row r="54" spans="3:19">
      <c r="C54" s="351" t="s">
        <v>34</v>
      </c>
      <c r="D54" s="356" t="s">
        <v>35</v>
      </c>
      <c r="E54" s="354" t="s">
        <v>36</v>
      </c>
      <c r="F54" s="354">
        <v>2022</v>
      </c>
      <c r="G54" s="354">
        <v>2024</v>
      </c>
      <c r="H54" s="45" t="s">
        <v>20</v>
      </c>
      <c r="I54" s="11">
        <f>I55+I56+I57+I58</f>
        <v>277401</v>
      </c>
      <c r="J54" s="10" t="s">
        <v>1217</v>
      </c>
      <c r="K54" s="10" t="s">
        <v>1217</v>
      </c>
      <c r="L54" s="10" t="s">
        <v>1217</v>
      </c>
      <c r="M54" s="11">
        <f>M55+M56+M57+M58</f>
        <v>277400.8</v>
      </c>
      <c r="N54" s="11">
        <f t="shared" si="7"/>
        <v>99.999927902206551</v>
      </c>
      <c r="O54" s="10" t="s">
        <v>1217</v>
      </c>
      <c r="P54" s="10" t="s">
        <v>1217</v>
      </c>
      <c r="R54" s="33" t="e">
        <f t="shared" si="10"/>
        <v>#VALUE!</v>
      </c>
      <c r="S54" s="63" t="e">
        <f t="shared" si="11"/>
        <v>#VALUE!</v>
      </c>
    </row>
    <row r="55" spans="3:19" ht="28.5" customHeight="1">
      <c r="C55" s="351"/>
      <c r="D55" s="356"/>
      <c r="E55" s="354"/>
      <c r="F55" s="354"/>
      <c r="G55" s="354"/>
      <c r="H55" s="45" t="s">
        <v>21</v>
      </c>
      <c r="I55" s="11">
        <v>202174.9</v>
      </c>
      <c r="J55" s="11">
        <v>202174.9</v>
      </c>
      <c r="K55" s="11">
        <f>J55</f>
        <v>202174.9</v>
      </c>
      <c r="L55" s="11">
        <v>202174.7</v>
      </c>
      <c r="M55" s="11">
        <f t="shared" ref="M55" si="33">L55</f>
        <v>202174.7</v>
      </c>
      <c r="N55" s="11">
        <f t="shared" si="7"/>
        <v>99.999901075751751</v>
      </c>
      <c r="O55" s="11">
        <f t="shared" si="8"/>
        <v>99.999901075751751</v>
      </c>
      <c r="P55" s="11">
        <f t="shared" si="9"/>
        <v>99.999901075751751</v>
      </c>
      <c r="R55" s="33">
        <f t="shared" si="10"/>
        <v>-202174.7</v>
      </c>
      <c r="S55" s="63">
        <f t="shared" si="11"/>
        <v>0</v>
      </c>
    </row>
    <row r="56" spans="3:19" ht="30">
      <c r="C56" s="351"/>
      <c r="D56" s="356"/>
      <c r="E56" s="354"/>
      <c r="F56" s="354"/>
      <c r="G56" s="354"/>
      <c r="H56" s="45" t="s">
        <v>22</v>
      </c>
      <c r="I56" s="11">
        <v>0</v>
      </c>
      <c r="J56" s="11"/>
      <c r="K56" s="11">
        <f t="shared" ref="K56" si="34">J56</f>
        <v>0</v>
      </c>
      <c r="L56" s="12"/>
      <c r="M56" s="11"/>
      <c r="N56" s="11"/>
      <c r="O56" s="11"/>
      <c r="P56" s="11"/>
      <c r="R56" s="33">
        <f t="shared" si="10"/>
        <v>0</v>
      </c>
      <c r="S56" s="63">
        <f t="shared" si="11"/>
        <v>0</v>
      </c>
    </row>
    <row r="57" spans="3:19">
      <c r="C57" s="351"/>
      <c r="D57" s="356"/>
      <c r="E57" s="354"/>
      <c r="F57" s="354"/>
      <c r="G57" s="354"/>
      <c r="H57" s="45" t="s">
        <v>33</v>
      </c>
      <c r="I57" s="11">
        <v>55359.3</v>
      </c>
      <c r="J57" s="10" t="s">
        <v>1217</v>
      </c>
      <c r="K57" s="10" t="s">
        <v>1217</v>
      </c>
      <c r="L57" s="10" t="s">
        <v>1217</v>
      </c>
      <c r="M57" s="12">
        <v>55359.3</v>
      </c>
      <c r="N57" s="11">
        <f t="shared" si="7"/>
        <v>100</v>
      </c>
      <c r="O57" s="10" t="s">
        <v>1217</v>
      </c>
      <c r="P57" s="10" t="s">
        <v>1217</v>
      </c>
      <c r="R57" s="33" t="e">
        <f t="shared" si="10"/>
        <v>#VALUE!</v>
      </c>
      <c r="S57" s="63" t="e">
        <f t="shared" si="11"/>
        <v>#VALUE!</v>
      </c>
    </row>
    <row r="58" spans="3:19" ht="30">
      <c r="C58" s="351"/>
      <c r="D58" s="356"/>
      <c r="E58" s="354"/>
      <c r="F58" s="354"/>
      <c r="G58" s="354"/>
      <c r="H58" s="45" t="s">
        <v>37</v>
      </c>
      <c r="I58" s="11">
        <v>19866.8</v>
      </c>
      <c r="J58" s="10" t="s">
        <v>1217</v>
      </c>
      <c r="K58" s="10" t="s">
        <v>1217</v>
      </c>
      <c r="L58" s="10" t="s">
        <v>1217</v>
      </c>
      <c r="M58" s="12">
        <v>19866.8</v>
      </c>
      <c r="N58" s="11">
        <f t="shared" si="7"/>
        <v>100</v>
      </c>
      <c r="O58" s="10" t="s">
        <v>1217</v>
      </c>
      <c r="P58" s="10" t="s">
        <v>1217</v>
      </c>
      <c r="R58" s="33" t="e">
        <f t="shared" si="10"/>
        <v>#VALUE!</v>
      </c>
      <c r="S58" s="63" t="e">
        <f t="shared" si="11"/>
        <v>#VALUE!</v>
      </c>
    </row>
    <row r="59" spans="3:19">
      <c r="C59" s="351" t="s">
        <v>38</v>
      </c>
      <c r="D59" s="352" t="s">
        <v>39</v>
      </c>
      <c r="E59" s="353" t="s">
        <v>40</v>
      </c>
      <c r="F59" s="354">
        <v>2022</v>
      </c>
      <c r="G59" s="354">
        <v>2024</v>
      </c>
      <c r="H59" s="46" t="s">
        <v>20</v>
      </c>
      <c r="I59" s="15">
        <f>I60+I61+I62+I63</f>
        <v>202.5</v>
      </c>
      <c r="J59" s="15">
        <f>J60+J61+J62+J63</f>
        <v>202.5</v>
      </c>
      <c r="K59" s="15">
        <f t="shared" ref="K59:M59" si="35">K60+K61+K62+K63</f>
        <v>202.5</v>
      </c>
      <c r="L59" s="12">
        <f t="shared" si="35"/>
        <v>202.5</v>
      </c>
      <c r="M59" s="15">
        <f t="shared" si="35"/>
        <v>202.5</v>
      </c>
      <c r="N59" s="11">
        <f t="shared" si="7"/>
        <v>100</v>
      </c>
      <c r="O59" s="11">
        <f t="shared" si="8"/>
        <v>100</v>
      </c>
      <c r="P59" s="11">
        <f t="shared" si="9"/>
        <v>100</v>
      </c>
      <c r="R59" s="33">
        <f t="shared" si="10"/>
        <v>-202.5</v>
      </c>
      <c r="S59" s="63">
        <f t="shared" si="11"/>
        <v>0</v>
      </c>
    </row>
    <row r="60" spans="3:19" ht="15" customHeight="1">
      <c r="C60" s="351"/>
      <c r="D60" s="352"/>
      <c r="E60" s="353"/>
      <c r="F60" s="354"/>
      <c r="G60" s="354"/>
      <c r="H60" s="46" t="s">
        <v>21</v>
      </c>
      <c r="I60" s="15">
        <f t="shared" ref="I60:M60" si="36">I65+I70</f>
        <v>202.5</v>
      </c>
      <c r="J60" s="15">
        <f t="shared" si="36"/>
        <v>202.5</v>
      </c>
      <c r="K60" s="15">
        <f t="shared" si="36"/>
        <v>202.5</v>
      </c>
      <c r="L60" s="12">
        <f t="shared" si="36"/>
        <v>202.5</v>
      </c>
      <c r="M60" s="15">
        <f t="shared" si="36"/>
        <v>202.5</v>
      </c>
      <c r="N60" s="11">
        <f t="shared" si="7"/>
        <v>100</v>
      </c>
      <c r="O60" s="11">
        <f t="shared" si="8"/>
        <v>100</v>
      </c>
      <c r="P60" s="11">
        <f t="shared" si="9"/>
        <v>100</v>
      </c>
      <c r="R60" s="33">
        <f t="shared" si="10"/>
        <v>-202.5</v>
      </c>
      <c r="S60" s="63">
        <f t="shared" si="11"/>
        <v>0</v>
      </c>
    </row>
    <row r="61" spans="3:19" ht="30" customHeight="1">
      <c r="C61" s="351"/>
      <c r="D61" s="352"/>
      <c r="E61" s="353"/>
      <c r="F61" s="354"/>
      <c r="G61" s="354"/>
      <c r="H61" s="46" t="s">
        <v>22</v>
      </c>
      <c r="I61" s="15"/>
      <c r="J61" s="11"/>
      <c r="K61" s="11"/>
      <c r="L61" s="12"/>
      <c r="M61" s="11"/>
      <c r="N61" s="11"/>
      <c r="O61" s="11"/>
      <c r="P61" s="11"/>
      <c r="R61" s="33">
        <f t="shared" si="10"/>
        <v>0</v>
      </c>
      <c r="S61" s="63">
        <f t="shared" si="11"/>
        <v>0</v>
      </c>
    </row>
    <row r="62" spans="3:19">
      <c r="C62" s="351"/>
      <c r="D62" s="352"/>
      <c r="E62" s="353"/>
      <c r="F62" s="354"/>
      <c r="G62" s="354"/>
      <c r="H62" s="46" t="s">
        <v>33</v>
      </c>
      <c r="I62" s="15"/>
      <c r="J62" s="11"/>
      <c r="K62" s="11"/>
      <c r="L62" s="12"/>
      <c r="M62" s="11"/>
      <c r="N62" s="11"/>
      <c r="O62" s="11"/>
      <c r="P62" s="11"/>
      <c r="R62" s="33">
        <f t="shared" si="10"/>
        <v>0</v>
      </c>
      <c r="S62" s="63">
        <f t="shared" si="11"/>
        <v>0</v>
      </c>
    </row>
    <row r="63" spans="3:19" ht="30">
      <c r="C63" s="351"/>
      <c r="D63" s="352"/>
      <c r="E63" s="353"/>
      <c r="F63" s="354"/>
      <c r="G63" s="354"/>
      <c r="H63" s="46" t="s">
        <v>37</v>
      </c>
      <c r="I63" s="15"/>
      <c r="J63" s="11"/>
      <c r="K63" s="11"/>
      <c r="L63" s="12"/>
      <c r="M63" s="11"/>
      <c r="N63" s="11"/>
      <c r="O63" s="11"/>
      <c r="P63" s="11"/>
      <c r="R63" s="33">
        <f t="shared" si="10"/>
        <v>0</v>
      </c>
      <c r="S63" s="63">
        <f t="shared" si="11"/>
        <v>0</v>
      </c>
    </row>
    <row r="64" spans="3:19">
      <c r="C64" s="351" t="s">
        <v>41</v>
      </c>
      <c r="D64" s="352" t="s">
        <v>42</v>
      </c>
      <c r="E64" s="353" t="s">
        <v>43</v>
      </c>
      <c r="F64" s="354">
        <v>2022</v>
      </c>
      <c r="G64" s="354">
        <v>2024</v>
      </c>
      <c r="H64" s="46" t="s">
        <v>20</v>
      </c>
      <c r="I64" s="15">
        <f>I65</f>
        <v>202.5</v>
      </c>
      <c r="J64" s="15">
        <f t="shared" ref="J64:M64" si="37">J65</f>
        <v>202.5</v>
      </c>
      <c r="K64" s="15">
        <f t="shared" si="37"/>
        <v>202.5</v>
      </c>
      <c r="L64" s="12">
        <f>L65</f>
        <v>202.5</v>
      </c>
      <c r="M64" s="15">
        <f t="shared" si="37"/>
        <v>202.5</v>
      </c>
      <c r="N64" s="11">
        <f t="shared" si="7"/>
        <v>100</v>
      </c>
      <c r="O64" s="11">
        <f t="shared" si="8"/>
        <v>100</v>
      </c>
      <c r="P64" s="11">
        <f t="shared" si="9"/>
        <v>100</v>
      </c>
      <c r="R64" s="33">
        <f t="shared" si="10"/>
        <v>-202.5</v>
      </c>
      <c r="S64" s="63">
        <f t="shared" si="11"/>
        <v>0</v>
      </c>
    </row>
    <row r="65" spans="3:19" ht="15" customHeight="1">
      <c r="C65" s="351"/>
      <c r="D65" s="352"/>
      <c r="E65" s="353"/>
      <c r="F65" s="354"/>
      <c r="G65" s="354"/>
      <c r="H65" s="46" t="s">
        <v>21</v>
      </c>
      <c r="I65" s="15">
        <v>202.5</v>
      </c>
      <c r="J65" s="15">
        <v>202.5</v>
      </c>
      <c r="K65" s="15">
        <v>202.5</v>
      </c>
      <c r="L65" s="12">
        <v>202.5</v>
      </c>
      <c r="M65" s="12">
        <v>202.5</v>
      </c>
      <c r="N65" s="11">
        <f t="shared" si="7"/>
        <v>100</v>
      </c>
      <c r="O65" s="11">
        <f t="shared" si="8"/>
        <v>100</v>
      </c>
      <c r="P65" s="11">
        <f t="shared" si="9"/>
        <v>100</v>
      </c>
      <c r="R65" s="33">
        <f t="shared" si="10"/>
        <v>-202.5</v>
      </c>
      <c r="S65" s="63">
        <f t="shared" si="11"/>
        <v>0</v>
      </c>
    </row>
    <row r="66" spans="3:19" ht="30" customHeight="1">
      <c r="C66" s="351"/>
      <c r="D66" s="352"/>
      <c r="E66" s="353"/>
      <c r="F66" s="354"/>
      <c r="G66" s="354"/>
      <c r="H66" s="46" t="s">
        <v>22</v>
      </c>
      <c r="I66" s="15"/>
      <c r="J66" s="11"/>
      <c r="K66" s="11"/>
      <c r="L66" s="12"/>
      <c r="M66" s="11"/>
      <c r="N66" s="11"/>
      <c r="O66" s="11"/>
      <c r="P66" s="11"/>
      <c r="R66" s="33">
        <f t="shared" si="10"/>
        <v>0</v>
      </c>
      <c r="S66" s="63">
        <f t="shared" si="11"/>
        <v>0</v>
      </c>
    </row>
    <row r="67" spans="3:19">
      <c r="C67" s="351"/>
      <c r="D67" s="352"/>
      <c r="E67" s="353"/>
      <c r="F67" s="354"/>
      <c r="G67" s="354"/>
      <c r="H67" s="46" t="s">
        <v>33</v>
      </c>
      <c r="I67" s="15"/>
      <c r="J67" s="11"/>
      <c r="K67" s="11"/>
      <c r="L67" s="12"/>
      <c r="M67" s="11"/>
      <c r="N67" s="11"/>
      <c r="O67" s="11"/>
      <c r="P67" s="11"/>
      <c r="R67" s="33">
        <f t="shared" si="10"/>
        <v>0</v>
      </c>
      <c r="S67" s="63">
        <f t="shared" si="11"/>
        <v>0</v>
      </c>
    </row>
    <row r="68" spans="3:19" ht="30">
      <c r="C68" s="351"/>
      <c r="D68" s="352"/>
      <c r="E68" s="353"/>
      <c r="F68" s="354"/>
      <c r="G68" s="354"/>
      <c r="H68" s="46" t="s">
        <v>37</v>
      </c>
      <c r="I68" s="15"/>
      <c r="J68" s="11"/>
      <c r="K68" s="11"/>
      <c r="L68" s="12"/>
      <c r="M68" s="11"/>
      <c r="N68" s="11"/>
      <c r="O68" s="11"/>
      <c r="P68" s="11"/>
      <c r="R68" s="33">
        <f t="shared" si="10"/>
        <v>0</v>
      </c>
      <c r="S68" s="63">
        <f t="shared" si="11"/>
        <v>0</v>
      </c>
    </row>
    <row r="69" spans="3:19" s="16" customFormat="1" ht="15" hidden="1" customHeight="1">
      <c r="C69" s="355" t="s">
        <v>44</v>
      </c>
      <c r="D69" s="352" t="s">
        <v>45</v>
      </c>
      <c r="E69" s="353" t="s">
        <v>46</v>
      </c>
      <c r="F69" s="353">
        <v>2023</v>
      </c>
      <c r="G69" s="353">
        <v>2023</v>
      </c>
      <c r="H69" s="46" t="s">
        <v>20</v>
      </c>
      <c r="I69" s="15">
        <f>I70</f>
        <v>0</v>
      </c>
      <c r="J69" s="11"/>
      <c r="K69" s="11"/>
      <c r="L69" s="12"/>
      <c r="M69" s="11"/>
      <c r="N69" s="11" t="e">
        <f t="shared" si="7"/>
        <v>#DIV/0!</v>
      </c>
      <c r="O69" s="11" t="e">
        <f t="shared" si="8"/>
        <v>#DIV/0!</v>
      </c>
      <c r="P69" s="11" t="e">
        <f t="shared" si="9"/>
        <v>#DIV/0!</v>
      </c>
      <c r="R69" s="33">
        <f t="shared" si="10"/>
        <v>0</v>
      </c>
      <c r="S69" s="63">
        <f t="shared" si="11"/>
        <v>0</v>
      </c>
    </row>
    <row r="70" spans="3:19" s="16" customFormat="1" ht="15" hidden="1" customHeight="1">
      <c r="C70" s="355"/>
      <c r="D70" s="352"/>
      <c r="E70" s="353"/>
      <c r="F70" s="353"/>
      <c r="G70" s="353"/>
      <c r="H70" s="46" t="s">
        <v>21</v>
      </c>
      <c r="I70" s="15">
        <v>0</v>
      </c>
      <c r="J70" s="11"/>
      <c r="K70" s="11"/>
      <c r="L70" s="12"/>
      <c r="M70" s="11"/>
      <c r="N70" s="11" t="e">
        <f t="shared" si="7"/>
        <v>#DIV/0!</v>
      </c>
      <c r="O70" s="11" t="e">
        <f t="shared" si="8"/>
        <v>#DIV/0!</v>
      </c>
      <c r="P70" s="11" t="e">
        <f t="shared" si="9"/>
        <v>#DIV/0!</v>
      </c>
      <c r="R70" s="33">
        <f t="shared" si="10"/>
        <v>0</v>
      </c>
      <c r="S70" s="63">
        <f t="shared" si="11"/>
        <v>0</v>
      </c>
    </row>
    <row r="71" spans="3:19" s="16" customFormat="1" ht="30" hidden="1" customHeight="1">
      <c r="C71" s="355"/>
      <c r="D71" s="352"/>
      <c r="E71" s="353"/>
      <c r="F71" s="353"/>
      <c r="G71" s="353"/>
      <c r="H71" s="46" t="s">
        <v>22</v>
      </c>
      <c r="I71" s="15">
        <v>0</v>
      </c>
      <c r="J71" s="11"/>
      <c r="K71" s="11"/>
      <c r="L71" s="12"/>
      <c r="M71" s="11"/>
      <c r="N71" s="11" t="e">
        <f t="shared" si="7"/>
        <v>#DIV/0!</v>
      </c>
      <c r="O71" s="11" t="e">
        <f t="shared" si="8"/>
        <v>#DIV/0!</v>
      </c>
      <c r="P71" s="11" t="e">
        <f t="shared" si="9"/>
        <v>#DIV/0!</v>
      </c>
      <c r="R71" s="33">
        <f t="shared" si="10"/>
        <v>0</v>
      </c>
      <c r="S71" s="63">
        <f t="shared" si="11"/>
        <v>0</v>
      </c>
    </row>
    <row r="72" spans="3:19" s="16" customFormat="1" ht="30" hidden="1" customHeight="1">
      <c r="C72" s="355"/>
      <c r="D72" s="352"/>
      <c r="E72" s="353"/>
      <c r="F72" s="353"/>
      <c r="G72" s="353"/>
      <c r="H72" s="46" t="s">
        <v>33</v>
      </c>
      <c r="I72" s="15">
        <v>0</v>
      </c>
      <c r="J72" s="11"/>
      <c r="K72" s="11"/>
      <c r="L72" s="12"/>
      <c r="M72" s="11"/>
      <c r="N72" s="11" t="e">
        <f t="shared" si="7"/>
        <v>#DIV/0!</v>
      </c>
      <c r="O72" s="11" t="e">
        <f t="shared" si="8"/>
        <v>#DIV/0!</v>
      </c>
      <c r="P72" s="11" t="e">
        <f t="shared" si="9"/>
        <v>#DIV/0!</v>
      </c>
      <c r="R72" s="33">
        <f t="shared" si="10"/>
        <v>0</v>
      </c>
      <c r="S72" s="63">
        <f t="shared" si="11"/>
        <v>0</v>
      </c>
    </row>
    <row r="73" spans="3:19" s="16" customFormat="1" ht="30" hidden="1" customHeight="1">
      <c r="C73" s="355"/>
      <c r="D73" s="352"/>
      <c r="E73" s="353"/>
      <c r="F73" s="353"/>
      <c r="G73" s="353"/>
      <c r="H73" s="46" t="s">
        <v>37</v>
      </c>
      <c r="I73" s="15">
        <v>0</v>
      </c>
      <c r="J73" s="11"/>
      <c r="K73" s="11"/>
      <c r="L73" s="12"/>
      <c r="M73" s="11"/>
      <c r="N73" s="11" t="e">
        <f t="shared" si="7"/>
        <v>#DIV/0!</v>
      </c>
      <c r="O73" s="11" t="e">
        <f t="shared" si="8"/>
        <v>#DIV/0!</v>
      </c>
      <c r="P73" s="11" t="e">
        <f t="shared" si="9"/>
        <v>#DIV/0!</v>
      </c>
      <c r="R73" s="33">
        <f t="shared" si="10"/>
        <v>0</v>
      </c>
      <c r="S73" s="63">
        <f t="shared" si="11"/>
        <v>0</v>
      </c>
    </row>
    <row r="74" spans="3:19">
      <c r="C74" s="351" t="s">
        <v>47</v>
      </c>
      <c r="D74" s="356" t="s">
        <v>48</v>
      </c>
      <c r="E74" s="354" t="s">
        <v>49</v>
      </c>
      <c r="F74" s="354">
        <v>2022</v>
      </c>
      <c r="G74" s="354">
        <v>2024</v>
      </c>
      <c r="H74" s="45" t="s">
        <v>20</v>
      </c>
      <c r="I74" s="11">
        <f>I75+I76+I77+I78</f>
        <v>324</v>
      </c>
      <c r="J74" s="11">
        <f t="shared" ref="J74:M74" si="38">J75+J76+J77+J78</f>
        <v>324</v>
      </c>
      <c r="K74" s="11">
        <f>K75+K76+K77+K78</f>
        <v>324</v>
      </c>
      <c r="L74" s="12">
        <f>L75+L76+L77+L78</f>
        <v>324</v>
      </c>
      <c r="M74" s="11">
        <f t="shared" si="38"/>
        <v>324</v>
      </c>
      <c r="N74" s="11">
        <f t="shared" si="7"/>
        <v>100</v>
      </c>
      <c r="O74" s="11">
        <f t="shared" si="8"/>
        <v>100</v>
      </c>
      <c r="P74" s="11">
        <f t="shared" si="9"/>
        <v>100</v>
      </c>
      <c r="R74" s="33">
        <f t="shared" si="10"/>
        <v>-324</v>
      </c>
      <c r="S74" s="63">
        <f t="shared" si="11"/>
        <v>0</v>
      </c>
    </row>
    <row r="75" spans="3:19" ht="15" customHeight="1">
      <c r="C75" s="351"/>
      <c r="D75" s="356"/>
      <c r="E75" s="354"/>
      <c r="F75" s="354"/>
      <c r="G75" s="354"/>
      <c r="H75" s="45" t="s">
        <v>21</v>
      </c>
      <c r="I75" s="11">
        <f>I80+I85+I90+I95</f>
        <v>324</v>
      </c>
      <c r="J75" s="11">
        <f>J80+J85+J90+J95</f>
        <v>324</v>
      </c>
      <c r="K75" s="11">
        <f>K80+K85+K90+K95</f>
        <v>324</v>
      </c>
      <c r="L75" s="11">
        <f t="shared" ref="L75:M75" si="39">L80+L85+L90+L95</f>
        <v>324</v>
      </c>
      <c r="M75" s="11">
        <f t="shared" si="39"/>
        <v>324</v>
      </c>
      <c r="N75" s="11">
        <f t="shared" si="7"/>
        <v>100</v>
      </c>
      <c r="O75" s="11">
        <f t="shared" si="8"/>
        <v>100</v>
      </c>
      <c r="P75" s="11">
        <f t="shared" si="9"/>
        <v>100</v>
      </c>
      <c r="R75" s="33">
        <f t="shared" si="10"/>
        <v>-324</v>
      </c>
      <c r="S75" s="63">
        <f t="shared" si="11"/>
        <v>0</v>
      </c>
    </row>
    <row r="76" spans="3:19" ht="30" customHeight="1">
      <c r="C76" s="351"/>
      <c r="D76" s="356"/>
      <c r="E76" s="354"/>
      <c r="F76" s="354"/>
      <c r="G76" s="354"/>
      <c r="H76" s="45" t="s">
        <v>22</v>
      </c>
      <c r="I76" s="11"/>
      <c r="J76" s="11"/>
      <c r="K76" s="11"/>
      <c r="L76" s="12"/>
      <c r="M76" s="11"/>
      <c r="N76" s="11"/>
      <c r="O76" s="11"/>
      <c r="P76" s="11"/>
      <c r="R76" s="33">
        <f t="shared" ref="R76:R139" si="40">Q76-L76</f>
        <v>0</v>
      </c>
      <c r="S76" s="63">
        <f t="shared" ref="S76:S139" si="41">L76-M76</f>
        <v>0</v>
      </c>
    </row>
    <row r="77" spans="3:19">
      <c r="C77" s="351"/>
      <c r="D77" s="356"/>
      <c r="E77" s="354"/>
      <c r="F77" s="354"/>
      <c r="G77" s="354"/>
      <c r="H77" s="45" t="s">
        <v>33</v>
      </c>
      <c r="I77" s="11"/>
      <c r="J77" s="11"/>
      <c r="K77" s="11"/>
      <c r="L77" s="12"/>
      <c r="M77" s="11"/>
      <c r="N77" s="11"/>
      <c r="O77" s="11"/>
      <c r="P77" s="11"/>
      <c r="R77" s="33">
        <f t="shared" si="40"/>
        <v>0</v>
      </c>
      <c r="S77" s="63">
        <f t="shared" si="41"/>
        <v>0</v>
      </c>
    </row>
    <row r="78" spans="3:19" ht="30">
      <c r="C78" s="351"/>
      <c r="D78" s="356"/>
      <c r="E78" s="354"/>
      <c r="F78" s="354"/>
      <c r="G78" s="354"/>
      <c r="H78" s="45" t="s">
        <v>37</v>
      </c>
      <c r="I78" s="11"/>
      <c r="J78" s="11"/>
      <c r="K78" s="11"/>
      <c r="L78" s="12"/>
      <c r="M78" s="11"/>
      <c r="N78" s="11"/>
      <c r="O78" s="11"/>
      <c r="P78" s="11"/>
      <c r="R78" s="33">
        <f t="shared" si="40"/>
        <v>0</v>
      </c>
      <c r="S78" s="63">
        <f t="shared" si="41"/>
        <v>0</v>
      </c>
    </row>
    <row r="79" spans="3:19">
      <c r="C79" s="351" t="s">
        <v>50</v>
      </c>
      <c r="D79" s="356" t="s">
        <v>51</v>
      </c>
      <c r="E79" s="354" t="s">
        <v>52</v>
      </c>
      <c r="F79" s="354">
        <v>2022</v>
      </c>
      <c r="G79" s="354">
        <v>2024</v>
      </c>
      <c r="H79" s="45" t="s">
        <v>20</v>
      </c>
      <c r="I79" s="11">
        <f t="shared" ref="I79:M79" si="42">I80+I81+I82+I83</f>
        <v>198</v>
      </c>
      <c r="J79" s="11">
        <f t="shared" si="42"/>
        <v>198</v>
      </c>
      <c r="K79" s="11">
        <f t="shared" si="42"/>
        <v>198</v>
      </c>
      <c r="L79" s="12">
        <f t="shared" si="42"/>
        <v>198</v>
      </c>
      <c r="M79" s="11">
        <f t="shared" si="42"/>
        <v>198</v>
      </c>
      <c r="N79" s="11">
        <f t="shared" ref="N79:N139" si="43">M79/I79*100</f>
        <v>100</v>
      </c>
      <c r="O79" s="11">
        <f t="shared" ref="O79:O139" si="44">M79/J79*100</f>
        <v>100</v>
      </c>
      <c r="P79" s="11">
        <f t="shared" ref="P79:P139" si="45">L79/K79*100</f>
        <v>100</v>
      </c>
      <c r="R79" s="33">
        <f t="shared" si="40"/>
        <v>-198</v>
      </c>
      <c r="S79" s="63">
        <f t="shared" si="41"/>
        <v>0</v>
      </c>
    </row>
    <row r="80" spans="3:19" ht="15" customHeight="1">
      <c r="C80" s="351"/>
      <c r="D80" s="356"/>
      <c r="E80" s="354"/>
      <c r="F80" s="354"/>
      <c r="G80" s="354"/>
      <c r="H80" s="45" t="s">
        <v>21</v>
      </c>
      <c r="I80" s="11">
        <v>198</v>
      </c>
      <c r="J80" s="11">
        <v>198</v>
      </c>
      <c r="K80" s="11">
        <v>198</v>
      </c>
      <c r="L80" s="11">
        <v>198</v>
      </c>
      <c r="M80" s="11">
        <v>198</v>
      </c>
      <c r="N80" s="11">
        <f t="shared" si="43"/>
        <v>100</v>
      </c>
      <c r="O80" s="11">
        <f t="shared" si="44"/>
        <v>100</v>
      </c>
      <c r="P80" s="11">
        <f t="shared" si="45"/>
        <v>100</v>
      </c>
      <c r="R80" s="33">
        <f t="shared" si="40"/>
        <v>-198</v>
      </c>
      <c r="S80" s="63">
        <f t="shared" si="41"/>
        <v>0</v>
      </c>
    </row>
    <row r="81" spans="3:19" ht="30" customHeight="1">
      <c r="C81" s="351"/>
      <c r="D81" s="356"/>
      <c r="E81" s="354"/>
      <c r="F81" s="354"/>
      <c r="G81" s="354"/>
      <c r="H81" s="45" t="s">
        <v>22</v>
      </c>
      <c r="I81" s="11"/>
      <c r="J81" s="11"/>
      <c r="K81" s="11"/>
      <c r="L81" s="12"/>
      <c r="M81" s="11"/>
      <c r="N81" s="11"/>
      <c r="O81" s="11"/>
      <c r="P81" s="11"/>
      <c r="R81" s="33">
        <f t="shared" si="40"/>
        <v>0</v>
      </c>
      <c r="S81" s="63">
        <f t="shared" si="41"/>
        <v>0</v>
      </c>
    </row>
    <row r="82" spans="3:19">
      <c r="C82" s="351"/>
      <c r="D82" s="356"/>
      <c r="E82" s="354"/>
      <c r="F82" s="354"/>
      <c r="G82" s="354"/>
      <c r="H82" s="45" t="s">
        <v>33</v>
      </c>
      <c r="I82" s="11"/>
      <c r="J82" s="11"/>
      <c r="K82" s="11"/>
      <c r="L82" s="12"/>
      <c r="M82" s="11"/>
      <c r="N82" s="11"/>
      <c r="O82" s="11"/>
      <c r="P82" s="11"/>
      <c r="R82" s="33">
        <f t="shared" si="40"/>
        <v>0</v>
      </c>
      <c r="S82" s="63">
        <f t="shared" si="41"/>
        <v>0</v>
      </c>
    </row>
    <row r="83" spans="3:19" ht="30">
      <c r="C83" s="351"/>
      <c r="D83" s="356"/>
      <c r="E83" s="354"/>
      <c r="F83" s="354"/>
      <c r="G83" s="354"/>
      <c r="H83" s="45" t="s">
        <v>37</v>
      </c>
      <c r="I83" s="11"/>
      <c r="J83" s="11"/>
      <c r="K83" s="11"/>
      <c r="L83" s="12"/>
      <c r="M83" s="11"/>
      <c r="N83" s="11"/>
      <c r="O83" s="11"/>
      <c r="P83" s="11"/>
      <c r="R83" s="33">
        <f t="shared" si="40"/>
        <v>0</v>
      </c>
      <c r="S83" s="63">
        <f t="shared" si="41"/>
        <v>0</v>
      </c>
    </row>
    <row r="84" spans="3:19" hidden="1">
      <c r="C84" s="351" t="s">
        <v>53</v>
      </c>
      <c r="D84" s="356" t="s">
        <v>54</v>
      </c>
      <c r="E84" s="354" t="s">
        <v>55</v>
      </c>
      <c r="F84" s="354">
        <v>2022</v>
      </c>
      <c r="G84" s="354">
        <v>2024</v>
      </c>
      <c r="H84" s="45" t="s">
        <v>20</v>
      </c>
      <c r="I84" s="11">
        <f t="shared" ref="I84:M84" si="46">I85+I86+I87+I88</f>
        <v>0</v>
      </c>
      <c r="J84" s="11">
        <f t="shared" si="46"/>
        <v>0</v>
      </c>
      <c r="K84" s="11">
        <f t="shared" si="46"/>
        <v>0</v>
      </c>
      <c r="L84" s="12">
        <f t="shared" si="46"/>
        <v>0</v>
      </c>
      <c r="M84" s="11">
        <f t="shared" si="46"/>
        <v>0</v>
      </c>
      <c r="N84" s="11" t="e">
        <f t="shared" si="43"/>
        <v>#DIV/0!</v>
      </c>
      <c r="O84" s="11" t="e">
        <f t="shared" si="44"/>
        <v>#DIV/0!</v>
      </c>
      <c r="P84" s="11" t="e">
        <f t="shared" si="45"/>
        <v>#DIV/0!</v>
      </c>
      <c r="R84" s="33">
        <f t="shared" si="40"/>
        <v>0</v>
      </c>
      <c r="S84" s="63">
        <f t="shared" si="41"/>
        <v>0</v>
      </c>
    </row>
    <row r="85" spans="3:19" ht="15" hidden="1" customHeight="1">
      <c r="C85" s="351"/>
      <c r="D85" s="356"/>
      <c r="E85" s="354"/>
      <c r="F85" s="354"/>
      <c r="G85" s="354"/>
      <c r="H85" s="45" t="s">
        <v>21</v>
      </c>
      <c r="I85" s="11"/>
      <c r="J85" s="11"/>
      <c r="K85" s="11"/>
      <c r="L85" s="12"/>
      <c r="M85" s="12"/>
      <c r="N85" s="11" t="e">
        <f t="shared" si="43"/>
        <v>#DIV/0!</v>
      </c>
      <c r="O85" s="11" t="e">
        <f t="shared" si="44"/>
        <v>#DIV/0!</v>
      </c>
      <c r="P85" s="11" t="e">
        <f t="shared" si="45"/>
        <v>#DIV/0!</v>
      </c>
      <c r="R85" s="33">
        <f t="shared" si="40"/>
        <v>0</v>
      </c>
      <c r="S85" s="63">
        <f t="shared" si="41"/>
        <v>0</v>
      </c>
    </row>
    <row r="86" spans="3:19" ht="30" hidden="1" customHeight="1">
      <c r="C86" s="351"/>
      <c r="D86" s="356"/>
      <c r="E86" s="354"/>
      <c r="F86" s="354"/>
      <c r="G86" s="354"/>
      <c r="H86" s="45" t="s">
        <v>22</v>
      </c>
      <c r="I86" s="11"/>
      <c r="J86" s="11"/>
      <c r="K86" s="11"/>
      <c r="L86" s="12"/>
      <c r="M86" s="11"/>
      <c r="N86" s="11" t="e">
        <f t="shared" si="43"/>
        <v>#DIV/0!</v>
      </c>
      <c r="O86" s="11" t="e">
        <f t="shared" si="44"/>
        <v>#DIV/0!</v>
      </c>
      <c r="P86" s="11" t="e">
        <f t="shared" si="45"/>
        <v>#DIV/0!</v>
      </c>
      <c r="R86" s="33">
        <f t="shared" si="40"/>
        <v>0</v>
      </c>
      <c r="S86" s="63">
        <f t="shared" si="41"/>
        <v>0</v>
      </c>
    </row>
    <row r="87" spans="3:19" hidden="1">
      <c r="C87" s="351"/>
      <c r="D87" s="356"/>
      <c r="E87" s="354"/>
      <c r="F87" s="354"/>
      <c r="G87" s="354"/>
      <c r="H87" s="45" t="s">
        <v>33</v>
      </c>
      <c r="I87" s="11"/>
      <c r="J87" s="11"/>
      <c r="K87" s="11"/>
      <c r="L87" s="12"/>
      <c r="M87" s="11"/>
      <c r="N87" s="11" t="e">
        <f t="shared" si="43"/>
        <v>#DIV/0!</v>
      </c>
      <c r="O87" s="11" t="e">
        <f t="shared" si="44"/>
        <v>#DIV/0!</v>
      </c>
      <c r="P87" s="11" t="e">
        <f t="shared" si="45"/>
        <v>#DIV/0!</v>
      </c>
      <c r="R87" s="33">
        <f t="shared" si="40"/>
        <v>0</v>
      </c>
      <c r="S87" s="63">
        <f t="shared" si="41"/>
        <v>0</v>
      </c>
    </row>
    <row r="88" spans="3:19" ht="30" hidden="1">
      <c r="C88" s="351"/>
      <c r="D88" s="356"/>
      <c r="E88" s="354"/>
      <c r="F88" s="354"/>
      <c r="G88" s="354"/>
      <c r="H88" s="45" t="s">
        <v>37</v>
      </c>
      <c r="I88" s="11"/>
      <c r="J88" s="11"/>
      <c r="K88" s="11"/>
      <c r="L88" s="12"/>
      <c r="M88" s="11"/>
      <c r="N88" s="11" t="e">
        <f t="shared" si="43"/>
        <v>#DIV/0!</v>
      </c>
      <c r="O88" s="11" t="e">
        <f t="shared" si="44"/>
        <v>#DIV/0!</v>
      </c>
      <c r="P88" s="11" t="e">
        <f t="shared" si="45"/>
        <v>#DIV/0!</v>
      </c>
      <c r="R88" s="33">
        <f t="shared" si="40"/>
        <v>0</v>
      </c>
      <c r="S88" s="63">
        <f t="shared" si="41"/>
        <v>0</v>
      </c>
    </row>
    <row r="89" spans="3:19">
      <c r="C89" s="351" t="s">
        <v>56</v>
      </c>
      <c r="D89" s="356" t="s">
        <v>57</v>
      </c>
      <c r="E89" s="354" t="s">
        <v>58</v>
      </c>
      <c r="F89" s="354">
        <v>2022</v>
      </c>
      <c r="G89" s="354">
        <v>2024</v>
      </c>
      <c r="H89" s="45" t="s">
        <v>20</v>
      </c>
      <c r="I89" s="11">
        <f t="shared" ref="I89:M89" si="47">I90+I91+I92+I93</f>
        <v>45</v>
      </c>
      <c r="J89" s="11">
        <f t="shared" si="47"/>
        <v>45</v>
      </c>
      <c r="K89" s="11">
        <f t="shared" si="47"/>
        <v>45</v>
      </c>
      <c r="L89" s="12">
        <f t="shared" si="47"/>
        <v>45</v>
      </c>
      <c r="M89" s="11">
        <f t="shared" si="47"/>
        <v>45</v>
      </c>
      <c r="N89" s="11">
        <f t="shared" si="43"/>
        <v>100</v>
      </c>
      <c r="O89" s="11">
        <f t="shared" si="44"/>
        <v>100</v>
      </c>
      <c r="P89" s="11">
        <f t="shared" si="45"/>
        <v>100</v>
      </c>
      <c r="R89" s="33">
        <f t="shared" si="40"/>
        <v>-45</v>
      </c>
      <c r="S89" s="63">
        <f t="shared" si="41"/>
        <v>0</v>
      </c>
    </row>
    <row r="90" spans="3:19" ht="15" customHeight="1">
      <c r="C90" s="351"/>
      <c r="D90" s="356"/>
      <c r="E90" s="354"/>
      <c r="F90" s="354"/>
      <c r="G90" s="354"/>
      <c r="H90" s="45" t="s">
        <v>21</v>
      </c>
      <c r="I90" s="11">
        <v>45</v>
      </c>
      <c r="J90" s="11">
        <v>45</v>
      </c>
      <c r="K90" s="11">
        <v>45</v>
      </c>
      <c r="L90" s="12">
        <v>45</v>
      </c>
      <c r="M90" s="12">
        <v>45</v>
      </c>
      <c r="N90" s="11">
        <f t="shared" si="43"/>
        <v>100</v>
      </c>
      <c r="O90" s="11">
        <f t="shared" si="44"/>
        <v>100</v>
      </c>
      <c r="P90" s="11">
        <f t="shared" si="45"/>
        <v>100</v>
      </c>
      <c r="R90" s="33">
        <f t="shared" si="40"/>
        <v>-45</v>
      </c>
      <c r="S90" s="63">
        <f t="shared" si="41"/>
        <v>0</v>
      </c>
    </row>
    <row r="91" spans="3:19" ht="30" customHeight="1">
      <c r="C91" s="351"/>
      <c r="D91" s="356"/>
      <c r="E91" s="354"/>
      <c r="F91" s="354"/>
      <c r="G91" s="354"/>
      <c r="H91" s="45" t="s">
        <v>22</v>
      </c>
      <c r="I91" s="11"/>
      <c r="J91" s="11"/>
      <c r="K91" s="11"/>
      <c r="L91" s="12"/>
      <c r="M91" s="11"/>
      <c r="N91" s="11"/>
      <c r="O91" s="11"/>
      <c r="P91" s="11"/>
      <c r="R91" s="33">
        <f t="shared" si="40"/>
        <v>0</v>
      </c>
      <c r="S91" s="63">
        <f t="shared" si="41"/>
        <v>0</v>
      </c>
    </row>
    <row r="92" spans="3:19">
      <c r="C92" s="351"/>
      <c r="D92" s="356"/>
      <c r="E92" s="354"/>
      <c r="F92" s="354"/>
      <c r="G92" s="354"/>
      <c r="H92" s="45" t="s">
        <v>33</v>
      </c>
      <c r="I92" s="11"/>
      <c r="J92" s="11"/>
      <c r="K92" s="11"/>
      <c r="L92" s="12"/>
      <c r="M92" s="11"/>
      <c r="N92" s="11"/>
      <c r="O92" s="11"/>
      <c r="P92" s="11"/>
      <c r="R92" s="33">
        <f t="shared" si="40"/>
        <v>0</v>
      </c>
      <c r="S92" s="63">
        <f t="shared" si="41"/>
        <v>0</v>
      </c>
    </row>
    <row r="93" spans="3:19" ht="30">
      <c r="C93" s="351"/>
      <c r="D93" s="356"/>
      <c r="E93" s="354"/>
      <c r="F93" s="354"/>
      <c r="G93" s="354"/>
      <c r="H93" s="45" t="s">
        <v>37</v>
      </c>
      <c r="I93" s="11"/>
      <c r="J93" s="11"/>
      <c r="K93" s="11"/>
      <c r="L93" s="12"/>
      <c r="M93" s="11"/>
      <c r="N93" s="11"/>
      <c r="O93" s="11"/>
      <c r="P93" s="11"/>
      <c r="R93" s="33">
        <f t="shared" si="40"/>
        <v>0</v>
      </c>
      <c r="S93" s="63">
        <f t="shared" si="41"/>
        <v>0</v>
      </c>
    </row>
    <row r="94" spans="3:19">
      <c r="C94" s="351" t="s">
        <v>59</v>
      </c>
      <c r="D94" s="356" t="s">
        <v>60</v>
      </c>
      <c r="E94" s="354" t="s">
        <v>61</v>
      </c>
      <c r="F94" s="354">
        <v>2022</v>
      </c>
      <c r="G94" s="354">
        <v>2024</v>
      </c>
      <c r="H94" s="45" t="s">
        <v>20</v>
      </c>
      <c r="I94" s="11">
        <f>I95+I96+I97+I98</f>
        <v>81</v>
      </c>
      <c r="J94" s="11">
        <f>J95+J96+J97+J98</f>
        <v>81</v>
      </c>
      <c r="K94" s="11">
        <f t="shared" ref="K94" si="48">K95+K96+K97+K98</f>
        <v>81</v>
      </c>
      <c r="L94" s="12">
        <f>L95+L96+L97+L98</f>
        <v>81</v>
      </c>
      <c r="M94" s="11">
        <f>M95+M96+M97+M98</f>
        <v>81</v>
      </c>
      <c r="N94" s="11">
        <f t="shared" si="43"/>
        <v>100</v>
      </c>
      <c r="O94" s="11">
        <f t="shared" si="44"/>
        <v>100</v>
      </c>
      <c r="P94" s="11">
        <f t="shared" si="45"/>
        <v>100</v>
      </c>
      <c r="R94" s="33">
        <f t="shared" si="40"/>
        <v>-81</v>
      </c>
      <c r="S94" s="63">
        <f t="shared" si="41"/>
        <v>0</v>
      </c>
    </row>
    <row r="95" spans="3:19" ht="15" customHeight="1">
      <c r="C95" s="351"/>
      <c r="D95" s="356"/>
      <c r="E95" s="354"/>
      <c r="F95" s="354"/>
      <c r="G95" s="354"/>
      <c r="H95" s="45" t="s">
        <v>21</v>
      </c>
      <c r="I95" s="11">
        <v>81</v>
      </c>
      <c r="J95" s="11">
        <v>81</v>
      </c>
      <c r="K95" s="11">
        <v>81</v>
      </c>
      <c r="L95" s="11">
        <v>81</v>
      </c>
      <c r="M95" s="11">
        <v>81</v>
      </c>
      <c r="N95" s="11">
        <f t="shared" si="43"/>
        <v>100</v>
      </c>
      <c r="O95" s="11">
        <f t="shared" si="44"/>
        <v>100</v>
      </c>
      <c r="P95" s="11">
        <f t="shared" si="45"/>
        <v>100</v>
      </c>
      <c r="R95" s="33">
        <f t="shared" si="40"/>
        <v>-81</v>
      </c>
      <c r="S95" s="63">
        <f t="shared" si="41"/>
        <v>0</v>
      </c>
    </row>
    <row r="96" spans="3:19" ht="30" customHeight="1">
      <c r="C96" s="351"/>
      <c r="D96" s="356"/>
      <c r="E96" s="354"/>
      <c r="F96" s="354"/>
      <c r="G96" s="354"/>
      <c r="H96" s="45" t="s">
        <v>22</v>
      </c>
      <c r="I96" s="11"/>
      <c r="J96" s="11"/>
      <c r="K96" s="11"/>
      <c r="L96" s="12"/>
      <c r="M96" s="11"/>
      <c r="N96" s="11"/>
      <c r="O96" s="11"/>
      <c r="P96" s="11"/>
      <c r="R96" s="33">
        <f t="shared" si="40"/>
        <v>0</v>
      </c>
      <c r="S96" s="63">
        <f t="shared" si="41"/>
        <v>0</v>
      </c>
    </row>
    <row r="97" spans="3:19">
      <c r="C97" s="351"/>
      <c r="D97" s="356"/>
      <c r="E97" s="354"/>
      <c r="F97" s="354"/>
      <c r="G97" s="354"/>
      <c r="H97" s="45" t="s">
        <v>33</v>
      </c>
      <c r="I97" s="11"/>
      <c r="J97" s="11"/>
      <c r="K97" s="11"/>
      <c r="L97" s="12"/>
      <c r="M97" s="11"/>
      <c r="N97" s="11"/>
      <c r="O97" s="11"/>
      <c r="P97" s="11"/>
      <c r="R97" s="33">
        <f t="shared" si="40"/>
        <v>0</v>
      </c>
      <c r="S97" s="63">
        <f t="shared" si="41"/>
        <v>0</v>
      </c>
    </row>
    <row r="98" spans="3:19" ht="30">
      <c r="C98" s="351"/>
      <c r="D98" s="356"/>
      <c r="E98" s="354"/>
      <c r="F98" s="354"/>
      <c r="G98" s="354"/>
      <c r="H98" s="45" t="s">
        <v>37</v>
      </c>
      <c r="I98" s="11"/>
      <c r="J98" s="11"/>
      <c r="K98" s="11"/>
      <c r="L98" s="12"/>
      <c r="M98" s="11"/>
      <c r="N98" s="11"/>
      <c r="O98" s="11"/>
      <c r="P98" s="11"/>
      <c r="R98" s="33">
        <f t="shared" si="40"/>
        <v>0</v>
      </c>
      <c r="S98" s="63">
        <f t="shared" si="41"/>
        <v>0</v>
      </c>
    </row>
    <row r="99" spans="3:19" ht="15" customHeight="1">
      <c r="C99" s="351" t="s">
        <v>62</v>
      </c>
      <c r="D99" s="356" t="s">
        <v>63</v>
      </c>
      <c r="E99" s="354" t="s">
        <v>64</v>
      </c>
      <c r="F99" s="354">
        <v>2022</v>
      </c>
      <c r="G99" s="354">
        <v>2024</v>
      </c>
      <c r="H99" s="45" t="s">
        <v>20</v>
      </c>
      <c r="I99" s="11">
        <f>I100+I101+I102+I103</f>
        <v>3060</v>
      </c>
      <c r="J99" s="11">
        <f>J100+J101+J102+J103</f>
        <v>3060</v>
      </c>
      <c r="K99" s="11">
        <f t="shared" ref="K99:M99" si="49">K100+K101+K102+K103</f>
        <v>3060</v>
      </c>
      <c r="L99" s="12">
        <f t="shared" si="49"/>
        <v>3060</v>
      </c>
      <c r="M99" s="11">
        <f t="shared" si="49"/>
        <v>3060</v>
      </c>
      <c r="N99" s="11">
        <f t="shared" si="43"/>
        <v>100</v>
      </c>
      <c r="O99" s="11">
        <f t="shared" si="44"/>
        <v>100</v>
      </c>
      <c r="P99" s="11">
        <f t="shared" si="45"/>
        <v>100</v>
      </c>
      <c r="R99" s="33">
        <f t="shared" si="40"/>
        <v>-3060</v>
      </c>
      <c r="S99" s="63">
        <f t="shared" si="41"/>
        <v>0</v>
      </c>
    </row>
    <row r="100" spans="3:19" ht="15" customHeight="1">
      <c r="C100" s="351"/>
      <c r="D100" s="356"/>
      <c r="E100" s="354"/>
      <c r="F100" s="354"/>
      <c r="G100" s="354"/>
      <c r="H100" s="45" t="s">
        <v>21</v>
      </c>
      <c r="I100" s="11">
        <v>3060</v>
      </c>
      <c r="J100" s="11">
        <f t="shared" ref="J100:M100" si="50">J105+J110+J115+J120+J125+J130+J135+J140+J145+J150+J155+J160+J165+J170+J175+J180+J185+J190+J195+J200</f>
        <v>3060</v>
      </c>
      <c r="K100" s="11">
        <f t="shared" si="50"/>
        <v>3060</v>
      </c>
      <c r="L100" s="12">
        <f t="shared" si="50"/>
        <v>3060</v>
      </c>
      <c r="M100" s="12">
        <f t="shared" si="50"/>
        <v>3060</v>
      </c>
      <c r="N100" s="11">
        <f t="shared" si="43"/>
        <v>100</v>
      </c>
      <c r="O100" s="11">
        <f t="shared" si="44"/>
        <v>100</v>
      </c>
      <c r="P100" s="11">
        <f t="shared" si="45"/>
        <v>100</v>
      </c>
      <c r="R100" s="33">
        <f t="shared" si="40"/>
        <v>-3060</v>
      </c>
      <c r="S100" s="63">
        <f t="shared" si="41"/>
        <v>0</v>
      </c>
    </row>
    <row r="101" spans="3:19" ht="30">
      <c r="C101" s="351"/>
      <c r="D101" s="356"/>
      <c r="E101" s="354"/>
      <c r="F101" s="354"/>
      <c r="G101" s="354"/>
      <c r="H101" s="45" t="s">
        <v>22</v>
      </c>
      <c r="I101" s="11"/>
      <c r="J101" s="11"/>
      <c r="K101" s="11"/>
      <c r="L101" s="12"/>
      <c r="M101" s="11"/>
      <c r="N101" s="11"/>
      <c r="O101" s="11"/>
      <c r="P101" s="11"/>
      <c r="R101" s="33">
        <f t="shared" si="40"/>
        <v>0</v>
      </c>
      <c r="S101" s="63">
        <f t="shared" si="41"/>
        <v>0</v>
      </c>
    </row>
    <row r="102" spans="3:19">
      <c r="C102" s="351"/>
      <c r="D102" s="356"/>
      <c r="E102" s="354"/>
      <c r="F102" s="354"/>
      <c r="G102" s="354"/>
      <c r="H102" s="45" t="s">
        <v>33</v>
      </c>
      <c r="I102" s="11"/>
      <c r="J102" s="11"/>
      <c r="K102" s="11"/>
      <c r="L102" s="12"/>
      <c r="M102" s="11"/>
      <c r="N102" s="11"/>
      <c r="O102" s="11"/>
      <c r="P102" s="11"/>
      <c r="R102" s="33">
        <f t="shared" si="40"/>
        <v>0</v>
      </c>
      <c r="S102" s="63">
        <f t="shared" si="41"/>
        <v>0</v>
      </c>
    </row>
    <row r="103" spans="3:19" ht="30">
      <c r="C103" s="351"/>
      <c r="D103" s="356"/>
      <c r="E103" s="354"/>
      <c r="F103" s="354"/>
      <c r="G103" s="354"/>
      <c r="H103" s="45" t="s">
        <v>37</v>
      </c>
      <c r="I103" s="11"/>
      <c r="J103" s="11"/>
      <c r="K103" s="11"/>
      <c r="L103" s="12"/>
      <c r="M103" s="11"/>
      <c r="N103" s="11"/>
      <c r="O103" s="11"/>
      <c r="P103" s="11"/>
      <c r="R103" s="33">
        <f t="shared" si="40"/>
        <v>0</v>
      </c>
      <c r="S103" s="63">
        <f t="shared" si="41"/>
        <v>0</v>
      </c>
    </row>
    <row r="104" spans="3:19" ht="15" customHeight="1">
      <c r="C104" s="351" t="s">
        <v>65</v>
      </c>
      <c r="D104" s="356" t="s">
        <v>66</v>
      </c>
      <c r="E104" s="354" t="s">
        <v>58</v>
      </c>
      <c r="F104" s="354">
        <v>2022</v>
      </c>
      <c r="G104" s="354">
        <v>2022</v>
      </c>
      <c r="H104" s="45" t="s">
        <v>20</v>
      </c>
      <c r="I104" s="11">
        <f>SUM(I105)</f>
        <v>270</v>
      </c>
      <c r="J104" s="11">
        <f t="shared" ref="J104:M104" si="51">SUM(J105)</f>
        <v>270</v>
      </c>
      <c r="K104" s="11">
        <f t="shared" si="51"/>
        <v>270</v>
      </c>
      <c r="L104" s="12">
        <f t="shared" si="51"/>
        <v>270</v>
      </c>
      <c r="M104" s="11">
        <f t="shared" si="51"/>
        <v>270</v>
      </c>
      <c r="N104" s="11">
        <f t="shared" si="43"/>
        <v>100</v>
      </c>
      <c r="O104" s="11">
        <f t="shared" si="44"/>
        <v>100</v>
      </c>
      <c r="P104" s="11">
        <f t="shared" si="45"/>
        <v>100</v>
      </c>
      <c r="R104" s="33">
        <f t="shared" si="40"/>
        <v>-270</v>
      </c>
      <c r="S104" s="63">
        <f t="shared" si="41"/>
        <v>0</v>
      </c>
    </row>
    <row r="105" spans="3:19" ht="15" customHeight="1">
      <c r="C105" s="351"/>
      <c r="D105" s="356"/>
      <c r="E105" s="354"/>
      <c r="F105" s="354"/>
      <c r="G105" s="354"/>
      <c r="H105" s="45" t="s">
        <v>67</v>
      </c>
      <c r="I105" s="11">
        <v>270</v>
      </c>
      <c r="J105" s="11">
        <v>270</v>
      </c>
      <c r="K105" s="11">
        <f>280-10</f>
        <v>270</v>
      </c>
      <c r="L105" s="12">
        <v>270</v>
      </c>
      <c r="M105" s="12">
        <v>270</v>
      </c>
      <c r="N105" s="11">
        <f t="shared" si="43"/>
        <v>100</v>
      </c>
      <c r="O105" s="11">
        <f t="shared" si="44"/>
        <v>100</v>
      </c>
      <c r="P105" s="11">
        <f t="shared" si="45"/>
        <v>100</v>
      </c>
      <c r="R105" s="33">
        <f t="shared" si="40"/>
        <v>-270</v>
      </c>
      <c r="S105" s="63">
        <f t="shared" si="41"/>
        <v>0</v>
      </c>
    </row>
    <row r="106" spans="3:19" ht="30">
      <c r="C106" s="351"/>
      <c r="D106" s="356"/>
      <c r="E106" s="354"/>
      <c r="F106" s="354"/>
      <c r="G106" s="354"/>
      <c r="H106" s="45" t="s">
        <v>22</v>
      </c>
      <c r="I106" s="11"/>
      <c r="J106" s="11"/>
      <c r="K106" s="11"/>
      <c r="L106" s="12"/>
      <c r="M106" s="11"/>
      <c r="N106" s="11"/>
      <c r="O106" s="11"/>
      <c r="P106" s="11"/>
      <c r="R106" s="33">
        <f t="shared" si="40"/>
        <v>0</v>
      </c>
      <c r="S106" s="63">
        <f t="shared" si="41"/>
        <v>0</v>
      </c>
    </row>
    <row r="107" spans="3:19">
      <c r="C107" s="351"/>
      <c r="D107" s="356"/>
      <c r="E107" s="354"/>
      <c r="F107" s="354"/>
      <c r="G107" s="354"/>
      <c r="H107" s="45" t="s">
        <v>33</v>
      </c>
      <c r="I107" s="11"/>
      <c r="J107" s="11"/>
      <c r="K107" s="11"/>
      <c r="L107" s="12"/>
      <c r="M107" s="11"/>
      <c r="N107" s="11"/>
      <c r="O107" s="11"/>
      <c r="P107" s="11"/>
      <c r="R107" s="33">
        <f t="shared" si="40"/>
        <v>0</v>
      </c>
      <c r="S107" s="63">
        <f t="shared" si="41"/>
        <v>0</v>
      </c>
    </row>
    <row r="108" spans="3:19" ht="30">
      <c r="C108" s="351"/>
      <c r="D108" s="356"/>
      <c r="E108" s="354"/>
      <c r="F108" s="354"/>
      <c r="G108" s="354"/>
      <c r="H108" s="45" t="s">
        <v>37</v>
      </c>
      <c r="I108" s="11"/>
      <c r="J108" s="11"/>
      <c r="K108" s="11"/>
      <c r="L108" s="12"/>
      <c r="M108" s="11"/>
      <c r="N108" s="11"/>
      <c r="O108" s="11"/>
      <c r="P108" s="11"/>
      <c r="R108" s="33">
        <f t="shared" si="40"/>
        <v>0</v>
      </c>
      <c r="S108" s="63">
        <f t="shared" si="41"/>
        <v>0</v>
      </c>
    </row>
    <row r="109" spans="3:19" s="17" customFormat="1" ht="15" customHeight="1">
      <c r="C109" s="351" t="s">
        <v>68</v>
      </c>
      <c r="D109" s="356" t="s">
        <v>69</v>
      </c>
      <c r="E109" s="354" t="s">
        <v>58</v>
      </c>
      <c r="F109" s="354">
        <v>2022</v>
      </c>
      <c r="G109" s="354">
        <v>2022</v>
      </c>
      <c r="H109" s="45" t="s">
        <v>20</v>
      </c>
      <c r="I109" s="11">
        <f>SUM(I110)</f>
        <v>300</v>
      </c>
      <c r="J109" s="11">
        <f t="shared" ref="J109:M109" si="52">SUM(J110)</f>
        <v>270</v>
      </c>
      <c r="K109" s="11">
        <f t="shared" si="52"/>
        <v>270</v>
      </c>
      <c r="L109" s="12">
        <f t="shared" si="52"/>
        <v>270</v>
      </c>
      <c r="M109" s="11">
        <f t="shared" si="52"/>
        <v>270</v>
      </c>
      <c r="N109" s="11">
        <f t="shared" si="43"/>
        <v>90</v>
      </c>
      <c r="O109" s="11">
        <f t="shared" si="44"/>
        <v>100</v>
      </c>
      <c r="P109" s="11">
        <f t="shared" si="45"/>
        <v>100</v>
      </c>
      <c r="R109" s="33">
        <f t="shared" si="40"/>
        <v>-270</v>
      </c>
      <c r="S109" s="63">
        <f t="shared" si="41"/>
        <v>0</v>
      </c>
    </row>
    <row r="110" spans="3:19" s="17" customFormat="1" ht="15" customHeight="1">
      <c r="C110" s="351"/>
      <c r="D110" s="356"/>
      <c r="E110" s="354"/>
      <c r="F110" s="354"/>
      <c r="G110" s="354"/>
      <c r="H110" s="45" t="s">
        <v>21</v>
      </c>
      <c r="I110" s="11">
        <v>300</v>
      </c>
      <c r="J110" s="11">
        <v>270</v>
      </c>
      <c r="K110" s="11">
        <f>280-10</f>
        <v>270</v>
      </c>
      <c r="L110" s="12">
        <v>270</v>
      </c>
      <c r="M110" s="12">
        <v>270</v>
      </c>
      <c r="N110" s="11">
        <f t="shared" si="43"/>
        <v>90</v>
      </c>
      <c r="O110" s="11">
        <f t="shared" si="44"/>
        <v>100</v>
      </c>
      <c r="P110" s="11">
        <f t="shared" si="45"/>
        <v>100</v>
      </c>
      <c r="R110" s="33">
        <f t="shared" si="40"/>
        <v>-270</v>
      </c>
      <c r="S110" s="63">
        <f t="shared" si="41"/>
        <v>0</v>
      </c>
    </row>
    <row r="111" spans="3:19" s="17" customFormat="1" ht="30">
      <c r="C111" s="351"/>
      <c r="D111" s="356"/>
      <c r="E111" s="354"/>
      <c r="F111" s="354"/>
      <c r="G111" s="354"/>
      <c r="H111" s="45" t="s">
        <v>22</v>
      </c>
      <c r="I111" s="11"/>
      <c r="J111" s="11"/>
      <c r="K111" s="11"/>
      <c r="L111" s="12"/>
      <c r="M111" s="11"/>
      <c r="N111" s="11"/>
      <c r="O111" s="11"/>
      <c r="P111" s="11"/>
      <c r="R111" s="33">
        <f t="shared" si="40"/>
        <v>0</v>
      </c>
      <c r="S111" s="63">
        <f t="shared" si="41"/>
        <v>0</v>
      </c>
    </row>
    <row r="112" spans="3:19" s="17" customFormat="1">
      <c r="C112" s="351"/>
      <c r="D112" s="356"/>
      <c r="E112" s="354"/>
      <c r="F112" s="354"/>
      <c r="G112" s="354"/>
      <c r="H112" s="45" t="s">
        <v>33</v>
      </c>
      <c r="I112" s="11"/>
      <c r="J112" s="11"/>
      <c r="K112" s="11"/>
      <c r="L112" s="12"/>
      <c r="M112" s="11"/>
      <c r="N112" s="11"/>
      <c r="O112" s="11"/>
      <c r="P112" s="11"/>
      <c r="R112" s="33">
        <f t="shared" si="40"/>
        <v>0</v>
      </c>
      <c r="S112" s="63">
        <f t="shared" si="41"/>
        <v>0</v>
      </c>
    </row>
    <row r="113" spans="3:19" s="17" customFormat="1" ht="30">
      <c r="C113" s="351"/>
      <c r="D113" s="356"/>
      <c r="E113" s="354"/>
      <c r="F113" s="354"/>
      <c r="G113" s="354"/>
      <c r="H113" s="45" t="s">
        <v>37</v>
      </c>
      <c r="I113" s="11"/>
      <c r="J113" s="11"/>
      <c r="K113" s="11"/>
      <c r="L113" s="12"/>
      <c r="M113" s="11"/>
      <c r="N113" s="11"/>
      <c r="O113" s="11"/>
      <c r="P113" s="11"/>
      <c r="R113" s="33">
        <f t="shared" si="40"/>
        <v>0</v>
      </c>
      <c r="S113" s="63">
        <f t="shared" si="41"/>
        <v>0</v>
      </c>
    </row>
    <row r="114" spans="3:19" s="17" customFormat="1" ht="15" customHeight="1">
      <c r="C114" s="351" t="s">
        <v>70</v>
      </c>
      <c r="D114" s="356" t="s">
        <v>71</v>
      </c>
      <c r="E114" s="354" t="s">
        <v>72</v>
      </c>
      <c r="F114" s="354">
        <v>2022</v>
      </c>
      <c r="G114" s="354">
        <v>2022</v>
      </c>
      <c r="H114" s="45" t="s">
        <v>20</v>
      </c>
      <c r="I114" s="11">
        <f>SUM(I115)</f>
        <v>270</v>
      </c>
      <c r="J114" s="11">
        <f t="shared" ref="J114:M114" si="53">SUM(J115)</f>
        <v>270</v>
      </c>
      <c r="K114" s="11">
        <f t="shared" si="53"/>
        <v>270</v>
      </c>
      <c r="L114" s="12">
        <f t="shared" si="53"/>
        <v>270</v>
      </c>
      <c r="M114" s="11">
        <f t="shared" si="53"/>
        <v>270</v>
      </c>
      <c r="N114" s="11">
        <f t="shared" si="43"/>
        <v>100</v>
      </c>
      <c r="O114" s="11">
        <f t="shared" si="44"/>
        <v>100</v>
      </c>
      <c r="P114" s="11">
        <f t="shared" si="45"/>
        <v>100</v>
      </c>
      <c r="R114" s="33">
        <f t="shared" si="40"/>
        <v>-270</v>
      </c>
      <c r="S114" s="63">
        <f t="shared" si="41"/>
        <v>0</v>
      </c>
    </row>
    <row r="115" spans="3:19" s="17" customFormat="1">
      <c r="C115" s="351"/>
      <c r="D115" s="356"/>
      <c r="E115" s="354"/>
      <c r="F115" s="354"/>
      <c r="G115" s="354"/>
      <c r="H115" s="45" t="s">
        <v>21</v>
      </c>
      <c r="I115" s="11">
        <v>270</v>
      </c>
      <c r="J115" s="11">
        <v>270</v>
      </c>
      <c r="K115" s="11">
        <v>270</v>
      </c>
      <c r="L115" s="11">
        <v>270</v>
      </c>
      <c r="M115" s="11">
        <v>270</v>
      </c>
      <c r="N115" s="11">
        <f t="shared" si="43"/>
        <v>100</v>
      </c>
      <c r="O115" s="11">
        <f t="shared" si="44"/>
        <v>100</v>
      </c>
      <c r="P115" s="11">
        <f t="shared" si="45"/>
        <v>100</v>
      </c>
      <c r="R115" s="33">
        <f t="shared" si="40"/>
        <v>-270</v>
      </c>
      <c r="S115" s="63">
        <f t="shared" si="41"/>
        <v>0</v>
      </c>
    </row>
    <row r="116" spans="3:19" s="17" customFormat="1" ht="30">
      <c r="C116" s="351"/>
      <c r="D116" s="356"/>
      <c r="E116" s="354"/>
      <c r="F116" s="354"/>
      <c r="G116" s="354"/>
      <c r="H116" s="45" t="s">
        <v>22</v>
      </c>
      <c r="I116" s="11"/>
      <c r="J116" s="11"/>
      <c r="K116" s="11"/>
      <c r="L116" s="12"/>
      <c r="M116" s="11"/>
      <c r="N116" s="11"/>
      <c r="O116" s="11"/>
      <c r="P116" s="11"/>
      <c r="R116" s="33">
        <f t="shared" si="40"/>
        <v>0</v>
      </c>
      <c r="S116" s="63">
        <f t="shared" si="41"/>
        <v>0</v>
      </c>
    </row>
    <row r="117" spans="3:19" s="17" customFormat="1">
      <c r="C117" s="351"/>
      <c r="D117" s="356"/>
      <c r="E117" s="354"/>
      <c r="F117" s="354"/>
      <c r="G117" s="354"/>
      <c r="H117" s="45" t="s">
        <v>33</v>
      </c>
      <c r="I117" s="11"/>
      <c r="J117" s="11"/>
      <c r="K117" s="11"/>
      <c r="L117" s="12"/>
      <c r="M117" s="11"/>
      <c r="N117" s="11"/>
      <c r="O117" s="11"/>
      <c r="P117" s="11"/>
      <c r="R117" s="33">
        <f t="shared" si="40"/>
        <v>0</v>
      </c>
      <c r="S117" s="63">
        <f t="shared" si="41"/>
        <v>0</v>
      </c>
    </row>
    <row r="118" spans="3:19" s="17" customFormat="1" ht="30">
      <c r="C118" s="351"/>
      <c r="D118" s="356"/>
      <c r="E118" s="354"/>
      <c r="F118" s="354"/>
      <c r="G118" s="354"/>
      <c r="H118" s="45" t="s">
        <v>37</v>
      </c>
      <c r="I118" s="11"/>
      <c r="J118" s="11"/>
      <c r="K118" s="11"/>
      <c r="L118" s="12"/>
      <c r="M118" s="11"/>
      <c r="N118" s="11"/>
      <c r="O118" s="11"/>
      <c r="P118" s="11"/>
      <c r="R118" s="33">
        <f t="shared" si="40"/>
        <v>0</v>
      </c>
      <c r="S118" s="63">
        <f t="shared" si="41"/>
        <v>0</v>
      </c>
    </row>
    <row r="119" spans="3:19" s="17" customFormat="1" ht="15" customHeight="1">
      <c r="C119" s="351" t="s">
        <v>73</v>
      </c>
      <c r="D119" s="356" t="s">
        <v>74</v>
      </c>
      <c r="E119" s="354" t="s">
        <v>72</v>
      </c>
      <c r="F119" s="354">
        <v>2022</v>
      </c>
      <c r="G119" s="354">
        <v>2022</v>
      </c>
      <c r="H119" s="45" t="s">
        <v>20</v>
      </c>
      <c r="I119" s="11">
        <f>SUM(I120)</f>
        <v>180</v>
      </c>
      <c r="J119" s="11">
        <f t="shared" ref="J119:M119" si="54">SUM(J120)</f>
        <v>180</v>
      </c>
      <c r="K119" s="11">
        <f t="shared" si="54"/>
        <v>180</v>
      </c>
      <c r="L119" s="12">
        <f t="shared" si="54"/>
        <v>180</v>
      </c>
      <c r="M119" s="11">
        <f t="shared" si="54"/>
        <v>180</v>
      </c>
      <c r="N119" s="11">
        <f t="shared" si="43"/>
        <v>100</v>
      </c>
      <c r="O119" s="11">
        <f t="shared" si="44"/>
        <v>100</v>
      </c>
      <c r="P119" s="11">
        <f t="shared" si="45"/>
        <v>100</v>
      </c>
      <c r="R119" s="33">
        <f t="shared" si="40"/>
        <v>-180</v>
      </c>
      <c r="S119" s="63">
        <f t="shared" si="41"/>
        <v>0</v>
      </c>
    </row>
    <row r="120" spans="3:19" s="17" customFormat="1" ht="15" customHeight="1">
      <c r="C120" s="351"/>
      <c r="D120" s="356"/>
      <c r="E120" s="354"/>
      <c r="F120" s="354"/>
      <c r="G120" s="354"/>
      <c r="H120" s="45" t="s">
        <v>21</v>
      </c>
      <c r="I120" s="11">
        <v>180</v>
      </c>
      <c r="J120" s="11">
        <v>180</v>
      </c>
      <c r="K120" s="11">
        <v>180</v>
      </c>
      <c r="L120" s="12">
        <v>180</v>
      </c>
      <c r="M120" s="12">
        <v>180</v>
      </c>
      <c r="N120" s="11">
        <f t="shared" si="43"/>
        <v>100</v>
      </c>
      <c r="O120" s="11">
        <f t="shared" si="44"/>
        <v>100</v>
      </c>
      <c r="P120" s="11">
        <f t="shared" si="45"/>
        <v>100</v>
      </c>
      <c r="R120" s="33">
        <f t="shared" si="40"/>
        <v>-180</v>
      </c>
      <c r="S120" s="63">
        <f t="shared" si="41"/>
        <v>0</v>
      </c>
    </row>
    <row r="121" spans="3:19" s="17" customFormat="1" ht="30">
      <c r="C121" s="351"/>
      <c r="D121" s="356"/>
      <c r="E121" s="354"/>
      <c r="F121" s="354"/>
      <c r="G121" s="354"/>
      <c r="H121" s="45" t="s">
        <v>22</v>
      </c>
      <c r="I121" s="11"/>
      <c r="J121" s="11"/>
      <c r="K121" s="11"/>
      <c r="L121" s="12"/>
      <c r="M121" s="11"/>
      <c r="N121" s="11"/>
      <c r="O121" s="11"/>
      <c r="P121" s="11"/>
      <c r="R121" s="33">
        <f t="shared" si="40"/>
        <v>0</v>
      </c>
      <c r="S121" s="63">
        <f t="shared" si="41"/>
        <v>0</v>
      </c>
    </row>
    <row r="122" spans="3:19" s="17" customFormat="1">
      <c r="C122" s="351"/>
      <c r="D122" s="356"/>
      <c r="E122" s="354"/>
      <c r="F122" s="354"/>
      <c r="G122" s="354"/>
      <c r="H122" s="45" t="s">
        <v>33</v>
      </c>
      <c r="I122" s="11"/>
      <c r="J122" s="11"/>
      <c r="K122" s="11"/>
      <c r="L122" s="12"/>
      <c r="M122" s="11"/>
      <c r="N122" s="11"/>
      <c r="O122" s="11"/>
      <c r="P122" s="11"/>
      <c r="R122" s="33">
        <f t="shared" si="40"/>
        <v>0</v>
      </c>
      <c r="S122" s="63">
        <f t="shared" si="41"/>
        <v>0</v>
      </c>
    </row>
    <row r="123" spans="3:19" s="17" customFormat="1" ht="30">
      <c r="C123" s="351"/>
      <c r="D123" s="356"/>
      <c r="E123" s="354"/>
      <c r="F123" s="354"/>
      <c r="G123" s="354"/>
      <c r="H123" s="45" t="s">
        <v>37</v>
      </c>
      <c r="I123" s="11"/>
      <c r="J123" s="11"/>
      <c r="K123" s="11"/>
      <c r="L123" s="12"/>
      <c r="M123" s="11"/>
      <c r="N123" s="11"/>
      <c r="O123" s="11"/>
      <c r="P123" s="11"/>
      <c r="R123" s="33">
        <f t="shared" si="40"/>
        <v>0</v>
      </c>
      <c r="S123" s="63">
        <f t="shared" si="41"/>
        <v>0</v>
      </c>
    </row>
    <row r="124" spans="3:19" s="17" customFormat="1" ht="15" hidden="1" customHeight="1">
      <c r="C124" s="351" t="s">
        <v>75</v>
      </c>
      <c r="D124" s="356" t="s">
        <v>76</v>
      </c>
      <c r="E124" s="354" t="s">
        <v>72</v>
      </c>
      <c r="F124" s="354">
        <v>2023</v>
      </c>
      <c r="G124" s="354">
        <v>2024</v>
      </c>
      <c r="H124" s="45" t="s">
        <v>20</v>
      </c>
      <c r="I124" s="11">
        <f>SUM(I125)</f>
        <v>0</v>
      </c>
      <c r="J124" s="11"/>
      <c r="K124" s="11"/>
      <c r="L124" s="12"/>
      <c r="M124" s="11"/>
      <c r="N124" s="11" t="e">
        <f t="shared" si="43"/>
        <v>#DIV/0!</v>
      </c>
      <c r="O124" s="11" t="e">
        <f t="shared" si="44"/>
        <v>#DIV/0!</v>
      </c>
      <c r="P124" s="11" t="e">
        <f t="shared" si="45"/>
        <v>#DIV/0!</v>
      </c>
      <c r="R124" s="33">
        <f t="shared" si="40"/>
        <v>0</v>
      </c>
      <c r="S124" s="63">
        <f t="shared" si="41"/>
        <v>0</v>
      </c>
    </row>
    <row r="125" spans="3:19" s="17" customFormat="1" ht="15" hidden="1" customHeight="1">
      <c r="C125" s="351"/>
      <c r="D125" s="356"/>
      <c r="E125" s="354"/>
      <c r="F125" s="354"/>
      <c r="G125" s="354"/>
      <c r="H125" s="45" t="s">
        <v>21</v>
      </c>
      <c r="I125" s="11"/>
      <c r="J125" s="11"/>
      <c r="K125" s="11"/>
      <c r="L125" s="12"/>
      <c r="M125" s="11"/>
      <c r="N125" s="11" t="e">
        <f t="shared" si="43"/>
        <v>#DIV/0!</v>
      </c>
      <c r="O125" s="11" t="e">
        <f t="shared" si="44"/>
        <v>#DIV/0!</v>
      </c>
      <c r="P125" s="11" t="e">
        <f t="shared" si="45"/>
        <v>#DIV/0!</v>
      </c>
      <c r="R125" s="33">
        <f t="shared" si="40"/>
        <v>0</v>
      </c>
      <c r="S125" s="63">
        <f t="shared" si="41"/>
        <v>0</v>
      </c>
    </row>
    <row r="126" spans="3:19" s="17" customFormat="1" ht="30" hidden="1" customHeight="1">
      <c r="C126" s="351"/>
      <c r="D126" s="356"/>
      <c r="E126" s="354"/>
      <c r="F126" s="354"/>
      <c r="G126" s="354"/>
      <c r="H126" s="45" t="s">
        <v>22</v>
      </c>
      <c r="I126" s="11">
        <v>0</v>
      </c>
      <c r="J126" s="11"/>
      <c r="K126" s="11"/>
      <c r="L126" s="12"/>
      <c r="M126" s="11"/>
      <c r="N126" s="11" t="e">
        <f t="shared" si="43"/>
        <v>#DIV/0!</v>
      </c>
      <c r="O126" s="11" t="e">
        <f t="shared" si="44"/>
        <v>#DIV/0!</v>
      </c>
      <c r="P126" s="11" t="e">
        <f t="shared" si="45"/>
        <v>#DIV/0!</v>
      </c>
      <c r="R126" s="33">
        <f t="shared" si="40"/>
        <v>0</v>
      </c>
      <c r="S126" s="63">
        <f t="shared" si="41"/>
        <v>0</v>
      </c>
    </row>
    <row r="127" spans="3:19" s="17" customFormat="1" ht="30" hidden="1" customHeight="1">
      <c r="C127" s="351"/>
      <c r="D127" s="356"/>
      <c r="E127" s="354"/>
      <c r="F127" s="354"/>
      <c r="G127" s="354"/>
      <c r="H127" s="45" t="s">
        <v>33</v>
      </c>
      <c r="I127" s="11">
        <v>0</v>
      </c>
      <c r="J127" s="11"/>
      <c r="K127" s="11"/>
      <c r="L127" s="12"/>
      <c r="M127" s="11"/>
      <c r="N127" s="11" t="e">
        <f t="shared" si="43"/>
        <v>#DIV/0!</v>
      </c>
      <c r="O127" s="11" t="e">
        <f t="shared" si="44"/>
        <v>#DIV/0!</v>
      </c>
      <c r="P127" s="11" t="e">
        <f t="shared" si="45"/>
        <v>#DIV/0!</v>
      </c>
      <c r="R127" s="33">
        <f t="shared" si="40"/>
        <v>0</v>
      </c>
      <c r="S127" s="63">
        <f t="shared" si="41"/>
        <v>0</v>
      </c>
    </row>
    <row r="128" spans="3:19" s="17" customFormat="1" ht="30" hidden="1" customHeight="1">
      <c r="C128" s="351"/>
      <c r="D128" s="356"/>
      <c r="E128" s="354"/>
      <c r="F128" s="354"/>
      <c r="G128" s="354"/>
      <c r="H128" s="45" t="s">
        <v>37</v>
      </c>
      <c r="I128" s="11">
        <v>0</v>
      </c>
      <c r="J128" s="11"/>
      <c r="K128" s="11"/>
      <c r="L128" s="12"/>
      <c r="M128" s="11"/>
      <c r="N128" s="11" t="e">
        <f t="shared" si="43"/>
        <v>#DIV/0!</v>
      </c>
      <c r="O128" s="11" t="e">
        <f t="shared" si="44"/>
        <v>#DIV/0!</v>
      </c>
      <c r="P128" s="11" t="e">
        <f t="shared" si="45"/>
        <v>#DIV/0!</v>
      </c>
      <c r="R128" s="33">
        <f t="shared" si="40"/>
        <v>0</v>
      </c>
      <c r="S128" s="63">
        <f t="shared" si="41"/>
        <v>0</v>
      </c>
    </row>
    <row r="129" spans="3:19" s="17" customFormat="1" ht="15" hidden="1" customHeight="1">
      <c r="C129" s="351" t="s">
        <v>77</v>
      </c>
      <c r="D129" s="356" t="s">
        <v>78</v>
      </c>
      <c r="E129" s="354" t="s">
        <v>72</v>
      </c>
      <c r="F129" s="354">
        <v>2023</v>
      </c>
      <c r="G129" s="354">
        <v>2024</v>
      </c>
      <c r="H129" s="45" t="s">
        <v>20</v>
      </c>
      <c r="I129" s="11">
        <v>0</v>
      </c>
      <c r="J129" s="11"/>
      <c r="K129" s="11"/>
      <c r="L129" s="12"/>
      <c r="M129" s="11"/>
      <c r="N129" s="11" t="e">
        <f t="shared" si="43"/>
        <v>#DIV/0!</v>
      </c>
      <c r="O129" s="11" t="e">
        <f t="shared" si="44"/>
        <v>#DIV/0!</v>
      </c>
      <c r="P129" s="11" t="e">
        <f t="shared" si="45"/>
        <v>#DIV/0!</v>
      </c>
      <c r="R129" s="33">
        <f t="shared" si="40"/>
        <v>0</v>
      </c>
      <c r="S129" s="63">
        <f t="shared" si="41"/>
        <v>0</v>
      </c>
    </row>
    <row r="130" spans="3:19" s="17" customFormat="1" ht="15" hidden="1" customHeight="1">
      <c r="C130" s="351"/>
      <c r="D130" s="356"/>
      <c r="E130" s="354"/>
      <c r="F130" s="354"/>
      <c r="G130" s="354"/>
      <c r="H130" s="45" t="s">
        <v>21</v>
      </c>
      <c r="I130" s="11">
        <v>0</v>
      </c>
      <c r="J130" s="11"/>
      <c r="K130" s="11"/>
      <c r="L130" s="12"/>
      <c r="M130" s="11"/>
      <c r="N130" s="11" t="e">
        <f t="shared" si="43"/>
        <v>#DIV/0!</v>
      </c>
      <c r="O130" s="11" t="e">
        <f t="shared" si="44"/>
        <v>#DIV/0!</v>
      </c>
      <c r="P130" s="11" t="e">
        <f t="shared" si="45"/>
        <v>#DIV/0!</v>
      </c>
      <c r="R130" s="33">
        <f t="shared" si="40"/>
        <v>0</v>
      </c>
      <c r="S130" s="63">
        <f t="shared" si="41"/>
        <v>0</v>
      </c>
    </row>
    <row r="131" spans="3:19" s="17" customFormat="1" ht="30" hidden="1" customHeight="1">
      <c r="C131" s="351"/>
      <c r="D131" s="356"/>
      <c r="E131" s="354"/>
      <c r="F131" s="354"/>
      <c r="G131" s="354"/>
      <c r="H131" s="45" t="s">
        <v>22</v>
      </c>
      <c r="I131" s="11">
        <v>0</v>
      </c>
      <c r="J131" s="11"/>
      <c r="K131" s="11"/>
      <c r="L131" s="12"/>
      <c r="M131" s="11"/>
      <c r="N131" s="11" t="e">
        <f t="shared" si="43"/>
        <v>#DIV/0!</v>
      </c>
      <c r="O131" s="11" t="e">
        <f t="shared" si="44"/>
        <v>#DIV/0!</v>
      </c>
      <c r="P131" s="11" t="e">
        <f t="shared" si="45"/>
        <v>#DIV/0!</v>
      </c>
      <c r="R131" s="33">
        <f t="shared" si="40"/>
        <v>0</v>
      </c>
      <c r="S131" s="63">
        <f t="shared" si="41"/>
        <v>0</v>
      </c>
    </row>
    <row r="132" spans="3:19" s="17" customFormat="1" ht="30" hidden="1" customHeight="1">
      <c r="C132" s="351"/>
      <c r="D132" s="356"/>
      <c r="E132" s="354"/>
      <c r="F132" s="354"/>
      <c r="G132" s="354"/>
      <c r="H132" s="45" t="s">
        <v>33</v>
      </c>
      <c r="I132" s="11">
        <v>0</v>
      </c>
      <c r="J132" s="11"/>
      <c r="K132" s="11"/>
      <c r="L132" s="12"/>
      <c r="M132" s="11"/>
      <c r="N132" s="11" t="e">
        <f t="shared" si="43"/>
        <v>#DIV/0!</v>
      </c>
      <c r="O132" s="11" t="e">
        <f t="shared" si="44"/>
        <v>#DIV/0!</v>
      </c>
      <c r="P132" s="11" t="e">
        <f t="shared" si="45"/>
        <v>#DIV/0!</v>
      </c>
      <c r="R132" s="33">
        <f t="shared" si="40"/>
        <v>0</v>
      </c>
      <c r="S132" s="63">
        <f t="shared" si="41"/>
        <v>0</v>
      </c>
    </row>
    <row r="133" spans="3:19" s="17" customFormat="1" ht="30" hidden="1" customHeight="1">
      <c r="C133" s="351"/>
      <c r="D133" s="356"/>
      <c r="E133" s="354"/>
      <c r="F133" s="354"/>
      <c r="G133" s="354"/>
      <c r="H133" s="45" t="s">
        <v>37</v>
      </c>
      <c r="I133" s="11">
        <v>0</v>
      </c>
      <c r="J133" s="11"/>
      <c r="K133" s="11"/>
      <c r="L133" s="12"/>
      <c r="M133" s="11"/>
      <c r="N133" s="11" t="e">
        <f t="shared" si="43"/>
        <v>#DIV/0!</v>
      </c>
      <c r="O133" s="11" t="e">
        <f t="shared" si="44"/>
        <v>#DIV/0!</v>
      </c>
      <c r="P133" s="11" t="e">
        <f t="shared" si="45"/>
        <v>#DIV/0!</v>
      </c>
      <c r="R133" s="33">
        <f t="shared" si="40"/>
        <v>0</v>
      </c>
      <c r="S133" s="63">
        <f t="shared" si="41"/>
        <v>0</v>
      </c>
    </row>
    <row r="134" spans="3:19" s="17" customFormat="1" ht="15" hidden="1" customHeight="1">
      <c r="C134" s="351" t="s">
        <v>79</v>
      </c>
      <c r="D134" s="356" t="s">
        <v>80</v>
      </c>
      <c r="E134" s="354" t="s">
        <v>72</v>
      </c>
      <c r="F134" s="354">
        <v>2023</v>
      </c>
      <c r="G134" s="354">
        <v>2024</v>
      </c>
      <c r="H134" s="45" t="s">
        <v>20</v>
      </c>
      <c r="I134" s="11">
        <f>I135+I136+I137+I138</f>
        <v>0</v>
      </c>
      <c r="J134" s="11"/>
      <c r="K134" s="11"/>
      <c r="L134" s="12"/>
      <c r="M134" s="11"/>
      <c r="N134" s="11" t="e">
        <f t="shared" si="43"/>
        <v>#DIV/0!</v>
      </c>
      <c r="O134" s="11" t="e">
        <f t="shared" si="44"/>
        <v>#DIV/0!</v>
      </c>
      <c r="P134" s="11" t="e">
        <f t="shared" si="45"/>
        <v>#DIV/0!</v>
      </c>
      <c r="R134" s="33">
        <f t="shared" si="40"/>
        <v>0</v>
      </c>
      <c r="S134" s="63">
        <f t="shared" si="41"/>
        <v>0</v>
      </c>
    </row>
    <row r="135" spans="3:19" s="17" customFormat="1" ht="15" hidden="1" customHeight="1">
      <c r="C135" s="351"/>
      <c r="D135" s="356"/>
      <c r="E135" s="354"/>
      <c r="F135" s="354"/>
      <c r="G135" s="354"/>
      <c r="H135" s="45" t="s">
        <v>21</v>
      </c>
      <c r="I135" s="11">
        <v>0</v>
      </c>
      <c r="J135" s="11"/>
      <c r="K135" s="11"/>
      <c r="L135" s="12"/>
      <c r="M135" s="11"/>
      <c r="N135" s="11" t="e">
        <f t="shared" si="43"/>
        <v>#DIV/0!</v>
      </c>
      <c r="O135" s="11" t="e">
        <f t="shared" si="44"/>
        <v>#DIV/0!</v>
      </c>
      <c r="P135" s="11" t="e">
        <f t="shared" si="45"/>
        <v>#DIV/0!</v>
      </c>
      <c r="R135" s="33">
        <f t="shared" si="40"/>
        <v>0</v>
      </c>
      <c r="S135" s="63">
        <f t="shared" si="41"/>
        <v>0</v>
      </c>
    </row>
    <row r="136" spans="3:19" s="17" customFormat="1" ht="30" hidden="1" customHeight="1">
      <c r="C136" s="351"/>
      <c r="D136" s="356"/>
      <c r="E136" s="354"/>
      <c r="F136" s="354"/>
      <c r="G136" s="354"/>
      <c r="H136" s="45" t="s">
        <v>22</v>
      </c>
      <c r="I136" s="11">
        <v>0</v>
      </c>
      <c r="J136" s="11"/>
      <c r="K136" s="11"/>
      <c r="L136" s="12"/>
      <c r="M136" s="11"/>
      <c r="N136" s="11" t="e">
        <f t="shared" si="43"/>
        <v>#DIV/0!</v>
      </c>
      <c r="O136" s="11" t="e">
        <f t="shared" si="44"/>
        <v>#DIV/0!</v>
      </c>
      <c r="P136" s="11" t="e">
        <f t="shared" si="45"/>
        <v>#DIV/0!</v>
      </c>
      <c r="R136" s="33">
        <f t="shared" si="40"/>
        <v>0</v>
      </c>
      <c r="S136" s="63">
        <f t="shared" si="41"/>
        <v>0</v>
      </c>
    </row>
    <row r="137" spans="3:19" s="17" customFormat="1" ht="30" hidden="1" customHeight="1">
      <c r="C137" s="351"/>
      <c r="D137" s="356"/>
      <c r="E137" s="354"/>
      <c r="F137" s="354"/>
      <c r="G137" s="354"/>
      <c r="H137" s="45" t="s">
        <v>33</v>
      </c>
      <c r="I137" s="11">
        <v>0</v>
      </c>
      <c r="J137" s="11"/>
      <c r="K137" s="11"/>
      <c r="L137" s="12"/>
      <c r="M137" s="11"/>
      <c r="N137" s="11" t="e">
        <f t="shared" si="43"/>
        <v>#DIV/0!</v>
      </c>
      <c r="O137" s="11" t="e">
        <f t="shared" si="44"/>
        <v>#DIV/0!</v>
      </c>
      <c r="P137" s="11" t="e">
        <f t="shared" si="45"/>
        <v>#DIV/0!</v>
      </c>
      <c r="R137" s="33">
        <f t="shared" si="40"/>
        <v>0</v>
      </c>
      <c r="S137" s="63">
        <f t="shared" si="41"/>
        <v>0</v>
      </c>
    </row>
    <row r="138" spans="3:19" s="17" customFormat="1" ht="30" hidden="1" customHeight="1">
      <c r="C138" s="351"/>
      <c r="D138" s="356"/>
      <c r="E138" s="354"/>
      <c r="F138" s="354"/>
      <c r="G138" s="354"/>
      <c r="H138" s="45" t="s">
        <v>37</v>
      </c>
      <c r="I138" s="11">
        <v>0</v>
      </c>
      <c r="J138" s="11"/>
      <c r="K138" s="11"/>
      <c r="L138" s="12"/>
      <c r="M138" s="11"/>
      <c r="N138" s="11" t="e">
        <f t="shared" si="43"/>
        <v>#DIV/0!</v>
      </c>
      <c r="O138" s="11" t="e">
        <f t="shared" si="44"/>
        <v>#DIV/0!</v>
      </c>
      <c r="P138" s="11" t="e">
        <f t="shared" si="45"/>
        <v>#DIV/0!</v>
      </c>
      <c r="R138" s="33">
        <f t="shared" si="40"/>
        <v>0</v>
      </c>
      <c r="S138" s="63">
        <f t="shared" si="41"/>
        <v>0</v>
      </c>
    </row>
    <row r="139" spans="3:19" s="17" customFormat="1" ht="15" hidden="1" customHeight="1">
      <c r="C139" s="351" t="s">
        <v>81</v>
      </c>
      <c r="D139" s="356" t="s">
        <v>82</v>
      </c>
      <c r="E139" s="354" t="s">
        <v>72</v>
      </c>
      <c r="F139" s="354">
        <v>2023</v>
      </c>
      <c r="G139" s="354">
        <v>2023</v>
      </c>
      <c r="H139" s="45" t="s">
        <v>20</v>
      </c>
      <c r="I139" s="11">
        <f>I140+I141+I142+I143</f>
        <v>0</v>
      </c>
      <c r="J139" s="11"/>
      <c r="K139" s="11"/>
      <c r="L139" s="12"/>
      <c r="M139" s="11"/>
      <c r="N139" s="11" t="e">
        <f t="shared" si="43"/>
        <v>#DIV/0!</v>
      </c>
      <c r="O139" s="11" t="e">
        <f t="shared" si="44"/>
        <v>#DIV/0!</v>
      </c>
      <c r="P139" s="11" t="e">
        <f t="shared" si="45"/>
        <v>#DIV/0!</v>
      </c>
      <c r="R139" s="33">
        <f t="shared" si="40"/>
        <v>0</v>
      </c>
      <c r="S139" s="63">
        <f t="shared" si="41"/>
        <v>0</v>
      </c>
    </row>
    <row r="140" spans="3:19" s="17" customFormat="1" ht="15" hidden="1" customHeight="1">
      <c r="C140" s="351"/>
      <c r="D140" s="356"/>
      <c r="E140" s="354"/>
      <c r="F140" s="354"/>
      <c r="G140" s="354"/>
      <c r="H140" s="45" t="s">
        <v>21</v>
      </c>
      <c r="I140" s="11">
        <v>0</v>
      </c>
      <c r="J140" s="11"/>
      <c r="K140" s="11"/>
      <c r="L140" s="12"/>
      <c r="M140" s="11"/>
      <c r="N140" s="11" t="e">
        <f t="shared" ref="N140:N203" si="55">M140/I140*100</f>
        <v>#DIV/0!</v>
      </c>
      <c r="O140" s="11" t="e">
        <f t="shared" ref="O140:O203" si="56">M140/J140*100</f>
        <v>#DIV/0!</v>
      </c>
      <c r="P140" s="11" t="e">
        <f t="shared" ref="P140:P203" si="57">L140/K140*100</f>
        <v>#DIV/0!</v>
      </c>
      <c r="R140" s="33">
        <f t="shared" ref="R140:R203" si="58">Q140-L140</f>
        <v>0</v>
      </c>
      <c r="S140" s="63">
        <f t="shared" ref="S140:S203" si="59">L140-M140</f>
        <v>0</v>
      </c>
    </row>
    <row r="141" spans="3:19" s="17" customFormat="1" ht="30" hidden="1" customHeight="1">
      <c r="C141" s="351"/>
      <c r="D141" s="356"/>
      <c r="E141" s="354"/>
      <c r="F141" s="354"/>
      <c r="G141" s="354"/>
      <c r="H141" s="45" t="s">
        <v>22</v>
      </c>
      <c r="I141" s="11">
        <v>0</v>
      </c>
      <c r="J141" s="11"/>
      <c r="K141" s="11"/>
      <c r="L141" s="12"/>
      <c r="M141" s="11"/>
      <c r="N141" s="11" t="e">
        <f t="shared" si="55"/>
        <v>#DIV/0!</v>
      </c>
      <c r="O141" s="11" t="e">
        <f t="shared" si="56"/>
        <v>#DIV/0!</v>
      </c>
      <c r="P141" s="11" t="e">
        <f t="shared" si="57"/>
        <v>#DIV/0!</v>
      </c>
      <c r="R141" s="33">
        <f t="shared" si="58"/>
        <v>0</v>
      </c>
      <c r="S141" s="63">
        <f t="shared" si="59"/>
        <v>0</v>
      </c>
    </row>
    <row r="142" spans="3:19" s="17" customFormat="1" ht="30" hidden="1" customHeight="1">
      <c r="C142" s="351"/>
      <c r="D142" s="356"/>
      <c r="E142" s="354"/>
      <c r="F142" s="354"/>
      <c r="G142" s="354"/>
      <c r="H142" s="45" t="s">
        <v>33</v>
      </c>
      <c r="I142" s="11">
        <v>0</v>
      </c>
      <c r="J142" s="11"/>
      <c r="K142" s="11"/>
      <c r="L142" s="12"/>
      <c r="M142" s="11"/>
      <c r="N142" s="11" t="e">
        <f t="shared" si="55"/>
        <v>#DIV/0!</v>
      </c>
      <c r="O142" s="11" t="e">
        <f t="shared" si="56"/>
        <v>#DIV/0!</v>
      </c>
      <c r="P142" s="11" t="e">
        <f t="shared" si="57"/>
        <v>#DIV/0!</v>
      </c>
      <c r="R142" s="33">
        <f t="shared" si="58"/>
        <v>0</v>
      </c>
      <c r="S142" s="63">
        <f t="shared" si="59"/>
        <v>0</v>
      </c>
    </row>
    <row r="143" spans="3:19" s="17" customFormat="1" ht="30" hidden="1" customHeight="1">
      <c r="C143" s="351"/>
      <c r="D143" s="356"/>
      <c r="E143" s="354"/>
      <c r="F143" s="354"/>
      <c r="G143" s="354"/>
      <c r="H143" s="45" t="s">
        <v>37</v>
      </c>
      <c r="I143" s="11">
        <v>0</v>
      </c>
      <c r="J143" s="11"/>
      <c r="K143" s="11"/>
      <c r="L143" s="12"/>
      <c r="M143" s="11"/>
      <c r="N143" s="11" t="e">
        <f t="shared" si="55"/>
        <v>#DIV/0!</v>
      </c>
      <c r="O143" s="11" t="e">
        <f t="shared" si="56"/>
        <v>#DIV/0!</v>
      </c>
      <c r="P143" s="11" t="e">
        <f t="shared" si="57"/>
        <v>#DIV/0!</v>
      </c>
      <c r="R143" s="33">
        <f t="shared" si="58"/>
        <v>0</v>
      </c>
      <c r="S143" s="63">
        <f t="shared" si="59"/>
        <v>0</v>
      </c>
    </row>
    <row r="144" spans="3:19" s="17" customFormat="1" ht="15" hidden="1" customHeight="1">
      <c r="C144" s="351" t="s">
        <v>83</v>
      </c>
      <c r="D144" s="356" t="s">
        <v>84</v>
      </c>
      <c r="E144" s="354" t="s">
        <v>72</v>
      </c>
      <c r="F144" s="354">
        <v>2024</v>
      </c>
      <c r="G144" s="354">
        <v>2024</v>
      </c>
      <c r="H144" s="45" t="s">
        <v>20</v>
      </c>
      <c r="I144" s="11">
        <f>I145+I146+I147+I148</f>
        <v>0</v>
      </c>
      <c r="J144" s="11"/>
      <c r="K144" s="11"/>
      <c r="L144" s="12"/>
      <c r="M144" s="11"/>
      <c r="N144" s="11" t="e">
        <f t="shared" si="55"/>
        <v>#DIV/0!</v>
      </c>
      <c r="O144" s="11" t="e">
        <f t="shared" si="56"/>
        <v>#DIV/0!</v>
      </c>
      <c r="P144" s="11" t="e">
        <f t="shared" si="57"/>
        <v>#DIV/0!</v>
      </c>
      <c r="R144" s="33">
        <f t="shared" si="58"/>
        <v>0</v>
      </c>
      <c r="S144" s="63">
        <f t="shared" si="59"/>
        <v>0</v>
      </c>
    </row>
    <row r="145" spans="3:19" s="17" customFormat="1" ht="15" hidden="1" customHeight="1">
      <c r="C145" s="351"/>
      <c r="D145" s="356"/>
      <c r="E145" s="354"/>
      <c r="F145" s="354"/>
      <c r="G145" s="354"/>
      <c r="H145" s="45" t="s">
        <v>21</v>
      </c>
      <c r="I145" s="11">
        <v>0</v>
      </c>
      <c r="J145" s="11"/>
      <c r="K145" s="11"/>
      <c r="L145" s="12"/>
      <c r="M145" s="11"/>
      <c r="N145" s="11" t="e">
        <f t="shared" si="55"/>
        <v>#DIV/0!</v>
      </c>
      <c r="O145" s="11" t="e">
        <f t="shared" si="56"/>
        <v>#DIV/0!</v>
      </c>
      <c r="P145" s="11" t="e">
        <f t="shared" si="57"/>
        <v>#DIV/0!</v>
      </c>
      <c r="R145" s="33">
        <f t="shared" si="58"/>
        <v>0</v>
      </c>
      <c r="S145" s="63">
        <f t="shared" si="59"/>
        <v>0</v>
      </c>
    </row>
    <row r="146" spans="3:19" s="17" customFormat="1" ht="30" hidden="1" customHeight="1">
      <c r="C146" s="351"/>
      <c r="D146" s="356"/>
      <c r="E146" s="354"/>
      <c r="F146" s="354"/>
      <c r="G146" s="354"/>
      <c r="H146" s="45" t="s">
        <v>22</v>
      </c>
      <c r="I146" s="11">
        <v>0</v>
      </c>
      <c r="J146" s="11"/>
      <c r="K146" s="11"/>
      <c r="L146" s="12"/>
      <c r="M146" s="11"/>
      <c r="N146" s="11" t="e">
        <f t="shared" si="55"/>
        <v>#DIV/0!</v>
      </c>
      <c r="O146" s="11" t="e">
        <f t="shared" si="56"/>
        <v>#DIV/0!</v>
      </c>
      <c r="P146" s="11" t="e">
        <f t="shared" si="57"/>
        <v>#DIV/0!</v>
      </c>
      <c r="R146" s="33">
        <f t="shared" si="58"/>
        <v>0</v>
      </c>
      <c r="S146" s="63">
        <f t="shared" si="59"/>
        <v>0</v>
      </c>
    </row>
    <row r="147" spans="3:19" s="17" customFormat="1" ht="30" hidden="1" customHeight="1">
      <c r="C147" s="351"/>
      <c r="D147" s="356"/>
      <c r="E147" s="354"/>
      <c r="F147" s="354"/>
      <c r="G147" s="354"/>
      <c r="H147" s="45" t="s">
        <v>33</v>
      </c>
      <c r="I147" s="11">
        <v>0</v>
      </c>
      <c r="J147" s="11"/>
      <c r="K147" s="11"/>
      <c r="L147" s="12"/>
      <c r="M147" s="11"/>
      <c r="N147" s="11" t="e">
        <f t="shared" si="55"/>
        <v>#DIV/0!</v>
      </c>
      <c r="O147" s="11" t="e">
        <f t="shared" si="56"/>
        <v>#DIV/0!</v>
      </c>
      <c r="P147" s="11" t="e">
        <f t="shared" si="57"/>
        <v>#DIV/0!</v>
      </c>
      <c r="R147" s="33">
        <f t="shared" si="58"/>
        <v>0</v>
      </c>
      <c r="S147" s="63">
        <f t="shared" si="59"/>
        <v>0</v>
      </c>
    </row>
    <row r="148" spans="3:19" s="17" customFormat="1" ht="30" hidden="1" customHeight="1">
      <c r="C148" s="351"/>
      <c r="D148" s="356"/>
      <c r="E148" s="354"/>
      <c r="F148" s="354"/>
      <c r="G148" s="354"/>
      <c r="H148" s="45" t="s">
        <v>37</v>
      </c>
      <c r="I148" s="11">
        <v>0</v>
      </c>
      <c r="J148" s="11"/>
      <c r="K148" s="11"/>
      <c r="L148" s="12"/>
      <c r="M148" s="11"/>
      <c r="N148" s="11" t="e">
        <f t="shared" si="55"/>
        <v>#DIV/0!</v>
      </c>
      <c r="O148" s="11" t="e">
        <f t="shared" si="56"/>
        <v>#DIV/0!</v>
      </c>
      <c r="P148" s="11" t="e">
        <f t="shared" si="57"/>
        <v>#DIV/0!</v>
      </c>
      <c r="R148" s="33">
        <f t="shared" si="58"/>
        <v>0</v>
      </c>
      <c r="S148" s="63">
        <f t="shared" si="59"/>
        <v>0</v>
      </c>
    </row>
    <row r="149" spans="3:19" s="17" customFormat="1" ht="15" customHeight="1">
      <c r="C149" s="351" t="s">
        <v>85</v>
      </c>
      <c r="D149" s="356" t="s">
        <v>86</v>
      </c>
      <c r="E149" s="354" t="s">
        <v>87</v>
      </c>
      <c r="F149" s="354">
        <v>2022</v>
      </c>
      <c r="G149" s="354">
        <v>2024</v>
      </c>
      <c r="H149" s="45" t="s">
        <v>20</v>
      </c>
      <c r="I149" s="11">
        <f>I150+I151+I152+I153</f>
        <v>405</v>
      </c>
      <c r="J149" s="11">
        <f t="shared" ref="J149:M149" si="60">J150+J151+J152+J153</f>
        <v>405</v>
      </c>
      <c r="K149" s="11">
        <f t="shared" si="60"/>
        <v>405</v>
      </c>
      <c r="L149" s="12">
        <f t="shared" si="60"/>
        <v>405</v>
      </c>
      <c r="M149" s="11">
        <f t="shared" si="60"/>
        <v>405</v>
      </c>
      <c r="N149" s="11">
        <f t="shared" si="55"/>
        <v>100</v>
      </c>
      <c r="O149" s="11">
        <f t="shared" si="56"/>
        <v>100</v>
      </c>
      <c r="P149" s="11">
        <f t="shared" si="57"/>
        <v>100</v>
      </c>
      <c r="R149" s="33">
        <f t="shared" si="58"/>
        <v>-405</v>
      </c>
      <c r="S149" s="63">
        <f t="shared" si="59"/>
        <v>0</v>
      </c>
    </row>
    <row r="150" spans="3:19" s="17" customFormat="1" ht="15" customHeight="1">
      <c r="C150" s="351"/>
      <c r="D150" s="356"/>
      <c r="E150" s="354"/>
      <c r="F150" s="354"/>
      <c r="G150" s="354"/>
      <c r="H150" s="45" t="s">
        <v>21</v>
      </c>
      <c r="I150" s="11">
        <v>405</v>
      </c>
      <c r="J150" s="11">
        <v>405</v>
      </c>
      <c r="K150" s="11">
        <v>405</v>
      </c>
      <c r="L150" s="11">
        <v>405</v>
      </c>
      <c r="M150" s="11">
        <v>405</v>
      </c>
      <c r="N150" s="11">
        <f t="shared" si="55"/>
        <v>100</v>
      </c>
      <c r="O150" s="11">
        <f t="shared" si="56"/>
        <v>100</v>
      </c>
      <c r="P150" s="11">
        <f t="shared" si="57"/>
        <v>100</v>
      </c>
      <c r="R150" s="33">
        <f t="shared" si="58"/>
        <v>-405</v>
      </c>
      <c r="S150" s="63">
        <f t="shared" si="59"/>
        <v>0</v>
      </c>
    </row>
    <row r="151" spans="3:19" s="17" customFormat="1" ht="30">
      <c r="C151" s="351"/>
      <c r="D151" s="356"/>
      <c r="E151" s="354"/>
      <c r="F151" s="354"/>
      <c r="G151" s="354"/>
      <c r="H151" s="45" t="s">
        <v>22</v>
      </c>
      <c r="I151" s="11"/>
      <c r="J151" s="11"/>
      <c r="K151" s="11"/>
      <c r="L151" s="12"/>
      <c r="M151" s="11"/>
      <c r="N151" s="11"/>
      <c r="O151" s="11"/>
      <c r="P151" s="11"/>
      <c r="R151" s="33">
        <f t="shared" si="58"/>
        <v>0</v>
      </c>
      <c r="S151" s="63">
        <f t="shared" si="59"/>
        <v>0</v>
      </c>
    </row>
    <row r="152" spans="3:19" s="17" customFormat="1">
      <c r="C152" s="351"/>
      <c r="D152" s="356"/>
      <c r="E152" s="354"/>
      <c r="F152" s="354"/>
      <c r="G152" s="354"/>
      <c r="H152" s="45" t="s">
        <v>33</v>
      </c>
      <c r="I152" s="11"/>
      <c r="J152" s="11"/>
      <c r="K152" s="11"/>
      <c r="L152" s="12"/>
      <c r="M152" s="11"/>
      <c r="N152" s="11"/>
      <c r="O152" s="11"/>
      <c r="P152" s="11"/>
      <c r="R152" s="33">
        <f t="shared" si="58"/>
        <v>0</v>
      </c>
      <c r="S152" s="63">
        <f t="shared" si="59"/>
        <v>0</v>
      </c>
    </row>
    <row r="153" spans="3:19" s="17" customFormat="1" ht="30">
      <c r="C153" s="351"/>
      <c r="D153" s="356"/>
      <c r="E153" s="354"/>
      <c r="F153" s="354"/>
      <c r="G153" s="354"/>
      <c r="H153" s="45" t="s">
        <v>37</v>
      </c>
      <c r="I153" s="11"/>
      <c r="J153" s="11"/>
      <c r="K153" s="11"/>
      <c r="L153" s="12"/>
      <c r="M153" s="11"/>
      <c r="N153" s="11"/>
      <c r="O153" s="11"/>
      <c r="P153" s="11"/>
      <c r="R153" s="33">
        <f t="shared" si="58"/>
        <v>0</v>
      </c>
      <c r="S153" s="63">
        <f t="shared" si="59"/>
        <v>0</v>
      </c>
    </row>
    <row r="154" spans="3:19" s="17" customFormat="1" ht="15" customHeight="1">
      <c r="C154" s="351" t="s">
        <v>88</v>
      </c>
      <c r="D154" s="356" t="s">
        <v>89</v>
      </c>
      <c r="E154" s="354" t="s">
        <v>90</v>
      </c>
      <c r="F154" s="354">
        <v>2022</v>
      </c>
      <c r="G154" s="354">
        <v>2022</v>
      </c>
      <c r="H154" s="45" t="s">
        <v>20</v>
      </c>
      <c r="I154" s="11">
        <f>I155+I156+I157+I158</f>
        <v>585</v>
      </c>
      <c r="J154" s="11">
        <f t="shared" ref="J154:M154" si="61">J155+J156+J157+J158</f>
        <v>585</v>
      </c>
      <c r="K154" s="11">
        <f t="shared" si="61"/>
        <v>585</v>
      </c>
      <c r="L154" s="12">
        <f t="shared" si="61"/>
        <v>585</v>
      </c>
      <c r="M154" s="11">
        <f t="shared" si="61"/>
        <v>585</v>
      </c>
      <c r="N154" s="11">
        <f t="shared" si="55"/>
        <v>100</v>
      </c>
      <c r="O154" s="11">
        <f t="shared" si="56"/>
        <v>100</v>
      </c>
      <c r="P154" s="11">
        <f t="shared" si="57"/>
        <v>100</v>
      </c>
      <c r="R154" s="33">
        <f t="shared" si="58"/>
        <v>-585</v>
      </c>
      <c r="S154" s="63">
        <f t="shared" si="59"/>
        <v>0</v>
      </c>
    </row>
    <row r="155" spans="3:19" s="17" customFormat="1" ht="15" customHeight="1">
      <c r="C155" s="351"/>
      <c r="D155" s="356"/>
      <c r="E155" s="354"/>
      <c r="F155" s="354"/>
      <c r="G155" s="354"/>
      <c r="H155" s="45" t="s">
        <v>21</v>
      </c>
      <c r="I155" s="11">
        <v>585</v>
      </c>
      <c r="J155" s="11">
        <v>585</v>
      </c>
      <c r="K155" s="11">
        <v>585</v>
      </c>
      <c r="L155" s="12">
        <v>585</v>
      </c>
      <c r="M155" s="12">
        <v>585</v>
      </c>
      <c r="N155" s="11">
        <f t="shared" si="55"/>
        <v>100</v>
      </c>
      <c r="O155" s="11">
        <f t="shared" si="56"/>
        <v>100</v>
      </c>
      <c r="P155" s="11">
        <f t="shared" si="57"/>
        <v>100</v>
      </c>
      <c r="R155" s="33">
        <f t="shared" si="58"/>
        <v>-585</v>
      </c>
      <c r="S155" s="63">
        <f t="shared" si="59"/>
        <v>0</v>
      </c>
    </row>
    <row r="156" spans="3:19" s="17" customFormat="1" ht="30">
      <c r="C156" s="351"/>
      <c r="D156" s="356"/>
      <c r="E156" s="354"/>
      <c r="F156" s="354"/>
      <c r="G156" s="354"/>
      <c r="H156" s="45" t="s">
        <v>22</v>
      </c>
      <c r="I156" s="11"/>
      <c r="J156" s="11"/>
      <c r="K156" s="11"/>
      <c r="L156" s="12"/>
      <c r="M156" s="11"/>
      <c r="N156" s="11"/>
      <c r="O156" s="11"/>
      <c r="P156" s="11"/>
      <c r="R156" s="33">
        <f t="shared" si="58"/>
        <v>0</v>
      </c>
      <c r="S156" s="63">
        <f t="shared" si="59"/>
        <v>0</v>
      </c>
    </row>
    <row r="157" spans="3:19" s="17" customFormat="1">
      <c r="C157" s="351"/>
      <c r="D157" s="356"/>
      <c r="E157" s="354"/>
      <c r="F157" s="354"/>
      <c r="G157" s="354"/>
      <c r="H157" s="45" t="s">
        <v>33</v>
      </c>
      <c r="I157" s="11"/>
      <c r="J157" s="11"/>
      <c r="K157" s="11"/>
      <c r="L157" s="12"/>
      <c r="M157" s="11"/>
      <c r="N157" s="11"/>
      <c r="O157" s="11"/>
      <c r="P157" s="11"/>
      <c r="R157" s="33">
        <f t="shared" si="58"/>
        <v>0</v>
      </c>
      <c r="S157" s="63">
        <f t="shared" si="59"/>
        <v>0</v>
      </c>
    </row>
    <row r="158" spans="3:19" s="17" customFormat="1" ht="30">
      <c r="C158" s="351"/>
      <c r="D158" s="356"/>
      <c r="E158" s="354"/>
      <c r="F158" s="354"/>
      <c r="G158" s="354"/>
      <c r="H158" s="45" t="s">
        <v>37</v>
      </c>
      <c r="I158" s="11"/>
      <c r="J158" s="11"/>
      <c r="K158" s="11"/>
      <c r="L158" s="12"/>
      <c r="M158" s="11"/>
      <c r="N158" s="11"/>
      <c r="O158" s="11"/>
      <c r="P158" s="11"/>
      <c r="R158" s="33">
        <f t="shared" si="58"/>
        <v>0</v>
      </c>
      <c r="S158" s="63">
        <f t="shared" si="59"/>
        <v>0</v>
      </c>
    </row>
    <row r="159" spans="3:19" s="17" customFormat="1" ht="15" hidden="1" customHeight="1">
      <c r="C159" s="351" t="s">
        <v>91</v>
      </c>
      <c r="D159" s="356" t="s">
        <v>92</v>
      </c>
      <c r="E159" s="354" t="s">
        <v>90</v>
      </c>
      <c r="F159" s="354">
        <v>2023</v>
      </c>
      <c r="G159" s="354">
        <v>2024</v>
      </c>
      <c r="H159" s="45" t="s">
        <v>20</v>
      </c>
      <c r="I159" s="11">
        <f>I160+I161+I162+I163</f>
        <v>0</v>
      </c>
      <c r="J159" s="11"/>
      <c r="K159" s="11"/>
      <c r="L159" s="12"/>
      <c r="M159" s="11"/>
      <c r="N159" s="11" t="e">
        <f t="shared" si="55"/>
        <v>#DIV/0!</v>
      </c>
      <c r="O159" s="11" t="e">
        <f t="shared" si="56"/>
        <v>#DIV/0!</v>
      </c>
      <c r="P159" s="11" t="e">
        <f t="shared" si="57"/>
        <v>#DIV/0!</v>
      </c>
      <c r="R159" s="33">
        <f t="shared" si="58"/>
        <v>0</v>
      </c>
      <c r="S159" s="63">
        <f t="shared" si="59"/>
        <v>0</v>
      </c>
    </row>
    <row r="160" spans="3:19" s="17" customFormat="1" ht="15" hidden="1" customHeight="1">
      <c r="C160" s="351"/>
      <c r="D160" s="356"/>
      <c r="E160" s="354"/>
      <c r="F160" s="354"/>
      <c r="G160" s="354"/>
      <c r="H160" s="45" t="s">
        <v>21</v>
      </c>
      <c r="I160" s="11">
        <v>0</v>
      </c>
      <c r="J160" s="11"/>
      <c r="K160" s="11"/>
      <c r="L160" s="12"/>
      <c r="M160" s="11"/>
      <c r="N160" s="11" t="e">
        <f t="shared" si="55"/>
        <v>#DIV/0!</v>
      </c>
      <c r="O160" s="11" t="e">
        <f t="shared" si="56"/>
        <v>#DIV/0!</v>
      </c>
      <c r="P160" s="11" t="e">
        <f t="shared" si="57"/>
        <v>#DIV/0!</v>
      </c>
      <c r="R160" s="33">
        <f t="shared" si="58"/>
        <v>0</v>
      </c>
      <c r="S160" s="63">
        <f t="shared" si="59"/>
        <v>0</v>
      </c>
    </row>
    <row r="161" spans="3:19" s="17" customFormat="1" ht="30" hidden="1" customHeight="1">
      <c r="C161" s="351"/>
      <c r="D161" s="356"/>
      <c r="E161" s="354"/>
      <c r="F161" s="354"/>
      <c r="G161" s="354"/>
      <c r="H161" s="45" t="s">
        <v>22</v>
      </c>
      <c r="I161" s="11">
        <v>0</v>
      </c>
      <c r="J161" s="11"/>
      <c r="K161" s="11"/>
      <c r="L161" s="12"/>
      <c r="M161" s="11"/>
      <c r="N161" s="11" t="e">
        <f t="shared" si="55"/>
        <v>#DIV/0!</v>
      </c>
      <c r="O161" s="11" t="e">
        <f t="shared" si="56"/>
        <v>#DIV/0!</v>
      </c>
      <c r="P161" s="11" t="e">
        <f t="shared" si="57"/>
        <v>#DIV/0!</v>
      </c>
      <c r="R161" s="33">
        <f t="shared" si="58"/>
        <v>0</v>
      </c>
      <c r="S161" s="63">
        <f t="shared" si="59"/>
        <v>0</v>
      </c>
    </row>
    <row r="162" spans="3:19" s="17" customFormat="1" ht="30" hidden="1" customHeight="1">
      <c r="C162" s="351"/>
      <c r="D162" s="356"/>
      <c r="E162" s="354"/>
      <c r="F162" s="354"/>
      <c r="G162" s="354"/>
      <c r="H162" s="45" t="s">
        <v>33</v>
      </c>
      <c r="I162" s="11">
        <v>0</v>
      </c>
      <c r="J162" s="11"/>
      <c r="K162" s="11"/>
      <c r="L162" s="12"/>
      <c r="M162" s="11"/>
      <c r="N162" s="11" t="e">
        <f t="shared" si="55"/>
        <v>#DIV/0!</v>
      </c>
      <c r="O162" s="11" t="e">
        <f t="shared" si="56"/>
        <v>#DIV/0!</v>
      </c>
      <c r="P162" s="11" t="e">
        <f t="shared" si="57"/>
        <v>#DIV/0!</v>
      </c>
      <c r="R162" s="33">
        <f t="shared" si="58"/>
        <v>0</v>
      </c>
      <c r="S162" s="63">
        <f t="shared" si="59"/>
        <v>0</v>
      </c>
    </row>
    <row r="163" spans="3:19" s="17" customFormat="1" ht="30" hidden="1" customHeight="1">
      <c r="C163" s="351"/>
      <c r="D163" s="356"/>
      <c r="E163" s="354"/>
      <c r="F163" s="354"/>
      <c r="G163" s="354"/>
      <c r="H163" s="45" t="s">
        <v>37</v>
      </c>
      <c r="I163" s="11">
        <v>0</v>
      </c>
      <c r="J163" s="11"/>
      <c r="K163" s="11"/>
      <c r="L163" s="12"/>
      <c r="M163" s="11"/>
      <c r="N163" s="11" t="e">
        <f t="shared" si="55"/>
        <v>#DIV/0!</v>
      </c>
      <c r="O163" s="11" t="e">
        <f t="shared" si="56"/>
        <v>#DIV/0!</v>
      </c>
      <c r="P163" s="11" t="e">
        <f t="shared" si="57"/>
        <v>#DIV/0!</v>
      </c>
      <c r="R163" s="33">
        <f t="shared" si="58"/>
        <v>0</v>
      </c>
      <c r="S163" s="63">
        <f t="shared" si="59"/>
        <v>0</v>
      </c>
    </row>
    <row r="164" spans="3:19" s="17" customFormat="1" ht="15" customHeight="1">
      <c r="C164" s="351" t="s">
        <v>93</v>
      </c>
      <c r="D164" s="356" t="s">
        <v>94</v>
      </c>
      <c r="E164" s="354" t="s">
        <v>43</v>
      </c>
      <c r="F164" s="354">
        <v>2022</v>
      </c>
      <c r="G164" s="354">
        <v>2022</v>
      </c>
      <c r="H164" s="45" t="s">
        <v>20</v>
      </c>
      <c r="I164" s="11">
        <f>I165+I166+I167+I168</f>
        <v>90</v>
      </c>
      <c r="J164" s="11">
        <f t="shared" ref="J164:M164" si="62">J165+J166+J167+J168</f>
        <v>90</v>
      </c>
      <c r="K164" s="11">
        <f t="shared" si="62"/>
        <v>90</v>
      </c>
      <c r="L164" s="12">
        <f t="shared" si="62"/>
        <v>90</v>
      </c>
      <c r="M164" s="11">
        <f t="shared" si="62"/>
        <v>90</v>
      </c>
      <c r="N164" s="11">
        <f t="shared" si="55"/>
        <v>100</v>
      </c>
      <c r="O164" s="11">
        <f t="shared" si="56"/>
        <v>100</v>
      </c>
      <c r="P164" s="11">
        <f t="shared" si="57"/>
        <v>100</v>
      </c>
      <c r="R164" s="33">
        <f t="shared" si="58"/>
        <v>-90</v>
      </c>
      <c r="S164" s="63">
        <f t="shared" si="59"/>
        <v>0</v>
      </c>
    </row>
    <row r="165" spans="3:19" s="17" customFormat="1" ht="15" customHeight="1">
      <c r="C165" s="351"/>
      <c r="D165" s="356"/>
      <c r="E165" s="354"/>
      <c r="F165" s="354"/>
      <c r="G165" s="354"/>
      <c r="H165" s="45" t="s">
        <v>21</v>
      </c>
      <c r="I165" s="11">
        <v>90</v>
      </c>
      <c r="J165" s="11">
        <v>90</v>
      </c>
      <c r="K165" s="11">
        <v>90</v>
      </c>
      <c r="L165" s="12">
        <v>90</v>
      </c>
      <c r="M165" s="12">
        <v>90</v>
      </c>
      <c r="N165" s="11">
        <f t="shared" si="55"/>
        <v>100</v>
      </c>
      <c r="O165" s="11">
        <f t="shared" si="56"/>
        <v>100</v>
      </c>
      <c r="P165" s="11">
        <f t="shared" si="57"/>
        <v>100</v>
      </c>
      <c r="R165" s="33">
        <f t="shared" si="58"/>
        <v>-90</v>
      </c>
      <c r="S165" s="63">
        <f t="shared" si="59"/>
        <v>0</v>
      </c>
    </row>
    <row r="166" spans="3:19" s="17" customFormat="1" ht="30">
      <c r="C166" s="351"/>
      <c r="D166" s="356"/>
      <c r="E166" s="354"/>
      <c r="F166" s="354"/>
      <c r="G166" s="354"/>
      <c r="H166" s="45" t="s">
        <v>22</v>
      </c>
      <c r="I166" s="11">
        <v>0</v>
      </c>
      <c r="J166" s="11"/>
      <c r="K166" s="11"/>
      <c r="L166" s="12"/>
      <c r="M166" s="11"/>
      <c r="N166" s="11"/>
      <c r="O166" s="11"/>
      <c r="P166" s="11"/>
      <c r="R166" s="33">
        <f t="shared" si="58"/>
        <v>0</v>
      </c>
      <c r="S166" s="63">
        <f t="shared" si="59"/>
        <v>0</v>
      </c>
    </row>
    <row r="167" spans="3:19" s="17" customFormat="1">
      <c r="C167" s="351"/>
      <c r="D167" s="356"/>
      <c r="E167" s="354"/>
      <c r="F167" s="354"/>
      <c r="G167" s="354"/>
      <c r="H167" s="45" t="s">
        <v>33</v>
      </c>
      <c r="I167" s="11">
        <v>0</v>
      </c>
      <c r="J167" s="11"/>
      <c r="K167" s="11"/>
      <c r="L167" s="12"/>
      <c r="M167" s="11"/>
      <c r="N167" s="11"/>
      <c r="O167" s="11"/>
      <c r="P167" s="11"/>
      <c r="R167" s="33">
        <f t="shared" si="58"/>
        <v>0</v>
      </c>
      <c r="S167" s="63">
        <f t="shared" si="59"/>
        <v>0</v>
      </c>
    </row>
    <row r="168" spans="3:19" s="17" customFormat="1" ht="30">
      <c r="C168" s="351"/>
      <c r="D168" s="356"/>
      <c r="E168" s="354"/>
      <c r="F168" s="354"/>
      <c r="G168" s="354"/>
      <c r="H168" s="45" t="s">
        <v>37</v>
      </c>
      <c r="I168" s="11">
        <v>0</v>
      </c>
      <c r="J168" s="11"/>
      <c r="K168" s="11"/>
      <c r="L168" s="12"/>
      <c r="M168" s="11"/>
      <c r="N168" s="11"/>
      <c r="O168" s="11"/>
      <c r="P168" s="11"/>
      <c r="R168" s="33">
        <f t="shared" si="58"/>
        <v>0</v>
      </c>
      <c r="S168" s="63">
        <f t="shared" si="59"/>
        <v>0</v>
      </c>
    </row>
    <row r="169" spans="3:19" s="17" customFormat="1" ht="15" customHeight="1">
      <c r="C169" s="351" t="s">
        <v>95</v>
      </c>
      <c r="D169" s="356" t="s">
        <v>96</v>
      </c>
      <c r="E169" s="354" t="s">
        <v>43</v>
      </c>
      <c r="F169" s="354">
        <v>2022</v>
      </c>
      <c r="G169" s="354">
        <v>2022</v>
      </c>
      <c r="H169" s="45" t="s">
        <v>20</v>
      </c>
      <c r="I169" s="11">
        <f>I170+I171+I172+I173</f>
        <v>225</v>
      </c>
      <c r="J169" s="11">
        <f t="shared" ref="J169:M169" si="63">J170+J171+J172+J173</f>
        <v>225</v>
      </c>
      <c r="K169" s="11">
        <f t="shared" si="63"/>
        <v>225</v>
      </c>
      <c r="L169" s="12">
        <f t="shared" si="63"/>
        <v>225</v>
      </c>
      <c r="M169" s="11">
        <f t="shared" si="63"/>
        <v>225</v>
      </c>
      <c r="N169" s="11">
        <f t="shared" si="55"/>
        <v>100</v>
      </c>
      <c r="O169" s="11">
        <f t="shared" si="56"/>
        <v>100</v>
      </c>
      <c r="P169" s="11">
        <f t="shared" si="57"/>
        <v>100</v>
      </c>
      <c r="R169" s="33">
        <f t="shared" si="58"/>
        <v>-225</v>
      </c>
      <c r="S169" s="63">
        <f t="shared" si="59"/>
        <v>0</v>
      </c>
    </row>
    <row r="170" spans="3:19" s="17" customFormat="1" ht="15" customHeight="1">
      <c r="C170" s="351"/>
      <c r="D170" s="356"/>
      <c r="E170" s="354"/>
      <c r="F170" s="354"/>
      <c r="G170" s="354"/>
      <c r="H170" s="45" t="s">
        <v>21</v>
      </c>
      <c r="I170" s="11">
        <v>225</v>
      </c>
      <c r="J170" s="11">
        <v>225</v>
      </c>
      <c r="K170" s="11">
        <f>210+15</f>
        <v>225</v>
      </c>
      <c r="L170" s="12">
        <v>225</v>
      </c>
      <c r="M170" s="11">
        <v>225</v>
      </c>
      <c r="N170" s="11">
        <f t="shared" si="55"/>
        <v>100</v>
      </c>
      <c r="O170" s="11">
        <f t="shared" si="56"/>
        <v>100</v>
      </c>
      <c r="P170" s="11">
        <f t="shared" si="57"/>
        <v>100</v>
      </c>
      <c r="R170" s="33">
        <f t="shared" si="58"/>
        <v>-225</v>
      </c>
      <c r="S170" s="63">
        <f t="shared" si="59"/>
        <v>0</v>
      </c>
    </row>
    <row r="171" spans="3:19" s="17" customFormat="1" ht="30">
      <c r="C171" s="351"/>
      <c r="D171" s="356"/>
      <c r="E171" s="354"/>
      <c r="F171" s="354"/>
      <c r="G171" s="354"/>
      <c r="H171" s="45" t="s">
        <v>22</v>
      </c>
      <c r="I171" s="11"/>
      <c r="J171" s="11"/>
      <c r="K171" s="11"/>
      <c r="L171" s="12"/>
      <c r="M171" s="11"/>
      <c r="N171" s="11"/>
      <c r="O171" s="11"/>
      <c r="P171" s="11"/>
      <c r="R171" s="33">
        <f t="shared" si="58"/>
        <v>0</v>
      </c>
      <c r="S171" s="63">
        <f t="shared" si="59"/>
        <v>0</v>
      </c>
    </row>
    <row r="172" spans="3:19" s="17" customFormat="1">
      <c r="C172" s="351"/>
      <c r="D172" s="356"/>
      <c r="E172" s="354"/>
      <c r="F172" s="354"/>
      <c r="G172" s="354"/>
      <c r="H172" s="45" t="s">
        <v>33</v>
      </c>
      <c r="I172" s="11"/>
      <c r="J172" s="11"/>
      <c r="K172" s="11"/>
      <c r="L172" s="12"/>
      <c r="M172" s="11"/>
      <c r="N172" s="11"/>
      <c r="O172" s="11"/>
      <c r="P172" s="11"/>
      <c r="R172" s="33">
        <f t="shared" si="58"/>
        <v>0</v>
      </c>
      <c r="S172" s="63">
        <f t="shared" si="59"/>
        <v>0</v>
      </c>
    </row>
    <row r="173" spans="3:19" s="17" customFormat="1" ht="30">
      <c r="C173" s="351"/>
      <c r="D173" s="356"/>
      <c r="E173" s="354"/>
      <c r="F173" s="354"/>
      <c r="G173" s="354"/>
      <c r="H173" s="45" t="s">
        <v>37</v>
      </c>
      <c r="I173" s="11"/>
      <c r="J173" s="11"/>
      <c r="K173" s="11"/>
      <c r="L173" s="12"/>
      <c r="M173" s="11"/>
      <c r="N173" s="11"/>
      <c r="O173" s="11"/>
      <c r="P173" s="11"/>
      <c r="R173" s="33">
        <f t="shared" si="58"/>
        <v>0</v>
      </c>
      <c r="S173" s="63">
        <f t="shared" si="59"/>
        <v>0</v>
      </c>
    </row>
    <row r="174" spans="3:19" s="17" customFormat="1" ht="15" customHeight="1">
      <c r="C174" s="351" t="s">
        <v>97</v>
      </c>
      <c r="D174" s="356" t="s">
        <v>98</v>
      </c>
      <c r="E174" s="354" t="s">
        <v>43</v>
      </c>
      <c r="F174" s="354">
        <v>2023</v>
      </c>
      <c r="G174" s="354">
        <v>2023</v>
      </c>
      <c r="H174" s="45" t="s">
        <v>20</v>
      </c>
      <c r="I174" s="11">
        <f>I175+I176+I177+I178</f>
        <v>270</v>
      </c>
      <c r="J174" s="11">
        <f t="shared" ref="J174:M174" si="64">J175+J176+J177+J178</f>
        <v>270</v>
      </c>
      <c r="K174" s="11">
        <f t="shared" si="64"/>
        <v>270</v>
      </c>
      <c r="L174" s="12">
        <f t="shared" si="64"/>
        <v>270</v>
      </c>
      <c r="M174" s="11">
        <f t="shared" si="64"/>
        <v>270</v>
      </c>
      <c r="N174" s="11">
        <f t="shared" si="55"/>
        <v>100</v>
      </c>
      <c r="O174" s="11">
        <f t="shared" si="56"/>
        <v>100</v>
      </c>
      <c r="P174" s="11">
        <f t="shared" si="57"/>
        <v>100</v>
      </c>
      <c r="R174" s="33">
        <f t="shared" si="58"/>
        <v>-270</v>
      </c>
      <c r="S174" s="63">
        <f t="shared" si="59"/>
        <v>0</v>
      </c>
    </row>
    <row r="175" spans="3:19" s="17" customFormat="1" ht="15" customHeight="1">
      <c r="C175" s="351"/>
      <c r="D175" s="356"/>
      <c r="E175" s="354"/>
      <c r="F175" s="354"/>
      <c r="G175" s="354"/>
      <c r="H175" s="45" t="s">
        <v>21</v>
      </c>
      <c r="I175" s="11">
        <v>270</v>
      </c>
      <c r="J175" s="11">
        <v>270</v>
      </c>
      <c r="K175" s="11">
        <f>250+20</f>
        <v>270</v>
      </c>
      <c r="L175" s="11">
        <f t="shared" ref="L175:M175" si="65">250+20</f>
        <v>270</v>
      </c>
      <c r="M175" s="11">
        <f t="shared" si="65"/>
        <v>270</v>
      </c>
      <c r="N175" s="11">
        <f t="shared" si="55"/>
        <v>100</v>
      </c>
      <c r="O175" s="11">
        <f t="shared" si="56"/>
        <v>100</v>
      </c>
      <c r="P175" s="11">
        <f t="shared" si="57"/>
        <v>100</v>
      </c>
      <c r="R175" s="33">
        <f t="shared" si="58"/>
        <v>-270</v>
      </c>
      <c r="S175" s="63">
        <f t="shared" si="59"/>
        <v>0</v>
      </c>
    </row>
    <row r="176" spans="3:19" s="17" customFormat="1" ht="30">
      <c r="C176" s="351"/>
      <c r="D176" s="356"/>
      <c r="E176" s="354"/>
      <c r="F176" s="354"/>
      <c r="G176" s="354"/>
      <c r="H176" s="45" t="s">
        <v>22</v>
      </c>
      <c r="I176" s="11"/>
      <c r="J176" s="11"/>
      <c r="K176" s="11"/>
      <c r="L176" s="12"/>
      <c r="M176" s="11"/>
      <c r="N176" s="11"/>
      <c r="O176" s="11"/>
      <c r="P176" s="11"/>
      <c r="R176" s="33">
        <f t="shared" si="58"/>
        <v>0</v>
      </c>
      <c r="S176" s="63">
        <f t="shared" si="59"/>
        <v>0</v>
      </c>
    </row>
    <row r="177" spans="3:19" s="17" customFormat="1">
      <c r="C177" s="351"/>
      <c r="D177" s="356"/>
      <c r="E177" s="354"/>
      <c r="F177" s="354"/>
      <c r="G177" s="354"/>
      <c r="H177" s="45" t="s">
        <v>33</v>
      </c>
      <c r="I177" s="11"/>
      <c r="J177" s="11"/>
      <c r="K177" s="11"/>
      <c r="L177" s="12"/>
      <c r="M177" s="11"/>
      <c r="N177" s="11"/>
      <c r="O177" s="11"/>
      <c r="P177" s="11"/>
      <c r="R177" s="33">
        <f t="shared" si="58"/>
        <v>0</v>
      </c>
      <c r="S177" s="63">
        <f t="shared" si="59"/>
        <v>0</v>
      </c>
    </row>
    <row r="178" spans="3:19" s="17" customFormat="1" ht="30">
      <c r="C178" s="351"/>
      <c r="D178" s="356"/>
      <c r="E178" s="354"/>
      <c r="F178" s="354"/>
      <c r="G178" s="354"/>
      <c r="H178" s="45" t="s">
        <v>37</v>
      </c>
      <c r="I178" s="11"/>
      <c r="J178" s="11"/>
      <c r="K178" s="11"/>
      <c r="L178" s="12"/>
      <c r="M178" s="11"/>
      <c r="N178" s="11"/>
      <c r="O178" s="11"/>
      <c r="P178" s="11"/>
      <c r="R178" s="33">
        <f t="shared" si="58"/>
        <v>0</v>
      </c>
      <c r="S178" s="63">
        <f t="shared" si="59"/>
        <v>0</v>
      </c>
    </row>
    <row r="179" spans="3:19" s="17" customFormat="1" ht="15" customHeight="1">
      <c r="C179" s="351" t="s">
        <v>99</v>
      </c>
      <c r="D179" s="356" t="s">
        <v>100</v>
      </c>
      <c r="E179" s="354" t="s">
        <v>43</v>
      </c>
      <c r="F179" s="354">
        <v>2022</v>
      </c>
      <c r="G179" s="354">
        <v>2022</v>
      </c>
      <c r="H179" s="45" t="s">
        <v>20</v>
      </c>
      <c r="I179" s="11">
        <f>I180+I181+I182+I183</f>
        <v>495</v>
      </c>
      <c r="J179" s="11">
        <f t="shared" ref="J179:M179" si="66">J180+J181+J182+J183</f>
        <v>495</v>
      </c>
      <c r="K179" s="11">
        <f t="shared" si="66"/>
        <v>495</v>
      </c>
      <c r="L179" s="12">
        <f t="shared" si="66"/>
        <v>495</v>
      </c>
      <c r="M179" s="11">
        <f t="shared" si="66"/>
        <v>495</v>
      </c>
      <c r="N179" s="11">
        <f t="shared" si="55"/>
        <v>100</v>
      </c>
      <c r="O179" s="11">
        <f t="shared" si="56"/>
        <v>100</v>
      </c>
      <c r="P179" s="11">
        <f t="shared" si="57"/>
        <v>100</v>
      </c>
      <c r="R179" s="33">
        <f t="shared" si="58"/>
        <v>-495</v>
      </c>
      <c r="S179" s="63">
        <f t="shared" si="59"/>
        <v>0</v>
      </c>
    </row>
    <row r="180" spans="3:19" s="17" customFormat="1" ht="15" customHeight="1">
      <c r="C180" s="351"/>
      <c r="D180" s="356"/>
      <c r="E180" s="354"/>
      <c r="F180" s="354"/>
      <c r="G180" s="354"/>
      <c r="H180" s="45" t="s">
        <v>21</v>
      </c>
      <c r="I180" s="11">
        <v>495</v>
      </c>
      <c r="J180" s="11">
        <v>495</v>
      </c>
      <c r="K180" s="11">
        <v>495</v>
      </c>
      <c r="L180" s="11">
        <v>495</v>
      </c>
      <c r="M180" s="11">
        <v>495</v>
      </c>
      <c r="N180" s="11">
        <f t="shared" si="55"/>
        <v>100</v>
      </c>
      <c r="O180" s="11">
        <f t="shared" si="56"/>
        <v>100</v>
      </c>
      <c r="P180" s="11">
        <f t="shared" si="57"/>
        <v>100</v>
      </c>
      <c r="R180" s="33">
        <f t="shared" si="58"/>
        <v>-495</v>
      </c>
      <c r="S180" s="63">
        <f t="shared" si="59"/>
        <v>0</v>
      </c>
    </row>
    <row r="181" spans="3:19" s="17" customFormat="1" ht="30">
      <c r="C181" s="351"/>
      <c r="D181" s="356"/>
      <c r="E181" s="354"/>
      <c r="F181" s="354"/>
      <c r="G181" s="354"/>
      <c r="H181" s="45" t="s">
        <v>22</v>
      </c>
      <c r="I181" s="11"/>
      <c r="J181" s="11"/>
      <c r="K181" s="11"/>
      <c r="L181" s="12"/>
      <c r="M181" s="11"/>
      <c r="N181" s="11"/>
      <c r="O181" s="11"/>
      <c r="P181" s="11"/>
      <c r="R181" s="33">
        <f t="shared" si="58"/>
        <v>0</v>
      </c>
      <c r="S181" s="63">
        <f t="shared" si="59"/>
        <v>0</v>
      </c>
    </row>
    <row r="182" spans="3:19" s="17" customFormat="1">
      <c r="C182" s="351"/>
      <c r="D182" s="356"/>
      <c r="E182" s="354"/>
      <c r="F182" s="354"/>
      <c r="G182" s="354"/>
      <c r="H182" s="45" t="s">
        <v>33</v>
      </c>
      <c r="I182" s="11"/>
      <c r="J182" s="11"/>
      <c r="K182" s="11"/>
      <c r="L182" s="12"/>
      <c r="M182" s="11"/>
      <c r="N182" s="11"/>
      <c r="O182" s="11"/>
      <c r="P182" s="11"/>
      <c r="R182" s="33">
        <f t="shared" si="58"/>
        <v>0</v>
      </c>
      <c r="S182" s="63">
        <f t="shared" si="59"/>
        <v>0</v>
      </c>
    </row>
    <row r="183" spans="3:19" s="17" customFormat="1" ht="30">
      <c r="C183" s="351"/>
      <c r="D183" s="356"/>
      <c r="E183" s="354"/>
      <c r="F183" s="354"/>
      <c r="G183" s="354"/>
      <c r="H183" s="45" t="s">
        <v>37</v>
      </c>
      <c r="I183" s="11"/>
      <c r="J183" s="11"/>
      <c r="K183" s="11"/>
      <c r="L183" s="12"/>
      <c r="M183" s="11"/>
      <c r="N183" s="11"/>
      <c r="O183" s="11"/>
      <c r="P183" s="11"/>
      <c r="R183" s="33">
        <f t="shared" si="58"/>
        <v>0</v>
      </c>
      <c r="S183" s="63">
        <f t="shared" si="59"/>
        <v>0</v>
      </c>
    </row>
    <row r="184" spans="3:19" s="17" customFormat="1" ht="15" hidden="1" customHeight="1">
      <c r="C184" s="351" t="s">
        <v>101</v>
      </c>
      <c r="D184" s="356" t="s">
        <v>102</v>
      </c>
      <c r="E184" s="354" t="s">
        <v>43</v>
      </c>
      <c r="F184" s="354">
        <v>2023</v>
      </c>
      <c r="G184" s="354">
        <v>2023</v>
      </c>
      <c r="H184" s="45" t="s">
        <v>20</v>
      </c>
      <c r="I184" s="11">
        <f>I185+I186+I187+I188</f>
        <v>0</v>
      </c>
      <c r="J184" s="11"/>
      <c r="K184" s="11"/>
      <c r="L184" s="12"/>
      <c r="M184" s="11"/>
      <c r="N184" s="11" t="e">
        <f t="shared" si="55"/>
        <v>#DIV/0!</v>
      </c>
      <c r="O184" s="11" t="e">
        <f t="shared" si="56"/>
        <v>#DIV/0!</v>
      </c>
      <c r="P184" s="11" t="e">
        <f t="shared" si="57"/>
        <v>#DIV/0!</v>
      </c>
      <c r="R184" s="33">
        <f t="shared" si="58"/>
        <v>0</v>
      </c>
      <c r="S184" s="63">
        <f t="shared" si="59"/>
        <v>0</v>
      </c>
    </row>
    <row r="185" spans="3:19" s="17" customFormat="1" ht="15" hidden="1" customHeight="1">
      <c r="C185" s="351"/>
      <c r="D185" s="356"/>
      <c r="E185" s="354"/>
      <c r="F185" s="354"/>
      <c r="G185" s="354"/>
      <c r="H185" s="45" t="s">
        <v>21</v>
      </c>
      <c r="I185" s="11"/>
      <c r="J185" s="11"/>
      <c r="K185" s="11"/>
      <c r="L185" s="12"/>
      <c r="M185" s="11"/>
      <c r="N185" s="11" t="e">
        <f t="shared" si="55"/>
        <v>#DIV/0!</v>
      </c>
      <c r="O185" s="11" t="e">
        <f t="shared" si="56"/>
        <v>#DIV/0!</v>
      </c>
      <c r="P185" s="11" t="e">
        <f t="shared" si="57"/>
        <v>#DIV/0!</v>
      </c>
      <c r="R185" s="33">
        <f t="shared" si="58"/>
        <v>0</v>
      </c>
      <c r="S185" s="63">
        <f t="shared" si="59"/>
        <v>0</v>
      </c>
    </row>
    <row r="186" spans="3:19" s="17" customFormat="1" ht="30" hidden="1" customHeight="1">
      <c r="C186" s="351"/>
      <c r="D186" s="356"/>
      <c r="E186" s="354"/>
      <c r="F186" s="354"/>
      <c r="G186" s="354"/>
      <c r="H186" s="45" t="s">
        <v>22</v>
      </c>
      <c r="I186" s="11">
        <v>0</v>
      </c>
      <c r="J186" s="11"/>
      <c r="K186" s="11"/>
      <c r="L186" s="12"/>
      <c r="M186" s="11"/>
      <c r="N186" s="11" t="e">
        <f t="shared" si="55"/>
        <v>#DIV/0!</v>
      </c>
      <c r="O186" s="11" t="e">
        <f t="shared" si="56"/>
        <v>#DIV/0!</v>
      </c>
      <c r="P186" s="11" t="e">
        <f t="shared" si="57"/>
        <v>#DIV/0!</v>
      </c>
      <c r="R186" s="33">
        <f t="shared" si="58"/>
        <v>0</v>
      </c>
      <c r="S186" s="63">
        <f t="shared" si="59"/>
        <v>0</v>
      </c>
    </row>
    <row r="187" spans="3:19" s="17" customFormat="1" ht="30" hidden="1" customHeight="1">
      <c r="C187" s="351"/>
      <c r="D187" s="356"/>
      <c r="E187" s="354"/>
      <c r="F187" s="354"/>
      <c r="G187" s="354"/>
      <c r="H187" s="45" t="s">
        <v>33</v>
      </c>
      <c r="I187" s="11">
        <v>0</v>
      </c>
      <c r="J187" s="11"/>
      <c r="K187" s="11"/>
      <c r="L187" s="12"/>
      <c r="M187" s="11"/>
      <c r="N187" s="11" t="e">
        <f t="shared" si="55"/>
        <v>#DIV/0!</v>
      </c>
      <c r="O187" s="11" t="e">
        <f t="shared" si="56"/>
        <v>#DIV/0!</v>
      </c>
      <c r="P187" s="11" t="e">
        <f t="shared" si="57"/>
        <v>#DIV/0!</v>
      </c>
      <c r="R187" s="33">
        <f t="shared" si="58"/>
        <v>0</v>
      </c>
      <c r="S187" s="63">
        <f t="shared" si="59"/>
        <v>0</v>
      </c>
    </row>
    <row r="188" spans="3:19" s="17" customFormat="1" ht="30" hidden="1" customHeight="1">
      <c r="C188" s="351"/>
      <c r="D188" s="356"/>
      <c r="E188" s="354"/>
      <c r="F188" s="354"/>
      <c r="G188" s="354"/>
      <c r="H188" s="45" t="s">
        <v>37</v>
      </c>
      <c r="I188" s="11">
        <v>0</v>
      </c>
      <c r="J188" s="11"/>
      <c r="K188" s="11"/>
      <c r="L188" s="12"/>
      <c r="M188" s="11"/>
      <c r="N188" s="11" t="e">
        <f t="shared" si="55"/>
        <v>#DIV/0!</v>
      </c>
      <c r="O188" s="11" t="e">
        <f t="shared" si="56"/>
        <v>#DIV/0!</v>
      </c>
      <c r="P188" s="11" t="e">
        <f t="shared" si="57"/>
        <v>#DIV/0!</v>
      </c>
      <c r="R188" s="33">
        <f t="shared" si="58"/>
        <v>0</v>
      </c>
      <c r="S188" s="63">
        <f t="shared" si="59"/>
        <v>0</v>
      </c>
    </row>
    <row r="189" spans="3:19" s="17" customFormat="1" ht="15" hidden="1" customHeight="1">
      <c r="C189" s="351" t="s">
        <v>103</v>
      </c>
      <c r="D189" s="357" t="s">
        <v>104</v>
      </c>
      <c r="E189" s="354" t="s">
        <v>43</v>
      </c>
      <c r="F189" s="354">
        <v>2023</v>
      </c>
      <c r="G189" s="354">
        <v>2023</v>
      </c>
      <c r="H189" s="45" t="s">
        <v>20</v>
      </c>
      <c r="I189" s="11">
        <f>I190+I191+I192+I193</f>
        <v>0</v>
      </c>
      <c r="J189" s="11"/>
      <c r="K189" s="11"/>
      <c r="L189" s="12"/>
      <c r="M189" s="11"/>
      <c r="N189" s="11" t="e">
        <f t="shared" si="55"/>
        <v>#DIV/0!</v>
      </c>
      <c r="O189" s="11" t="e">
        <f t="shared" si="56"/>
        <v>#DIV/0!</v>
      </c>
      <c r="P189" s="11" t="e">
        <f t="shared" si="57"/>
        <v>#DIV/0!</v>
      </c>
      <c r="R189" s="33">
        <f t="shared" si="58"/>
        <v>0</v>
      </c>
      <c r="S189" s="63">
        <f t="shared" si="59"/>
        <v>0</v>
      </c>
    </row>
    <row r="190" spans="3:19" s="17" customFormat="1" ht="15" hidden="1" customHeight="1">
      <c r="C190" s="351"/>
      <c r="D190" s="357"/>
      <c r="E190" s="354"/>
      <c r="F190" s="354"/>
      <c r="G190" s="354"/>
      <c r="H190" s="45" t="s">
        <v>21</v>
      </c>
      <c r="I190" s="11"/>
      <c r="J190" s="11"/>
      <c r="K190" s="11"/>
      <c r="L190" s="12"/>
      <c r="M190" s="11"/>
      <c r="N190" s="11" t="e">
        <f t="shared" si="55"/>
        <v>#DIV/0!</v>
      </c>
      <c r="O190" s="11" t="e">
        <f t="shared" si="56"/>
        <v>#DIV/0!</v>
      </c>
      <c r="P190" s="11" t="e">
        <f t="shared" si="57"/>
        <v>#DIV/0!</v>
      </c>
      <c r="R190" s="33">
        <f t="shared" si="58"/>
        <v>0</v>
      </c>
      <c r="S190" s="63">
        <f t="shared" si="59"/>
        <v>0</v>
      </c>
    </row>
    <row r="191" spans="3:19" s="17" customFormat="1" ht="30" hidden="1" customHeight="1">
      <c r="C191" s="351"/>
      <c r="D191" s="357"/>
      <c r="E191" s="354"/>
      <c r="F191" s="354"/>
      <c r="G191" s="354"/>
      <c r="H191" s="45" t="s">
        <v>22</v>
      </c>
      <c r="I191" s="11">
        <v>0</v>
      </c>
      <c r="J191" s="11"/>
      <c r="K191" s="11"/>
      <c r="L191" s="12"/>
      <c r="M191" s="11"/>
      <c r="N191" s="11" t="e">
        <f t="shared" si="55"/>
        <v>#DIV/0!</v>
      </c>
      <c r="O191" s="11" t="e">
        <f t="shared" si="56"/>
        <v>#DIV/0!</v>
      </c>
      <c r="P191" s="11" t="e">
        <f t="shared" si="57"/>
        <v>#DIV/0!</v>
      </c>
      <c r="R191" s="33">
        <f t="shared" si="58"/>
        <v>0</v>
      </c>
      <c r="S191" s="63">
        <f t="shared" si="59"/>
        <v>0</v>
      </c>
    </row>
    <row r="192" spans="3:19" s="17" customFormat="1" ht="30" hidden="1" customHeight="1">
      <c r="C192" s="351"/>
      <c r="D192" s="357"/>
      <c r="E192" s="354"/>
      <c r="F192" s="354"/>
      <c r="G192" s="354"/>
      <c r="H192" s="45" t="s">
        <v>33</v>
      </c>
      <c r="I192" s="11">
        <v>0</v>
      </c>
      <c r="J192" s="11"/>
      <c r="K192" s="11"/>
      <c r="L192" s="12"/>
      <c r="M192" s="11"/>
      <c r="N192" s="11" t="e">
        <f t="shared" si="55"/>
        <v>#DIV/0!</v>
      </c>
      <c r="O192" s="11" t="e">
        <f t="shared" si="56"/>
        <v>#DIV/0!</v>
      </c>
      <c r="P192" s="11" t="e">
        <f t="shared" si="57"/>
        <v>#DIV/0!</v>
      </c>
      <c r="R192" s="33">
        <f t="shared" si="58"/>
        <v>0</v>
      </c>
      <c r="S192" s="63">
        <f t="shared" si="59"/>
        <v>0</v>
      </c>
    </row>
    <row r="193" spans="3:19" s="17" customFormat="1" ht="30" hidden="1" customHeight="1">
      <c r="C193" s="351"/>
      <c r="D193" s="357"/>
      <c r="E193" s="354"/>
      <c r="F193" s="354"/>
      <c r="G193" s="354"/>
      <c r="H193" s="45" t="s">
        <v>37</v>
      </c>
      <c r="I193" s="11">
        <v>0</v>
      </c>
      <c r="J193" s="11"/>
      <c r="K193" s="11"/>
      <c r="L193" s="12"/>
      <c r="M193" s="11"/>
      <c r="N193" s="11" t="e">
        <f t="shared" si="55"/>
        <v>#DIV/0!</v>
      </c>
      <c r="O193" s="11" t="e">
        <f t="shared" si="56"/>
        <v>#DIV/0!</v>
      </c>
      <c r="P193" s="11" t="e">
        <f t="shared" si="57"/>
        <v>#DIV/0!</v>
      </c>
      <c r="R193" s="33">
        <f t="shared" si="58"/>
        <v>0</v>
      </c>
      <c r="S193" s="63">
        <f t="shared" si="59"/>
        <v>0</v>
      </c>
    </row>
    <row r="194" spans="3:19" s="17" customFormat="1" ht="15" hidden="1" customHeight="1">
      <c r="C194" s="351" t="s">
        <v>105</v>
      </c>
      <c r="D194" s="356" t="s">
        <v>106</v>
      </c>
      <c r="E194" s="354" t="s">
        <v>43</v>
      </c>
      <c r="F194" s="354">
        <v>2024</v>
      </c>
      <c r="G194" s="354">
        <v>2024</v>
      </c>
      <c r="H194" s="45" t="s">
        <v>20</v>
      </c>
      <c r="I194" s="11">
        <f>I195+I196+I197+I198</f>
        <v>0</v>
      </c>
      <c r="J194" s="11"/>
      <c r="K194" s="11"/>
      <c r="L194" s="12"/>
      <c r="M194" s="11"/>
      <c r="N194" s="11" t="e">
        <f t="shared" si="55"/>
        <v>#DIV/0!</v>
      </c>
      <c r="O194" s="11" t="e">
        <f t="shared" si="56"/>
        <v>#DIV/0!</v>
      </c>
      <c r="P194" s="11" t="e">
        <f t="shared" si="57"/>
        <v>#DIV/0!</v>
      </c>
      <c r="R194" s="33">
        <f t="shared" si="58"/>
        <v>0</v>
      </c>
      <c r="S194" s="63">
        <f t="shared" si="59"/>
        <v>0</v>
      </c>
    </row>
    <row r="195" spans="3:19" s="17" customFormat="1" ht="15" hidden="1" customHeight="1">
      <c r="C195" s="351"/>
      <c r="D195" s="356"/>
      <c r="E195" s="354"/>
      <c r="F195" s="354"/>
      <c r="G195" s="354"/>
      <c r="H195" s="45" t="s">
        <v>21</v>
      </c>
      <c r="I195" s="11"/>
      <c r="J195" s="11"/>
      <c r="K195" s="11"/>
      <c r="L195" s="12"/>
      <c r="M195" s="11"/>
      <c r="N195" s="11" t="e">
        <f t="shared" si="55"/>
        <v>#DIV/0!</v>
      </c>
      <c r="O195" s="11" t="e">
        <f t="shared" si="56"/>
        <v>#DIV/0!</v>
      </c>
      <c r="P195" s="11" t="e">
        <f t="shared" si="57"/>
        <v>#DIV/0!</v>
      </c>
      <c r="R195" s="33">
        <f t="shared" si="58"/>
        <v>0</v>
      </c>
      <c r="S195" s="63">
        <f t="shared" si="59"/>
        <v>0</v>
      </c>
    </row>
    <row r="196" spans="3:19" s="17" customFormat="1" ht="30" hidden="1" customHeight="1">
      <c r="C196" s="351"/>
      <c r="D196" s="356"/>
      <c r="E196" s="354"/>
      <c r="F196" s="354"/>
      <c r="G196" s="354"/>
      <c r="H196" s="45" t="s">
        <v>22</v>
      </c>
      <c r="I196" s="11">
        <v>0</v>
      </c>
      <c r="J196" s="11"/>
      <c r="K196" s="11"/>
      <c r="L196" s="12"/>
      <c r="M196" s="11"/>
      <c r="N196" s="11" t="e">
        <f t="shared" si="55"/>
        <v>#DIV/0!</v>
      </c>
      <c r="O196" s="11" t="e">
        <f t="shared" si="56"/>
        <v>#DIV/0!</v>
      </c>
      <c r="P196" s="11" t="e">
        <f t="shared" si="57"/>
        <v>#DIV/0!</v>
      </c>
      <c r="R196" s="33">
        <f t="shared" si="58"/>
        <v>0</v>
      </c>
      <c r="S196" s="63">
        <f t="shared" si="59"/>
        <v>0</v>
      </c>
    </row>
    <row r="197" spans="3:19" s="17" customFormat="1" ht="30" hidden="1" customHeight="1">
      <c r="C197" s="351"/>
      <c r="D197" s="356"/>
      <c r="E197" s="354"/>
      <c r="F197" s="354"/>
      <c r="G197" s="354"/>
      <c r="H197" s="45" t="s">
        <v>33</v>
      </c>
      <c r="I197" s="11">
        <v>0</v>
      </c>
      <c r="J197" s="11"/>
      <c r="K197" s="11"/>
      <c r="L197" s="12"/>
      <c r="M197" s="11"/>
      <c r="N197" s="11" t="e">
        <f t="shared" si="55"/>
        <v>#DIV/0!</v>
      </c>
      <c r="O197" s="11" t="e">
        <f t="shared" si="56"/>
        <v>#DIV/0!</v>
      </c>
      <c r="P197" s="11" t="e">
        <f t="shared" si="57"/>
        <v>#DIV/0!</v>
      </c>
      <c r="R197" s="33">
        <f t="shared" si="58"/>
        <v>0</v>
      </c>
      <c r="S197" s="63">
        <f t="shared" si="59"/>
        <v>0</v>
      </c>
    </row>
    <row r="198" spans="3:19" s="17" customFormat="1" ht="30" hidden="1" customHeight="1">
      <c r="C198" s="351"/>
      <c r="D198" s="356"/>
      <c r="E198" s="354"/>
      <c r="F198" s="354"/>
      <c r="G198" s="354"/>
      <c r="H198" s="45" t="s">
        <v>37</v>
      </c>
      <c r="I198" s="11">
        <v>0</v>
      </c>
      <c r="J198" s="11"/>
      <c r="K198" s="11"/>
      <c r="L198" s="12"/>
      <c r="M198" s="11"/>
      <c r="N198" s="11" t="e">
        <f t="shared" si="55"/>
        <v>#DIV/0!</v>
      </c>
      <c r="O198" s="11" t="e">
        <f t="shared" si="56"/>
        <v>#DIV/0!</v>
      </c>
      <c r="P198" s="11" t="e">
        <f t="shared" si="57"/>
        <v>#DIV/0!</v>
      </c>
      <c r="R198" s="33">
        <f t="shared" si="58"/>
        <v>0</v>
      </c>
      <c r="S198" s="63">
        <f t="shared" si="59"/>
        <v>0</v>
      </c>
    </row>
    <row r="199" spans="3:19" s="17" customFormat="1" ht="15" hidden="1" customHeight="1">
      <c r="C199" s="351" t="s">
        <v>107</v>
      </c>
      <c r="D199" s="352" t="s">
        <v>108</v>
      </c>
      <c r="E199" s="354" t="s">
        <v>43</v>
      </c>
      <c r="F199" s="354">
        <v>2023</v>
      </c>
      <c r="G199" s="354">
        <v>2024</v>
      </c>
      <c r="H199" s="45" t="s">
        <v>20</v>
      </c>
      <c r="I199" s="11">
        <f>SUM(I200)</f>
        <v>0</v>
      </c>
      <c r="J199" s="11"/>
      <c r="K199" s="11"/>
      <c r="L199" s="12"/>
      <c r="M199" s="11"/>
      <c r="N199" s="11" t="e">
        <f t="shared" si="55"/>
        <v>#DIV/0!</v>
      </c>
      <c r="O199" s="11" t="e">
        <f t="shared" si="56"/>
        <v>#DIV/0!</v>
      </c>
      <c r="P199" s="11" t="e">
        <f t="shared" si="57"/>
        <v>#DIV/0!</v>
      </c>
      <c r="R199" s="33">
        <f t="shared" si="58"/>
        <v>0</v>
      </c>
      <c r="S199" s="63">
        <f t="shared" si="59"/>
        <v>0</v>
      </c>
    </row>
    <row r="200" spans="3:19" s="17" customFormat="1" ht="15" hidden="1" customHeight="1">
      <c r="C200" s="351"/>
      <c r="D200" s="352"/>
      <c r="E200" s="354"/>
      <c r="F200" s="354"/>
      <c r="G200" s="354"/>
      <c r="H200" s="45" t="s">
        <v>21</v>
      </c>
      <c r="I200" s="11">
        <v>0</v>
      </c>
      <c r="J200" s="11"/>
      <c r="K200" s="11"/>
      <c r="L200" s="12"/>
      <c r="M200" s="11"/>
      <c r="N200" s="11" t="e">
        <f t="shared" si="55"/>
        <v>#DIV/0!</v>
      </c>
      <c r="O200" s="11" t="e">
        <f t="shared" si="56"/>
        <v>#DIV/0!</v>
      </c>
      <c r="P200" s="11" t="e">
        <f t="shared" si="57"/>
        <v>#DIV/0!</v>
      </c>
      <c r="R200" s="33">
        <f t="shared" si="58"/>
        <v>0</v>
      </c>
      <c r="S200" s="63">
        <f t="shared" si="59"/>
        <v>0</v>
      </c>
    </row>
    <row r="201" spans="3:19" s="17" customFormat="1" ht="30" hidden="1" customHeight="1">
      <c r="C201" s="351"/>
      <c r="D201" s="352"/>
      <c r="E201" s="354"/>
      <c r="F201" s="354"/>
      <c r="G201" s="354"/>
      <c r="H201" s="45" t="s">
        <v>22</v>
      </c>
      <c r="I201" s="11">
        <v>0</v>
      </c>
      <c r="J201" s="11"/>
      <c r="K201" s="11"/>
      <c r="L201" s="12"/>
      <c r="M201" s="11"/>
      <c r="N201" s="11" t="e">
        <f t="shared" si="55"/>
        <v>#DIV/0!</v>
      </c>
      <c r="O201" s="11" t="e">
        <f t="shared" si="56"/>
        <v>#DIV/0!</v>
      </c>
      <c r="P201" s="11" t="e">
        <f t="shared" si="57"/>
        <v>#DIV/0!</v>
      </c>
      <c r="R201" s="33">
        <f t="shared" si="58"/>
        <v>0</v>
      </c>
      <c r="S201" s="63">
        <f t="shared" si="59"/>
        <v>0</v>
      </c>
    </row>
    <row r="202" spans="3:19" s="17" customFormat="1" ht="30" hidden="1" customHeight="1">
      <c r="C202" s="351"/>
      <c r="D202" s="352"/>
      <c r="E202" s="354"/>
      <c r="F202" s="354"/>
      <c r="G202" s="354"/>
      <c r="H202" s="45" t="s">
        <v>33</v>
      </c>
      <c r="I202" s="11">
        <v>0</v>
      </c>
      <c r="J202" s="11"/>
      <c r="K202" s="11"/>
      <c r="L202" s="12"/>
      <c r="M202" s="11"/>
      <c r="N202" s="11" t="e">
        <f t="shared" si="55"/>
        <v>#DIV/0!</v>
      </c>
      <c r="O202" s="11" t="e">
        <f t="shared" si="56"/>
        <v>#DIV/0!</v>
      </c>
      <c r="P202" s="11" t="e">
        <f t="shared" si="57"/>
        <v>#DIV/0!</v>
      </c>
      <c r="R202" s="33">
        <f t="shared" si="58"/>
        <v>0</v>
      </c>
      <c r="S202" s="63">
        <f t="shared" si="59"/>
        <v>0</v>
      </c>
    </row>
    <row r="203" spans="3:19" s="17" customFormat="1" ht="30" hidden="1" customHeight="1">
      <c r="C203" s="351"/>
      <c r="D203" s="352"/>
      <c r="E203" s="354"/>
      <c r="F203" s="354"/>
      <c r="G203" s="354"/>
      <c r="H203" s="45" t="s">
        <v>37</v>
      </c>
      <c r="I203" s="11">
        <v>0</v>
      </c>
      <c r="J203" s="11"/>
      <c r="K203" s="11"/>
      <c r="L203" s="12"/>
      <c r="M203" s="11"/>
      <c r="N203" s="11" t="e">
        <f t="shared" si="55"/>
        <v>#DIV/0!</v>
      </c>
      <c r="O203" s="11" t="e">
        <f t="shared" si="56"/>
        <v>#DIV/0!</v>
      </c>
      <c r="P203" s="11" t="e">
        <f t="shared" si="57"/>
        <v>#DIV/0!</v>
      </c>
      <c r="R203" s="33">
        <f t="shared" si="58"/>
        <v>0</v>
      </c>
      <c r="S203" s="63">
        <f t="shared" si="59"/>
        <v>0</v>
      </c>
    </row>
    <row r="204" spans="3:19" s="17" customFormat="1" ht="15" hidden="1" customHeight="1">
      <c r="C204" s="351" t="s">
        <v>109</v>
      </c>
      <c r="D204" s="352" t="s">
        <v>110</v>
      </c>
      <c r="E204" s="354" t="s">
        <v>90</v>
      </c>
      <c r="F204" s="354">
        <v>2021</v>
      </c>
      <c r="G204" s="354">
        <v>2023</v>
      </c>
      <c r="H204" s="45" t="s">
        <v>20</v>
      </c>
      <c r="I204" s="11">
        <f>SUM(I205)</f>
        <v>0</v>
      </c>
      <c r="J204" s="11"/>
      <c r="K204" s="11"/>
      <c r="L204" s="12"/>
      <c r="M204" s="11"/>
      <c r="N204" s="11" t="e">
        <f t="shared" ref="N204:N265" si="67">M204/I204*100</f>
        <v>#DIV/0!</v>
      </c>
      <c r="O204" s="11" t="e">
        <f t="shared" ref="O204:O265" si="68">M204/J204*100</f>
        <v>#DIV/0!</v>
      </c>
      <c r="P204" s="11" t="e">
        <f t="shared" ref="P204:P265" si="69">L204/K204*100</f>
        <v>#DIV/0!</v>
      </c>
      <c r="R204" s="33">
        <f t="shared" ref="R204:R267" si="70">Q204-L204</f>
        <v>0</v>
      </c>
      <c r="S204" s="63">
        <f t="shared" ref="S204:S267" si="71">L204-M204</f>
        <v>0</v>
      </c>
    </row>
    <row r="205" spans="3:19" s="17" customFormat="1" ht="15" hidden="1" customHeight="1">
      <c r="C205" s="351"/>
      <c r="D205" s="352"/>
      <c r="E205" s="354"/>
      <c r="F205" s="354"/>
      <c r="G205" s="354"/>
      <c r="H205" s="45" t="s">
        <v>21</v>
      </c>
      <c r="I205" s="11"/>
      <c r="J205" s="11"/>
      <c r="K205" s="11"/>
      <c r="L205" s="12"/>
      <c r="M205" s="11"/>
      <c r="N205" s="11" t="e">
        <f t="shared" si="67"/>
        <v>#DIV/0!</v>
      </c>
      <c r="O205" s="11" t="e">
        <f t="shared" si="68"/>
        <v>#DIV/0!</v>
      </c>
      <c r="P205" s="11" t="e">
        <f t="shared" si="69"/>
        <v>#DIV/0!</v>
      </c>
      <c r="R205" s="33">
        <f t="shared" si="70"/>
        <v>0</v>
      </c>
      <c r="S205" s="63">
        <f t="shared" si="71"/>
        <v>0</v>
      </c>
    </row>
    <row r="206" spans="3:19" s="17" customFormat="1" ht="30" hidden="1" customHeight="1">
      <c r="C206" s="351"/>
      <c r="D206" s="352"/>
      <c r="E206" s="354"/>
      <c r="F206" s="354"/>
      <c r="G206" s="354"/>
      <c r="H206" s="45" t="s">
        <v>22</v>
      </c>
      <c r="I206" s="11">
        <v>0</v>
      </c>
      <c r="J206" s="11"/>
      <c r="K206" s="11"/>
      <c r="L206" s="12"/>
      <c r="M206" s="11"/>
      <c r="N206" s="11" t="e">
        <f t="shared" si="67"/>
        <v>#DIV/0!</v>
      </c>
      <c r="O206" s="11" t="e">
        <f t="shared" si="68"/>
        <v>#DIV/0!</v>
      </c>
      <c r="P206" s="11" t="e">
        <f t="shared" si="69"/>
        <v>#DIV/0!</v>
      </c>
      <c r="R206" s="33">
        <f t="shared" si="70"/>
        <v>0</v>
      </c>
      <c r="S206" s="63">
        <f t="shared" si="71"/>
        <v>0</v>
      </c>
    </row>
    <row r="207" spans="3:19" s="17" customFormat="1" ht="30" hidden="1" customHeight="1">
      <c r="C207" s="351"/>
      <c r="D207" s="352"/>
      <c r="E207" s="354"/>
      <c r="F207" s="354"/>
      <c r="G207" s="354"/>
      <c r="H207" s="45" t="s">
        <v>33</v>
      </c>
      <c r="I207" s="11">
        <v>0</v>
      </c>
      <c r="J207" s="11"/>
      <c r="K207" s="11"/>
      <c r="L207" s="12"/>
      <c r="M207" s="11"/>
      <c r="N207" s="11" t="e">
        <f t="shared" si="67"/>
        <v>#DIV/0!</v>
      </c>
      <c r="O207" s="11" t="e">
        <f t="shared" si="68"/>
        <v>#DIV/0!</v>
      </c>
      <c r="P207" s="11" t="e">
        <f t="shared" si="69"/>
        <v>#DIV/0!</v>
      </c>
      <c r="R207" s="33">
        <f t="shared" si="70"/>
        <v>0</v>
      </c>
      <c r="S207" s="63">
        <f t="shared" si="71"/>
        <v>0</v>
      </c>
    </row>
    <row r="208" spans="3:19" s="17" customFormat="1" ht="30" hidden="1" customHeight="1">
      <c r="C208" s="351"/>
      <c r="D208" s="352"/>
      <c r="E208" s="354"/>
      <c r="F208" s="354"/>
      <c r="G208" s="354"/>
      <c r="H208" s="45" t="s">
        <v>37</v>
      </c>
      <c r="I208" s="11">
        <v>0</v>
      </c>
      <c r="J208" s="11"/>
      <c r="K208" s="11"/>
      <c r="L208" s="12"/>
      <c r="M208" s="11"/>
      <c r="N208" s="11" t="e">
        <f t="shared" si="67"/>
        <v>#DIV/0!</v>
      </c>
      <c r="O208" s="11" t="e">
        <f t="shared" si="68"/>
        <v>#DIV/0!</v>
      </c>
      <c r="P208" s="11" t="e">
        <f t="shared" si="69"/>
        <v>#DIV/0!</v>
      </c>
      <c r="R208" s="33">
        <f t="shared" si="70"/>
        <v>0</v>
      </c>
      <c r="S208" s="63">
        <f t="shared" si="71"/>
        <v>0</v>
      </c>
    </row>
    <row r="209" spans="3:19" s="17" customFormat="1" ht="15" hidden="1" customHeight="1">
      <c r="C209" s="351" t="s">
        <v>111</v>
      </c>
      <c r="D209" s="356" t="s">
        <v>112</v>
      </c>
      <c r="E209" s="354" t="s">
        <v>43</v>
      </c>
      <c r="F209" s="354">
        <v>2022</v>
      </c>
      <c r="G209" s="354">
        <v>2023</v>
      </c>
      <c r="H209" s="45" t="s">
        <v>20</v>
      </c>
      <c r="I209" s="11">
        <f>SUM(I210)</f>
        <v>0</v>
      </c>
      <c r="J209" s="11"/>
      <c r="K209" s="11"/>
      <c r="L209" s="12"/>
      <c r="M209" s="11"/>
      <c r="N209" s="11" t="e">
        <f t="shared" si="67"/>
        <v>#DIV/0!</v>
      </c>
      <c r="O209" s="11" t="e">
        <f t="shared" si="68"/>
        <v>#DIV/0!</v>
      </c>
      <c r="P209" s="11" t="e">
        <f t="shared" si="69"/>
        <v>#DIV/0!</v>
      </c>
      <c r="R209" s="33">
        <f t="shared" si="70"/>
        <v>0</v>
      </c>
      <c r="S209" s="63">
        <f t="shared" si="71"/>
        <v>0</v>
      </c>
    </row>
    <row r="210" spans="3:19" s="17" customFormat="1" ht="15" hidden="1" customHeight="1">
      <c r="C210" s="351"/>
      <c r="D210" s="356"/>
      <c r="E210" s="354"/>
      <c r="F210" s="354"/>
      <c r="G210" s="354"/>
      <c r="H210" s="45" t="s">
        <v>21</v>
      </c>
      <c r="I210" s="11"/>
      <c r="J210" s="11"/>
      <c r="K210" s="11"/>
      <c r="L210" s="12"/>
      <c r="M210" s="11"/>
      <c r="N210" s="11" t="e">
        <f t="shared" si="67"/>
        <v>#DIV/0!</v>
      </c>
      <c r="O210" s="11" t="e">
        <f t="shared" si="68"/>
        <v>#DIV/0!</v>
      </c>
      <c r="P210" s="11" t="e">
        <f t="shared" si="69"/>
        <v>#DIV/0!</v>
      </c>
      <c r="R210" s="33">
        <f t="shared" si="70"/>
        <v>0</v>
      </c>
      <c r="S210" s="63">
        <f t="shared" si="71"/>
        <v>0</v>
      </c>
    </row>
    <row r="211" spans="3:19" s="17" customFormat="1" ht="30" hidden="1" customHeight="1">
      <c r="C211" s="351"/>
      <c r="D211" s="356"/>
      <c r="E211" s="354"/>
      <c r="F211" s="354"/>
      <c r="G211" s="354"/>
      <c r="H211" s="45" t="s">
        <v>22</v>
      </c>
      <c r="I211" s="11">
        <v>0</v>
      </c>
      <c r="J211" s="11"/>
      <c r="K211" s="11"/>
      <c r="L211" s="12"/>
      <c r="M211" s="11"/>
      <c r="N211" s="11" t="e">
        <f t="shared" si="67"/>
        <v>#DIV/0!</v>
      </c>
      <c r="O211" s="11" t="e">
        <f t="shared" si="68"/>
        <v>#DIV/0!</v>
      </c>
      <c r="P211" s="11" t="e">
        <f t="shared" si="69"/>
        <v>#DIV/0!</v>
      </c>
      <c r="R211" s="33">
        <f t="shared" si="70"/>
        <v>0</v>
      </c>
      <c r="S211" s="63">
        <f t="shared" si="71"/>
        <v>0</v>
      </c>
    </row>
    <row r="212" spans="3:19" s="17" customFormat="1" ht="30" hidden="1" customHeight="1">
      <c r="C212" s="351"/>
      <c r="D212" s="356"/>
      <c r="E212" s="354"/>
      <c r="F212" s="354"/>
      <c r="G212" s="354"/>
      <c r="H212" s="45" t="s">
        <v>33</v>
      </c>
      <c r="I212" s="11">
        <v>0</v>
      </c>
      <c r="J212" s="11"/>
      <c r="K212" s="11"/>
      <c r="L212" s="12"/>
      <c r="M212" s="11"/>
      <c r="N212" s="11" t="e">
        <f t="shared" si="67"/>
        <v>#DIV/0!</v>
      </c>
      <c r="O212" s="11" t="e">
        <f t="shared" si="68"/>
        <v>#DIV/0!</v>
      </c>
      <c r="P212" s="11" t="e">
        <f t="shared" si="69"/>
        <v>#DIV/0!</v>
      </c>
      <c r="R212" s="33">
        <f t="shared" si="70"/>
        <v>0</v>
      </c>
      <c r="S212" s="63">
        <f t="shared" si="71"/>
        <v>0</v>
      </c>
    </row>
    <row r="213" spans="3:19" s="17" customFormat="1" ht="30" hidden="1" customHeight="1">
      <c r="C213" s="351"/>
      <c r="D213" s="356"/>
      <c r="E213" s="354"/>
      <c r="F213" s="354"/>
      <c r="G213" s="354"/>
      <c r="H213" s="45" t="s">
        <v>37</v>
      </c>
      <c r="I213" s="11">
        <v>0</v>
      </c>
      <c r="J213" s="11"/>
      <c r="K213" s="11"/>
      <c r="L213" s="12"/>
      <c r="M213" s="11"/>
      <c r="N213" s="11" t="e">
        <f t="shared" si="67"/>
        <v>#DIV/0!</v>
      </c>
      <c r="O213" s="11" t="e">
        <f t="shared" si="68"/>
        <v>#DIV/0!</v>
      </c>
      <c r="P213" s="11" t="e">
        <f t="shared" si="69"/>
        <v>#DIV/0!</v>
      </c>
      <c r="R213" s="33">
        <f t="shared" si="70"/>
        <v>0</v>
      </c>
      <c r="S213" s="63">
        <f t="shared" si="71"/>
        <v>0</v>
      </c>
    </row>
    <row r="214" spans="3:19" s="17" customFormat="1" ht="15" hidden="1" customHeight="1">
      <c r="C214" s="351" t="s">
        <v>113</v>
      </c>
      <c r="D214" s="356" t="s">
        <v>114</v>
      </c>
      <c r="E214" s="354" t="s">
        <v>43</v>
      </c>
      <c r="F214" s="354">
        <v>2021</v>
      </c>
      <c r="G214" s="354">
        <v>2021</v>
      </c>
      <c r="H214" s="45" t="s">
        <v>20</v>
      </c>
      <c r="I214" s="11">
        <f>SUM(I215)</f>
        <v>0</v>
      </c>
      <c r="J214" s="11"/>
      <c r="K214" s="11"/>
      <c r="L214" s="12"/>
      <c r="M214" s="11"/>
      <c r="N214" s="11" t="e">
        <f t="shared" si="67"/>
        <v>#DIV/0!</v>
      </c>
      <c r="O214" s="11" t="e">
        <f t="shared" si="68"/>
        <v>#DIV/0!</v>
      </c>
      <c r="P214" s="11" t="e">
        <f t="shared" si="69"/>
        <v>#DIV/0!</v>
      </c>
      <c r="R214" s="33">
        <f t="shared" si="70"/>
        <v>0</v>
      </c>
      <c r="S214" s="63">
        <f t="shared" si="71"/>
        <v>0</v>
      </c>
    </row>
    <row r="215" spans="3:19" s="17" customFormat="1" ht="15" hidden="1" customHeight="1">
      <c r="C215" s="351"/>
      <c r="D215" s="356"/>
      <c r="E215" s="354"/>
      <c r="F215" s="354"/>
      <c r="G215" s="354"/>
      <c r="H215" s="45" t="s">
        <v>21</v>
      </c>
      <c r="I215" s="11"/>
      <c r="J215" s="11"/>
      <c r="K215" s="11"/>
      <c r="L215" s="12"/>
      <c r="M215" s="11"/>
      <c r="N215" s="11" t="e">
        <f t="shared" si="67"/>
        <v>#DIV/0!</v>
      </c>
      <c r="O215" s="11" t="e">
        <f t="shared" si="68"/>
        <v>#DIV/0!</v>
      </c>
      <c r="P215" s="11" t="e">
        <f t="shared" si="69"/>
        <v>#DIV/0!</v>
      </c>
      <c r="R215" s="33">
        <f t="shared" si="70"/>
        <v>0</v>
      </c>
      <c r="S215" s="63">
        <f t="shared" si="71"/>
        <v>0</v>
      </c>
    </row>
    <row r="216" spans="3:19" s="17" customFormat="1" ht="30" hidden="1" customHeight="1">
      <c r="C216" s="351"/>
      <c r="D216" s="356"/>
      <c r="E216" s="354"/>
      <c r="F216" s="354"/>
      <c r="G216" s="354"/>
      <c r="H216" s="45" t="s">
        <v>22</v>
      </c>
      <c r="I216" s="11">
        <v>0</v>
      </c>
      <c r="J216" s="11"/>
      <c r="K216" s="11"/>
      <c r="L216" s="12"/>
      <c r="M216" s="11"/>
      <c r="N216" s="11" t="e">
        <f t="shared" si="67"/>
        <v>#DIV/0!</v>
      </c>
      <c r="O216" s="11" t="e">
        <f t="shared" si="68"/>
        <v>#DIV/0!</v>
      </c>
      <c r="P216" s="11" t="e">
        <f t="shared" si="69"/>
        <v>#DIV/0!</v>
      </c>
      <c r="R216" s="33">
        <f t="shared" si="70"/>
        <v>0</v>
      </c>
      <c r="S216" s="63">
        <f t="shared" si="71"/>
        <v>0</v>
      </c>
    </row>
    <row r="217" spans="3:19" s="17" customFormat="1" ht="30" hidden="1" customHeight="1">
      <c r="C217" s="351"/>
      <c r="D217" s="356"/>
      <c r="E217" s="354"/>
      <c r="F217" s="354"/>
      <c r="G217" s="354"/>
      <c r="H217" s="45" t="s">
        <v>33</v>
      </c>
      <c r="I217" s="11">
        <v>0</v>
      </c>
      <c r="J217" s="11"/>
      <c r="K217" s="11"/>
      <c r="L217" s="12"/>
      <c r="M217" s="11"/>
      <c r="N217" s="11" t="e">
        <f t="shared" si="67"/>
        <v>#DIV/0!</v>
      </c>
      <c r="O217" s="11" t="e">
        <f t="shared" si="68"/>
        <v>#DIV/0!</v>
      </c>
      <c r="P217" s="11" t="e">
        <f t="shared" si="69"/>
        <v>#DIV/0!</v>
      </c>
      <c r="R217" s="33">
        <f t="shared" si="70"/>
        <v>0</v>
      </c>
      <c r="S217" s="63">
        <f t="shared" si="71"/>
        <v>0</v>
      </c>
    </row>
    <row r="218" spans="3:19" s="17" customFormat="1" ht="30" hidden="1" customHeight="1">
      <c r="C218" s="351"/>
      <c r="D218" s="356"/>
      <c r="E218" s="354"/>
      <c r="F218" s="354"/>
      <c r="G218" s="354"/>
      <c r="H218" s="45" t="s">
        <v>37</v>
      </c>
      <c r="I218" s="11">
        <v>0</v>
      </c>
      <c r="J218" s="11"/>
      <c r="K218" s="11"/>
      <c r="L218" s="12"/>
      <c r="M218" s="11"/>
      <c r="N218" s="11" t="e">
        <f t="shared" si="67"/>
        <v>#DIV/0!</v>
      </c>
      <c r="O218" s="11" t="e">
        <f t="shared" si="68"/>
        <v>#DIV/0!</v>
      </c>
      <c r="P218" s="11" t="e">
        <f t="shared" si="69"/>
        <v>#DIV/0!</v>
      </c>
      <c r="R218" s="33">
        <f t="shared" si="70"/>
        <v>0</v>
      </c>
      <c r="S218" s="63">
        <f t="shared" si="71"/>
        <v>0</v>
      </c>
    </row>
    <row r="219" spans="3:19" s="17" customFormat="1" ht="15" hidden="1" customHeight="1">
      <c r="C219" s="351" t="s">
        <v>115</v>
      </c>
      <c r="D219" s="356" t="s">
        <v>116</v>
      </c>
      <c r="E219" s="354" t="s">
        <v>43</v>
      </c>
      <c r="F219" s="354">
        <v>2021</v>
      </c>
      <c r="G219" s="354">
        <v>2021</v>
      </c>
      <c r="H219" s="45" t="s">
        <v>20</v>
      </c>
      <c r="I219" s="11">
        <f>SUM(I220)</f>
        <v>0</v>
      </c>
      <c r="J219" s="11"/>
      <c r="K219" s="11"/>
      <c r="L219" s="12"/>
      <c r="M219" s="11"/>
      <c r="N219" s="11" t="e">
        <f t="shared" si="67"/>
        <v>#DIV/0!</v>
      </c>
      <c r="O219" s="11" t="e">
        <f t="shared" si="68"/>
        <v>#DIV/0!</v>
      </c>
      <c r="P219" s="11" t="e">
        <f t="shared" si="69"/>
        <v>#DIV/0!</v>
      </c>
      <c r="R219" s="33">
        <f t="shared" si="70"/>
        <v>0</v>
      </c>
      <c r="S219" s="63">
        <f t="shared" si="71"/>
        <v>0</v>
      </c>
    </row>
    <row r="220" spans="3:19" s="17" customFormat="1" ht="15" hidden="1" customHeight="1">
      <c r="C220" s="351"/>
      <c r="D220" s="356"/>
      <c r="E220" s="354"/>
      <c r="F220" s="354"/>
      <c r="G220" s="354"/>
      <c r="H220" s="45" t="s">
        <v>21</v>
      </c>
      <c r="I220" s="11"/>
      <c r="J220" s="11"/>
      <c r="K220" s="11"/>
      <c r="L220" s="12"/>
      <c r="M220" s="11"/>
      <c r="N220" s="11" t="e">
        <f t="shared" si="67"/>
        <v>#DIV/0!</v>
      </c>
      <c r="O220" s="11" t="e">
        <f t="shared" si="68"/>
        <v>#DIV/0!</v>
      </c>
      <c r="P220" s="11" t="e">
        <f t="shared" si="69"/>
        <v>#DIV/0!</v>
      </c>
      <c r="R220" s="33">
        <f t="shared" si="70"/>
        <v>0</v>
      </c>
      <c r="S220" s="63">
        <f t="shared" si="71"/>
        <v>0</v>
      </c>
    </row>
    <row r="221" spans="3:19" s="17" customFormat="1" ht="30" hidden="1" customHeight="1">
      <c r="C221" s="351"/>
      <c r="D221" s="356"/>
      <c r="E221" s="354"/>
      <c r="F221" s="354"/>
      <c r="G221" s="354"/>
      <c r="H221" s="45" t="s">
        <v>22</v>
      </c>
      <c r="I221" s="11">
        <v>0</v>
      </c>
      <c r="J221" s="11"/>
      <c r="K221" s="11"/>
      <c r="L221" s="12"/>
      <c r="M221" s="11"/>
      <c r="N221" s="11" t="e">
        <f t="shared" si="67"/>
        <v>#DIV/0!</v>
      </c>
      <c r="O221" s="11" t="e">
        <f t="shared" si="68"/>
        <v>#DIV/0!</v>
      </c>
      <c r="P221" s="11" t="e">
        <f t="shared" si="69"/>
        <v>#DIV/0!</v>
      </c>
      <c r="R221" s="33">
        <f t="shared" si="70"/>
        <v>0</v>
      </c>
      <c r="S221" s="63">
        <f t="shared" si="71"/>
        <v>0</v>
      </c>
    </row>
    <row r="222" spans="3:19" s="17" customFormat="1" ht="30" hidden="1" customHeight="1">
      <c r="C222" s="351"/>
      <c r="D222" s="356"/>
      <c r="E222" s="354"/>
      <c r="F222" s="354"/>
      <c r="G222" s="354"/>
      <c r="H222" s="45" t="s">
        <v>33</v>
      </c>
      <c r="I222" s="11">
        <v>0</v>
      </c>
      <c r="J222" s="11"/>
      <c r="K222" s="11"/>
      <c r="L222" s="12"/>
      <c r="M222" s="11"/>
      <c r="N222" s="11" t="e">
        <f t="shared" si="67"/>
        <v>#DIV/0!</v>
      </c>
      <c r="O222" s="11" t="e">
        <f t="shared" si="68"/>
        <v>#DIV/0!</v>
      </c>
      <c r="P222" s="11" t="e">
        <f t="shared" si="69"/>
        <v>#DIV/0!</v>
      </c>
      <c r="R222" s="33">
        <f t="shared" si="70"/>
        <v>0</v>
      </c>
      <c r="S222" s="63">
        <f t="shared" si="71"/>
        <v>0</v>
      </c>
    </row>
    <row r="223" spans="3:19" s="17" customFormat="1" ht="30" hidden="1" customHeight="1">
      <c r="C223" s="351"/>
      <c r="D223" s="356"/>
      <c r="E223" s="354"/>
      <c r="F223" s="354"/>
      <c r="G223" s="354"/>
      <c r="H223" s="45" t="s">
        <v>37</v>
      </c>
      <c r="I223" s="11">
        <v>0</v>
      </c>
      <c r="J223" s="11"/>
      <c r="K223" s="11"/>
      <c r="L223" s="12"/>
      <c r="M223" s="11"/>
      <c r="N223" s="11" t="e">
        <f t="shared" si="67"/>
        <v>#DIV/0!</v>
      </c>
      <c r="O223" s="11" t="e">
        <f t="shared" si="68"/>
        <v>#DIV/0!</v>
      </c>
      <c r="P223" s="11" t="e">
        <f t="shared" si="69"/>
        <v>#DIV/0!</v>
      </c>
      <c r="R223" s="33">
        <f t="shared" si="70"/>
        <v>0</v>
      </c>
      <c r="S223" s="63">
        <f t="shared" si="71"/>
        <v>0</v>
      </c>
    </row>
    <row r="224" spans="3:19" s="17" customFormat="1" ht="15" hidden="1" customHeight="1">
      <c r="C224" s="351" t="s">
        <v>117</v>
      </c>
      <c r="D224" s="356" t="s">
        <v>118</v>
      </c>
      <c r="E224" s="354" t="s">
        <v>43</v>
      </c>
      <c r="F224" s="354">
        <v>2021</v>
      </c>
      <c r="G224" s="354">
        <v>2021</v>
      </c>
      <c r="H224" s="45" t="s">
        <v>20</v>
      </c>
      <c r="I224" s="11">
        <f>SUM(I225)</f>
        <v>0</v>
      </c>
      <c r="J224" s="11"/>
      <c r="K224" s="11"/>
      <c r="L224" s="12"/>
      <c r="M224" s="11"/>
      <c r="N224" s="11" t="e">
        <f t="shared" si="67"/>
        <v>#DIV/0!</v>
      </c>
      <c r="O224" s="11" t="e">
        <f t="shared" si="68"/>
        <v>#DIV/0!</v>
      </c>
      <c r="P224" s="11" t="e">
        <f t="shared" si="69"/>
        <v>#DIV/0!</v>
      </c>
      <c r="R224" s="33">
        <f t="shared" si="70"/>
        <v>0</v>
      </c>
      <c r="S224" s="63">
        <f t="shared" si="71"/>
        <v>0</v>
      </c>
    </row>
    <row r="225" spans="3:19" s="17" customFormat="1" ht="15" hidden="1" customHeight="1">
      <c r="C225" s="351"/>
      <c r="D225" s="356"/>
      <c r="E225" s="354"/>
      <c r="F225" s="354"/>
      <c r="G225" s="354"/>
      <c r="H225" s="45" t="s">
        <v>21</v>
      </c>
      <c r="I225" s="11"/>
      <c r="J225" s="11"/>
      <c r="K225" s="11"/>
      <c r="L225" s="12"/>
      <c r="M225" s="11"/>
      <c r="N225" s="11" t="e">
        <f t="shared" si="67"/>
        <v>#DIV/0!</v>
      </c>
      <c r="O225" s="11" t="e">
        <f t="shared" si="68"/>
        <v>#DIV/0!</v>
      </c>
      <c r="P225" s="11" t="e">
        <f t="shared" si="69"/>
        <v>#DIV/0!</v>
      </c>
      <c r="R225" s="33">
        <f t="shared" si="70"/>
        <v>0</v>
      </c>
      <c r="S225" s="63">
        <f t="shared" si="71"/>
        <v>0</v>
      </c>
    </row>
    <row r="226" spans="3:19" s="17" customFormat="1" ht="30" hidden="1" customHeight="1">
      <c r="C226" s="351"/>
      <c r="D226" s="356"/>
      <c r="E226" s="354"/>
      <c r="F226" s="354"/>
      <c r="G226" s="354"/>
      <c r="H226" s="45" t="s">
        <v>22</v>
      </c>
      <c r="I226" s="11">
        <v>0</v>
      </c>
      <c r="J226" s="11"/>
      <c r="K226" s="11"/>
      <c r="L226" s="12"/>
      <c r="M226" s="11"/>
      <c r="N226" s="11" t="e">
        <f t="shared" si="67"/>
        <v>#DIV/0!</v>
      </c>
      <c r="O226" s="11" t="e">
        <f t="shared" si="68"/>
        <v>#DIV/0!</v>
      </c>
      <c r="P226" s="11" t="e">
        <f t="shared" si="69"/>
        <v>#DIV/0!</v>
      </c>
      <c r="R226" s="33">
        <f t="shared" si="70"/>
        <v>0</v>
      </c>
      <c r="S226" s="63">
        <f t="shared" si="71"/>
        <v>0</v>
      </c>
    </row>
    <row r="227" spans="3:19" s="17" customFormat="1" ht="30" hidden="1" customHeight="1">
      <c r="C227" s="351"/>
      <c r="D227" s="356"/>
      <c r="E227" s="354"/>
      <c r="F227" s="354"/>
      <c r="G227" s="354"/>
      <c r="H227" s="45" t="s">
        <v>33</v>
      </c>
      <c r="I227" s="11">
        <v>0</v>
      </c>
      <c r="J227" s="11"/>
      <c r="K227" s="11"/>
      <c r="L227" s="12"/>
      <c r="M227" s="11"/>
      <c r="N227" s="11" t="e">
        <f t="shared" si="67"/>
        <v>#DIV/0!</v>
      </c>
      <c r="O227" s="11" t="e">
        <f t="shared" si="68"/>
        <v>#DIV/0!</v>
      </c>
      <c r="P227" s="11" t="e">
        <f t="shared" si="69"/>
        <v>#DIV/0!</v>
      </c>
      <c r="R227" s="33">
        <f t="shared" si="70"/>
        <v>0</v>
      </c>
      <c r="S227" s="63">
        <f t="shared" si="71"/>
        <v>0</v>
      </c>
    </row>
    <row r="228" spans="3:19" s="17" customFormat="1" ht="30" hidden="1" customHeight="1">
      <c r="C228" s="351"/>
      <c r="D228" s="356"/>
      <c r="E228" s="354"/>
      <c r="F228" s="354"/>
      <c r="G228" s="354"/>
      <c r="H228" s="45" t="s">
        <v>37</v>
      </c>
      <c r="I228" s="11">
        <v>0</v>
      </c>
      <c r="J228" s="11"/>
      <c r="K228" s="11"/>
      <c r="L228" s="12"/>
      <c r="M228" s="11"/>
      <c r="N228" s="11" t="e">
        <f t="shared" si="67"/>
        <v>#DIV/0!</v>
      </c>
      <c r="O228" s="11" t="e">
        <f t="shared" si="68"/>
        <v>#DIV/0!</v>
      </c>
      <c r="P228" s="11" t="e">
        <f t="shared" si="69"/>
        <v>#DIV/0!</v>
      </c>
      <c r="R228" s="33">
        <f t="shared" si="70"/>
        <v>0</v>
      </c>
      <c r="S228" s="63">
        <f t="shared" si="71"/>
        <v>0</v>
      </c>
    </row>
    <row r="229" spans="3:19" s="17" customFormat="1" ht="15" hidden="1" customHeight="1">
      <c r="C229" s="351" t="s">
        <v>119</v>
      </c>
      <c r="D229" s="356" t="s">
        <v>120</v>
      </c>
      <c r="E229" s="354" t="s">
        <v>43</v>
      </c>
      <c r="F229" s="354">
        <v>2021</v>
      </c>
      <c r="G229" s="354">
        <v>2021</v>
      </c>
      <c r="H229" s="45" t="s">
        <v>20</v>
      </c>
      <c r="I229" s="11">
        <f>SUM(I230)</f>
        <v>0</v>
      </c>
      <c r="J229" s="11"/>
      <c r="K229" s="11"/>
      <c r="L229" s="12"/>
      <c r="M229" s="11"/>
      <c r="N229" s="11" t="e">
        <f t="shared" si="67"/>
        <v>#DIV/0!</v>
      </c>
      <c r="O229" s="11" t="e">
        <f t="shared" si="68"/>
        <v>#DIV/0!</v>
      </c>
      <c r="P229" s="11" t="e">
        <f t="shared" si="69"/>
        <v>#DIV/0!</v>
      </c>
      <c r="R229" s="33">
        <f t="shared" si="70"/>
        <v>0</v>
      </c>
      <c r="S229" s="63">
        <f t="shared" si="71"/>
        <v>0</v>
      </c>
    </row>
    <row r="230" spans="3:19" s="17" customFormat="1" ht="15" hidden="1" customHeight="1">
      <c r="C230" s="351"/>
      <c r="D230" s="356"/>
      <c r="E230" s="354"/>
      <c r="F230" s="354"/>
      <c r="G230" s="354"/>
      <c r="H230" s="45" t="s">
        <v>21</v>
      </c>
      <c r="I230" s="11"/>
      <c r="J230" s="11"/>
      <c r="K230" s="11"/>
      <c r="L230" s="12"/>
      <c r="M230" s="11"/>
      <c r="N230" s="11" t="e">
        <f t="shared" si="67"/>
        <v>#DIV/0!</v>
      </c>
      <c r="O230" s="11" t="e">
        <f t="shared" si="68"/>
        <v>#DIV/0!</v>
      </c>
      <c r="P230" s="11" t="e">
        <f t="shared" si="69"/>
        <v>#DIV/0!</v>
      </c>
      <c r="R230" s="33">
        <f t="shared" si="70"/>
        <v>0</v>
      </c>
      <c r="S230" s="63">
        <f t="shared" si="71"/>
        <v>0</v>
      </c>
    </row>
    <row r="231" spans="3:19" s="17" customFormat="1" ht="30" hidden="1" customHeight="1">
      <c r="C231" s="351"/>
      <c r="D231" s="356"/>
      <c r="E231" s="354"/>
      <c r="F231" s="354"/>
      <c r="G231" s="354"/>
      <c r="H231" s="45" t="s">
        <v>22</v>
      </c>
      <c r="I231" s="11">
        <v>0</v>
      </c>
      <c r="J231" s="11"/>
      <c r="K231" s="11"/>
      <c r="L231" s="12"/>
      <c r="M231" s="11"/>
      <c r="N231" s="11" t="e">
        <f t="shared" si="67"/>
        <v>#DIV/0!</v>
      </c>
      <c r="O231" s="11" t="e">
        <f t="shared" si="68"/>
        <v>#DIV/0!</v>
      </c>
      <c r="P231" s="11" t="e">
        <f t="shared" si="69"/>
        <v>#DIV/0!</v>
      </c>
      <c r="R231" s="33">
        <f t="shared" si="70"/>
        <v>0</v>
      </c>
      <c r="S231" s="63">
        <f t="shared" si="71"/>
        <v>0</v>
      </c>
    </row>
    <row r="232" spans="3:19" s="17" customFormat="1" ht="30" hidden="1" customHeight="1">
      <c r="C232" s="351"/>
      <c r="D232" s="356"/>
      <c r="E232" s="354"/>
      <c r="F232" s="354"/>
      <c r="G232" s="354"/>
      <c r="H232" s="45" t="s">
        <v>33</v>
      </c>
      <c r="I232" s="11">
        <v>0</v>
      </c>
      <c r="J232" s="11"/>
      <c r="K232" s="11"/>
      <c r="L232" s="12"/>
      <c r="M232" s="11"/>
      <c r="N232" s="11" t="e">
        <f t="shared" si="67"/>
        <v>#DIV/0!</v>
      </c>
      <c r="O232" s="11" t="e">
        <f t="shared" si="68"/>
        <v>#DIV/0!</v>
      </c>
      <c r="P232" s="11" t="e">
        <f t="shared" si="69"/>
        <v>#DIV/0!</v>
      </c>
      <c r="R232" s="33">
        <f t="shared" si="70"/>
        <v>0</v>
      </c>
      <c r="S232" s="63">
        <f t="shared" si="71"/>
        <v>0</v>
      </c>
    </row>
    <row r="233" spans="3:19" s="17" customFormat="1" ht="30" hidden="1" customHeight="1">
      <c r="C233" s="351"/>
      <c r="D233" s="356"/>
      <c r="E233" s="354"/>
      <c r="F233" s="354"/>
      <c r="G233" s="354"/>
      <c r="H233" s="45" t="s">
        <v>37</v>
      </c>
      <c r="I233" s="11">
        <v>0</v>
      </c>
      <c r="J233" s="11"/>
      <c r="K233" s="11"/>
      <c r="L233" s="12"/>
      <c r="M233" s="11"/>
      <c r="N233" s="11" t="e">
        <f t="shared" si="67"/>
        <v>#DIV/0!</v>
      </c>
      <c r="O233" s="11" t="e">
        <f t="shared" si="68"/>
        <v>#DIV/0!</v>
      </c>
      <c r="P233" s="11" t="e">
        <f t="shared" si="69"/>
        <v>#DIV/0!</v>
      </c>
      <c r="R233" s="33">
        <f t="shared" si="70"/>
        <v>0</v>
      </c>
      <c r="S233" s="63">
        <f t="shared" si="71"/>
        <v>0</v>
      </c>
    </row>
    <row r="234" spans="3:19" s="17" customFormat="1" ht="15" hidden="1" customHeight="1">
      <c r="C234" s="351" t="s">
        <v>121</v>
      </c>
      <c r="D234" s="356" t="s">
        <v>122</v>
      </c>
      <c r="E234" s="354" t="s">
        <v>43</v>
      </c>
      <c r="F234" s="354">
        <v>2022</v>
      </c>
      <c r="G234" s="354">
        <v>2023</v>
      </c>
      <c r="H234" s="45" t="s">
        <v>20</v>
      </c>
      <c r="I234" s="11">
        <f>SUM(I235)</f>
        <v>0</v>
      </c>
      <c r="J234" s="11"/>
      <c r="K234" s="11"/>
      <c r="L234" s="12"/>
      <c r="M234" s="11"/>
      <c r="N234" s="11" t="e">
        <f t="shared" si="67"/>
        <v>#DIV/0!</v>
      </c>
      <c r="O234" s="11" t="e">
        <f t="shared" si="68"/>
        <v>#DIV/0!</v>
      </c>
      <c r="P234" s="11" t="e">
        <f t="shared" si="69"/>
        <v>#DIV/0!</v>
      </c>
      <c r="R234" s="33">
        <f t="shared" si="70"/>
        <v>0</v>
      </c>
      <c r="S234" s="63">
        <f t="shared" si="71"/>
        <v>0</v>
      </c>
    </row>
    <row r="235" spans="3:19" s="17" customFormat="1" ht="15" hidden="1" customHeight="1">
      <c r="C235" s="351"/>
      <c r="D235" s="356"/>
      <c r="E235" s="354"/>
      <c r="F235" s="354"/>
      <c r="G235" s="354"/>
      <c r="H235" s="45" t="s">
        <v>21</v>
      </c>
      <c r="I235" s="11"/>
      <c r="J235" s="11"/>
      <c r="K235" s="11"/>
      <c r="L235" s="12"/>
      <c r="M235" s="11"/>
      <c r="N235" s="11" t="e">
        <f t="shared" si="67"/>
        <v>#DIV/0!</v>
      </c>
      <c r="O235" s="11" t="e">
        <f t="shared" si="68"/>
        <v>#DIV/0!</v>
      </c>
      <c r="P235" s="11" t="e">
        <f t="shared" si="69"/>
        <v>#DIV/0!</v>
      </c>
      <c r="R235" s="33">
        <f t="shared" si="70"/>
        <v>0</v>
      </c>
      <c r="S235" s="63">
        <f t="shared" si="71"/>
        <v>0</v>
      </c>
    </row>
    <row r="236" spans="3:19" s="17" customFormat="1" ht="30" hidden="1" customHeight="1">
      <c r="C236" s="351"/>
      <c r="D236" s="356"/>
      <c r="E236" s="354"/>
      <c r="F236" s="354"/>
      <c r="G236" s="354"/>
      <c r="H236" s="45" t="s">
        <v>22</v>
      </c>
      <c r="I236" s="11">
        <v>0</v>
      </c>
      <c r="J236" s="11"/>
      <c r="K236" s="11"/>
      <c r="L236" s="12"/>
      <c r="M236" s="11"/>
      <c r="N236" s="11" t="e">
        <f t="shared" si="67"/>
        <v>#DIV/0!</v>
      </c>
      <c r="O236" s="11" t="e">
        <f t="shared" si="68"/>
        <v>#DIV/0!</v>
      </c>
      <c r="P236" s="11" t="e">
        <f t="shared" si="69"/>
        <v>#DIV/0!</v>
      </c>
      <c r="R236" s="33">
        <f t="shared" si="70"/>
        <v>0</v>
      </c>
      <c r="S236" s="63">
        <f t="shared" si="71"/>
        <v>0</v>
      </c>
    </row>
    <row r="237" spans="3:19" s="17" customFormat="1" ht="30" hidden="1" customHeight="1">
      <c r="C237" s="351"/>
      <c r="D237" s="356"/>
      <c r="E237" s="354"/>
      <c r="F237" s="354"/>
      <c r="G237" s="354"/>
      <c r="H237" s="45" t="s">
        <v>33</v>
      </c>
      <c r="I237" s="11">
        <v>0</v>
      </c>
      <c r="J237" s="11"/>
      <c r="K237" s="11"/>
      <c r="L237" s="12"/>
      <c r="M237" s="11"/>
      <c r="N237" s="11" t="e">
        <f t="shared" si="67"/>
        <v>#DIV/0!</v>
      </c>
      <c r="O237" s="11" t="e">
        <f t="shared" si="68"/>
        <v>#DIV/0!</v>
      </c>
      <c r="P237" s="11" t="e">
        <f t="shared" si="69"/>
        <v>#DIV/0!</v>
      </c>
      <c r="R237" s="33">
        <f t="shared" si="70"/>
        <v>0</v>
      </c>
      <c r="S237" s="63">
        <f t="shared" si="71"/>
        <v>0</v>
      </c>
    </row>
    <row r="238" spans="3:19" s="17" customFormat="1" ht="30" hidden="1" customHeight="1">
      <c r="C238" s="351"/>
      <c r="D238" s="356"/>
      <c r="E238" s="354"/>
      <c r="F238" s="354"/>
      <c r="G238" s="354"/>
      <c r="H238" s="45" t="s">
        <v>37</v>
      </c>
      <c r="I238" s="11">
        <v>0</v>
      </c>
      <c r="J238" s="11"/>
      <c r="K238" s="11"/>
      <c r="L238" s="12"/>
      <c r="M238" s="11"/>
      <c r="N238" s="11" t="e">
        <f t="shared" si="67"/>
        <v>#DIV/0!</v>
      </c>
      <c r="O238" s="11" t="e">
        <f t="shared" si="68"/>
        <v>#DIV/0!</v>
      </c>
      <c r="P238" s="11" t="e">
        <f t="shared" si="69"/>
        <v>#DIV/0!</v>
      </c>
      <c r="R238" s="33">
        <f t="shared" si="70"/>
        <v>0</v>
      </c>
      <c r="S238" s="63">
        <f t="shared" si="71"/>
        <v>0</v>
      </c>
    </row>
    <row r="239" spans="3:19" s="17" customFormat="1" ht="15" hidden="1" customHeight="1">
      <c r="C239" s="351" t="s">
        <v>123</v>
      </c>
      <c r="D239" s="356" t="s">
        <v>124</v>
      </c>
      <c r="E239" s="354" t="s">
        <v>43</v>
      </c>
      <c r="F239" s="354">
        <v>2021</v>
      </c>
      <c r="G239" s="354">
        <v>2021</v>
      </c>
      <c r="H239" s="45" t="s">
        <v>20</v>
      </c>
      <c r="I239" s="11">
        <f>SUM(I240)</f>
        <v>0</v>
      </c>
      <c r="J239" s="11"/>
      <c r="K239" s="11"/>
      <c r="L239" s="12"/>
      <c r="M239" s="11"/>
      <c r="N239" s="11" t="e">
        <f t="shared" si="67"/>
        <v>#DIV/0!</v>
      </c>
      <c r="O239" s="11" t="e">
        <f t="shared" si="68"/>
        <v>#DIV/0!</v>
      </c>
      <c r="P239" s="11" t="e">
        <f t="shared" si="69"/>
        <v>#DIV/0!</v>
      </c>
      <c r="R239" s="33">
        <f t="shared" si="70"/>
        <v>0</v>
      </c>
      <c r="S239" s="63">
        <f t="shared" si="71"/>
        <v>0</v>
      </c>
    </row>
    <row r="240" spans="3:19" s="17" customFormat="1" ht="15" hidden="1" customHeight="1">
      <c r="C240" s="351"/>
      <c r="D240" s="356"/>
      <c r="E240" s="354"/>
      <c r="F240" s="354"/>
      <c r="G240" s="354"/>
      <c r="H240" s="45" t="s">
        <v>21</v>
      </c>
      <c r="I240" s="11"/>
      <c r="J240" s="11"/>
      <c r="K240" s="11"/>
      <c r="L240" s="12"/>
      <c r="M240" s="11"/>
      <c r="N240" s="11" t="e">
        <f t="shared" si="67"/>
        <v>#DIV/0!</v>
      </c>
      <c r="O240" s="11" t="e">
        <f t="shared" si="68"/>
        <v>#DIV/0!</v>
      </c>
      <c r="P240" s="11" t="e">
        <f t="shared" si="69"/>
        <v>#DIV/0!</v>
      </c>
      <c r="R240" s="33">
        <f t="shared" si="70"/>
        <v>0</v>
      </c>
      <c r="S240" s="63">
        <f t="shared" si="71"/>
        <v>0</v>
      </c>
    </row>
    <row r="241" spans="3:19" s="17" customFormat="1" ht="30" hidden="1" customHeight="1">
      <c r="C241" s="351"/>
      <c r="D241" s="356"/>
      <c r="E241" s="354"/>
      <c r="F241" s="354"/>
      <c r="G241" s="354"/>
      <c r="H241" s="45" t="s">
        <v>22</v>
      </c>
      <c r="I241" s="11">
        <v>0</v>
      </c>
      <c r="J241" s="11"/>
      <c r="K241" s="11"/>
      <c r="L241" s="12"/>
      <c r="M241" s="11"/>
      <c r="N241" s="11" t="e">
        <f t="shared" si="67"/>
        <v>#DIV/0!</v>
      </c>
      <c r="O241" s="11" t="e">
        <f t="shared" si="68"/>
        <v>#DIV/0!</v>
      </c>
      <c r="P241" s="11" t="e">
        <f t="shared" si="69"/>
        <v>#DIV/0!</v>
      </c>
      <c r="R241" s="33">
        <f t="shared" si="70"/>
        <v>0</v>
      </c>
      <c r="S241" s="63">
        <f t="shared" si="71"/>
        <v>0</v>
      </c>
    </row>
    <row r="242" spans="3:19" s="17" customFormat="1" ht="30" hidden="1" customHeight="1">
      <c r="C242" s="351"/>
      <c r="D242" s="356"/>
      <c r="E242" s="354"/>
      <c r="F242" s="354"/>
      <c r="G242" s="354"/>
      <c r="H242" s="45" t="s">
        <v>33</v>
      </c>
      <c r="I242" s="11">
        <v>0</v>
      </c>
      <c r="J242" s="11"/>
      <c r="K242" s="11"/>
      <c r="L242" s="12"/>
      <c r="M242" s="11"/>
      <c r="N242" s="11" t="e">
        <f t="shared" si="67"/>
        <v>#DIV/0!</v>
      </c>
      <c r="O242" s="11" t="e">
        <f t="shared" si="68"/>
        <v>#DIV/0!</v>
      </c>
      <c r="P242" s="11" t="e">
        <f t="shared" si="69"/>
        <v>#DIV/0!</v>
      </c>
      <c r="R242" s="33">
        <f t="shared" si="70"/>
        <v>0</v>
      </c>
      <c r="S242" s="63">
        <f t="shared" si="71"/>
        <v>0</v>
      </c>
    </row>
    <row r="243" spans="3:19" s="17" customFormat="1" ht="30" hidden="1" customHeight="1">
      <c r="C243" s="351"/>
      <c r="D243" s="356"/>
      <c r="E243" s="354"/>
      <c r="F243" s="354"/>
      <c r="G243" s="354"/>
      <c r="H243" s="45" t="s">
        <v>37</v>
      </c>
      <c r="I243" s="11">
        <v>0</v>
      </c>
      <c r="J243" s="11"/>
      <c r="K243" s="11"/>
      <c r="L243" s="12"/>
      <c r="M243" s="11"/>
      <c r="N243" s="11" t="e">
        <f t="shared" si="67"/>
        <v>#DIV/0!</v>
      </c>
      <c r="O243" s="11" t="e">
        <f t="shared" si="68"/>
        <v>#DIV/0!</v>
      </c>
      <c r="P243" s="11" t="e">
        <f t="shared" si="69"/>
        <v>#DIV/0!</v>
      </c>
      <c r="R243" s="33">
        <f t="shared" si="70"/>
        <v>0</v>
      </c>
      <c r="S243" s="63">
        <f t="shared" si="71"/>
        <v>0</v>
      </c>
    </row>
    <row r="244" spans="3:19" ht="15" customHeight="1">
      <c r="C244" s="358" t="s">
        <v>125</v>
      </c>
      <c r="D244" s="352" t="s">
        <v>126</v>
      </c>
      <c r="E244" s="353" t="s">
        <v>36</v>
      </c>
      <c r="F244" s="353">
        <v>2022</v>
      </c>
      <c r="G244" s="353">
        <v>2024</v>
      </c>
      <c r="H244" s="46" t="s">
        <v>20</v>
      </c>
      <c r="I244" s="15">
        <f>I245+I246+I247+I248</f>
        <v>1870</v>
      </c>
      <c r="J244" s="15">
        <f t="shared" ref="J244:M244" si="72">J245+J246+J247+J248</f>
        <v>1870</v>
      </c>
      <c r="K244" s="15">
        <f t="shared" si="72"/>
        <v>1870</v>
      </c>
      <c r="L244" s="12">
        <f t="shared" si="72"/>
        <v>1870</v>
      </c>
      <c r="M244" s="15">
        <f t="shared" si="72"/>
        <v>1870</v>
      </c>
      <c r="N244" s="11">
        <f t="shared" si="67"/>
        <v>100</v>
      </c>
      <c r="O244" s="11">
        <f t="shared" si="68"/>
        <v>100</v>
      </c>
      <c r="P244" s="11">
        <f t="shared" si="69"/>
        <v>100</v>
      </c>
      <c r="R244" s="33">
        <f t="shared" si="70"/>
        <v>-1870</v>
      </c>
      <c r="S244" s="63">
        <f t="shared" si="71"/>
        <v>0</v>
      </c>
    </row>
    <row r="245" spans="3:19" ht="15" customHeight="1">
      <c r="C245" s="358"/>
      <c r="D245" s="352"/>
      <c r="E245" s="353"/>
      <c r="F245" s="353"/>
      <c r="G245" s="353"/>
      <c r="H245" s="46" t="s">
        <v>21</v>
      </c>
      <c r="I245" s="15">
        <f>I250+I255+I260+I265+I270+I275+I280+I285+I290+I295</f>
        <v>1870</v>
      </c>
      <c r="J245" s="15">
        <f t="shared" ref="J245:M245" si="73">J250+J255+J260+J265+J270+J275+J280+J285+J290+J295</f>
        <v>1870</v>
      </c>
      <c r="K245" s="15">
        <f t="shared" si="73"/>
        <v>1870</v>
      </c>
      <c r="L245" s="12">
        <f t="shared" si="73"/>
        <v>1870</v>
      </c>
      <c r="M245" s="12">
        <f t="shared" si="73"/>
        <v>1870</v>
      </c>
      <c r="N245" s="11">
        <f t="shared" si="67"/>
        <v>100</v>
      </c>
      <c r="O245" s="11">
        <f t="shared" si="68"/>
        <v>100</v>
      </c>
      <c r="P245" s="11">
        <f t="shared" si="69"/>
        <v>100</v>
      </c>
      <c r="R245" s="33">
        <f t="shared" si="70"/>
        <v>-1870</v>
      </c>
      <c r="S245" s="63">
        <f t="shared" si="71"/>
        <v>0</v>
      </c>
    </row>
    <row r="246" spans="3:19" ht="30">
      <c r="C246" s="358"/>
      <c r="D246" s="352"/>
      <c r="E246" s="353"/>
      <c r="F246" s="353"/>
      <c r="G246" s="353"/>
      <c r="H246" s="46" t="s">
        <v>22</v>
      </c>
      <c r="I246" s="15"/>
      <c r="J246" s="11"/>
      <c r="K246" s="11"/>
      <c r="L246" s="12"/>
      <c r="M246" s="11"/>
      <c r="N246" s="11"/>
      <c r="O246" s="11"/>
      <c r="P246" s="11"/>
      <c r="R246" s="33">
        <f t="shared" si="70"/>
        <v>0</v>
      </c>
      <c r="S246" s="63">
        <f t="shared" si="71"/>
        <v>0</v>
      </c>
    </row>
    <row r="247" spans="3:19">
      <c r="C247" s="358"/>
      <c r="D247" s="352"/>
      <c r="E247" s="353"/>
      <c r="F247" s="353"/>
      <c r="G247" s="353"/>
      <c r="H247" s="46" t="s">
        <v>33</v>
      </c>
      <c r="I247" s="15"/>
      <c r="J247" s="11"/>
      <c r="K247" s="11"/>
      <c r="L247" s="12"/>
      <c r="M247" s="11"/>
      <c r="N247" s="11"/>
      <c r="O247" s="11"/>
      <c r="P247" s="11"/>
      <c r="R247" s="33">
        <f t="shared" si="70"/>
        <v>0</v>
      </c>
      <c r="S247" s="63">
        <f t="shared" si="71"/>
        <v>0</v>
      </c>
    </row>
    <row r="248" spans="3:19" ht="30">
      <c r="C248" s="358"/>
      <c r="D248" s="352"/>
      <c r="E248" s="353"/>
      <c r="F248" s="353"/>
      <c r="G248" s="353"/>
      <c r="H248" s="46" t="s">
        <v>37</v>
      </c>
      <c r="I248" s="15"/>
      <c r="J248" s="11"/>
      <c r="K248" s="11"/>
      <c r="L248" s="12"/>
      <c r="M248" s="11"/>
      <c r="N248" s="11"/>
      <c r="O248" s="11"/>
      <c r="P248" s="11"/>
      <c r="R248" s="33">
        <f t="shared" si="70"/>
        <v>0</v>
      </c>
      <c r="S248" s="63">
        <f t="shared" si="71"/>
        <v>0</v>
      </c>
    </row>
    <row r="249" spans="3:19" ht="15" customHeight="1">
      <c r="C249" s="358" t="s">
        <v>127</v>
      </c>
      <c r="D249" s="352" t="s">
        <v>128</v>
      </c>
      <c r="E249" s="354" t="s">
        <v>129</v>
      </c>
      <c r="F249" s="353">
        <v>2022</v>
      </c>
      <c r="G249" s="353">
        <v>2023</v>
      </c>
      <c r="H249" s="45" t="s">
        <v>20</v>
      </c>
      <c r="I249" s="11">
        <f>SUM(I250)</f>
        <v>198</v>
      </c>
      <c r="J249" s="11">
        <f t="shared" ref="J249:M249" si="74">SUM(J250)</f>
        <v>198</v>
      </c>
      <c r="K249" s="11">
        <f t="shared" si="74"/>
        <v>200</v>
      </c>
      <c r="L249" s="12">
        <f t="shared" si="74"/>
        <v>198</v>
      </c>
      <c r="M249" s="11">
        <f t="shared" si="74"/>
        <v>198</v>
      </c>
      <c r="N249" s="11">
        <f t="shared" si="67"/>
        <v>100</v>
      </c>
      <c r="O249" s="11">
        <f t="shared" si="68"/>
        <v>100</v>
      </c>
      <c r="P249" s="11">
        <f t="shared" si="69"/>
        <v>99</v>
      </c>
      <c r="R249" s="33">
        <f t="shared" si="70"/>
        <v>-198</v>
      </c>
      <c r="S249" s="63">
        <f t="shared" si="71"/>
        <v>0</v>
      </c>
    </row>
    <row r="250" spans="3:19" ht="15" customHeight="1">
      <c r="C250" s="358"/>
      <c r="D250" s="352"/>
      <c r="E250" s="354"/>
      <c r="F250" s="353"/>
      <c r="G250" s="353"/>
      <c r="H250" s="45" t="s">
        <v>21</v>
      </c>
      <c r="I250" s="11">
        <v>198</v>
      </c>
      <c r="J250" s="11">
        <v>198</v>
      </c>
      <c r="K250" s="11">
        <v>200</v>
      </c>
      <c r="L250" s="12">
        <v>198</v>
      </c>
      <c r="M250" s="12">
        <v>198</v>
      </c>
      <c r="N250" s="11">
        <f t="shared" si="67"/>
        <v>100</v>
      </c>
      <c r="O250" s="11">
        <f t="shared" si="68"/>
        <v>100</v>
      </c>
      <c r="P250" s="11">
        <f t="shared" si="69"/>
        <v>99</v>
      </c>
      <c r="R250" s="33">
        <f t="shared" si="70"/>
        <v>-198</v>
      </c>
      <c r="S250" s="63">
        <f t="shared" si="71"/>
        <v>0</v>
      </c>
    </row>
    <row r="251" spans="3:19" ht="30">
      <c r="C251" s="358"/>
      <c r="D251" s="352"/>
      <c r="E251" s="354"/>
      <c r="F251" s="353"/>
      <c r="G251" s="353"/>
      <c r="H251" s="45" t="s">
        <v>22</v>
      </c>
      <c r="I251" s="11"/>
      <c r="J251" s="11"/>
      <c r="K251" s="11"/>
      <c r="L251" s="12"/>
      <c r="M251" s="11"/>
      <c r="N251" s="11"/>
      <c r="O251" s="11"/>
      <c r="P251" s="11"/>
      <c r="R251" s="33">
        <f t="shared" si="70"/>
        <v>0</v>
      </c>
      <c r="S251" s="63">
        <f t="shared" si="71"/>
        <v>0</v>
      </c>
    </row>
    <row r="252" spans="3:19">
      <c r="C252" s="358"/>
      <c r="D252" s="352"/>
      <c r="E252" s="354"/>
      <c r="F252" s="353"/>
      <c r="G252" s="353"/>
      <c r="H252" s="45" t="s">
        <v>33</v>
      </c>
      <c r="I252" s="11"/>
      <c r="J252" s="11"/>
      <c r="K252" s="11"/>
      <c r="L252" s="12"/>
      <c r="M252" s="11"/>
      <c r="N252" s="11"/>
      <c r="O252" s="11"/>
      <c r="P252" s="11"/>
      <c r="R252" s="33">
        <f t="shared" si="70"/>
        <v>0</v>
      </c>
      <c r="S252" s="63">
        <f t="shared" si="71"/>
        <v>0</v>
      </c>
    </row>
    <row r="253" spans="3:19" ht="30">
      <c r="C253" s="358"/>
      <c r="D253" s="352"/>
      <c r="E253" s="354"/>
      <c r="F253" s="353"/>
      <c r="G253" s="353"/>
      <c r="H253" s="45" t="s">
        <v>37</v>
      </c>
      <c r="I253" s="11"/>
      <c r="J253" s="11"/>
      <c r="K253" s="11"/>
      <c r="L253" s="12"/>
      <c r="M253" s="11"/>
      <c r="N253" s="11"/>
      <c r="O253" s="11"/>
      <c r="P253" s="11"/>
      <c r="R253" s="33">
        <f t="shared" si="70"/>
        <v>0</v>
      </c>
      <c r="S253" s="63">
        <f t="shared" si="71"/>
        <v>0</v>
      </c>
    </row>
    <row r="254" spans="3:19" ht="15" hidden="1" customHeight="1">
      <c r="C254" s="358" t="s">
        <v>130</v>
      </c>
      <c r="D254" s="356" t="s">
        <v>131</v>
      </c>
      <c r="E254" s="354" t="s">
        <v>129</v>
      </c>
      <c r="F254" s="354">
        <v>2023</v>
      </c>
      <c r="G254" s="354">
        <v>2023</v>
      </c>
      <c r="H254" s="45" t="s">
        <v>20</v>
      </c>
      <c r="I254" s="11">
        <v>0</v>
      </c>
      <c r="J254" s="11"/>
      <c r="K254" s="11"/>
      <c r="L254" s="12"/>
      <c r="M254" s="11"/>
      <c r="N254" s="11" t="e">
        <f t="shared" si="67"/>
        <v>#DIV/0!</v>
      </c>
      <c r="O254" s="11" t="e">
        <f t="shared" si="68"/>
        <v>#DIV/0!</v>
      </c>
      <c r="P254" s="11" t="e">
        <f t="shared" si="69"/>
        <v>#DIV/0!</v>
      </c>
      <c r="R254" s="33">
        <f t="shared" si="70"/>
        <v>0</v>
      </c>
      <c r="S254" s="63">
        <f t="shared" si="71"/>
        <v>0</v>
      </c>
    </row>
    <row r="255" spans="3:19" ht="15" hidden="1" customHeight="1">
      <c r="C255" s="358"/>
      <c r="D255" s="356"/>
      <c r="E255" s="354"/>
      <c r="F255" s="354"/>
      <c r="G255" s="354"/>
      <c r="H255" s="45" t="s">
        <v>21</v>
      </c>
      <c r="I255" s="11">
        <v>0</v>
      </c>
      <c r="J255" s="11"/>
      <c r="K255" s="11"/>
      <c r="L255" s="12"/>
      <c r="M255" s="11"/>
      <c r="N255" s="11" t="e">
        <f t="shared" si="67"/>
        <v>#DIV/0!</v>
      </c>
      <c r="O255" s="11" t="e">
        <f t="shared" si="68"/>
        <v>#DIV/0!</v>
      </c>
      <c r="P255" s="11" t="e">
        <f t="shared" si="69"/>
        <v>#DIV/0!</v>
      </c>
      <c r="R255" s="33">
        <f t="shared" si="70"/>
        <v>0</v>
      </c>
      <c r="S255" s="63">
        <f t="shared" si="71"/>
        <v>0</v>
      </c>
    </row>
    <row r="256" spans="3:19" ht="30" hidden="1" customHeight="1">
      <c r="C256" s="358"/>
      <c r="D256" s="356"/>
      <c r="E256" s="354"/>
      <c r="F256" s="354"/>
      <c r="G256" s="354"/>
      <c r="H256" s="45" t="s">
        <v>22</v>
      </c>
      <c r="I256" s="11">
        <v>0</v>
      </c>
      <c r="J256" s="11"/>
      <c r="K256" s="11"/>
      <c r="L256" s="12"/>
      <c r="M256" s="11"/>
      <c r="N256" s="11" t="e">
        <f t="shared" si="67"/>
        <v>#DIV/0!</v>
      </c>
      <c r="O256" s="11" t="e">
        <f t="shared" si="68"/>
        <v>#DIV/0!</v>
      </c>
      <c r="P256" s="11" t="e">
        <f t="shared" si="69"/>
        <v>#DIV/0!</v>
      </c>
      <c r="R256" s="33">
        <f t="shared" si="70"/>
        <v>0</v>
      </c>
      <c r="S256" s="63">
        <f t="shared" si="71"/>
        <v>0</v>
      </c>
    </row>
    <row r="257" spans="3:19" ht="30" hidden="1" customHeight="1">
      <c r="C257" s="358"/>
      <c r="D257" s="356"/>
      <c r="E257" s="354"/>
      <c r="F257" s="354"/>
      <c r="G257" s="354"/>
      <c r="H257" s="45" t="s">
        <v>33</v>
      </c>
      <c r="I257" s="11">
        <v>0</v>
      </c>
      <c r="J257" s="11"/>
      <c r="K257" s="11"/>
      <c r="L257" s="12"/>
      <c r="M257" s="11"/>
      <c r="N257" s="11" t="e">
        <f t="shared" si="67"/>
        <v>#DIV/0!</v>
      </c>
      <c r="O257" s="11" t="e">
        <f t="shared" si="68"/>
        <v>#DIV/0!</v>
      </c>
      <c r="P257" s="11" t="e">
        <f t="shared" si="69"/>
        <v>#DIV/0!</v>
      </c>
      <c r="R257" s="33">
        <f t="shared" si="70"/>
        <v>0</v>
      </c>
      <c r="S257" s="63">
        <f t="shared" si="71"/>
        <v>0</v>
      </c>
    </row>
    <row r="258" spans="3:19" ht="30" hidden="1" customHeight="1">
      <c r="C258" s="358"/>
      <c r="D258" s="356"/>
      <c r="E258" s="354"/>
      <c r="F258" s="354"/>
      <c r="G258" s="354"/>
      <c r="H258" s="45" t="s">
        <v>37</v>
      </c>
      <c r="I258" s="11">
        <v>0</v>
      </c>
      <c r="J258" s="11"/>
      <c r="K258" s="11"/>
      <c r="L258" s="12"/>
      <c r="M258" s="11"/>
      <c r="N258" s="11" t="e">
        <f t="shared" si="67"/>
        <v>#DIV/0!</v>
      </c>
      <c r="O258" s="11" t="e">
        <f t="shared" si="68"/>
        <v>#DIV/0!</v>
      </c>
      <c r="P258" s="11" t="e">
        <f t="shared" si="69"/>
        <v>#DIV/0!</v>
      </c>
      <c r="R258" s="33">
        <f t="shared" si="70"/>
        <v>0</v>
      </c>
      <c r="S258" s="63">
        <f t="shared" si="71"/>
        <v>0</v>
      </c>
    </row>
    <row r="259" spans="3:19" ht="15" hidden="1" customHeight="1">
      <c r="C259" s="358" t="s">
        <v>132</v>
      </c>
      <c r="D259" s="356" t="s">
        <v>133</v>
      </c>
      <c r="E259" s="354" t="s">
        <v>129</v>
      </c>
      <c r="F259" s="354">
        <v>2024</v>
      </c>
      <c r="G259" s="354">
        <v>2024</v>
      </c>
      <c r="H259" s="45" t="s">
        <v>20</v>
      </c>
      <c r="I259" s="11">
        <f>SUM(I260)</f>
        <v>0</v>
      </c>
      <c r="J259" s="11"/>
      <c r="K259" s="11"/>
      <c r="L259" s="12"/>
      <c r="M259" s="11"/>
      <c r="N259" s="11" t="e">
        <f t="shared" si="67"/>
        <v>#DIV/0!</v>
      </c>
      <c r="O259" s="11" t="e">
        <f t="shared" si="68"/>
        <v>#DIV/0!</v>
      </c>
      <c r="P259" s="11" t="e">
        <f t="shared" si="69"/>
        <v>#DIV/0!</v>
      </c>
      <c r="R259" s="33">
        <f t="shared" si="70"/>
        <v>0</v>
      </c>
      <c r="S259" s="63">
        <f t="shared" si="71"/>
        <v>0</v>
      </c>
    </row>
    <row r="260" spans="3:19" ht="15" hidden="1" customHeight="1">
      <c r="C260" s="358"/>
      <c r="D260" s="356"/>
      <c r="E260" s="354"/>
      <c r="F260" s="354"/>
      <c r="G260" s="354"/>
      <c r="H260" s="45" t="s">
        <v>21</v>
      </c>
      <c r="I260" s="11"/>
      <c r="J260" s="11"/>
      <c r="K260" s="11"/>
      <c r="L260" s="12"/>
      <c r="M260" s="11"/>
      <c r="N260" s="11" t="e">
        <f t="shared" si="67"/>
        <v>#DIV/0!</v>
      </c>
      <c r="O260" s="11" t="e">
        <f t="shared" si="68"/>
        <v>#DIV/0!</v>
      </c>
      <c r="P260" s="11" t="e">
        <f t="shared" si="69"/>
        <v>#DIV/0!</v>
      </c>
      <c r="R260" s="33">
        <f t="shared" si="70"/>
        <v>0</v>
      </c>
      <c r="S260" s="63">
        <f t="shared" si="71"/>
        <v>0</v>
      </c>
    </row>
    <row r="261" spans="3:19" ht="30" hidden="1" customHeight="1">
      <c r="C261" s="358"/>
      <c r="D261" s="356"/>
      <c r="E261" s="354"/>
      <c r="F261" s="354"/>
      <c r="G261" s="354"/>
      <c r="H261" s="45" t="s">
        <v>22</v>
      </c>
      <c r="I261" s="11">
        <v>0</v>
      </c>
      <c r="J261" s="11"/>
      <c r="K261" s="11"/>
      <c r="L261" s="12"/>
      <c r="M261" s="11"/>
      <c r="N261" s="11" t="e">
        <f t="shared" si="67"/>
        <v>#DIV/0!</v>
      </c>
      <c r="O261" s="11" t="e">
        <f t="shared" si="68"/>
        <v>#DIV/0!</v>
      </c>
      <c r="P261" s="11" t="e">
        <f t="shared" si="69"/>
        <v>#DIV/0!</v>
      </c>
      <c r="R261" s="33">
        <f t="shared" si="70"/>
        <v>0</v>
      </c>
      <c r="S261" s="63">
        <f t="shared" si="71"/>
        <v>0</v>
      </c>
    </row>
    <row r="262" spans="3:19" ht="30" hidden="1" customHeight="1">
      <c r="C262" s="358"/>
      <c r="D262" s="356"/>
      <c r="E262" s="354"/>
      <c r="F262" s="354"/>
      <c r="G262" s="354"/>
      <c r="H262" s="45" t="s">
        <v>33</v>
      </c>
      <c r="I262" s="11">
        <v>0</v>
      </c>
      <c r="J262" s="11"/>
      <c r="K262" s="11"/>
      <c r="L262" s="12"/>
      <c r="M262" s="11"/>
      <c r="N262" s="11" t="e">
        <f t="shared" si="67"/>
        <v>#DIV/0!</v>
      </c>
      <c r="O262" s="11" t="e">
        <f t="shared" si="68"/>
        <v>#DIV/0!</v>
      </c>
      <c r="P262" s="11" t="e">
        <f t="shared" si="69"/>
        <v>#DIV/0!</v>
      </c>
      <c r="R262" s="33">
        <f t="shared" si="70"/>
        <v>0</v>
      </c>
      <c r="S262" s="63">
        <f t="shared" si="71"/>
        <v>0</v>
      </c>
    </row>
    <row r="263" spans="3:19" ht="30" hidden="1" customHeight="1">
      <c r="C263" s="358"/>
      <c r="D263" s="356"/>
      <c r="E263" s="354"/>
      <c r="F263" s="354"/>
      <c r="G263" s="354"/>
      <c r="H263" s="45" t="s">
        <v>37</v>
      </c>
      <c r="I263" s="11">
        <v>0</v>
      </c>
      <c r="J263" s="11"/>
      <c r="K263" s="11"/>
      <c r="L263" s="12"/>
      <c r="M263" s="11"/>
      <c r="N263" s="11" t="e">
        <f t="shared" si="67"/>
        <v>#DIV/0!</v>
      </c>
      <c r="O263" s="11" t="e">
        <f t="shared" si="68"/>
        <v>#DIV/0!</v>
      </c>
      <c r="P263" s="11" t="e">
        <f t="shared" si="69"/>
        <v>#DIV/0!</v>
      </c>
      <c r="R263" s="33">
        <f t="shared" si="70"/>
        <v>0</v>
      </c>
      <c r="S263" s="63">
        <f t="shared" si="71"/>
        <v>0</v>
      </c>
    </row>
    <row r="264" spans="3:19" ht="15" customHeight="1">
      <c r="C264" s="358" t="s">
        <v>134</v>
      </c>
      <c r="D264" s="357" t="s">
        <v>135</v>
      </c>
      <c r="E264" s="354" t="s">
        <v>136</v>
      </c>
      <c r="F264" s="354">
        <v>2022</v>
      </c>
      <c r="G264" s="354">
        <v>2022</v>
      </c>
      <c r="H264" s="45" t="s">
        <v>20</v>
      </c>
      <c r="I264" s="11">
        <f>I265</f>
        <v>270</v>
      </c>
      <c r="J264" s="11">
        <f t="shared" ref="J264:M264" si="75">J265</f>
        <v>270</v>
      </c>
      <c r="K264" s="11">
        <f t="shared" si="75"/>
        <v>270</v>
      </c>
      <c r="L264" s="12">
        <f t="shared" si="75"/>
        <v>270</v>
      </c>
      <c r="M264" s="11">
        <f t="shared" si="75"/>
        <v>270</v>
      </c>
      <c r="N264" s="11">
        <f t="shared" si="67"/>
        <v>100</v>
      </c>
      <c r="O264" s="11">
        <f t="shared" si="68"/>
        <v>100</v>
      </c>
      <c r="P264" s="11">
        <f t="shared" si="69"/>
        <v>100</v>
      </c>
      <c r="R264" s="33">
        <f t="shared" si="70"/>
        <v>-270</v>
      </c>
      <c r="S264" s="63">
        <f t="shared" si="71"/>
        <v>0</v>
      </c>
    </row>
    <row r="265" spans="3:19" ht="15" customHeight="1">
      <c r="C265" s="358"/>
      <c r="D265" s="357"/>
      <c r="E265" s="354"/>
      <c r="F265" s="354"/>
      <c r="G265" s="354"/>
      <c r="H265" s="45" t="s">
        <v>21</v>
      </c>
      <c r="I265" s="11">
        <v>270</v>
      </c>
      <c r="J265" s="11">
        <v>270</v>
      </c>
      <c r="K265" s="11">
        <v>270</v>
      </c>
      <c r="L265" s="12">
        <v>270</v>
      </c>
      <c r="M265" s="11">
        <v>270</v>
      </c>
      <c r="N265" s="11">
        <f t="shared" si="67"/>
        <v>100</v>
      </c>
      <c r="O265" s="11">
        <f t="shared" si="68"/>
        <v>100</v>
      </c>
      <c r="P265" s="11">
        <f t="shared" si="69"/>
        <v>100</v>
      </c>
      <c r="R265" s="33">
        <f t="shared" si="70"/>
        <v>-270</v>
      </c>
      <c r="S265" s="63">
        <f t="shared" si="71"/>
        <v>0</v>
      </c>
    </row>
    <row r="266" spans="3:19" ht="30">
      <c r="C266" s="358"/>
      <c r="D266" s="357"/>
      <c r="E266" s="354"/>
      <c r="F266" s="354"/>
      <c r="G266" s="354"/>
      <c r="H266" s="45" t="s">
        <v>22</v>
      </c>
      <c r="I266" s="11"/>
      <c r="J266" s="11"/>
      <c r="K266" s="11"/>
      <c r="L266" s="12"/>
      <c r="M266" s="11"/>
      <c r="N266" s="11"/>
      <c r="O266" s="11"/>
      <c r="P266" s="11"/>
      <c r="R266" s="33">
        <f t="shared" si="70"/>
        <v>0</v>
      </c>
      <c r="S266" s="63">
        <f t="shared" si="71"/>
        <v>0</v>
      </c>
    </row>
    <row r="267" spans="3:19">
      <c r="C267" s="358"/>
      <c r="D267" s="357"/>
      <c r="E267" s="354"/>
      <c r="F267" s="354"/>
      <c r="G267" s="354"/>
      <c r="H267" s="45" t="s">
        <v>33</v>
      </c>
      <c r="I267" s="11"/>
      <c r="J267" s="11"/>
      <c r="K267" s="11"/>
      <c r="L267" s="12"/>
      <c r="M267" s="11"/>
      <c r="N267" s="11"/>
      <c r="O267" s="11"/>
      <c r="P267" s="11"/>
      <c r="R267" s="33">
        <f t="shared" si="70"/>
        <v>0</v>
      </c>
      <c r="S267" s="63">
        <f t="shared" si="71"/>
        <v>0</v>
      </c>
    </row>
    <row r="268" spans="3:19" ht="30">
      <c r="C268" s="358"/>
      <c r="D268" s="357"/>
      <c r="E268" s="354"/>
      <c r="F268" s="354"/>
      <c r="G268" s="354"/>
      <c r="H268" s="45" t="s">
        <v>37</v>
      </c>
      <c r="I268" s="11"/>
      <c r="J268" s="11"/>
      <c r="K268" s="11"/>
      <c r="L268" s="12"/>
      <c r="M268" s="11"/>
      <c r="N268" s="11"/>
      <c r="O268" s="11"/>
      <c r="P268" s="11"/>
      <c r="R268" s="33">
        <f t="shared" ref="R268:R331" si="76">Q268-L268</f>
        <v>0</v>
      </c>
      <c r="S268" s="63">
        <f t="shared" ref="S268:S331" si="77">L268-M268</f>
        <v>0</v>
      </c>
    </row>
    <row r="269" spans="3:19" hidden="1">
      <c r="C269" s="358" t="s">
        <v>137</v>
      </c>
      <c r="D269" s="357" t="s">
        <v>138</v>
      </c>
      <c r="E269" s="354" t="s">
        <v>136</v>
      </c>
      <c r="F269" s="354">
        <v>2023</v>
      </c>
      <c r="G269" s="354">
        <v>2023</v>
      </c>
      <c r="H269" s="45" t="s">
        <v>20</v>
      </c>
      <c r="I269" s="11">
        <f>I270+I271+I272+I273</f>
        <v>0</v>
      </c>
      <c r="J269" s="11"/>
      <c r="K269" s="11"/>
      <c r="L269" s="12"/>
      <c r="M269" s="11"/>
      <c r="N269" s="11" t="e">
        <f t="shared" ref="N269:N331" si="78">M269/I269*100</f>
        <v>#DIV/0!</v>
      </c>
      <c r="O269" s="11" t="e">
        <f t="shared" ref="O269:O331" si="79">M269/J269*100</f>
        <v>#DIV/0!</v>
      </c>
      <c r="P269" s="11" t="e">
        <f t="shared" ref="P269:P331" si="80">L269/K269*100</f>
        <v>#DIV/0!</v>
      </c>
      <c r="R269" s="33">
        <f t="shared" si="76"/>
        <v>0</v>
      </c>
      <c r="S269" s="63">
        <f t="shared" si="77"/>
        <v>0</v>
      </c>
    </row>
    <row r="270" spans="3:19" hidden="1">
      <c r="C270" s="358"/>
      <c r="D270" s="357"/>
      <c r="E270" s="354"/>
      <c r="F270" s="354"/>
      <c r="G270" s="354"/>
      <c r="H270" s="45" t="s">
        <v>21</v>
      </c>
      <c r="I270" s="11"/>
      <c r="J270" s="11"/>
      <c r="K270" s="11"/>
      <c r="L270" s="12"/>
      <c r="M270" s="11"/>
      <c r="N270" s="11" t="e">
        <f t="shared" si="78"/>
        <v>#DIV/0!</v>
      </c>
      <c r="O270" s="11" t="e">
        <f t="shared" si="79"/>
        <v>#DIV/0!</v>
      </c>
      <c r="P270" s="11" t="e">
        <f t="shared" si="80"/>
        <v>#DIV/0!</v>
      </c>
      <c r="R270" s="33">
        <f t="shared" si="76"/>
        <v>0</v>
      </c>
      <c r="S270" s="63">
        <f t="shared" si="77"/>
        <v>0</v>
      </c>
    </row>
    <row r="271" spans="3:19" ht="30" hidden="1">
      <c r="C271" s="358"/>
      <c r="D271" s="357"/>
      <c r="E271" s="354"/>
      <c r="F271" s="354"/>
      <c r="G271" s="354"/>
      <c r="H271" s="45" t="s">
        <v>22</v>
      </c>
      <c r="I271" s="11">
        <v>0</v>
      </c>
      <c r="J271" s="11"/>
      <c r="K271" s="11"/>
      <c r="L271" s="12"/>
      <c r="M271" s="11"/>
      <c r="N271" s="11" t="e">
        <f t="shared" si="78"/>
        <v>#DIV/0!</v>
      </c>
      <c r="O271" s="11" t="e">
        <f t="shared" si="79"/>
        <v>#DIV/0!</v>
      </c>
      <c r="P271" s="11" t="e">
        <f t="shared" si="80"/>
        <v>#DIV/0!</v>
      </c>
      <c r="R271" s="33">
        <f t="shared" si="76"/>
        <v>0</v>
      </c>
      <c r="S271" s="63">
        <f t="shared" si="77"/>
        <v>0</v>
      </c>
    </row>
    <row r="272" spans="3:19" hidden="1">
      <c r="C272" s="358"/>
      <c r="D272" s="357"/>
      <c r="E272" s="354"/>
      <c r="F272" s="354"/>
      <c r="G272" s="354"/>
      <c r="H272" s="45" t="s">
        <v>33</v>
      </c>
      <c r="I272" s="11">
        <v>0</v>
      </c>
      <c r="J272" s="11"/>
      <c r="K272" s="11"/>
      <c r="L272" s="12"/>
      <c r="M272" s="11"/>
      <c r="N272" s="11" t="e">
        <f t="shared" si="78"/>
        <v>#DIV/0!</v>
      </c>
      <c r="O272" s="11" t="e">
        <f t="shared" si="79"/>
        <v>#DIV/0!</v>
      </c>
      <c r="P272" s="11" t="e">
        <f t="shared" si="80"/>
        <v>#DIV/0!</v>
      </c>
      <c r="R272" s="33">
        <f t="shared" si="76"/>
        <v>0</v>
      </c>
      <c r="S272" s="63">
        <f t="shared" si="77"/>
        <v>0</v>
      </c>
    </row>
    <row r="273" spans="3:19" ht="30" hidden="1">
      <c r="C273" s="358"/>
      <c r="D273" s="357"/>
      <c r="E273" s="354"/>
      <c r="F273" s="354"/>
      <c r="G273" s="354"/>
      <c r="H273" s="45" t="s">
        <v>37</v>
      </c>
      <c r="I273" s="11">
        <v>0</v>
      </c>
      <c r="J273" s="11"/>
      <c r="K273" s="11"/>
      <c r="L273" s="12"/>
      <c r="M273" s="11"/>
      <c r="N273" s="11" t="e">
        <f t="shared" si="78"/>
        <v>#DIV/0!</v>
      </c>
      <c r="O273" s="11" t="e">
        <f t="shared" si="79"/>
        <v>#DIV/0!</v>
      </c>
      <c r="P273" s="11" t="e">
        <f t="shared" si="80"/>
        <v>#DIV/0!</v>
      </c>
      <c r="R273" s="33">
        <f t="shared" si="76"/>
        <v>0</v>
      </c>
      <c r="S273" s="63">
        <f t="shared" si="77"/>
        <v>0</v>
      </c>
    </row>
    <row r="274" spans="3:19" hidden="1">
      <c r="C274" s="358" t="s">
        <v>139</v>
      </c>
      <c r="D274" s="356" t="s">
        <v>140</v>
      </c>
      <c r="E274" s="354" t="s">
        <v>141</v>
      </c>
      <c r="F274" s="354">
        <v>2024</v>
      </c>
      <c r="G274" s="354">
        <v>2024</v>
      </c>
      <c r="H274" s="45" t="s">
        <v>20</v>
      </c>
      <c r="I274" s="11">
        <f>I275+I276+I277+I278</f>
        <v>0</v>
      </c>
      <c r="J274" s="11"/>
      <c r="K274" s="11"/>
      <c r="L274" s="12"/>
      <c r="M274" s="11"/>
      <c r="N274" s="11" t="e">
        <f t="shared" si="78"/>
        <v>#DIV/0!</v>
      </c>
      <c r="O274" s="11" t="e">
        <f t="shared" si="79"/>
        <v>#DIV/0!</v>
      </c>
      <c r="P274" s="11" t="e">
        <f t="shared" si="80"/>
        <v>#DIV/0!</v>
      </c>
      <c r="R274" s="33">
        <f t="shared" si="76"/>
        <v>0</v>
      </c>
      <c r="S274" s="63">
        <f t="shared" si="77"/>
        <v>0</v>
      </c>
    </row>
    <row r="275" spans="3:19" hidden="1">
      <c r="C275" s="358"/>
      <c r="D275" s="356"/>
      <c r="E275" s="354"/>
      <c r="F275" s="354"/>
      <c r="G275" s="354"/>
      <c r="H275" s="45" t="s">
        <v>21</v>
      </c>
      <c r="I275" s="11"/>
      <c r="J275" s="11"/>
      <c r="K275" s="11"/>
      <c r="L275" s="12"/>
      <c r="M275" s="11"/>
      <c r="N275" s="11" t="e">
        <f t="shared" si="78"/>
        <v>#DIV/0!</v>
      </c>
      <c r="O275" s="11" t="e">
        <f t="shared" si="79"/>
        <v>#DIV/0!</v>
      </c>
      <c r="P275" s="11" t="e">
        <f t="shared" si="80"/>
        <v>#DIV/0!</v>
      </c>
      <c r="R275" s="33">
        <f t="shared" si="76"/>
        <v>0</v>
      </c>
      <c r="S275" s="63">
        <f t="shared" si="77"/>
        <v>0</v>
      </c>
    </row>
    <row r="276" spans="3:19" ht="30" hidden="1">
      <c r="C276" s="358"/>
      <c r="D276" s="356"/>
      <c r="E276" s="354"/>
      <c r="F276" s="354"/>
      <c r="G276" s="354"/>
      <c r="H276" s="45" t="s">
        <v>22</v>
      </c>
      <c r="I276" s="11">
        <v>0</v>
      </c>
      <c r="J276" s="11"/>
      <c r="K276" s="11"/>
      <c r="L276" s="12"/>
      <c r="M276" s="11"/>
      <c r="N276" s="11" t="e">
        <f t="shared" si="78"/>
        <v>#DIV/0!</v>
      </c>
      <c r="O276" s="11" t="e">
        <f t="shared" si="79"/>
        <v>#DIV/0!</v>
      </c>
      <c r="P276" s="11" t="e">
        <f t="shared" si="80"/>
        <v>#DIV/0!</v>
      </c>
      <c r="R276" s="33">
        <f t="shared" si="76"/>
        <v>0</v>
      </c>
      <c r="S276" s="63">
        <f t="shared" si="77"/>
        <v>0</v>
      </c>
    </row>
    <row r="277" spans="3:19" hidden="1">
      <c r="C277" s="358"/>
      <c r="D277" s="356"/>
      <c r="E277" s="354"/>
      <c r="F277" s="354"/>
      <c r="G277" s="354"/>
      <c r="H277" s="45" t="s">
        <v>33</v>
      </c>
      <c r="I277" s="11">
        <v>0</v>
      </c>
      <c r="J277" s="11"/>
      <c r="K277" s="11"/>
      <c r="L277" s="12"/>
      <c r="M277" s="11"/>
      <c r="N277" s="11" t="e">
        <f t="shared" si="78"/>
        <v>#DIV/0!</v>
      </c>
      <c r="O277" s="11" t="e">
        <f t="shared" si="79"/>
        <v>#DIV/0!</v>
      </c>
      <c r="P277" s="11" t="e">
        <f t="shared" si="80"/>
        <v>#DIV/0!</v>
      </c>
      <c r="R277" s="33">
        <f t="shared" si="76"/>
        <v>0</v>
      </c>
      <c r="S277" s="63">
        <f t="shared" si="77"/>
        <v>0</v>
      </c>
    </row>
    <row r="278" spans="3:19" ht="30" hidden="1">
      <c r="C278" s="358"/>
      <c r="D278" s="356"/>
      <c r="E278" s="354"/>
      <c r="F278" s="354"/>
      <c r="G278" s="354"/>
      <c r="H278" s="45" t="s">
        <v>37</v>
      </c>
      <c r="I278" s="11">
        <v>0</v>
      </c>
      <c r="J278" s="11"/>
      <c r="K278" s="11"/>
      <c r="L278" s="12"/>
      <c r="M278" s="11"/>
      <c r="N278" s="11" t="e">
        <f t="shared" si="78"/>
        <v>#DIV/0!</v>
      </c>
      <c r="O278" s="11" t="e">
        <f t="shared" si="79"/>
        <v>#DIV/0!</v>
      </c>
      <c r="P278" s="11" t="e">
        <f t="shared" si="80"/>
        <v>#DIV/0!</v>
      </c>
      <c r="R278" s="33">
        <f t="shared" si="76"/>
        <v>0</v>
      </c>
      <c r="S278" s="63">
        <f t="shared" si="77"/>
        <v>0</v>
      </c>
    </row>
    <row r="279" spans="3:19">
      <c r="C279" s="358" t="s">
        <v>142</v>
      </c>
      <c r="D279" s="356" t="s">
        <v>143</v>
      </c>
      <c r="E279" s="354" t="s">
        <v>87</v>
      </c>
      <c r="F279" s="354">
        <v>2022</v>
      </c>
      <c r="G279" s="354">
        <v>2024</v>
      </c>
      <c r="H279" s="45" t="s">
        <v>20</v>
      </c>
      <c r="I279" s="11">
        <f>SUM(I280)</f>
        <v>427.5</v>
      </c>
      <c r="J279" s="11">
        <f t="shared" ref="J279:M279" si="81">SUM(J280)</f>
        <v>427.5</v>
      </c>
      <c r="K279" s="11">
        <f t="shared" si="81"/>
        <v>427.5</v>
      </c>
      <c r="L279" s="12">
        <f t="shared" si="81"/>
        <v>427.5</v>
      </c>
      <c r="M279" s="11">
        <f t="shared" si="81"/>
        <v>427.5</v>
      </c>
      <c r="N279" s="11">
        <f t="shared" si="78"/>
        <v>100</v>
      </c>
      <c r="O279" s="11">
        <f t="shared" si="79"/>
        <v>100</v>
      </c>
      <c r="P279" s="11">
        <f t="shared" si="80"/>
        <v>100</v>
      </c>
      <c r="R279" s="33">
        <f t="shared" si="76"/>
        <v>-427.5</v>
      </c>
      <c r="S279" s="63">
        <f t="shared" si="77"/>
        <v>0</v>
      </c>
    </row>
    <row r="280" spans="3:19">
      <c r="C280" s="358"/>
      <c r="D280" s="356"/>
      <c r="E280" s="354"/>
      <c r="F280" s="354"/>
      <c r="G280" s="354"/>
      <c r="H280" s="45" t="s">
        <v>21</v>
      </c>
      <c r="I280" s="11">
        <v>427.5</v>
      </c>
      <c r="J280" s="11">
        <v>427.5</v>
      </c>
      <c r="K280" s="11">
        <f>425+2.5</f>
        <v>427.5</v>
      </c>
      <c r="L280" s="12">
        <v>427.5</v>
      </c>
      <c r="M280" s="12">
        <v>427.5</v>
      </c>
      <c r="N280" s="11">
        <f t="shared" si="78"/>
        <v>100</v>
      </c>
      <c r="O280" s="11">
        <f t="shared" si="79"/>
        <v>100</v>
      </c>
      <c r="P280" s="11">
        <f t="shared" si="80"/>
        <v>100</v>
      </c>
      <c r="R280" s="33">
        <f t="shared" si="76"/>
        <v>-427.5</v>
      </c>
      <c r="S280" s="63">
        <f t="shared" si="77"/>
        <v>0</v>
      </c>
    </row>
    <row r="281" spans="3:19" ht="30">
      <c r="C281" s="358"/>
      <c r="D281" s="356"/>
      <c r="E281" s="354"/>
      <c r="F281" s="354"/>
      <c r="G281" s="354"/>
      <c r="H281" s="45" t="s">
        <v>22</v>
      </c>
      <c r="I281" s="11"/>
      <c r="J281" s="11"/>
      <c r="K281" s="11"/>
      <c r="L281" s="12"/>
      <c r="M281" s="11"/>
      <c r="N281" s="11"/>
      <c r="O281" s="11"/>
      <c r="P281" s="11"/>
      <c r="R281" s="33">
        <f t="shared" si="76"/>
        <v>0</v>
      </c>
      <c r="S281" s="63">
        <f t="shared" si="77"/>
        <v>0</v>
      </c>
    </row>
    <row r="282" spans="3:19">
      <c r="C282" s="358"/>
      <c r="D282" s="356"/>
      <c r="E282" s="354"/>
      <c r="F282" s="354"/>
      <c r="G282" s="354"/>
      <c r="H282" s="45" t="s">
        <v>33</v>
      </c>
      <c r="I282" s="11"/>
      <c r="J282" s="11"/>
      <c r="K282" s="11"/>
      <c r="L282" s="12"/>
      <c r="M282" s="11"/>
      <c r="N282" s="11"/>
      <c r="O282" s="11"/>
      <c r="P282" s="11"/>
      <c r="R282" s="33">
        <f t="shared" si="76"/>
        <v>0</v>
      </c>
      <c r="S282" s="63">
        <f t="shared" si="77"/>
        <v>0</v>
      </c>
    </row>
    <row r="283" spans="3:19" ht="30">
      <c r="C283" s="358"/>
      <c r="D283" s="356"/>
      <c r="E283" s="354"/>
      <c r="F283" s="354"/>
      <c r="G283" s="354"/>
      <c r="H283" s="45" t="s">
        <v>37</v>
      </c>
      <c r="I283" s="11"/>
      <c r="J283" s="11"/>
      <c r="K283" s="11"/>
      <c r="L283" s="12"/>
      <c r="M283" s="11"/>
      <c r="N283" s="11"/>
      <c r="O283" s="11"/>
      <c r="P283" s="11"/>
      <c r="R283" s="33">
        <f t="shared" si="76"/>
        <v>0</v>
      </c>
      <c r="S283" s="63">
        <f t="shared" si="77"/>
        <v>0</v>
      </c>
    </row>
    <row r="284" spans="3:19">
      <c r="C284" s="358" t="s">
        <v>144</v>
      </c>
      <c r="D284" s="357" t="s">
        <v>145</v>
      </c>
      <c r="E284" s="354" t="s">
        <v>90</v>
      </c>
      <c r="F284" s="354">
        <v>2022</v>
      </c>
      <c r="G284" s="354">
        <v>2024</v>
      </c>
      <c r="H284" s="45" t="s">
        <v>20</v>
      </c>
      <c r="I284" s="11">
        <f>SUM(I285)</f>
        <v>112.5</v>
      </c>
      <c r="J284" s="11">
        <f t="shared" ref="J284:M284" si="82">SUM(J285)</f>
        <v>112.5</v>
      </c>
      <c r="K284" s="11">
        <f t="shared" si="82"/>
        <v>112.5</v>
      </c>
      <c r="L284" s="12">
        <f t="shared" si="82"/>
        <v>112.5</v>
      </c>
      <c r="M284" s="11">
        <f t="shared" si="82"/>
        <v>112.5</v>
      </c>
      <c r="N284" s="11">
        <f t="shared" si="78"/>
        <v>100</v>
      </c>
      <c r="O284" s="11">
        <f t="shared" si="79"/>
        <v>100</v>
      </c>
      <c r="P284" s="11">
        <f t="shared" si="80"/>
        <v>100</v>
      </c>
      <c r="R284" s="33">
        <f t="shared" si="76"/>
        <v>-112.5</v>
      </c>
      <c r="S284" s="63">
        <f t="shared" si="77"/>
        <v>0</v>
      </c>
    </row>
    <row r="285" spans="3:19">
      <c r="C285" s="358"/>
      <c r="D285" s="357"/>
      <c r="E285" s="354"/>
      <c r="F285" s="354"/>
      <c r="G285" s="354"/>
      <c r="H285" s="45" t="s">
        <v>21</v>
      </c>
      <c r="I285" s="11">
        <v>112.5</v>
      </c>
      <c r="J285" s="11">
        <v>112.5</v>
      </c>
      <c r="K285" s="11">
        <f>115-2.5</f>
        <v>112.5</v>
      </c>
      <c r="L285" s="11">
        <f t="shared" ref="L285:M285" si="83">115-2.5</f>
        <v>112.5</v>
      </c>
      <c r="M285" s="11">
        <f t="shared" si="83"/>
        <v>112.5</v>
      </c>
      <c r="N285" s="11">
        <f t="shared" si="78"/>
        <v>100</v>
      </c>
      <c r="O285" s="11">
        <f t="shared" si="79"/>
        <v>100</v>
      </c>
      <c r="P285" s="11">
        <f t="shared" si="80"/>
        <v>100</v>
      </c>
      <c r="R285" s="33">
        <f t="shared" si="76"/>
        <v>-112.5</v>
      </c>
      <c r="S285" s="63">
        <f t="shared" si="77"/>
        <v>0</v>
      </c>
    </row>
    <row r="286" spans="3:19" ht="30">
      <c r="C286" s="358"/>
      <c r="D286" s="357"/>
      <c r="E286" s="354"/>
      <c r="F286" s="354"/>
      <c r="G286" s="354"/>
      <c r="H286" s="45" t="s">
        <v>22</v>
      </c>
      <c r="I286" s="11"/>
      <c r="J286" s="11"/>
      <c r="K286" s="11"/>
      <c r="L286" s="12"/>
      <c r="M286" s="11"/>
      <c r="N286" s="11"/>
      <c r="O286" s="11"/>
      <c r="P286" s="11"/>
      <c r="R286" s="33">
        <f t="shared" si="76"/>
        <v>0</v>
      </c>
      <c r="S286" s="63">
        <f t="shared" si="77"/>
        <v>0</v>
      </c>
    </row>
    <row r="287" spans="3:19">
      <c r="C287" s="358"/>
      <c r="D287" s="357"/>
      <c r="E287" s="354"/>
      <c r="F287" s="354"/>
      <c r="G287" s="354"/>
      <c r="H287" s="45" t="s">
        <v>33</v>
      </c>
      <c r="I287" s="11"/>
      <c r="J287" s="11"/>
      <c r="K287" s="11"/>
      <c r="L287" s="12"/>
      <c r="M287" s="11"/>
      <c r="N287" s="11"/>
      <c r="O287" s="11"/>
      <c r="P287" s="11"/>
      <c r="R287" s="33">
        <f t="shared" si="76"/>
        <v>0</v>
      </c>
      <c r="S287" s="63">
        <f t="shared" si="77"/>
        <v>0</v>
      </c>
    </row>
    <row r="288" spans="3:19" ht="30">
      <c r="C288" s="358"/>
      <c r="D288" s="357"/>
      <c r="E288" s="354"/>
      <c r="F288" s="354"/>
      <c r="G288" s="354"/>
      <c r="H288" s="45" t="s">
        <v>37</v>
      </c>
      <c r="I288" s="11"/>
      <c r="J288" s="11"/>
      <c r="K288" s="11"/>
      <c r="L288" s="12"/>
      <c r="M288" s="11"/>
      <c r="N288" s="11"/>
      <c r="O288" s="11"/>
      <c r="P288" s="11"/>
      <c r="R288" s="33">
        <f t="shared" si="76"/>
        <v>0</v>
      </c>
      <c r="S288" s="63">
        <f t="shared" si="77"/>
        <v>0</v>
      </c>
    </row>
    <row r="289" spans="3:19">
      <c r="C289" s="358" t="s">
        <v>146</v>
      </c>
      <c r="D289" s="357" t="s">
        <v>147</v>
      </c>
      <c r="E289" s="354" t="s">
        <v>129</v>
      </c>
      <c r="F289" s="354">
        <v>2022</v>
      </c>
      <c r="G289" s="354">
        <v>2024</v>
      </c>
      <c r="H289" s="45" t="s">
        <v>20</v>
      </c>
      <c r="I289" s="11">
        <f>SUM(I290)</f>
        <v>162</v>
      </c>
      <c r="J289" s="11">
        <f t="shared" ref="J289:M289" si="84">SUM(J290)</f>
        <v>162</v>
      </c>
      <c r="K289" s="11">
        <f t="shared" si="84"/>
        <v>160</v>
      </c>
      <c r="L289" s="12">
        <f t="shared" si="84"/>
        <v>162</v>
      </c>
      <c r="M289" s="11">
        <f t="shared" si="84"/>
        <v>162</v>
      </c>
      <c r="N289" s="11">
        <f t="shared" si="78"/>
        <v>100</v>
      </c>
      <c r="O289" s="11">
        <f t="shared" si="79"/>
        <v>100</v>
      </c>
      <c r="P289" s="11">
        <f t="shared" si="80"/>
        <v>101.25</v>
      </c>
      <c r="R289" s="33">
        <f t="shared" si="76"/>
        <v>-162</v>
      </c>
      <c r="S289" s="63">
        <f t="shared" si="77"/>
        <v>0</v>
      </c>
    </row>
    <row r="290" spans="3:19">
      <c r="C290" s="358"/>
      <c r="D290" s="357"/>
      <c r="E290" s="354"/>
      <c r="F290" s="354"/>
      <c r="G290" s="354"/>
      <c r="H290" s="45" t="s">
        <v>21</v>
      </c>
      <c r="I290" s="11">
        <v>162</v>
      </c>
      <c r="J290" s="11">
        <v>162</v>
      </c>
      <c r="K290" s="11">
        <f>160</f>
        <v>160</v>
      </c>
      <c r="L290" s="12">
        <v>162</v>
      </c>
      <c r="M290" s="12">
        <v>162</v>
      </c>
      <c r="N290" s="11">
        <f t="shared" si="78"/>
        <v>100</v>
      </c>
      <c r="O290" s="11">
        <f t="shared" si="79"/>
        <v>100</v>
      </c>
      <c r="P290" s="11">
        <f t="shared" si="80"/>
        <v>101.25</v>
      </c>
      <c r="R290" s="33">
        <f t="shared" si="76"/>
        <v>-162</v>
      </c>
      <c r="S290" s="63">
        <f t="shared" si="77"/>
        <v>0</v>
      </c>
    </row>
    <row r="291" spans="3:19" ht="30">
      <c r="C291" s="358"/>
      <c r="D291" s="357"/>
      <c r="E291" s="354"/>
      <c r="F291" s="354"/>
      <c r="G291" s="354"/>
      <c r="H291" s="45" t="s">
        <v>22</v>
      </c>
      <c r="I291" s="11"/>
      <c r="J291" s="11"/>
      <c r="K291" s="11"/>
      <c r="L291" s="12"/>
      <c r="M291" s="11"/>
      <c r="N291" s="11"/>
      <c r="O291" s="11"/>
      <c r="P291" s="11"/>
      <c r="R291" s="33">
        <f t="shared" si="76"/>
        <v>0</v>
      </c>
      <c r="S291" s="63">
        <f t="shared" si="77"/>
        <v>0</v>
      </c>
    </row>
    <row r="292" spans="3:19">
      <c r="C292" s="358"/>
      <c r="D292" s="357"/>
      <c r="E292" s="354"/>
      <c r="F292" s="354"/>
      <c r="G292" s="354"/>
      <c r="H292" s="45" t="s">
        <v>33</v>
      </c>
      <c r="I292" s="11"/>
      <c r="J292" s="11"/>
      <c r="K292" s="11"/>
      <c r="L292" s="12"/>
      <c r="M292" s="11"/>
      <c r="N292" s="11"/>
      <c r="O292" s="11"/>
      <c r="P292" s="11"/>
      <c r="R292" s="33">
        <f t="shared" si="76"/>
        <v>0</v>
      </c>
      <c r="S292" s="63">
        <f t="shared" si="77"/>
        <v>0</v>
      </c>
    </row>
    <row r="293" spans="3:19" ht="30">
      <c r="C293" s="358"/>
      <c r="D293" s="357"/>
      <c r="E293" s="354"/>
      <c r="F293" s="354"/>
      <c r="G293" s="354"/>
      <c r="H293" s="45" t="s">
        <v>37</v>
      </c>
      <c r="I293" s="11"/>
      <c r="J293" s="11"/>
      <c r="K293" s="11"/>
      <c r="L293" s="12"/>
      <c r="M293" s="11"/>
      <c r="N293" s="11"/>
      <c r="O293" s="11"/>
      <c r="P293" s="11"/>
      <c r="R293" s="33">
        <f t="shared" si="76"/>
        <v>0</v>
      </c>
      <c r="S293" s="63">
        <f t="shared" si="77"/>
        <v>0</v>
      </c>
    </row>
    <row r="294" spans="3:19">
      <c r="C294" s="358" t="s">
        <v>148</v>
      </c>
      <c r="D294" s="356" t="s">
        <v>149</v>
      </c>
      <c r="E294" s="354" t="s">
        <v>150</v>
      </c>
      <c r="F294" s="354">
        <v>2022</v>
      </c>
      <c r="G294" s="354">
        <v>2024</v>
      </c>
      <c r="H294" s="45" t="s">
        <v>20</v>
      </c>
      <c r="I294" s="11">
        <f>I295+I296+I297+I298</f>
        <v>700</v>
      </c>
      <c r="J294" s="11">
        <f t="shared" ref="J294:M294" si="85">J295+J296+J297+J298</f>
        <v>700</v>
      </c>
      <c r="K294" s="11">
        <f t="shared" si="85"/>
        <v>700</v>
      </c>
      <c r="L294" s="12">
        <f t="shared" si="85"/>
        <v>700</v>
      </c>
      <c r="M294" s="11">
        <f t="shared" si="85"/>
        <v>700</v>
      </c>
      <c r="N294" s="11">
        <f t="shared" si="78"/>
        <v>100</v>
      </c>
      <c r="O294" s="11">
        <f t="shared" si="79"/>
        <v>100</v>
      </c>
      <c r="P294" s="11">
        <f t="shared" si="80"/>
        <v>100</v>
      </c>
      <c r="R294" s="33">
        <f t="shared" si="76"/>
        <v>-700</v>
      </c>
      <c r="S294" s="63">
        <f t="shared" si="77"/>
        <v>0</v>
      </c>
    </row>
    <row r="295" spans="3:19">
      <c r="C295" s="358"/>
      <c r="D295" s="356"/>
      <c r="E295" s="354"/>
      <c r="F295" s="354"/>
      <c r="G295" s="354"/>
      <c r="H295" s="45" t="s">
        <v>21</v>
      </c>
      <c r="I295" s="11">
        <v>700</v>
      </c>
      <c r="J295" s="11">
        <v>700</v>
      </c>
      <c r="K295" s="11">
        <f>630+70</f>
        <v>700</v>
      </c>
      <c r="L295" s="12">
        <v>700</v>
      </c>
      <c r="M295" s="12">
        <v>700</v>
      </c>
      <c r="N295" s="11">
        <f t="shared" si="78"/>
        <v>100</v>
      </c>
      <c r="O295" s="11">
        <f t="shared" si="79"/>
        <v>100</v>
      </c>
      <c r="P295" s="11">
        <f t="shared" si="80"/>
        <v>100</v>
      </c>
      <c r="R295" s="33">
        <f t="shared" si="76"/>
        <v>-700</v>
      </c>
      <c r="S295" s="63">
        <f t="shared" si="77"/>
        <v>0</v>
      </c>
    </row>
    <row r="296" spans="3:19" ht="30">
      <c r="C296" s="358"/>
      <c r="D296" s="356"/>
      <c r="E296" s="354"/>
      <c r="F296" s="354"/>
      <c r="G296" s="354"/>
      <c r="H296" s="45" t="s">
        <v>22</v>
      </c>
      <c r="I296" s="11">
        <v>0</v>
      </c>
      <c r="J296" s="11"/>
      <c r="K296" s="11"/>
      <c r="L296" s="12"/>
      <c r="M296" s="11"/>
      <c r="N296" s="11"/>
      <c r="O296" s="11"/>
      <c r="P296" s="11"/>
      <c r="R296" s="33">
        <f t="shared" si="76"/>
        <v>0</v>
      </c>
      <c r="S296" s="63">
        <f t="shared" si="77"/>
        <v>0</v>
      </c>
    </row>
    <row r="297" spans="3:19">
      <c r="C297" s="358"/>
      <c r="D297" s="356"/>
      <c r="E297" s="354"/>
      <c r="F297" s="354"/>
      <c r="G297" s="354"/>
      <c r="H297" s="45" t="s">
        <v>33</v>
      </c>
      <c r="I297" s="11">
        <v>0</v>
      </c>
      <c r="J297" s="11"/>
      <c r="K297" s="11"/>
      <c r="L297" s="12"/>
      <c r="M297" s="11"/>
      <c r="N297" s="11"/>
      <c r="O297" s="11"/>
      <c r="P297" s="11"/>
      <c r="R297" s="33">
        <f t="shared" si="76"/>
        <v>0</v>
      </c>
      <c r="S297" s="63">
        <f t="shared" si="77"/>
        <v>0</v>
      </c>
    </row>
    <row r="298" spans="3:19" ht="30">
      <c r="C298" s="358"/>
      <c r="D298" s="356"/>
      <c r="E298" s="354"/>
      <c r="F298" s="354"/>
      <c r="G298" s="354"/>
      <c r="H298" s="45" t="s">
        <v>37</v>
      </c>
      <c r="I298" s="11">
        <v>0</v>
      </c>
      <c r="J298" s="11"/>
      <c r="K298" s="11"/>
      <c r="L298" s="12"/>
      <c r="M298" s="11"/>
      <c r="N298" s="11"/>
      <c r="O298" s="11"/>
      <c r="P298" s="11"/>
      <c r="R298" s="33">
        <f t="shared" si="76"/>
        <v>0</v>
      </c>
      <c r="S298" s="63">
        <f t="shared" si="77"/>
        <v>0</v>
      </c>
    </row>
    <row r="299" spans="3:19" s="13" customFormat="1">
      <c r="C299" s="360" t="s">
        <v>151</v>
      </c>
      <c r="D299" s="337" t="s">
        <v>152</v>
      </c>
      <c r="E299" s="337" t="s">
        <v>153</v>
      </c>
      <c r="F299" s="337">
        <v>2022</v>
      </c>
      <c r="G299" s="337">
        <v>2024</v>
      </c>
      <c r="H299" s="14" t="s">
        <v>20</v>
      </c>
      <c r="I299" s="10">
        <f>I300+I302+I304+I305</f>
        <v>830520.9</v>
      </c>
      <c r="J299" s="10" t="s">
        <v>1217</v>
      </c>
      <c r="K299" s="10" t="s">
        <v>1217</v>
      </c>
      <c r="L299" s="18" t="s">
        <v>1217</v>
      </c>
      <c r="M299" s="10">
        <f t="shared" ref="M299" si="86">M300+M302+M304+M305</f>
        <v>830520.7</v>
      </c>
      <c r="N299" s="11">
        <f t="shared" si="78"/>
        <v>99.999975918727628</v>
      </c>
      <c r="O299" s="11" t="s">
        <v>1217</v>
      </c>
      <c r="P299" s="11" t="s">
        <v>1217</v>
      </c>
      <c r="R299" s="33" t="e">
        <f t="shared" si="76"/>
        <v>#VALUE!</v>
      </c>
      <c r="S299" s="63" t="e">
        <f t="shared" si="77"/>
        <v>#VALUE!</v>
      </c>
    </row>
    <row r="300" spans="3:19" s="13" customFormat="1">
      <c r="C300" s="360"/>
      <c r="D300" s="337"/>
      <c r="E300" s="337"/>
      <c r="F300" s="337"/>
      <c r="G300" s="337"/>
      <c r="H300" s="14" t="s">
        <v>21</v>
      </c>
      <c r="I300" s="10">
        <f>SUM(I307,I312,I402,I467,I547,I577,I605)</f>
        <v>630884.30000000005</v>
      </c>
      <c r="J300" s="10">
        <f t="shared" ref="J300:M300" si="87">SUM(J307,J312,J402,J467,J547,J577,J605)</f>
        <v>630884.29</v>
      </c>
      <c r="K300" s="10">
        <f t="shared" si="87"/>
        <v>630884.29</v>
      </c>
      <c r="L300" s="18">
        <f t="shared" si="87"/>
        <v>630884.1</v>
      </c>
      <c r="M300" s="10">
        <f t="shared" si="87"/>
        <v>630884.1</v>
      </c>
      <c r="N300" s="11">
        <f t="shared" si="78"/>
        <v>99.999968298466129</v>
      </c>
      <c r="O300" s="11">
        <f t="shared" si="79"/>
        <v>99.999969883542335</v>
      </c>
      <c r="P300" s="11">
        <f t="shared" si="80"/>
        <v>99.999969883542335</v>
      </c>
      <c r="Q300" s="13">
        <v>630884.1</v>
      </c>
      <c r="R300" s="33">
        <f t="shared" si="76"/>
        <v>0</v>
      </c>
      <c r="S300" s="63">
        <f t="shared" si="77"/>
        <v>0</v>
      </c>
    </row>
    <row r="301" spans="3:19" s="13" customFormat="1" ht="42.75">
      <c r="C301" s="360"/>
      <c r="D301" s="337"/>
      <c r="E301" s="337"/>
      <c r="F301" s="337"/>
      <c r="G301" s="337"/>
      <c r="H301" s="14" t="s">
        <v>1215</v>
      </c>
      <c r="I301" s="10">
        <f>I578+I606</f>
        <v>3933.8999999999996</v>
      </c>
      <c r="J301" s="10">
        <f t="shared" ref="J301:M301" si="88">J578+J606</f>
        <v>3933.8999999999996</v>
      </c>
      <c r="K301" s="10">
        <f t="shared" si="88"/>
        <v>3933.8999999999996</v>
      </c>
      <c r="L301" s="10">
        <f t="shared" si="88"/>
        <v>3933.8999999999996</v>
      </c>
      <c r="M301" s="10">
        <f t="shared" si="88"/>
        <v>3933.8999999999996</v>
      </c>
      <c r="N301" s="11">
        <f t="shared" si="78"/>
        <v>100</v>
      </c>
      <c r="O301" s="11">
        <f t="shared" si="79"/>
        <v>100</v>
      </c>
      <c r="P301" s="11">
        <f t="shared" si="80"/>
        <v>100</v>
      </c>
      <c r="R301" s="33">
        <f t="shared" si="76"/>
        <v>-3933.8999999999996</v>
      </c>
      <c r="S301" s="63">
        <f t="shared" si="77"/>
        <v>0</v>
      </c>
    </row>
    <row r="302" spans="3:19" s="13" customFormat="1" ht="28.5">
      <c r="C302" s="360"/>
      <c r="D302" s="337"/>
      <c r="E302" s="337"/>
      <c r="F302" s="337"/>
      <c r="G302" s="337"/>
      <c r="H302" s="14" t="s">
        <v>22</v>
      </c>
      <c r="I302" s="10">
        <f>I308+I313+I403+I468+I548+I579+I607</f>
        <v>31829.499999999996</v>
      </c>
      <c r="J302" s="10">
        <f>J308+J313+J403+J468+J548+J579+J607</f>
        <v>31829.499999999996</v>
      </c>
      <c r="K302" s="10">
        <f>K308+K313+K403+K468+K548+K579+K607</f>
        <v>31829.499999999996</v>
      </c>
      <c r="L302" s="18">
        <f>L308+L313+L403+L468+L548+L579+L607</f>
        <v>31829.499999999996</v>
      </c>
      <c r="M302" s="10">
        <f>M308+M313+M403+M468+M548+M579+M607</f>
        <v>31829.499999999996</v>
      </c>
      <c r="N302" s="11">
        <f t="shared" si="78"/>
        <v>100</v>
      </c>
      <c r="O302" s="11">
        <f t="shared" si="79"/>
        <v>100</v>
      </c>
      <c r="P302" s="11">
        <f t="shared" si="80"/>
        <v>100</v>
      </c>
      <c r="Q302" s="13">
        <v>31829.5</v>
      </c>
      <c r="R302" s="33">
        <f t="shared" si="76"/>
        <v>0</v>
      </c>
      <c r="S302" s="63">
        <f t="shared" si="77"/>
        <v>0</v>
      </c>
    </row>
    <row r="303" spans="3:19" s="13" customFormat="1" ht="57">
      <c r="C303" s="360"/>
      <c r="D303" s="337"/>
      <c r="E303" s="337"/>
      <c r="F303" s="337"/>
      <c r="G303" s="337"/>
      <c r="H303" s="14" t="s">
        <v>1216</v>
      </c>
      <c r="I303" s="10">
        <f>I580+I608</f>
        <v>31829.499999999996</v>
      </c>
      <c r="J303" s="10">
        <f t="shared" ref="J303:M303" si="89">J580+J608</f>
        <v>31829.499999999996</v>
      </c>
      <c r="K303" s="10">
        <f t="shared" si="89"/>
        <v>31829.499999999996</v>
      </c>
      <c r="L303" s="10">
        <f t="shared" si="89"/>
        <v>31829.499999999996</v>
      </c>
      <c r="M303" s="10">
        <f t="shared" si="89"/>
        <v>31829.499999999996</v>
      </c>
      <c r="N303" s="11">
        <f t="shared" si="78"/>
        <v>100</v>
      </c>
      <c r="O303" s="11">
        <f t="shared" si="79"/>
        <v>100</v>
      </c>
      <c r="P303" s="11">
        <f t="shared" si="80"/>
        <v>100</v>
      </c>
      <c r="R303" s="33">
        <f t="shared" si="76"/>
        <v>-31829.499999999996</v>
      </c>
      <c r="S303" s="63">
        <f t="shared" si="77"/>
        <v>0</v>
      </c>
    </row>
    <row r="304" spans="3:19" s="13" customFormat="1" ht="28.5">
      <c r="C304" s="360"/>
      <c r="D304" s="337"/>
      <c r="E304" s="337"/>
      <c r="F304" s="337"/>
      <c r="G304" s="337"/>
      <c r="H304" s="14" t="s">
        <v>33</v>
      </c>
      <c r="I304" s="10">
        <f>I309+I314+I404+I469+I549+I581+I609</f>
        <v>91778.6</v>
      </c>
      <c r="J304" s="10" t="s">
        <v>1217</v>
      </c>
      <c r="K304" s="10" t="s">
        <v>1217</v>
      </c>
      <c r="L304" s="18" t="s">
        <v>1217</v>
      </c>
      <c r="M304" s="10">
        <f>M309+M314+M404+M469+M549+M581+M609</f>
        <v>91778.6</v>
      </c>
      <c r="N304" s="11">
        <f t="shared" si="78"/>
        <v>100</v>
      </c>
      <c r="O304" s="11" t="s">
        <v>1217</v>
      </c>
      <c r="P304" s="11" t="s">
        <v>1217</v>
      </c>
      <c r="R304" s="33" t="e">
        <f t="shared" si="76"/>
        <v>#VALUE!</v>
      </c>
      <c r="S304" s="63" t="e">
        <f t="shared" si="77"/>
        <v>#VALUE!</v>
      </c>
    </row>
    <row r="305" spans="3:19" s="13" customFormat="1" ht="28.5">
      <c r="C305" s="360"/>
      <c r="D305" s="337"/>
      <c r="E305" s="337"/>
      <c r="F305" s="337"/>
      <c r="G305" s="337"/>
      <c r="H305" s="14" t="s">
        <v>37</v>
      </c>
      <c r="I305" s="10">
        <f>I310+I315+I405+I470+I550+I582+I610</f>
        <v>76028.5</v>
      </c>
      <c r="J305" s="10" t="s">
        <v>1217</v>
      </c>
      <c r="K305" s="10" t="s">
        <v>1217</v>
      </c>
      <c r="L305" s="18" t="s">
        <v>1217</v>
      </c>
      <c r="M305" s="10">
        <f>M310+M315+M405+M470+M550+M582+M610</f>
        <v>76028.5</v>
      </c>
      <c r="N305" s="11">
        <f t="shared" si="78"/>
        <v>100</v>
      </c>
      <c r="O305" s="11" t="s">
        <v>1217</v>
      </c>
      <c r="P305" s="11" t="s">
        <v>1217</v>
      </c>
      <c r="R305" s="33" t="e">
        <f t="shared" si="76"/>
        <v>#VALUE!</v>
      </c>
      <c r="S305" s="63" t="e">
        <f t="shared" si="77"/>
        <v>#VALUE!</v>
      </c>
    </row>
    <row r="306" spans="3:19">
      <c r="C306" s="359" t="s">
        <v>154</v>
      </c>
      <c r="D306" s="356" t="s">
        <v>155</v>
      </c>
      <c r="E306" s="354" t="s">
        <v>40</v>
      </c>
      <c r="F306" s="354">
        <v>2022</v>
      </c>
      <c r="G306" s="354">
        <v>2024</v>
      </c>
      <c r="H306" s="45" t="s">
        <v>20</v>
      </c>
      <c r="I306" s="11">
        <f>I307+I308+I309+I310</f>
        <v>779546.5</v>
      </c>
      <c r="J306" s="10" t="s">
        <v>1217</v>
      </c>
      <c r="K306" s="10" t="s">
        <v>1217</v>
      </c>
      <c r="L306" s="10" t="s">
        <v>1217</v>
      </c>
      <c r="M306" s="11">
        <f t="shared" ref="M306" si="90">M307+M308+M309+M310</f>
        <v>779546.29999999993</v>
      </c>
      <c r="N306" s="11">
        <f t="shared" si="78"/>
        <v>99.999974344057719</v>
      </c>
      <c r="O306" s="10" t="s">
        <v>1217</v>
      </c>
      <c r="P306" s="10" t="s">
        <v>1217</v>
      </c>
      <c r="R306" s="33" t="e">
        <f t="shared" si="76"/>
        <v>#VALUE!</v>
      </c>
      <c r="S306" s="63" t="e">
        <f t="shared" si="77"/>
        <v>#VALUE!</v>
      </c>
    </row>
    <row r="307" spans="3:19">
      <c r="C307" s="359"/>
      <c r="D307" s="356"/>
      <c r="E307" s="354"/>
      <c r="F307" s="354"/>
      <c r="G307" s="354"/>
      <c r="H307" s="45" t="s">
        <v>21</v>
      </c>
      <c r="I307" s="11">
        <v>611739.4</v>
      </c>
      <c r="J307" s="11">
        <v>611739.4</v>
      </c>
      <c r="K307" s="11">
        <v>611739.4</v>
      </c>
      <c r="L307" s="11">
        <v>611739.19999999995</v>
      </c>
      <c r="M307" s="11">
        <v>611739.19999999995</v>
      </c>
      <c r="N307" s="11">
        <f t="shared" si="78"/>
        <v>99.999967306339911</v>
      </c>
      <c r="O307" s="11">
        <f t="shared" si="79"/>
        <v>99.999967306339911</v>
      </c>
      <c r="P307" s="11">
        <f t="shared" si="80"/>
        <v>99.999967306339911</v>
      </c>
      <c r="R307" s="33">
        <f t="shared" si="76"/>
        <v>-611739.19999999995</v>
      </c>
      <c r="S307" s="63">
        <f t="shared" si="77"/>
        <v>0</v>
      </c>
    </row>
    <row r="308" spans="3:19" ht="30">
      <c r="C308" s="359"/>
      <c r="D308" s="356"/>
      <c r="E308" s="354"/>
      <c r="F308" s="354"/>
      <c r="G308" s="354"/>
      <c r="H308" s="45" t="s">
        <v>22</v>
      </c>
      <c r="I308" s="11"/>
      <c r="J308" s="11"/>
      <c r="K308" s="11"/>
      <c r="L308" s="12"/>
      <c r="M308" s="11"/>
      <c r="N308" s="11"/>
      <c r="O308" s="11"/>
      <c r="P308" s="11"/>
      <c r="R308" s="33">
        <f t="shared" si="76"/>
        <v>0</v>
      </c>
      <c r="S308" s="63">
        <f t="shared" si="77"/>
        <v>0</v>
      </c>
    </row>
    <row r="309" spans="3:19">
      <c r="C309" s="359"/>
      <c r="D309" s="356"/>
      <c r="E309" s="354"/>
      <c r="F309" s="354"/>
      <c r="G309" s="354"/>
      <c r="H309" s="45" t="s">
        <v>33</v>
      </c>
      <c r="I309" s="11">
        <v>91778.6</v>
      </c>
      <c r="J309" s="10" t="s">
        <v>1217</v>
      </c>
      <c r="K309" s="10" t="s">
        <v>1217</v>
      </c>
      <c r="L309" s="10" t="s">
        <v>1217</v>
      </c>
      <c r="M309" s="11">
        <v>91778.6</v>
      </c>
      <c r="N309" s="11">
        <f t="shared" si="78"/>
        <v>100</v>
      </c>
      <c r="O309" s="10" t="s">
        <v>1217</v>
      </c>
      <c r="P309" s="10" t="s">
        <v>1217</v>
      </c>
      <c r="R309" s="33" t="e">
        <f t="shared" si="76"/>
        <v>#VALUE!</v>
      </c>
      <c r="S309" s="63" t="e">
        <f t="shared" si="77"/>
        <v>#VALUE!</v>
      </c>
    </row>
    <row r="310" spans="3:19" ht="30">
      <c r="C310" s="359"/>
      <c r="D310" s="356"/>
      <c r="E310" s="354"/>
      <c r="F310" s="354"/>
      <c r="G310" s="354"/>
      <c r="H310" s="45" t="s">
        <v>37</v>
      </c>
      <c r="I310" s="11">
        <v>76028.5</v>
      </c>
      <c r="J310" s="10" t="s">
        <v>1217</v>
      </c>
      <c r="K310" s="10" t="s">
        <v>1217</v>
      </c>
      <c r="L310" s="10" t="s">
        <v>1217</v>
      </c>
      <c r="M310" s="11">
        <v>76028.5</v>
      </c>
      <c r="N310" s="11">
        <f t="shared" si="78"/>
        <v>100</v>
      </c>
      <c r="O310" s="10" t="s">
        <v>1217</v>
      </c>
      <c r="P310" s="10" t="s">
        <v>1217</v>
      </c>
      <c r="R310" s="33" t="e">
        <f t="shared" si="76"/>
        <v>#VALUE!</v>
      </c>
      <c r="S310" s="63" t="e">
        <f t="shared" si="77"/>
        <v>#VALUE!</v>
      </c>
    </row>
    <row r="311" spans="3:19">
      <c r="C311" s="351" t="s">
        <v>156</v>
      </c>
      <c r="D311" s="356" t="s">
        <v>157</v>
      </c>
      <c r="E311" s="354" t="s">
        <v>40</v>
      </c>
      <c r="F311" s="354">
        <v>2022</v>
      </c>
      <c r="G311" s="354">
        <v>2024</v>
      </c>
      <c r="H311" s="45" t="s">
        <v>20</v>
      </c>
      <c r="I311" s="19">
        <f>I312</f>
        <v>3188.7</v>
      </c>
      <c r="J311" s="19">
        <f t="shared" ref="J311:M311" si="91">J312</f>
        <v>3188.7</v>
      </c>
      <c r="K311" s="19">
        <f t="shared" si="91"/>
        <v>3188.7</v>
      </c>
      <c r="L311" s="12">
        <f t="shared" si="91"/>
        <v>3188.7</v>
      </c>
      <c r="M311" s="19">
        <f t="shared" si="91"/>
        <v>3188.7</v>
      </c>
      <c r="N311" s="11">
        <f t="shared" si="78"/>
        <v>100</v>
      </c>
      <c r="O311" s="11">
        <f t="shared" si="79"/>
        <v>100</v>
      </c>
      <c r="P311" s="11">
        <f t="shared" si="80"/>
        <v>100</v>
      </c>
      <c r="R311" s="33">
        <f t="shared" si="76"/>
        <v>-3188.7</v>
      </c>
      <c r="S311" s="63">
        <f t="shared" si="77"/>
        <v>0</v>
      </c>
    </row>
    <row r="312" spans="3:19">
      <c r="C312" s="351"/>
      <c r="D312" s="356"/>
      <c r="E312" s="354"/>
      <c r="F312" s="354"/>
      <c r="G312" s="354"/>
      <c r="H312" s="45" t="s">
        <v>21</v>
      </c>
      <c r="I312" s="19">
        <f t="shared" ref="I312:M312" si="92">I317+I322+I327+I332+I337+I342+I347+I352+I357+I362+I367+I372+I377+I382+I387</f>
        <v>3188.7</v>
      </c>
      <c r="J312" s="19">
        <f t="shared" si="92"/>
        <v>3188.7</v>
      </c>
      <c r="K312" s="19">
        <f t="shared" si="92"/>
        <v>3188.7</v>
      </c>
      <c r="L312" s="19">
        <f t="shared" si="92"/>
        <v>3188.7</v>
      </c>
      <c r="M312" s="19">
        <f t="shared" si="92"/>
        <v>3188.7</v>
      </c>
      <c r="N312" s="11">
        <f t="shared" si="78"/>
        <v>100</v>
      </c>
      <c r="O312" s="11">
        <f t="shared" si="79"/>
        <v>100</v>
      </c>
      <c r="P312" s="11">
        <f t="shared" si="80"/>
        <v>100</v>
      </c>
      <c r="R312" s="33">
        <f t="shared" si="76"/>
        <v>-3188.7</v>
      </c>
      <c r="S312" s="63">
        <f t="shared" si="77"/>
        <v>0</v>
      </c>
    </row>
    <row r="313" spans="3:19" ht="30">
      <c r="C313" s="351"/>
      <c r="D313" s="356"/>
      <c r="E313" s="354"/>
      <c r="F313" s="354"/>
      <c r="G313" s="354"/>
      <c r="H313" s="45" t="s">
        <v>22</v>
      </c>
      <c r="I313" s="19">
        <v>0</v>
      </c>
      <c r="J313" s="11"/>
      <c r="K313" s="11"/>
      <c r="L313" s="12"/>
      <c r="M313" s="11"/>
      <c r="N313" s="11"/>
      <c r="O313" s="11"/>
      <c r="P313" s="11"/>
      <c r="R313" s="33">
        <f t="shared" si="76"/>
        <v>0</v>
      </c>
      <c r="S313" s="63">
        <f t="shared" si="77"/>
        <v>0</v>
      </c>
    </row>
    <row r="314" spans="3:19">
      <c r="C314" s="351"/>
      <c r="D314" s="356"/>
      <c r="E314" s="354"/>
      <c r="F314" s="354"/>
      <c r="G314" s="354"/>
      <c r="H314" s="45" t="s">
        <v>33</v>
      </c>
      <c r="I314" s="19">
        <v>0</v>
      </c>
      <c r="J314" s="11"/>
      <c r="K314" s="11"/>
      <c r="L314" s="12"/>
      <c r="M314" s="11"/>
      <c r="N314" s="11"/>
      <c r="O314" s="11"/>
      <c r="P314" s="11"/>
      <c r="R314" s="33">
        <f t="shared" si="76"/>
        <v>0</v>
      </c>
      <c r="S314" s="63">
        <f t="shared" si="77"/>
        <v>0</v>
      </c>
    </row>
    <row r="315" spans="3:19" ht="30">
      <c r="C315" s="351"/>
      <c r="D315" s="356"/>
      <c r="E315" s="354"/>
      <c r="F315" s="354"/>
      <c r="G315" s="354"/>
      <c r="H315" s="45" t="s">
        <v>37</v>
      </c>
      <c r="I315" s="19">
        <v>0</v>
      </c>
      <c r="J315" s="11"/>
      <c r="K315" s="11"/>
      <c r="L315" s="12"/>
      <c r="M315" s="11"/>
      <c r="N315" s="11"/>
      <c r="O315" s="11"/>
      <c r="P315" s="11"/>
      <c r="R315" s="33">
        <f t="shared" si="76"/>
        <v>0</v>
      </c>
      <c r="S315" s="63">
        <f t="shared" si="77"/>
        <v>0</v>
      </c>
    </row>
    <row r="316" spans="3:19">
      <c r="C316" s="355" t="s">
        <v>158</v>
      </c>
      <c r="D316" s="352" t="s">
        <v>159</v>
      </c>
      <c r="E316" s="353" t="s">
        <v>160</v>
      </c>
      <c r="F316" s="353">
        <v>2022</v>
      </c>
      <c r="G316" s="353">
        <v>2022</v>
      </c>
      <c r="H316" s="46" t="s">
        <v>20</v>
      </c>
      <c r="I316" s="15">
        <f>SUM(I317)</f>
        <v>900</v>
      </c>
      <c r="J316" s="15">
        <f t="shared" ref="J316:M316" si="93">SUM(J317)</f>
        <v>900</v>
      </c>
      <c r="K316" s="15">
        <f t="shared" si="93"/>
        <v>900</v>
      </c>
      <c r="L316" s="12">
        <f t="shared" si="93"/>
        <v>900</v>
      </c>
      <c r="M316" s="15">
        <f t="shared" si="93"/>
        <v>900</v>
      </c>
      <c r="N316" s="11">
        <f t="shared" si="78"/>
        <v>100</v>
      </c>
      <c r="O316" s="11">
        <f t="shared" si="79"/>
        <v>100</v>
      </c>
      <c r="P316" s="11">
        <f t="shared" si="80"/>
        <v>100</v>
      </c>
      <c r="R316" s="33">
        <f t="shared" si="76"/>
        <v>-900</v>
      </c>
      <c r="S316" s="63">
        <f t="shared" si="77"/>
        <v>0</v>
      </c>
    </row>
    <row r="317" spans="3:19">
      <c r="C317" s="355"/>
      <c r="D317" s="352"/>
      <c r="E317" s="353"/>
      <c r="F317" s="353"/>
      <c r="G317" s="353"/>
      <c r="H317" s="46" t="s">
        <v>21</v>
      </c>
      <c r="I317" s="15">
        <v>900</v>
      </c>
      <c r="J317" s="15">
        <v>900</v>
      </c>
      <c r="K317" s="15">
        <v>900</v>
      </c>
      <c r="L317" s="12">
        <v>900</v>
      </c>
      <c r="M317" s="11">
        <v>900</v>
      </c>
      <c r="N317" s="11">
        <f t="shared" si="78"/>
        <v>100</v>
      </c>
      <c r="O317" s="11">
        <f t="shared" si="79"/>
        <v>100</v>
      </c>
      <c r="P317" s="11">
        <f t="shared" si="80"/>
        <v>100</v>
      </c>
      <c r="R317" s="33">
        <f t="shared" si="76"/>
        <v>-900</v>
      </c>
      <c r="S317" s="63">
        <f t="shared" si="77"/>
        <v>0</v>
      </c>
    </row>
    <row r="318" spans="3:19" ht="30">
      <c r="C318" s="355"/>
      <c r="D318" s="352"/>
      <c r="E318" s="353"/>
      <c r="F318" s="353"/>
      <c r="G318" s="353"/>
      <c r="H318" s="46" t="s">
        <v>22</v>
      </c>
      <c r="I318" s="15">
        <v>0</v>
      </c>
      <c r="J318" s="15">
        <v>0</v>
      </c>
      <c r="K318" s="15">
        <v>0</v>
      </c>
      <c r="L318" s="12"/>
      <c r="M318" s="11"/>
      <c r="N318" s="11"/>
      <c r="O318" s="11"/>
      <c r="P318" s="11"/>
      <c r="R318" s="33">
        <f t="shared" si="76"/>
        <v>0</v>
      </c>
      <c r="S318" s="63">
        <f t="shared" si="77"/>
        <v>0</v>
      </c>
    </row>
    <row r="319" spans="3:19">
      <c r="C319" s="355"/>
      <c r="D319" s="352"/>
      <c r="E319" s="353"/>
      <c r="F319" s="353"/>
      <c r="G319" s="353"/>
      <c r="H319" s="46" t="s">
        <v>33</v>
      </c>
      <c r="I319" s="15">
        <v>0</v>
      </c>
      <c r="J319" s="15">
        <v>0</v>
      </c>
      <c r="K319" s="15">
        <v>0</v>
      </c>
      <c r="L319" s="12"/>
      <c r="M319" s="11"/>
      <c r="N319" s="11"/>
      <c r="O319" s="11"/>
      <c r="P319" s="11"/>
      <c r="R319" s="33">
        <f t="shared" si="76"/>
        <v>0</v>
      </c>
      <c r="S319" s="63">
        <f t="shared" si="77"/>
        <v>0</v>
      </c>
    </row>
    <row r="320" spans="3:19" ht="30">
      <c r="C320" s="355"/>
      <c r="D320" s="352"/>
      <c r="E320" s="353"/>
      <c r="F320" s="353"/>
      <c r="G320" s="353"/>
      <c r="H320" s="46" t="s">
        <v>37</v>
      </c>
      <c r="I320" s="15">
        <v>0</v>
      </c>
      <c r="J320" s="15">
        <v>0</v>
      </c>
      <c r="K320" s="15">
        <v>0</v>
      </c>
      <c r="L320" s="12"/>
      <c r="M320" s="11"/>
      <c r="N320" s="11"/>
      <c r="O320" s="11"/>
      <c r="P320" s="11"/>
      <c r="R320" s="33">
        <f t="shared" si="76"/>
        <v>0</v>
      </c>
      <c r="S320" s="63">
        <f t="shared" si="77"/>
        <v>0</v>
      </c>
    </row>
    <row r="321" spans="3:19">
      <c r="C321" s="355" t="s">
        <v>161</v>
      </c>
      <c r="D321" s="362" t="s">
        <v>162</v>
      </c>
      <c r="E321" s="353" t="s">
        <v>163</v>
      </c>
      <c r="F321" s="353">
        <v>2022</v>
      </c>
      <c r="G321" s="353">
        <v>2022</v>
      </c>
      <c r="H321" s="46" t="s">
        <v>20</v>
      </c>
      <c r="I321" s="15">
        <f>SUM(I322)</f>
        <v>2288.6999999999998</v>
      </c>
      <c r="J321" s="15">
        <f t="shared" ref="J321:M321" si="94">SUM(J322)</f>
        <v>2288.6999999999998</v>
      </c>
      <c r="K321" s="15">
        <f t="shared" si="94"/>
        <v>2288.6999999999998</v>
      </c>
      <c r="L321" s="12">
        <f t="shared" si="94"/>
        <v>2288.6999999999998</v>
      </c>
      <c r="M321" s="15">
        <f t="shared" si="94"/>
        <v>2288.6999999999998</v>
      </c>
      <c r="N321" s="11">
        <f t="shared" si="78"/>
        <v>100</v>
      </c>
      <c r="O321" s="11">
        <f t="shared" si="79"/>
        <v>100</v>
      </c>
      <c r="P321" s="11">
        <f t="shared" si="80"/>
        <v>100</v>
      </c>
      <c r="R321" s="33">
        <f t="shared" si="76"/>
        <v>-2288.6999999999998</v>
      </c>
      <c r="S321" s="63">
        <f t="shared" si="77"/>
        <v>0</v>
      </c>
    </row>
    <row r="322" spans="3:19">
      <c r="C322" s="355"/>
      <c r="D322" s="362"/>
      <c r="E322" s="353"/>
      <c r="F322" s="353"/>
      <c r="G322" s="353"/>
      <c r="H322" s="46" t="s">
        <v>67</v>
      </c>
      <c r="I322" s="15">
        <v>2288.6999999999998</v>
      </c>
      <c r="J322" s="15">
        <v>2288.6999999999998</v>
      </c>
      <c r="K322" s="15">
        <v>2288.6999999999998</v>
      </c>
      <c r="L322" s="15">
        <v>2288.6999999999998</v>
      </c>
      <c r="M322" s="15">
        <v>2288.6999999999998</v>
      </c>
      <c r="N322" s="11">
        <f t="shared" si="78"/>
        <v>100</v>
      </c>
      <c r="O322" s="11">
        <f t="shared" si="79"/>
        <v>100</v>
      </c>
      <c r="P322" s="11">
        <f t="shared" si="80"/>
        <v>100</v>
      </c>
      <c r="R322" s="33">
        <f t="shared" si="76"/>
        <v>-2288.6999999999998</v>
      </c>
      <c r="S322" s="63">
        <f t="shared" si="77"/>
        <v>0</v>
      </c>
    </row>
    <row r="323" spans="3:19" ht="30">
      <c r="C323" s="355"/>
      <c r="D323" s="362"/>
      <c r="E323" s="353"/>
      <c r="F323" s="353"/>
      <c r="G323" s="353"/>
      <c r="H323" s="46" t="s">
        <v>22</v>
      </c>
      <c r="I323" s="15">
        <v>0</v>
      </c>
      <c r="J323" s="15">
        <v>0</v>
      </c>
      <c r="K323" s="15">
        <v>0</v>
      </c>
      <c r="L323" s="12"/>
      <c r="M323" s="11"/>
      <c r="N323" s="11"/>
      <c r="O323" s="11"/>
      <c r="P323" s="11"/>
      <c r="R323" s="33">
        <f t="shared" si="76"/>
        <v>0</v>
      </c>
      <c r="S323" s="63">
        <f t="shared" si="77"/>
        <v>0</v>
      </c>
    </row>
    <row r="324" spans="3:19">
      <c r="C324" s="355"/>
      <c r="D324" s="362"/>
      <c r="E324" s="353"/>
      <c r="F324" s="353"/>
      <c r="G324" s="353"/>
      <c r="H324" s="46" t="s">
        <v>33</v>
      </c>
      <c r="I324" s="15">
        <v>0</v>
      </c>
      <c r="J324" s="15">
        <v>0</v>
      </c>
      <c r="K324" s="15">
        <v>0</v>
      </c>
      <c r="L324" s="12"/>
      <c r="M324" s="11"/>
      <c r="N324" s="11"/>
      <c r="O324" s="11"/>
      <c r="P324" s="11"/>
      <c r="R324" s="33">
        <f t="shared" si="76"/>
        <v>0</v>
      </c>
      <c r="S324" s="63">
        <f t="shared" si="77"/>
        <v>0</v>
      </c>
    </row>
    <row r="325" spans="3:19" ht="30">
      <c r="C325" s="355"/>
      <c r="D325" s="362"/>
      <c r="E325" s="353"/>
      <c r="F325" s="353"/>
      <c r="G325" s="353"/>
      <c r="H325" s="46" t="s">
        <v>37</v>
      </c>
      <c r="I325" s="15">
        <v>0</v>
      </c>
      <c r="J325" s="15">
        <v>0</v>
      </c>
      <c r="K325" s="15">
        <v>0</v>
      </c>
      <c r="L325" s="12"/>
      <c r="M325" s="11"/>
      <c r="N325" s="11"/>
      <c r="O325" s="11"/>
      <c r="P325" s="11"/>
      <c r="R325" s="33">
        <f t="shared" si="76"/>
        <v>0</v>
      </c>
      <c r="S325" s="63">
        <f t="shared" si="77"/>
        <v>0</v>
      </c>
    </row>
    <row r="326" spans="3:19" hidden="1">
      <c r="C326" s="355" t="s">
        <v>164</v>
      </c>
      <c r="D326" s="352" t="s">
        <v>165</v>
      </c>
      <c r="E326" s="353" t="s">
        <v>166</v>
      </c>
      <c r="F326" s="353">
        <v>2023</v>
      </c>
      <c r="G326" s="353">
        <v>2023</v>
      </c>
      <c r="H326" s="46" t="s">
        <v>20</v>
      </c>
      <c r="I326" s="15">
        <v>0</v>
      </c>
      <c r="J326" s="15">
        <v>0</v>
      </c>
      <c r="K326" s="15">
        <v>0</v>
      </c>
      <c r="L326" s="12"/>
      <c r="M326" s="11"/>
      <c r="N326" s="11" t="e">
        <f t="shared" si="78"/>
        <v>#DIV/0!</v>
      </c>
      <c r="O326" s="11" t="e">
        <f t="shared" si="79"/>
        <v>#DIV/0!</v>
      </c>
      <c r="P326" s="11" t="e">
        <f t="shared" si="80"/>
        <v>#DIV/0!</v>
      </c>
      <c r="R326" s="33">
        <f t="shared" si="76"/>
        <v>0</v>
      </c>
      <c r="S326" s="63">
        <f t="shared" si="77"/>
        <v>0</v>
      </c>
    </row>
    <row r="327" spans="3:19" hidden="1">
      <c r="C327" s="355"/>
      <c r="D327" s="352"/>
      <c r="E327" s="353"/>
      <c r="F327" s="353"/>
      <c r="G327" s="353"/>
      <c r="H327" s="46" t="s">
        <v>21</v>
      </c>
      <c r="I327" s="15">
        <v>0</v>
      </c>
      <c r="J327" s="15">
        <v>0</v>
      </c>
      <c r="K327" s="15">
        <v>0</v>
      </c>
      <c r="L327" s="12"/>
      <c r="M327" s="11"/>
      <c r="N327" s="11" t="e">
        <f t="shared" si="78"/>
        <v>#DIV/0!</v>
      </c>
      <c r="O327" s="11" t="e">
        <f t="shared" si="79"/>
        <v>#DIV/0!</v>
      </c>
      <c r="P327" s="11" t="e">
        <f t="shared" si="80"/>
        <v>#DIV/0!</v>
      </c>
      <c r="R327" s="33">
        <f t="shared" si="76"/>
        <v>0</v>
      </c>
      <c r="S327" s="63">
        <f t="shared" si="77"/>
        <v>0</v>
      </c>
    </row>
    <row r="328" spans="3:19" ht="30" hidden="1">
      <c r="C328" s="355"/>
      <c r="D328" s="352"/>
      <c r="E328" s="353"/>
      <c r="F328" s="353"/>
      <c r="G328" s="353"/>
      <c r="H328" s="46" t="s">
        <v>22</v>
      </c>
      <c r="I328" s="15">
        <v>0</v>
      </c>
      <c r="J328" s="15">
        <v>0</v>
      </c>
      <c r="K328" s="15">
        <v>0</v>
      </c>
      <c r="L328" s="12"/>
      <c r="M328" s="11"/>
      <c r="N328" s="11" t="e">
        <f t="shared" si="78"/>
        <v>#DIV/0!</v>
      </c>
      <c r="O328" s="11" t="e">
        <f t="shared" si="79"/>
        <v>#DIV/0!</v>
      </c>
      <c r="P328" s="11" t="e">
        <f t="shared" si="80"/>
        <v>#DIV/0!</v>
      </c>
      <c r="R328" s="33">
        <f t="shared" si="76"/>
        <v>0</v>
      </c>
      <c r="S328" s="63">
        <f t="shared" si="77"/>
        <v>0</v>
      </c>
    </row>
    <row r="329" spans="3:19" hidden="1">
      <c r="C329" s="355"/>
      <c r="D329" s="352"/>
      <c r="E329" s="353"/>
      <c r="F329" s="353"/>
      <c r="G329" s="353"/>
      <c r="H329" s="46" t="s">
        <v>33</v>
      </c>
      <c r="I329" s="15">
        <v>0</v>
      </c>
      <c r="J329" s="15">
        <v>0</v>
      </c>
      <c r="K329" s="15">
        <v>0</v>
      </c>
      <c r="L329" s="12"/>
      <c r="M329" s="11"/>
      <c r="N329" s="11" t="e">
        <f t="shared" si="78"/>
        <v>#DIV/0!</v>
      </c>
      <c r="O329" s="11" t="e">
        <f t="shared" si="79"/>
        <v>#DIV/0!</v>
      </c>
      <c r="P329" s="11" t="e">
        <f t="shared" si="80"/>
        <v>#DIV/0!</v>
      </c>
      <c r="R329" s="33">
        <f t="shared" si="76"/>
        <v>0</v>
      </c>
      <c r="S329" s="63">
        <f t="shared" si="77"/>
        <v>0</v>
      </c>
    </row>
    <row r="330" spans="3:19" ht="30" hidden="1">
      <c r="C330" s="355"/>
      <c r="D330" s="352"/>
      <c r="E330" s="353"/>
      <c r="F330" s="353"/>
      <c r="G330" s="353"/>
      <c r="H330" s="46" t="s">
        <v>37</v>
      </c>
      <c r="I330" s="15">
        <v>0</v>
      </c>
      <c r="J330" s="15">
        <v>0</v>
      </c>
      <c r="K330" s="15">
        <v>0</v>
      </c>
      <c r="L330" s="12"/>
      <c r="M330" s="11"/>
      <c r="N330" s="11" t="e">
        <f t="shared" si="78"/>
        <v>#DIV/0!</v>
      </c>
      <c r="O330" s="11" t="e">
        <f t="shared" si="79"/>
        <v>#DIV/0!</v>
      </c>
      <c r="P330" s="11" t="e">
        <f t="shared" si="80"/>
        <v>#DIV/0!</v>
      </c>
      <c r="R330" s="33">
        <f t="shared" si="76"/>
        <v>0</v>
      </c>
      <c r="S330" s="63">
        <f t="shared" si="77"/>
        <v>0</v>
      </c>
    </row>
    <row r="331" spans="3:19" hidden="1">
      <c r="C331" s="361" t="s">
        <v>167</v>
      </c>
      <c r="D331" s="352" t="s">
        <v>168</v>
      </c>
      <c r="E331" s="353" t="s">
        <v>163</v>
      </c>
      <c r="F331" s="353">
        <v>2023</v>
      </c>
      <c r="G331" s="353">
        <v>2023</v>
      </c>
      <c r="H331" s="46" t="s">
        <v>20</v>
      </c>
      <c r="I331" s="15">
        <v>0</v>
      </c>
      <c r="J331" s="15">
        <v>0</v>
      </c>
      <c r="K331" s="15">
        <v>0</v>
      </c>
      <c r="L331" s="12"/>
      <c r="M331" s="11"/>
      <c r="N331" s="11" t="e">
        <f t="shared" si="78"/>
        <v>#DIV/0!</v>
      </c>
      <c r="O331" s="11" t="e">
        <f t="shared" si="79"/>
        <v>#DIV/0!</v>
      </c>
      <c r="P331" s="11" t="e">
        <f t="shared" si="80"/>
        <v>#DIV/0!</v>
      </c>
      <c r="R331" s="33">
        <f t="shared" si="76"/>
        <v>0</v>
      </c>
      <c r="S331" s="63">
        <f t="shared" si="77"/>
        <v>0</v>
      </c>
    </row>
    <row r="332" spans="3:19" hidden="1">
      <c r="C332" s="361"/>
      <c r="D332" s="352"/>
      <c r="E332" s="353"/>
      <c r="F332" s="353"/>
      <c r="G332" s="353"/>
      <c r="H332" s="46" t="s">
        <v>21</v>
      </c>
      <c r="I332" s="15">
        <v>0</v>
      </c>
      <c r="J332" s="15">
        <v>0</v>
      </c>
      <c r="K332" s="15">
        <v>0</v>
      </c>
      <c r="L332" s="12"/>
      <c r="M332" s="11"/>
      <c r="N332" s="11" t="e">
        <f t="shared" ref="N332:N395" si="95">M332/I332*100</f>
        <v>#DIV/0!</v>
      </c>
      <c r="O332" s="11" t="e">
        <f t="shared" ref="O332:O395" si="96">M332/J332*100</f>
        <v>#DIV/0!</v>
      </c>
      <c r="P332" s="11" t="e">
        <f t="shared" ref="P332:P395" si="97">L332/K332*100</f>
        <v>#DIV/0!</v>
      </c>
      <c r="R332" s="33">
        <f t="shared" ref="R332:R395" si="98">Q332-L332</f>
        <v>0</v>
      </c>
      <c r="S332" s="63">
        <f t="shared" ref="S332:S395" si="99">L332-M332</f>
        <v>0</v>
      </c>
    </row>
    <row r="333" spans="3:19" ht="30" hidden="1">
      <c r="C333" s="361"/>
      <c r="D333" s="352"/>
      <c r="E333" s="353"/>
      <c r="F333" s="353"/>
      <c r="G333" s="353"/>
      <c r="H333" s="46" t="s">
        <v>22</v>
      </c>
      <c r="I333" s="15">
        <v>0</v>
      </c>
      <c r="J333" s="15">
        <v>0</v>
      </c>
      <c r="K333" s="15">
        <v>0</v>
      </c>
      <c r="L333" s="12"/>
      <c r="M333" s="11"/>
      <c r="N333" s="11" t="e">
        <f t="shared" si="95"/>
        <v>#DIV/0!</v>
      </c>
      <c r="O333" s="11" t="e">
        <f t="shared" si="96"/>
        <v>#DIV/0!</v>
      </c>
      <c r="P333" s="11" t="e">
        <f t="shared" si="97"/>
        <v>#DIV/0!</v>
      </c>
      <c r="R333" s="33">
        <f t="shared" si="98"/>
        <v>0</v>
      </c>
      <c r="S333" s="63">
        <f t="shared" si="99"/>
        <v>0</v>
      </c>
    </row>
    <row r="334" spans="3:19" hidden="1">
      <c r="C334" s="361"/>
      <c r="D334" s="352"/>
      <c r="E334" s="353"/>
      <c r="F334" s="353"/>
      <c r="G334" s="353"/>
      <c r="H334" s="46" t="s">
        <v>33</v>
      </c>
      <c r="I334" s="15">
        <v>0</v>
      </c>
      <c r="J334" s="15">
        <v>0</v>
      </c>
      <c r="K334" s="15">
        <v>0</v>
      </c>
      <c r="L334" s="12"/>
      <c r="M334" s="11"/>
      <c r="N334" s="11" t="e">
        <f t="shared" si="95"/>
        <v>#DIV/0!</v>
      </c>
      <c r="O334" s="11" t="e">
        <f t="shared" si="96"/>
        <v>#DIV/0!</v>
      </c>
      <c r="P334" s="11" t="e">
        <f t="shared" si="97"/>
        <v>#DIV/0!</v>
      </c>
      <c r="R334" s="33">
        <f t="shared" si="98"/>
        <v>0</v>
      </c>
      <c r="S334" s="63">
        <f t="shared" si="99"/>
        <v>0</v>
      </c>
    </row>
    <row r="335" spans="3:19" ht="30" hidden="1">
      <c r="C335" s="361"/>
      <c r="D335" s="352"/>
      <c r="E335" s="353"/>
      <c r="F335" s="353"/>
      <c r="G335" s="353"/>
      <c r="H335" s="46" t="s">
        <v>37</v>
      </c>
      <c r="I335" s="15">
        <v>0</v>
      </c>
      <c r="J335" s="15">
        <v>0</v>
      </c>
      <c r="K335" s="15">
        <v>0</v>
      </c>
      <c r="L335" s="12"/>
      <c r="M335" s="11"/>
      <c r="N335" s="11" t="e">
        <f t="shared" si="95"/>
        <v>#DIV/0!</v>
      </c>
      <c r="O335" s="11" t="e">
        <f t="shared" si="96"/>
        <v>#DIV/0!</v>
      </c>
      <c r="P335" s="11" t="e">
        <f t="shared" si="97"/>
        <v>#DIV/0!</v>
      </c>
      <c r="R335" s="33">
        <f t="shared" si="98"/>
        <v>0</v>
      </c>
      <c r="S335" s="63">
        <f t="shared" si="99"/>
        <v>0</v>
      </c>
    </row>
    <row r="336" spans="3:19" hidden="1">
      <c r="C336" s="361" t="s">
        <v>169</v>
      </c>
      <c r="D336" s="362" t="s">
        <v>170</v>
      </c>
      <c r="E336" s="353" t="s">
        <v>166</v>
      </c>
      <c r="F336" s="353">
        <v>2024</v>
      </c>
      <c r="G336" s="353">
        <v>2024</v>
      </c>
      <c r="H336" s="46" t="s">
        <v>20</v>
      </c>
      <c r="I336" s="15">
        <v>0</v>
      </c>
      <c r="J336" s="15">
        <v>0</v>
      </c>
      <c r="K336" s="15">
        <v>0</v>
      </c>
      <c r="L336" s="12"/>
      <c r="M336" s="11"/>
      <c r="N336" s="11" t="e">
        <f t="shared" si="95"/>
        <v>#DIV/0!</v>
      </c>
      <c r="O336" s="11" t="e">
        <f t="shared" si="96"/>
        <v>#DIV/0!</v>
      </c>
      <c r="P336" s="11" t="e">
        <f t="shared" si="97"/>
        <v>#DIV/0!</v>
      </c>
      <c r="R336" s="33">
        <f t="shared" si="98"/>
        <v>0</v>
      </c>
      <c r="S336" s="63">
        <f t="shared" si="99"/>
        <v>0</v>
      </c>
    </row>
    <row r="337" spans="3:19" hidden="1">
      <c r="C337" s="361"/>
      <c r="D337" s="362"/>
      <c r="E337" s="353"/>
      <c r="F337" s="363"/>
      <c r="G337" s="353"/>
      <c r="H337" s="46" t="s">
        <v>21</v>
      </c>
      <c r="I337" s="15">
        <v>0</v>
      </c>
      <c r="J337" s="15">
        <v>0</v>
      </c>
      <c r="K337" s="15">
        <v>0</v>
      </c>
      <c r="L337" s="12"/>
      <c r="M337" s="11"/>
      <c r="N337" s="11" t="e">
        <f t="shared" si="95"/>
        <v>#DIV/0!</v>
      </c>
      <c r="O337" s="11" t="e">
        <f t="shared" si="96"/>
        <v>#DIV/0!</v>
      </c>
      <c r="P337" s="11" t="e">
        <f t="shared" si="97"/>
        <v>#DIV/0!</v>
      </c>
      <c r="R337" s="33">
        <f t="shared" si="98"/>
        <v>0</v>
      </c>
      <c r="S337" s="63">
        <f t="shared" si="99"/>
        <v>0</v>
      </c>
    </row>
    <row r="338" spans="3:19" ht="30" hidden="1">
      <c r="C338" s="361"/>
      <c r="D338" s="362"/>
      <c r="E338" s="353"/>
      <c r="F338" s="363"/>
      <c r="G338" s="353"/>
      <c r="H338" s="46" t="s">
        <v>22</v>
      </c>
      <c r="I338" s="15">
        <v>0</v>
      </c>
      <c r="J338" s="15">
        <v>0</v>
      </c>
      <c r="K338" s="15">
        <v>0</v>
      </c>
      <c r="L338" s="12"/>
      <c r="M338" s="11"/>
      <c r="N338" s="11" t="e">
        <f t="shared" si="95"/>
        <v>#DIV/0!</v>
      </c>
      <c r="O338" s="11" t="e">
        <f t="shared" si="96"/>
        <v>#DIV/0!</v>
      </c>
      <c r="P338" s="11" t="e">
        <f t="shared" si="97"/>
        <v>#DIV/0!</v>
      </c>
      <c r="R338" s="33">
        <f t="shared" si="98"/>
        <v>0</v>
      </c>
      <c r="S338" s="63">
        <f t="shared" si="99"/>
        <v>0</v>
      </c>
    </row>
    <row r="339" spans="3:19" hidden="1">
      <c r="C339" s="361"/>
      <c r="D339" s="362"/>
      <c r="E339" s="353"/>
      <c r="F339" s="363"/>
      <c r="G339" s="353"/>
      <c r="H339" s="46" t="s">
        <v>33</v>
      </c>
      <c r="I339" s="15">
        <v>0</v>
      </c>
      <c r="J339" s="15">
        <v>0</v>
      </c>
      <c r="K339" s="15">
        <v>0</v>
      </c>
      <c r="L339" s="12"/>
      <c r="M339" s="11"/>
      <c r="N339" s="11" t="e">
        <f t="shared" si="95"/>
        <v>#DIV/0!</v>
      </c>
      <c r="O339" s="11" t="e">
        <f t="shared" si="96"/>
        <v>#DIV/0!</v>
      </c>
      <c r="P339" s="11" t="e">
        <f t="shared" si="97"/>
        <v>#DIV/0!</v>
      </c>
      <c r="R339" s="33">
        <f t="shared" si="98"/>
        <v>0</v>
      </c>
      <c r="S339" s="63">
        <f t="shared" si="99"/>
        <v>0</v>
      </c>
    </row>
    <row r="340" spans="3:19" ht="30" hidden="1">
      <c r="C340" s="361"/>
      <c r="D340" s="362"/>
      <c r="E340" s="353"/>
      <c r="F340" s="363"/>
      <c r="G340" s="353"/>
      <c r="H340" s="46" t="s">
        <v>37</v>
      </c>
      <c r="I340" s="15">
        <v>0</v>
      </c>
      <c r="J340" s="15">
        <v>0</v>
      </c>
      <c r="K340" s="15">
        <v>0</v>
      </c>
      <c r="L340" s="12"/>
      <c r="M340" s="11"/>
      <c r="N340" s="11" t="e">
        <f t="shared" si="95"/>
        <v>#DIV/0!</v>
      </c>
      <c r="O340" s="11" t="e">
        <f t="shared" si="96"/>
        <v>#DIV/0!</v>
      </c>
      <c r="P340" s="11" t="e">
        <f t="shared" si="97"/>
        <v>#DIV/0!</v>
      </c>
      <c r="R340" s="33">
        <f t="shared" si="98"/>
        <v>0</v>
      </c>
      <c r="S340" s="63">
        <f t="shared" si="99"/>
        <v>0</v>
      </c>
    </row>
    <row r="341" spans="3:19" hidden="1">
      <c r="C341" s="361" t="s">
        <v>171</v>
      </c>
      <c r="D341" s="352" t="s">
        <v>172</v>
      </c>
      <c r="E341" s="353" t="s">
        <v>163</v>
      </c>
      <c r="F341" s="353">
        <v>2024</v>
      </c>
      <c r="G341" s="353">
        <v>2024</v>
      </c>
      <c r="H341" s="46" t="s">
        <v>20</v>
      </c>
      <c r="I341" s="15">
        <v>0</v>
      </c>
      <c r="J341" s="15">
        <v>0</v>
      </c>
      <c r="K341" s="15">
        <v>0</v>
      </c>
      <c r="L341" s="12"/>
      <c r="M341" s="11"/>
      <c r="N341" s="11" t="e">
        <f t="shared" si="95"/>
        <v>#DIV/0!</v>
      </c>
      <c r="O341" s="11" t="e">
        <f t="shared" si="96"/>
        <v>#DIV/0!</v>
      </c>
      <c r="P341" s="11" t="e">
        <f t="shared" si="97"/>
        <v>#DIV/0!</v>
      </c>
      <c r="R341" s="33">
        <f t="shared" si="98"/>
        <v>0</v>
      </c>
      <c r="S341" s="63">
        <f t="shared" si="99"/>
        <v>0</v>
      </c>
    </row>
    <row r="342" spans="3:19" hidden="1">
      <c r="C342" s="361"/>
      <c r="D342" s="352"/>
      <c r="E342" s="353"/>
      <c r="F342" s="353"/>
      <c r="G342" s="353"/>
      <c r="H342" s="46" t="s">
        <v>21</v>
      </c>
      <c r="I342" s="15">
        <v>0</v>
      </c>
      <c r="J342" s="15">
        <v>0</v>
      </c>
      <c r="K342" s="15">
        <v>0</v>
      </c>
      <c r="L342" s="12"/>
      <c r="M342" s="11"/>
      <c r="N342" s="11" t="e">
        <f t="shared" si="95"/>
        <v>#DIV/0!</v>
      </c>
      <c r="O342" s="11" t="e">
        <f t="shared" si="96"/>
        <v>#DIV/0!</v>
      </c>
      <c r="P342" s="11" t="e">
        <f t="shared" si="97"/>
        <v>#DIV/0!</v>
      </c>
      <c r="R342" s="33">
        <f t="shared" si="98"/>
        <v>0</v>
      </c>
      <c r="S342" s="63">
        <f t="shared" si="99"/>
        <v>0</v>
      </c>
    </row>
    <row r="343" spans="3:19" ht="30" hidden="1">
      <c r="C343" s="361"/>
      <c r="D343" s="352"/>
      <c r="E343" s="353"/>
      <c r="F343" s="353"/>
      <c r="G343" s="353"/>
      <c r="H343" s="46" t="s">
        <v>22</v>
      </c>
      <c r="I343" s="15">
        <v>0</v>
      </c>
      <c r="J343" s="15">
        <v>0</v>
      </c>
      <c r="K343" s="15">
        <v>0</v>
      </c>
      <c r="L343" s="12"/>
      <c r="M343" s="11"/>
      <c r="N343" s="11" t="e">
        <f t="shared" si="95"/>
        <v>#DIV/0!</v>
      </c>
      <c r="O343" s="11" t="e">
        <f t="shared" si="96"/>
        <v>#DIV/0!</v>
      </c>
      <c r="P343" s="11" t="e">
        <f t="shared" si="97"/>
        <v>#DIV/0!</v>
      </c>
      <c r="R343" s="33">
        <f t="shared" si="98"/>
        <v>0</v>
      </c>
      <c r="S343" s="63">
        <f t="shared" si="99"/>
        <v>0</v>
      </c>
    </row>
    <row r="344" spans="3:19" hidden="1">
      <c r="C344" s="361"/>
      <c r="D344" s="352"/>
      <c r="E344" s="353"/>
      <c r="F344" s="353"/>
      <c r="G344" s="353"/>
      <c r="H344" s="46" t="s">
        <v>33</v>
      </c>
      <c r="I344" s="15">
        <v>0</v>
      </c>
      <c r="J344" s="15">
        <v>0</v>
      </c>
      <c r="K344" s="15">
        <v>0</v>
      </c>
      <c r="L344" s="12"/>
      <c r="M344" s="11"/>
      <c r="N344" s="11" t="e">
        <f t="shared" si="95"/>
        <v>#DIV/0!</v>
      </c>
      <c r="O344" s="11" t="e">
        <f t="shared" si="96"/>
        <v>#DIV/0!</v>
      </c>
      <c r="P344" s="11" t="e">
        <f t="shared" si="97"/>
        <v>#DIV/0!</v>
      </c>
      <c r="R344" s="33">
        <f t="shared" si="98"/>
        <v>0</v>
      </c>
      <c r="S344" s="63">
        <f t="shared" si="99"/>
        <v>0</v>
      </c>
    </row>
    <row r="345" spans="3:19" ht="30" hidden="1">
      <c r="C345" s="361"/>
      <c r="D345" s="352"/>
      <c r="E345" s="353"/>
      <c r="F345" s="353"/>
      <c r="G345" s="353"/>
      <c r="H345" s="46" t="s">
        <v>37</v>
      </c>
      <c r="I345" s="15">
        <v>0</v>
      </c>
      <c r="J345" s="15">
        <v>0</v>
      </c>
      <c r="K345" s="15">
        <v>0</v>
      </c>
      <c r="L345" s="12"/>
      <c r="M345" s="11"/>
      <c r="N345" s="11" t="e">
        <f t="shared" si="95"/>
        <v>#DIV/0!</v>
      </c>
      <c r="O345" s="11" t="e">
        <f t="shared" si="96"/>
        <v>#DIV/0!</v>
      </c>
      <c r="P345" s="11" t="e">
        <f t="shared" si="97"/>
        <v>#DIV/0!</v>
      </c>
      <c r="R345" s="33">
        <f t="shared" si="98"/>
        <v>0</v>
      </c>
      <c r="S345" s="63">
        <f t="shared" si="99"/>
        <v>0</v>
      </c>
    </row>
    <row r="346" spans="3:19" hidden="1">
      <c r="C346" s="351" t="s">
        <v>173</v>
      </c>
      <c r="D346" s="362" t="s">
        <v>174</v>
      </c>
      <c r="E346" s="354" t="s">
        <v>175</v>
      </c>
      <c r="F346" s="354">
        <v>2021</v>
      </c>
      <c r="G346" s="354">
        <v>2021</v>
      </c>
      <c r="H346" s="45" t="s">
        <v>20</v>
      </c>
      <c r="I346" s="19">
        <f>I347</f>
        <v>0</v>
      </c>
      <c r="J346" s="11"/>
      <c r="K346" s="11"/>
      <c r="L346" s="12"/>
      <c r="M346" s="11"/>
      <c r="N346" s="11" t="e">
        <f t="shared" si="95"/>
        <v>#DIV/0!</v>
      </c>
      <c r="O346" s="11" t="e">
        <f t="shared" si="96"/>
        <v>#DIV/0!</v>
      </c>
      <c r="P346" s="11" t="e">
        <f t="shared" si="97"/>
        <v>#DIV/0!</v>
      </c>
      <c r="R346" s="33">
        <f t="shared" si="98"/>
        <v>0</v>
      </c>
      <c r="S346" s="63">
        <f t="shared" si="99"/>
        <v>0</v>
      </c>
    </row>
    <row r="347" spans="3:19" hidden="1">
      <c r="C347" s="351"/>
      <c r="D347" s="362"/>
      <c r="E347" s="354"/>
      <c r="F347" s="354"/>
      <c r="G347" s="354"/>
      <c r="H347" s="45" t="s">
        <v>67</v>
      </c>
      <c r="I347" s="19"/>
      <c r="J347" s="11"/>
      <c r="K347" s="11"/>
      <c r="L347" s="12"/>
      <c r="M347" s="11"/>
      <c r="N347" s="11" t="e">
        <f t="shared" si="95"/>
        <v>#DIV/0!</v>
      </c>
      <c r="O347" s="11" t="e">
        <f t="shared" si="96"/>
        <v>#DIV/0!</v>
      </c>
      <c r="P347" s="11" t="e">
        <f t="shared" si="97"/>
        <v>#DIV/0!</v>
      </c>
      <c r="R347" s="33">
        <f t="shared" si="98"/>
        <v>0</v>
      </c>
      <c r="S347" s="63">
        <f t="shared" si="99"/>
        <v>0</v>
      </c>
    </row>
    <row r="348" spans="3:19" ht="30" hidden="1">
      <c r="C348" s="351"/>
      <c r="D348" s="362"/>
      <c r="E348" s="354"/>
      <c r="F348" s="354"/>
      <c r="G348" s="354"/>
      <c r="H348" s="45" t="s">
        <v>22</v>
      </c>
      <c r="I348" s="19">
        <v>0</v>
      </c>
      <c r="J348" s="11"/>
      <c r="K348" s="11"/>
      <c r="L348" s="12"/>
      <c r="M348" s="11"/>
      <c r="N348" s="11" t="e">
        <f t="shared" si="95"/>
        <v>#DIV/0!</v>
      </c>
      <c r="O348" s="11" t="e">
        <f t="shared" si="96"/>
        <v>#DIV/0!</v>
      </c>
      <c r="P348" s="11" t="e">
        <f t="shared" si="97"/>
        <v>#DIV/0!</v>
      </c>
      <c r="R348" s="33">
        <f t="shared" si="98"/>
        <v>0</v>
      </c>
      <c r="S348" s="63">
        <f t="shared" si="99"/>
        <v>0</v>
      </c>
    </row>
    <row r="349" spans="3:19" hidden="1">
      <c r="C349" s="351"/>
      <c r="D349" s="362"/>
      <c r="E349" s="354"/>
      <c r="F349" s="354"/>
      <c r="G349" s="354"/>
      <c r="H349" s="45" t="s">
        <v>33</v>
      </c>
      <c r="I349" s="19">
        <v>0</v>
      </c>
      <c r="J349" s="11"/>
      <c r="K349" s="11"/>
      <c r="L349" s="12"/>
      <c r="M349" s="11"/>
      <c r="N349" s="11" t="e">
        <f t="shared" si="95"/>
        <v>#DIV/0!</v>
      </c>
      <c r="O349" s="11" t="e">
        <f t="shared" si="96"/>
        <v>#DIV/0!</v>
      </c>
      <c r="P349" s="11" t="e">
        <f t="shared" si="97"/>
        <v>#DIV/0!</v>
      </c>
      <c r="R349" s="33">
        <f t="shared" si="98"/>
        <v>0</v>
      </c>
      <c r="S349" s="63">
        <f t="shared" si="99"/>
        <v>0</v>
      </c>
    </row>
    <row r="350" spans="3:19" ht="30" hidden="1">
      <c r="C350" s="351"/>
      <c r="D350" s="362"/>
      <c r="E350" s="354"/>
      <c r="F350" s="354"/>
      <c r="G350" s="354"/>
      <c r="H350" s="45" t="s">
        <v>37</v>
      </c>
      <c r="I350" s="19">
        <v>0</v>
      </c>
      <c r="J350" s="11"/>
      <c r="K350" s="11"/>
      <c r="L350" s="12"/>
      <c r="M350" s="11"/>
      <c r="N350" s="11" t="e">
        <f t="shared" si="95"/>
        <v>#DIV/0!</v>
      </c>
      <c r="O350" s="11" t="e">
        <f t="shared" si="96"/>
        <v>#DIV/0!</v>
      </c>
      <c r="P350" s="11" t="e">
        <f t="shared" si="97"/>
        <v>#DIV/0!</v>
      </c>
      <c r="R350" s="33">
        <f t="shared" si="98"/>
        <v>0</v>
      </c>
      <c r="S350" s="63">
        <f t="shared" si="99"/>
        <v>0</v>
      </c>
    </row>
    <row r="351" spans="3:19" hidden="1">
      <c r="C351" s="351" t="s">
        <v>176</v>
      </c>
      <c r="D351" s="352" t="s">
        <v>177</v>
      </c>
      <c r="E351" s="354" t="s">
        <v>166</v>
      </c>
      <c r="F351" s="354">
        <v>2022</v>
      </c>
      <c r="G351" s="354">
        <v>2022</v>
      </c>
      <c r="H351" s="45" t="s">
        <v>20</v>
      </c>
      <c r="I351" s="19">
        <v>0</v>
      </c>
      <c r="J351" s="11"/>
      <c r="K351" s="11"/>
      <c r="L351" s="12"/>
      <c r="M351" s="11"/>
      <c r="N351" s="11" t="e">
        <f t="shared" si="95"/>
        <v>#DIV/0!</v>
      </c>
      <c r="O351" s="11" t="e">
        <f t="shared" si="96"/>
        <v>#DIV/0!</v>
      </c>
      <c r="P351" s="11" t="e">
        <f t="shared" si="97"/>
        <v>#DIV/0!</v>
      </c>
      <c r="R351" s="33">
        <f t="shared" si="98"/>
        <v>0</v>
      </c>
      <c r="S351" s="63">
        <f t="shared" si="99"/>
        <v>0</v>
      </c>
    </row>
    <row r="352" spans="3:19" hidden="1">
      <c r="C352" s="351"/>
      <c r="D352" s="352"/>
      <c r="E352" s="354"/>
      <c r="F352" s="354"/>
      <c r="G352" s="354"/>
      <c r="H352" s="45" t="s">
        <v>21</v>
      </c>
      <c r="I352" s="19">
        <v>0</v>
      </c>
      <c r="J352" s="11"/>
      <c r="K352" s="11"/>
      <c r="L352" s="12"/>
      <c r="M352" s="11"/>
      <c r="N352" s="11" t="e">
        <f t="shared" si="95"/>
        <v>#DIV/0!</v>
      </c>
      <c r="O352" s="11" t="e">
        <f t="shared" si="96"/>
        <v>#DIV/0!</v>
      </c>
      <c r="P352" s="11" t="e">
        <f t="shared" si="97"/>
        <v>#DIV/0!</v>
      </c>
      <c r="R352" s="33">
        <f t="shared" si="98"/>
        <v>0</v>
      </c>
      <c r="S352" s="63">
        <f t="shared" si="99"/>
        <v>0</v>
      </c>
    </row>
    <row r="353" spans="3:19" ht="30" hidden="1">
      <c r="C353" s="351"/>
      <c r="D353" s="352"/>
      <c r="E353" s="354"/>
      <c r="F353" s="354"/>
      <c r="G353" s="354"/>
      <c r="H353" s="45" t="s">
        <v>22</v>
      </c>
      <c r="I353" s="19">
        <v>0</v>
      </c>
      <c r="J353" s="11"/>
      <c r="K353" s="11"/>
      <c r="L353" s="12"/>
      <c r="M353" s="11"/>
      <c r="N353" s="11" t="e">
        <f t="shared" si="95"/>
        <v>#DIV/0!</v>
      </c>
      <c r="O353" s="11" t="e">
        <f t="shared" si="96"/>
        <v>#DIV/0!</v>
      </c>
      <c r="P353" s="11" t="e">
        <f t="shared" si="97"/>
        <v>#DIV/0!</v>
      </c>
      <c r="R353" s="33">
        <f t="shared" si="98"/>
        <v>0</v>
      </c>
      <c r="S353" s="63">
        <f t="shared" si="99"/>
        <v>0</v>
      </c>
    </row>
    <row r="354" spans="3:19" hidden="1">
      <c r="C354" s="351"/>
      <c r="D354" s="352"/>
      <c r="E354" s="354"/>
      <c r="F354" s="354"/>
      <c r="G354" s="354"/>
      <c r="H354" s="45" t="s">
        <v>33</v>
      </c>
      <c r="I354" s="19">
        <v>0</v>
      </c>
      <c r="J354" s="11"/>
      <c r="K354" s="11"/>
      <c r="L354" s="12"/>
      <c r="M354" s="11"/>
      <c r="N354" s="11" t="e">
        <f t="shared" si="95"/>
        <v>#DIV/0!</v>
      </c>
      <c r="O354" s="11" t="e">
        <f t="shared" si="96"/>
        <v>#DIV/0!</v>
      </c>
      <c r="P354" s="11" t="e">
        <f t="shared" si="97"/>
        <v>#DIV/0!</v>
      </c>
      <c r="R354" s="33">
        <f t="shared" si="98"/>
        <v>0</v>
      </c>
      <c r="S354" s="63">
        <f t="shared" si="99"/>
        <v>0</v>
      </c>
    </row>
    <row r="355" spans="3:19" ht="30" hidden="1">
      <c r="C355" s="351"/>
      <c r="D355" s="352"/>
      <c r="E355" s="354"/>
      <c r="F355" s="354"/>
      <c r="G355" s="354"/>
      <c r="H355" s="45" t="s">
        <v>37</v>
      </c>
      <c r="I355" s="19">
        <v>0</v>
      </c>
      <c r="J355" s="11"/>
      <c r="K355" s="11"/>
      <c r="L355" s="12"/>
      <c r="M355" s="11"/>
      <c r="N355" s="11" t="e">
        <f t="shared" si="95"/>
        <v>#DIV/0!</v>
      </c>
      <c r="O355" s="11" t="e">
        <f t="shared" si="96"/>
        <v>#DIV/0!</v>
      </c>
      <c r="P355" s="11" t="e">
        <f t="shared" si="97"/>
        <v>#DIV/0!</v>
      </c>
      <c r="R355" s="33">
        <f t="shared" si="98"/>
        <v>0</v>
      </c>
      <c r="S355" s="63">
        <f t="shared" si="99"/>
        <v>0</v>
      </c>
    </row>
    <row r="356" spans="3:19" hidden="1">
      <c r="C356" s="358" t="s">
        <v>178</v>
      </c>
      <c r="D356" s="352" t="s">
        <v>179</v>
      </c>
      <c r="E356" s="354" t="s">
        <v>166</v>
      </c>
      <c r="F356" s="354">
        <v>2022</v>
      </c>
      <c r="G356" s="354">
        <v>2022</v>
      </c>
      <c r="H356" s="45" t="s">
        <v>20</v>
      </c>
      <c r="I356" s="19">
        <v>0</v>
      </c>
      <c r="J356" s="11"/>
      <c r="K356" s="11"/>
      <c r="L356" s="12"/>
      <c r="M356" s="11"/>
      <c r="N356" s="11" t="e">
        <f t="shared" si="95"/>
        <v>#DIV/0!</v>
      </c>
      <c r="O356" s="11" t="e">
        <f t="shared" si="96"/>
        <v>#DIV/0!</v>
      </c>
      <c r="P356" s="11" t="e">
        <f t="shared" si="97"/>
        <v>#DIV/0!</v>
      </c>
      <c r="R356" s="33">
        <f t="shared" si="98"/>
        <v>0</v>
      </c>
      <c r="S356" s="63">
        <f t="shared" si="99"/>
        <v>0</v>
      </c>
    </row>
    <row r="357" spans="3:19" hidden="1">
      <c r="C357" s="358"/>
      <c r="D357" s="352"/>
      <c r="E357" s="354"/>
      <c r="F357" s="354"/>
      <c r="G357" s="354"/>
      <c r="H357" s="45" t="s">
        <v>21</v>
      </c>
      <c r="I357" s="19">
        <v>0</v>
      </c>
      <c r="J357" s="11"/>
      <c r="K357" s="11"/>
      <c r="L357" s="12"/>
      <c r="M357" s="11"/>
      <c r="N357" s="11" t="e">
        <f t="shared" si="95"/>
        <v>#DIV/0!</v>
      </c>
      <c r="O357" s="11" t="e">
        <f t="shared" si="96"/>
        <v>#DIV/0!</v>
      </c>
      <c r="P357" s="11" t="e">
        <f t="shared" si="97"/>
        <v>#DIV/0!</v>
      </c>
      <c r="R357" s="33">
        <f t="shared" si="98"/>
        <v>0</v>
      </c>
      <c r="S357" s="63">
        <f t="shared" si="99"/>
        <v>0</v>
      </c>
    </row>
    <row r="358" spans="3:19" ht="30" hidden="1">
      <c r="C358" s="358"/>
      <c r="D358" s="352"/>
      <c r="E358" s="354"/>
      <c r="F358" s="354"/>
      <c r="G358" s="354"/>
      <c r="H358" s="45" t="s">
        <v>22</v>
      </c>
      <c r="I358" s="19">
        <v>0</v>
      </c>
      <c r="J358" s="11"/>
      <c r="K358" s="11"/>
      <c r="L358" s="12"/>
      <c r="M358" s="11"/>
      <c r="N358" s="11" t="e">
        <f t="shared" si="95"/>
        <v>#DIV/0!</v>
      </c>
      <c r="O358" s="11" t="e">
        <f t="shared" si="96"/>
        <v>#DIV/0!</v>
      </c>
      <c r="P358" s="11" t="e">
        <f t="shared" si="97"/>
        <v>#DIV/0!</v>
      </c>
      <c r="R358" s="33">
        <f t="shared" si="98"/>
        <v>0</v>
      </c>
      <c r="S358" s="63">
        <f t="shared" si="99"/>
        <v>0</v>
      </c>
    </row>
    <row r="359" spans="3:19" hidden="1">
      <c r="C359" s="358"/>
      <c r="D359" s="352"/>
      <c r="E359" s="354"/>
      <c r="F359" s="354"/>
      <c r="G359" s="354"/>
      <c r="H359" s="45" t="s">
        <v>33</v>
      </c>
      <c r="I359" s="19">
        <v>0</v>
      </c>
      <c r="J359" s="11"/>
      <c r="K359" s="11"/>
      <c r="L359" s="12"/>
      <c r="M359" s="11"/>
      <c r="N359" s="11" t="e">
        <f t="shared" si="95"/>
        <v>#DIV/0!</v>
      </c>
      <c r="O359" s="11" t="e">
        <f t="shared" si="96"/>
        <v>#DIV/0!</v>
      </c>
      <c r="P359" s="11" t="e">
        <f t="shared" si="97"/>
        <v>#DIV/0!</v>
      </c>
      <c r="R359" s="33">
        <f t="shared" si="98"/>
        <v>0</v>
      </c>
      <c r="S359" s="63">
        <f t="shared" si="99"/>
        <v>0</v>
      </c>
    </row>
    <row r="360" spans="3:19" ht="30" hidden="1">
      <c r="C360" s="358"/>
      <c r="D360" s="352"/>
      <c r="E360" s="354"/>
      <c r="F360" s="354"/>
      <c r="G360" s="354"/>
      <c r="H360" s="45" t="s">
        <v>37</v>
      </c>
      <c r="I360" s="19">
        <v>0</v>
      </c>
      <c r="J360" s="11"/>
      <c r="K360" s="11"/>
      <c r="L360" s="12"/>
      <c r="M360" s="11"/>
      <c r="N360" s="11" t="e">
        <f t="shared" si="95"/>
        <v>#DIV/0!</v>
      </c>
      <c r="O360" s="11" t="e">
        <f t="shared" si="96"/>
        <v>#DIV/0!</v>
      </c>
      <c r="P360" s="11" t="e">
        <f t="shared" si="97"/>
        <v>#DIV/0!</v>
      </c>
      <c r="R360" s="33">
        <f t="shared" si="98"/>
        <v>0</v>
      </c>
      <c r="S360" s="63">
        <f t="shared" si="99"/>
        <v>0</v>
      </c>
    </row>
    <row r="361" spans="3:19" hidden="1">
      <c r="C361" s="358" t="s">
        <v>180</v>
      </c>
      <c r="D361" s="352" t="s">
        <v>181</v>
      </c>
      <c r="E361" s="354" t="s">
        <v>163</v>
      </c>
      <c r="F361" s="354">
        <v>2022</v>
      </c>
      <c r="G361" s="354">
        <v>2022</v>
      </c>
      <c r="H361" s="45" t="s">
        <v>20</v>
      </c>
      <c r="I361" s="19">
        <v>0</v>
      </c>
      <c r="J361" s="11"/>
      <c r="K361" s="11"/>
      <c r="L361" s="12"/>
      <c r="M361" s="11"/>
      <c r="N361" s="11" t="e">
        <f t="shared" si="95"/>
        <v>#DIV/0!</v>
      </c>
      <c r="O361" s="11" t="e">
        <f t="shared" si="96"/>
        <v>#DIV/0!</v>
      </c>
      <c r="P361" s="11" t="e">
        <f t="shared" si="97"/>
        <v>#DIV/0!</v>
      </c>
      <c r="R361" s="33">
        <f t="shared" si="98"/>
        <v>0</v>
      </c>
      <c r="S361" s="63">
        <f t="shared" si="99"/>
        <v>0</v>
      </c>
    </row>
    <row r="362" spans="3:19" hidden="1">
      <c r="C362" s="358"/>
      <c r="D362" s="352"/>
      <c r="E362" s="354"/>
      <c r="F362" s="354"/>
      <c r="G362" s="354"/>
      <c r="H362" s="45" t="s">
        <v>21</v>
      </c>
      <c r="I362" s="19">
        <v>0</v>
      </c>
      <c r="J362" s="11"/>
      <c r="K362" s="11"/>
      <c r="L362" s="12"/>
      <c r="M362" s="11"/>
      <c r="N362" s="11" t="e">
        <f t="shared" si="95"/>
        <v>#DIV/0!</v>
      </c>
      <c r="O362" s="11" t="e">
        <f t="shared" si="96"/>
        <v>#DIV/0!</v>
      </c>
      <c r="P362" s="11" t="e">
        <f t="shared" si="97"/>
        <v>#DIV/0!</v>
      </c>
      <c r="R362" s="33">
        <f t="shared" si="98"/>
        <v>0</v>
      </c>
      <c r="S362" s="63">
        <f t="shared" si="99"/>
        <v>0</v>
      </c>
    </row>
    <row r="363" spans="3:19" ht="30" hidden="1">
      <c r="C363" s="358"/>
      <c r="D363" s="352"/>
      <c r="E363" s="354"/>
      <c r="F363" s="354"/>
      <c r="G363" s="354"/>
      <c r="H363" s="45" t="s">
        <v>22</v>
      </c>
      <c r="I363" s="19">
        <v>0</v>
      </c>
      <c r="J363" s="11"/>
      <c r="K363" s="11"/>
      <c r="L363" s="12"/>
      <c r="M363" s="11"/>
      <c r="N363" s="11" t="e">
        <f t="shared" si="95"/>
        <v>#DIV/0!</v>
      </c>
      <c r="O363" s="11" t="e">
        <f t="shared" si="96"/>
        <v>#DIV/0!</v>
      </c>
      <c r="P363" s="11" t="e">
        <f t="shared" si="97"/>
        <v>#DIV/0!</v>
      </c>
      <c r="R363" s="33">
        <f t="shared" si="98"/>
        <v>0</v>
      </c>
      <c r="S363" s="63">
        <f t="shared" si="99"/>
        <v>0</v>
      </c>
    </row>
    <row r="364" spans="3:19" hidden="1">
      <c r="C364" s="358"/>
      <c r="D364" s="352"/>
      <c r="E364" s="354"/>
      <c r="F364" s="354"/>
      <c r="G364" s="354"/>
      <c r="H364" s="45" t="s">
        <v>33</v>
      </c>
      <c r="I364" s="19">
        <v>0</v>
      </c>
      <c r="J364" s="11"/>
      <c r="K364" s="11"/>
      <c r="L364" s="12"/>
      <c r="M364" s="11"/>
      <c r="N364" s="11" t="e">
        <f t="shared" si="95"/>
        <v>#DIV/0!</v>
      </c>
      <c r="O364" s="11" t="e">
        <f t="shared" si="96"/>
        <v>#DIV/0!</v>
      </c>
      <c r="P364" s="11" t="e">
        <f t="shared" si="97"/>
        <v>#DIV/0!</v>
      </c>
      <c r="R364" s="33">
        <f t="shared" si="98"/>
        <v>0</v>
      </c>
      <c r="S364" s="63">
        <f t="shared" si="99"/>
        <v>0</v>
      </c>
    </row>
    <row r="365" spans="3:19" ht="30" hidden="1">
      <c r="C365" s="358"/>
      <c r="D365" s="352"/>
      <c r="E365" s="354"/>
      <c r="F365" s="354"/>
      <c r="G365" s="354"/>
      <c r="H365" s="45" t="s">
        <v>37</v>
      </c>
      <c r="I365" s="19">
        <v>0</v>
      </c>
      <c r="J365" s="11"/>
      <c r="K365" s="11"/>
      <c r="L365" s="12"/>
      <c r="M365" s="11"/>
      <c r="N365" s="11" t="e">
        <f t="shared" si="95"/>
        <v>#DIV/0!</v>
      </c>
      <c r="O365" s="11" t="e">
        <f t="shared" si="96"/>
        <v>#DIV/0!</v>
      </c>
      <c r="P365" s="11" t="e">
        <f t="shared" si="97"/>
        <v>#DIV/0!</v>
      </c>
      <c r="R365" s="33">
        <f t="shared" si="98"/>
        <v>0</v>
      </c>
      <c r="S365" s="63">
        <f t="shared" si="99"/>
        <v>0</v>
      </c>
    </row>
    <row r="366" spans="3:19" hidden="1">
      <c r="C366" s="358" t="s">
        <v>182</v>
      </c>
      <c r="D366" s="352" t="s">
        <v>183</v>
      </c>
      <c r="E366" s="354" t="s">
        <v>163</v>
      </c>
      <c r="F366" s="354">
        <v>2022</v>
      </c>
      <c r="G366" s="354">
        <v>2022</v>
      </c>
      <c r="H366" s="45" t="s">
        <v>20</v>
      </c>
      <c r="I366" s="19">
        <v>0</v>
      </c>
      <c r="J366" s="11"/>
      <c r="K366" s="11"/>
      <c r="L366" s="12"/>
      <c r="M366" s="11"/>
      <c r="N366" s="11" t="e">
        <f t="shared" si="95"/>
        <v>#DIV/0!</v>
      </c>
      <c r="O366" s="11" t="e">
        <f t="shared" si="96"/>
        <v>#DIV/0!</v>
      </c>
      <c r="P366" s="11" t="e">
        <f t="shared" si="97"/>
        <v>#DIV/0!</v>
      </c>
      <c r="R366" s="33">
        <f t="shared" si="98"/>
        <v>0</v>
      </c>
      <c r="S366" s="63">
        <f t="shared" si="99"/>
        <v>0</v>
      </c>
    </row>
    <row r="367" spans="3:19" hidden="1">
      <c r="C367" s="358"/>
      <c r="D367" s="352"/>
      <c r="E367" s="354"/>
      <c r="F367" s="354"/>
      <c r="G367" s="354"/>
      <c r="H367" s="45" t="s">
        <v>21</v>
      </c>
      <c r="I367" s="19">
        <v>0</v>
      </c>
      <c r="J367" s="11"/>
      <c r="K367" s="11"/>
      <c r="L367" s="12"/>
      <c r="M367" s="11"/>
      <c r="N367" s="11" t="e">
        <f t="shared" si="95"/>
        <v>#DIV/0!</v>
      </c>
      <c r="O367" s="11" t="e">
        <f t="shared" si="96"/>
        <v>#DIV/0!</v>
      </c>
      <c r="P367" s="11" t="e">
        <f t="shared" si="97"/>
        <v>#DIV/0!</v>
      </c>
      <c r="R367" s="33">
        <f t="shared" si="98"/>
        <v>0</v>
      </c>
      <c r="S367" s="63">
        <f t="shared" si="99"/>
        <v>0</v>
      </c>
    </row>
    <row r="368" spans="3:19" ht="30" hidden="1">
      <c r="C368" s="358"/>
      <c r="D368" s="352"/>
      <c r="E368" s="354"/>
      <c r="F368" s="354"/>
      <c r="G368" s="354"/>
      <c r="H368" s="45" t="s">
        <v>22</v>
      </c>
      <c r="I368" s="19">
        <v>0</v>
      </c>
      <c r="J368" s="11"/>
      <c r="K368" s="11"/>
      <c r="L368" s="12"/>
      <c r="M368" s="11"/>
      <c r="N368" s="11" t="e">
        <f t="shared" si="95"/>
        <v>#DIV/0!</v>
      </c>
      <c r="O368" s="11" t="e">
        <f t="shared" si="96"/>
        <v>#DIV/0!</v>
      </c>
      <c r="P368" s="11" t="e">
        <f t="shared" si="97"/>
        <v>#DIV/0!</v>
      </c>
      <c r="R368" s="33">
        <f t="shared" si="98"/>
        <v>0</v>
      </c>
      <c r="S368" s="63">
        <f t="shared" si="99"/>
        <v>0</v>
      </c>
    </row>
    <row r="369" spans="3:19" hidden="1">
      <c r="C369" s="358"/>
      <c r="D369" s="352"/>
      <c r="E369" s="354"/>
      <c r="F369" s="354"/>
      <c r="G369" s="354"/>
      <c r="H369" s="45" t="s">
        <v>33</v>
      </c>
      <c r="I369" s="19">
        <v>0</v>
      </c>
      <c r="J369" s="11"/>
      <c r="K369" s="11"/>
      <c r="L369" s="12"/>
      <c r="M369" s="11"/>
      <c r="N369" s="11" t="e">
        <f t="shared" si="95"/>
        <v>#DIV/0!</v>
      </c>
      <c r="O369" s="11" t="e">
        <f t="shared" si="96"/>
        <v>#DIV/0!</v>
      </c>
      <c r="P369" s="11" t="e">
        <f t="shared" si="97"/>
        <v>#DIV/0!</v>
      </c>
      <c r="R369" s="33">
        <f t="shared" si="98"/>
        <v>0</v>
      </c>
      <c r="S369" s="63">
        <f t="shared" si="99"/>
        <v>0</v>
      </c>
    </row>
    <row r="370" spans="3:19" ht="30" hidden="1">
      <c r="C370" s="358"/>
      <c r="D370" s="352"/>
      <c r="E370" s="354"/>
      <c r="F370" s="354"/>
      <c r="G370" s="354"/>
      <c r="H370" s="45" t="s">
        <v>37</v>
      </c>
      <c r="I370" s="19">
        <v>0</v>
      </c>
      <c r="J370" s="11"/>
      <c r="K370" s="11"/>
      <c r="L370" s="12"/>
      <c r="M370" s="11"/>
      <c r="N370" s="11" t="e">
        <f t="shared" si="95"/>
        <v>#DIV/0!</v>
      </c>
      <c r="O370" s="11" t="e">
        <f t="shared" si="96"/>
        <v>#DIV/0!</v>
      </c>
      <c r="P370" s="11" t="e">
        <f t="shared" si="97"/>
        <v>#DIV/0!</v>
      </c>
      <c r="R370" s="33">
        <f t="shared" si="98"/>
        <v>0</v>
      </c>
      <c r="S370" s="63">
        <f t="shared" si="99"/>
        <v>0</v>
      </c>
    </row>
    <row r="371" spans="3:19" hidden="1">
      <c r="C371" s="358" t="s">
        <v>184</v>
      </c>
      <c r="D371" s="362" t="s">
        <v>185</v>
      </c>
      <c r="E371" s="354" t="s">
        <v>186</v>
      </c>
      <c r="F371" s="354">
        <v>2022</v>
      </c>
      <c r="G371" s="354">
        <v>2022</v>
      </c>
      <c r="H371" s="45" t="s">
        <v>20</v>
      </c>
      <c r="I371" s="19">
        <v>0</v>
      </c>
      <c r="J371" s="11"/>
      <c r="K371" s="11"/>
      <c r="L371" s="12"/>
      <c r="M371" s="11"/>
      <c r="N371" s="11" t="e">
        <f t="shared" si="95"/>
        <v>#DIV/0!</v>
      </c>
      <c r="O371" s="11" t="e">
        <f t="shared" si="96"/>
        <v>#DIV/0!</v>
      </c>
      <c r="P371" s="11" t="e">
        <f t="shared" si="97"/>
        <v>#DIV/0!</v>
      </c>
      <c r="R371" s="33">
        <f t="shared" si="98"/>
        <v>0</v>
      </c>
      <c r="S371" s="63">
        <f t="shared" si="99"/>
        <v>0</v>
      </c>
    </row>
    <row r="372" spans="3:19" hidden="1">
      <c r="C372" s="358"/>
      <c r="D372" s="362"/>
      <c r="E372" s="354"/>
      <c r="F372" s="354"/>
      <c r="G372" s="354"/>
      <c r="H372" s="45" t="s">
        <v>21</v>
      </c>
      <c r="I372" s="19">
        <v>0</v>
      </c>
      <c r="J372" s="11"/>
      <c r="K372" s="11"/>
      <c r="L372" s="12"/>
      <c r="M372" s="11"/>
      <c r="N372" s="11" t="e">
        <f t="shared" si="95"/>
        <v>#DIV/0!</v>
      </c>
      <c r="O372" s="11" t="e">
        <f t="shared" si="96"/>
        <v>#DIV/0!</v>
      </c>
      <c r="P372" s="11" t="e">
        <f t="shared" si="97"/>
        <v>#DIV/0!</v>
      </c>
      <c r="R372" s="33">
        <f t="shared" si="98"/>
        <v>0</v>
      </c>
      <c r="S372" s="63">
        <f t="shared" si="99"/>
        <v>0</v>
      </c>
    </row>
    <row r="373" spans="3:19" ht="30" hidden="1">
      <c r="C373" s="358"/>
      <c r="D373" s="362"/>
      <c r="E373" s="354"/>
      <c r="F373" s="354"/>
      <c r="G373" s="354"/>
      <c r="H373" s="45" t="s">
        <v>22</v>
      </c>
      <c r="I373" s="19">
        <v>0</v>
      </c>
      <c r="J373" s="11"/>
      <c r="K373" s="11"/>
      <c r="L373" s="12"/>
      <c r="M373" s="11"/>
      <c r="N373" s="11" t="e">
        <f t="shared" si="95"/>
        <v>#DIV/0!</v>
      </c>
      <c r="O373" s="11" t="e">
        <f t="shared" si="96"/>
        <v>#DIV/0!</v>
      </c>
      <c r="P373" s="11" t="e">
        <f t="shared" si="97"/>
        <v>#DIV/0!</v>
      </c>
      <c r="R373" s="33">
        <f t="shared" si="98"/>
        <v>0</v>
      </c>
      <c r="S373" s="63">
        <f t="shared" si="99"/>
        <v>0</v>
      </c>
    </row>
    <row r="374" spans="3:19" hidden="1">
      <c r="C374" s="358"/>
      <c r="D374" s="362"/>
      <c r="E374" s="354"/>
      <c r="F374" s="354"/>
      <c r="G374" s="354"/>
      <c r="H374" s="45" t="s">
        <v>33</v>
      </c>
      <c r="I374" s="19">
        <v>0</v>
      </c>
      <c r="J374" s="11"/>
      <c r="K374" s="11"/>
      <c r="L374" s="12"/>
      <c r="M374" s="11"/>
      <c r="N374" s="11" t="e">
        <f t="shared" si="95"/>
        <v>#DIV/0!</v>
      </c>
      <c r="O374" s="11" t="e">
        <f t="shared" si="96"/>
        <v>#DIV/0!</v>
      </c>
      <c r="P374" s="11" t="e">
        <f t="shared" si="97"/>
        <v>#DIV/0!</v>
      </c>
      <c r="R374" s="33">
        <f t="shared" si="98"/>
        <v>0</v>
      </c>
      <c r="S374" s="63">
        <f t="shared" si="99"/>
        <v>0</v>
      </c>
    </row>
    <row r="375" spans="3:19" ht="30" hidden="1">
      <c r="C375" s="358"/>
      <c r="D375" s="362"/>
      <c r="E375" s="354"/>
      <c r="F375" s="354"/>
      <c r="G375" s="354"/>
      <c r="H375" s="45" t="s">
        <v>37</v>
      </c>
      <c r="I375" s="19">
        <v>0</v>
      </c>
      <c r="J375" s="11"/>
      <c r="K375" s="11"/>
      <c r="L375" s="12"/>
      <c r="M375" s="11"/>
      <c r="N375" s="11" t="e">
        <f t="shared" si="95"/>
        <v>#DIV/0!</v>
      </c>
      <c r="O375" s="11" t="e">
        <f t="shared" si="96"/>
        <v>#DIV/0!</v>
      </c>
      <c r="P375" s="11" t="e">
        <f t="shared" si="97"/>
        <v>#DIV/0!</v>
      </c>
      <c r="R375" s="33">
        <f t="shared" si="98"/>
        <v>0</v>
      </c>
      <c r="S375" s="63">
        <f t="shared" si="99"/>
        <v>0</v>
      </c>
    </row>
    <row r="376" spans="3:19" hidden="1">
      <c r="C376" s="358" t="s">
        <v>187</v>
      </c>
      <c r="D376" s="362" t="s">
        <v>188</v>
      </c>
      <c r="E376" s="354" t="s">
        <v>175</v>
      </c>
      <c r="F376" s="354">
        <v>2022</v>
      </c>
      <c r="G376" s="354">
        <v>2022</v>
      </c>
      <c r="H376" s="45" t="s">
        <v>20</v>
      </c>
      <c r="I376" s="19">
        <v>0</v>
      </c>
      <c r="J376" s="11"/>
      <c r="K376" s="11"/>
      <c r="L376" s="12"/>
      <c r="M376" s="11"/>
      <c r="N376" s="11" t="e">
        <f t="shared" si="95"/>
        <v>#DIV/0!</v>
      </c>
      <c r="O376" s="11" t="e">
        <f t="shared" si="96"/>
        <v>#DIV/0!</v>
      </c>
      <c r="P376" s="11" t="e">
        <f t="shared" si="97"/>
        <v>#DIV/0!</v>
      </c>
      <c r="R376" s="33">
        <f t="shared" si="98"/>
        <v>0</v>
      </c>
      <c r="S376" s="63">
        <f t="shared" si="99"/>
        <v>0</v>
      </c>
    </row>
    <row r="377" spans="3:19" hidden="1">
      <c r="C377" s="358"/>
      <c r="D377" s="362"/>
      <c r="E377" s="354"/>
      <c r="F377" s="354"/>
      <c r="G377" s="354"/>
      <c r="H377" s="45" t="s">
        <v>21</v>
      </c>
      <c r="I377" s="19">
        <v>0</v>
      </c>
      <c r="J377" s="11"/>
      <c r="K377" s="11"/>
      <c r="L377" s="12"/>
      <c r="M377" s="11"/>
      <c r="N377" s="11" t="e">
        <f t="shared" si="95"/>
        <v>#DIV/0!</v>
      </c>
      <c r="O377" s="11" t="e">
        <f t="shared" si="96"/>
        <v>#DIV/0!</v>
      </c>
      <c r="P377" s="11" t="e">
        <f t="shared" si="97"/>
        <v>#DIV/0!</v>
      </c>
      <c r="R377" s="33">
        <f t="shared" si="98"/>
        <v>0</v>
      </c>
      <c r="S377" s="63">
        <f t="shared" si="99"/>
        <v>0</v>
      </c>
    </row>
    <row r="378" spans="3:19" ht="30" hidden="1">
      <c r="C378" s="358"/>
      <c r="D378" s="362"/>
      <c r="E378" s="354"/>
      <c r="F378" s="354"/>
      <c r="G378" s="354"/>
      <c r="H378" s="45" t="s">
        <v>22</v>
      </c>
      <c r="I378" s="19">
        <v>0</v>
      </c>
      <c r="J378" s="11"/>
      <c r="K378" s="11"/>
      <c r="L378" s="12"/>
      <c r="M378" s="11"/>
      <c r="N378" s="11" t="e">
        <f t="shared" si="95"/>
        <v>#DIV/0!</v>
      </c>
      <c r="O378" s="11" t="e">
        <f t="shared" si="96"/>
        <v>#DIV/0!</v>
      </c>
      <c r="P378" s="11" t="e">
        <f t="shared" si="97"/>
        <v>#DIV/0!</v>
      </c>
      <c r="R378" s="33">
        <f t="shared" si="98"/>
        <v>0</v>
      </c>
      <c r="S378" s="63">
        <f t="shared" si="99"/>
        <v>0</v>
      </c>
    </row>
    <row r="379" spans="3:19" hidden="1">
      <c r="C379" s="358"/>
      <c r="D379" s="362"/>
      <c r="E379" s="354"/>
      <c r="F379" s="354"/>
      <c r="G379" s="354"/>
      <c r="H379" s="45" t="s">
        <v>33</v>
      </c>
      <c r="I379" s="19">
        <v>0</v>
      </c>
      <c r="J379" s="11"/>
      <c r="K379" s="11"/>
      <c r="L379" s="12"/>
      <c r="M379" s="11"/>
      <c r="N379" s="11" t="e">
        <f t="shared" si="95"/>
        <v>#DIV/0!</v>
      </c>
      <c r="O379" s="11" t="e">
        <f t="shared" si="96"/>
        <v>#DIV/0!</v>
      </c>
      <c r="P379" s="11" t="e">
        <f t="shared" si="97"/>
        <v>#DIV/0!</v>
      </c>
      <c r="R379" s="33">
        <f t="shared" si="98"/>
        <v>0</v>
      </c>
      <c r="S379" s="63">
        <f t="shared" si="99"/>
        <v>0</v>
      </c>
    </row>
    <row r="380" spans="3:19" ht="30" hidden="1">
      <c r="C380" s="358"/>
      <c r="D380" s="362"/>
      <c r="E380" s="354"/>
      <c r="F380" s="354"/>
      <c r="G380" s="354"/>
      <c r="H380" s="45" t="s">
        <v>37</v>
      </c>
      <c r="I380" s="19">
        <v>0</v>
      </c>
      <c r="J380" s="11"/>
      <c r="K380" s="11"/>
      <c r="L380" s="12"/>
      <c r="M380" s="11"/>
      <c r="N380" s="11" t="e">
        <f t="shared" si="95"/>
        <v>#DIV/0!</v>
      </c>
      <c r="O380" s="11" t="e">
        <f t="shared" si="96"/>
        <v>#DIV/0!</v>
      </c>
      <c r="P380" s="11" t="e">
        <f t="shared" si="97"/>
        <v>#DIV/0!</v>
      </c>
      <c r="R380" s="33">
        <f t="shared" si="98"/>
        <v>0</v>
      </c>
      <c r="S380" s="63">
        <f t="shared" si="99"/>
        <v>0</v>
      </c>
    </row>
    <row r="381" spans="3:19" hidden="1">
      <c r="C381" s="358" t="s">
        <v>189</v>
      </c>
      <c r="D381" s="362" t="s">
        <v>190</v>
      </c>
      <c r="E381" s="354" t="s">
        <v>166</v>
      </c>
      <c r="F381" s="354">
        <v>2023</v>
      </c>
      <c r="G381" s="354">
        <v>2023</v>
      </c>
      <c r="H381" s="45" t="s">
        <v>20</v>
      </c>
      <c r="I381" s="19">
        <v>0</v>
      </c>
      <c r="J381" s="11"/>
      <c r="K381" s="11"/>
      <c r="L381" s="12"/>
      <c r="M381" s="11"/>
      <c r="N381" s="11" t="e">
        <f t="shared" si="95"/>
        <v>#DIV/0!</v>
      </c>
      <c r="O381" s="11" t="e">
        <f t="shared" si="96"/>
        <v>#DIV/0!</v>
      </c>
      <c r="P381" s="11" t="e">
        <f t="shared" si="97"/>
        <v>#DIV/0!</v>
      </c>
      <c r="R381" s="33">
        <f t="shared" si="98"/>
        <v>0</v>
      </c>
      <c r="S381" s="63">
        <f t="shared" si="99"/>
        <v>0</v>
      </c>
    </row>
    <row r="382" spans="3:19" hidden="1">
      <c r="C382" s="358"/>
      <c r="D382" s="362"/>
      <c r="E382" s="354"/>
      <c r="F382" s="364"/>
      <c r="G382" s="354"/>
      <c r="H382" s="45" t="s">
        <v>21</v>
      </c>
      <c r="I382" s="19">
        <v>0</v>
      </c>
      <c r="J382" s="11"/>
      <c r="K382" s="11"/>
      <c r="L382" s="12"/>
      <c r="M382" s="11"/>
      <c r="N382" s="11" t="e">
        <f t="shared" si="95"/>
        <v>#DIV/0!</v>
      </c>
      <c r="O382" s="11" t="e">
        <f t="shared" si="96"/>
        <v>#DIV/0!</v>
      </c>
      <c r="P382" s="11" t="e">
        <f t="shared" si="97"/>
        <v>#DIV/0!</v>
      </c>
      <c r="R382" s="33">
        <f t="shared" si="98"/>
        <v>0</v>
      </c>
      <c r="S382" s="63">
        <f t="shared" si="99"/>
        <v>0</v>
      </c>
    </row>
    <row r="383" spans="3:19" ht="30" hidden="1">
      <c r="C383" s="358"/>
      <c r="D383" s="362"/>
      <c r="E383" s="354"/>
      <c r="F383" s="364"/>
      <c r="G383" s="354"/>
      <c r="H383" s="45" t="s">
        <v>22</v>
      </c>
      <c r="I383" s="19">
        <v>0</v>
      </c>
      <c r="J383" s="11"/>
      <c r="K383" s="11"/>
      <c r="L383" s="12"/>
      <c r="M383" s="11"/>
      <c r="N383" s="11" t="e">
        <f t="shared" si="95"/>
        <v>#DIV/0!</v>
      </c>
      <c r="O383" s="11" t="e">
        <f t="shared" si="96"/>
        <v>#DIV/0!</v>
      </c>
      <c r="P383" s="11" t="e">
        <f t="shared" si="97"/>
        <v>#DIV/0!</v>
      </c>
      <c r="R383" s="33">
        <f t="shared" si="98"/>
        <v>0</v>
      </c>
      <c r="S383" s="63">
        <f t="shared" si="99"/>
        <v>0</v>
      </c>
    </row>
    <row r="384" spans="3:19" hidden="1">
      <c r="C384" s="358"/>
      <c r="D384" s="362"/>
      <c r="E384" s="354"/>
      <c r="F384" s="364"/>
      <c r="G384" s="354"/>
      <c r="H384" s="45" t="s">
        <v>33</v>
      </c>
      <c r="I384" s="19">
        <v>0</v>
      </c>
      <c r="J384" s="11"/>
      <c r="K384" s="11"/>
      <c r="L384" s="12"/>
      <c r="M384" s="11"/>
      <c r="N384" s="11" t="e">
        <f t="shared" si="95"/>
        <v>#DIV/0!</v>
      </c>
      <c r="O384" s="11" t="e">
        <f t="shared" si="96"/>
        <v>#DIV/0!</v>
      </c>
      <c r="P384" s="11" t="e">
        <f t="shared" si="97"/>
        <v>#DIV/0!</v>
      </c>
      <c r="R384" s="33">
        <f t="shared" si="98"/>
        <v>0</v>
      </c>
      <c r="S384" s="63">
        <f t="shared" si="99"/>
        <v>0</v>
      </c>
    </row>
    <row r="385" spans="3:19" ht="30" hidden="1">
      <c r="C385" s="358"/>
      <c r="D385" s="362"/>
      <c r="E385" s="354"/>
      <c r="F385" s="364"/>
      <c r="G385" s="354"/>
      <c r="H385" s="45" t="s">
        <v>37</v>
      </c>
      <c r="I385" s="19">
        <v>0</v>
      </c>
      <c r="J385" s="11"/>
      <c r="K385" s="11"/>
      <c r="L385" s="12"/>
      <c r="M385" s="11"/>
      <c r="N385" s="11" t="e">
        <f t="shared" si="95"/>
        <v>#DIV/0!</v>
      </c>
      <c r="O385" s="11" t="e">
        <f t="shared" si="96"/>
        <v>#DIV/0!</v>
      </c>
      <c r="P385" s="11" t="e">
        <f t="shared" si="97"/>
        <v>#DIV/0!</v>
      </c>
      <c r="R385" s="33">
        <f t="shared" si="98"/>
        <v>0</v>
      </c>
      <c r="S385" s="63">
        <f t="shared" si="99"/>
        <v>0</v>
      </c>
    </row>
    <row r="386" spans="3:19" hidden="1">
      <c r="C386" s="358" t="s">
        <v>191</v>
      </c>
      <c r="D386" s="352" t="s">
        <v>192</v>
      </c>
      <c r="E386" s="354" t="s">
        <v>163</v>
      </c>
      <c r="F386" s="354">
        <v>2023</v>
      </c>
      <c r="G386" s="354">
        <v>2023</v>
      </c>
      <c r="H386" s="45" t="s">
        <v>20</v>
      </c>
      <c r="I386" s="19">
        <v>0</v>
      </c>
      <c r="J386" s="11"/>
      <c r="K386" s="11"/>
      <c r="L386" s="12"/>
      <c r="M386" s="11"/>
      <c r="N386" s="11" t="e">
        <f t="shared" si="95"/>
        <v>#DIV/0!</v>
      </c>
      <c r="O386" s="11" t="e">
        <f t="shared" si="96"/>
        <v>#DIV/0!</v>
      </c>
      <c r="P386" s="11" t="e">
        <f t="shared" si="97"/>
        <v>#DIV/0!</v>
      </c>
      <c r="R386" s="33">
        <f t="shared" si="98"/>
        <v>0</v>
      </c>
      <c r="S386" s="63">
        <f t="shared" si="99"/>
        <v>0</v>
      </c>
    </row>
    <row r="387" spans="3:19" hidden="1">
      <c r="C387" s="358"/>
      <c r="D387" s="352"/>
      <c r="E387" s="354"/>
      <c r="F387" s="354"/>
      <c r="G387" s="354"/>
      <c r="H387" s="45" t="s">
        <v>21</v>
      </c>
      <c r="I387" s="19">
        <v>0</v>
      </c>
      <c r="J387" s="11"/>
      <c r="K387" s="11"/>
      <c r="L387" s="12"/>
      <c r="M387" s="11"/>
      <c r="N387" s="11" t="e">
        <f t="shared" si="95"/>
        <v>#DIV/0!</v>
      </c>
      <c r="O387" s="11" t="e">
        <f t="shared" si="96"/>
        <v>#DIV/0!</v>
      </c>
      <c r="P387" s="11" t="e">
        <f t="shared" si="97"/>
        <v>#DIV/0!</v>
      </c>
      <c r="R387" s="33">
        <f t="shared" si="98"/>
        <v>0</v>
      </c>
      <c r="S387" s="63">
        <f t="shared" si="99"/>
        <v>0</v>
      </c>
    </row>
    <row r="388" spans="3:19" ht="30" hidden="1">
      <c r="C388" s="358"/>
      <c r="D388" s="352"/>
      <c r="E388" s="354"/>
      <c r="F388" s="354"/>
      <c r="G388" s="354"/>
      <c r="H388" s="45" t="s">
        <v>22</v>
      </c>
      <c r="I388" s="19">
        <v>0</v>
      </c>
      <c r="J388" s="11"/>
      <c r="K388" s="11"/>
      <c r="L388" s="12"/>
      <c r="M388" s="11"/>
      <c r="N388" s="11" t="e">
        <f t="shared" si="95"/>
        <v>#DIV/0!</v>
      </c>
      <c r="O388" s="11" t="e">
        <f t="shared" si="96"/>
        <v>#DIV/0!</v>
      </c>
      <c r="P388" s="11" t="e">
        <f t="shared" si="97"/>
        <v>#DIV/0!</v>
      </c>
      <c r="R388" s="33">
        <f t="shared" si="98"/>
        <v>0</v>
      </c>
      <c r="S388" s="63">
        <f t="shared" si="99"/>
        <v>0</v>
      </c>
    </row>
    <row r="389" spans="3:19" hidden="1">
      <c r="C389" s="358"/>
      <c r="D389" s="352"/>
      <c r="E389" s="354"/>
      <c r="F389" s="354"/>
      <c r="G389" s="354"/>
      <c r="H389" s="45" t="s">
        <v>33</v>
      </c>
      <c r="I389" s="11">
        <v>0</v>
      </c>
      <c r="J389" s="11"/>
      <c r="K389" s="11"/>
      <c r="L389" s="12"/>
      <c r="M389" s="11"/>
      <c r="N389" s="11" t="e">
        <f t="shared" si="95"/>
        <v>#DIV/0!</v>
      </c>
      <c r="O389" s="11" t="e">
        <f t="shared" si="96"/>
        <v>#DIV/0!</v>
      </c>
      <c r="P389" s="11" t="e">
        <f t="shared" si="97"/>
        <v>#DIV/0!</v>
      </c>
      <c r="R389" s="33">
        <f t="shared" si="98"/>
        <v>0</v>
      </c>
      <c r="S389" s="63">
        <f t="shared" si="99"/>
        <v>0</v>
      </c>
    </row>
    <row r="390" spans="3:19" ht="30" hidden="1">
      <c r="C390" s="358"/>
      <c r="D390" s="352"/>
      <c r="E390" s="354"/>
      <c r="F390" s="354"/>
      <c r="G390" s="354"/>
      <c r="H390" s="45" t="s">
        <v>37</v>
      </c>
      <c r="I390" s="11">
        <v>0</v>
      </c>
      <c r="J390" s="11"/>
      <c r="K390" s="11"/>
      <c r="L390" s="12"/>
      <c r="M390" s="11"/>
      <c r="N390" s="11" t="e">
        <f t="shared" si="95"/>
        <v>#DIV/0!</v>
      </c>
      <c r="O390" s="11" t="e">
        <f t="shared" si="96"/>
        <v>#DIV/0!</v>
      </c>
      <c r="P390" s="11" t="e">
        <f t="shared" si="97"/>
        <v>#DIV/0!</v>
      </c>
      <c r="R390" s="33">
        <f t="shared" si="98"/>
        <v>0</v>
      </c>
      <c r="S390" s="63">
        <f t="shared" si="99"/>
        <v>0</v>
      </c>
    </row>
    <row r="391" spans="3:19" hidden="1">
      <c r="C391" s="358" t="s">
        <v>193</v>
      </c>
      <c r="D391" s="362" t="s">
        <v>194</v>
      </c>
      <c r="E391" s="354" t="s">
        <v>163</v>
      </c>
      <c r="F391" s="354">
        <v>2023</v>
      </c>
      <c r="G391" s="354">
        <v>2023</v>
      </c>
      <c r="H391" s="45" t="s">
        <v>20</v>
      </c>
      <c r="I391" s="19">
        <v>0</v>
      </c>
      <c r="J391" s="11"/>
      <c r="K391" s="11"/>
      <c r="L391" s="12"/>
      <c r="M391" s="11"/>
      <c r="N391" s="11" t="e">
        <f t="shared" si="95"/>
        <v>#DIV/0!</v>
      </c>
      <c r="O391" s="11" t="e">
        <f t="shared" si="96"/>
        <v>#DIV/0!</v>
      </c>
      <c r="P391" s="11" t="e">
        <f t="shared" si="97"/>
        <v>#DIV/0!</v>
      </c>
      <c r="R391" s="33">
        <f t="shared" si="98"/>
        <v>0</v>
      </c>
      <c r="S391" s="63">
        <f t="shared" si="99"/>
        <v>0</v>
      </c>
    </row>
    <row r="392" spans="3:19" hidden="1">
      <c r="C392" s="358"/>
      <c r="D392" s="362"/>
      <c r="E392" s="354"/>
      <c r="F392" s="354"/>
      <c r="G392" s="354"/>
      <c r="H392" s="45" t="s">
        <v>21</v>
      </c>
      <c r="I392" s="19">
        <v>0</v>
      </c>
      <c r="J392" s="11"/>
      <c r="K392" s="11"/>
      <c r="L392" s="12"/>
      <c r="M392" s="11"/>
      <c r="N392" s="11" t="e">
        <f t="shared" si="95"/>
        <v>#DIV/0!</v>
      </c>
      <c r="O392" s="11" t="e">
        <f t="shared" si="96"/>
        <v>#DIV/0!</v>
      </c>
      <c r="P392" s="11" t="e">
        <f t="shared" si="97"/>
        <v>#DIV/0!</v>
      </c>
      <c r="R392" s="33">
        <f t="shared" si="98"/>
        <v>0</v>
      </c>
      <c r="S392" s="63">
        <f t="shared" si="99"/>
        <v>0</v>
      </c>
    </row>
    <row r="393" spans="3:19" ht="30" hidden="1">
      <c r="C393" s="358"/>
      <c r="D393" s="362"/>
      <c r="E393" s="354"/>
      <c r="F393" s="354"/>
      <c r="G393" s="354"/>
      <c r="H393" s="45" t="s">
        <v>22</v>
      </c>
      <c r="I393" s="19">
        <v>0</v>
      </c>
      <c r="J393" s="11"/>
      <c r="K393" s="11"/>
      <c r="L393" s="12"/>
      <c r="M393" s="11"/>
      <c r="N393" s="11" t="e">
        <f t="shared" si="95"/>
        <v>#DIV/0!</v>
      </c>
      <c r="O393" s="11" t="e">
        <f t="shared" si="96"/>
        <v>#DIV/0!</v>
      </c>
      <c r="P393" s="11" t="e">
        <f t="shared" si="97"/>
        <v>#DIV/0!</v>
      </c>
      <c r="R393" s="33">
        <f t="shared" si="98"/>
        <v>0</v>
      </c>
      <c r="S393" s="63">
        <f t="shared" si="99"/>
        <v>0</v>
      </c>
    </row>
    <row r="394" spans="3:19" hidden="1">
      <c r="C394" s="358"/>
      <c r="D394" s="362"/>
      <c r="E394" s="354"/>
      <c r="F394" s="354"/>
      <c r="G394" s="354"/>
      <c r="H394" s="45" t="s">
        <v>33</v>
      </c>
      <c r="I394" s="11">
        <v>0</v>
      </c>
      <c r="J394" s="11"/>
      <c r="K394" s="11"/>
      <c r="L394" s="12"/>
      <c r="M394" s="11"/>
      <c r="N394" s="11" t="e">
        <f t="shared" si="95"/>
        <v>#DIV/0!</v>
      </c>
      <c r="O394" s="11" t="e">
        <f t="shared" si="96"/>
        <v>#DIV/0!</v>
      </c>
      <c r="P394" s="11" t="e">
        <f t="shared" si="97"/>
        <v>#DIV/0!</v>
      </c>
      <c r="R394" s="33">
        <f t="shared" si="98"/>
        <v>0</v>
      </c>
      <c r="S394" s="63">
        <f t="shared" si="99"/>
        <v>0</v>
      </c>
    </row>
    <row r="395" spans="3:19" ht="30" hidden="1">
      <c r="C395" s="358"/>
      <c r="D395" s="362"/>
      <c r="E395" s="354"/>
      <c r="F395" s="354"/>
      <c r="G395" s="354"/>
      <c r="H395" s="45" t="s">
        <v>37</v>
      </c>
      <c r="I395" s="11">
        <v>0</v>
      </c>
      <c r="J395" s="11"/>
      <c r="K395" s="11"/>
      <c r="L395" s="12"/>
      <c r="M395" s="11"/>
      <c r="N395" s="11" t="e">
        <f t="shared" si="95"/>
        <v>#DIV/0!</v>
      </c>
      <c r="O395" s="11" t="e">
        <f t="shared" si="96"/>
        <v>#DIV/0!</v>
      </c>
      <c r="P395" s="11" t="e">
        <f t="shared" si="97"/>
        <v>#DIV/0!</v>
      </c>
      <c r="R395" s="33">
        <f t="shared" si="98"/>
        <v>0</v>
      </c>
      <c r="S395" s="63">
        <f t="shared" si="99"/>
        <v>0</v>
      </c>
    </row>
    <row r="396" spans="3:19" hidden="1">
      <c r="C396" s="358" t="s">
        <v>195</v>
      </c>
      <c r="D396" s="362" t="s">
        <v>196</v>
      </c>
      <c r="E396" s="354" t="s">
        <v>175</v>
      </c>
      <c r="F396" s="354">
        <v>2023</v>
      </c>
      <c r="G396" s="354">
        <v>2023</v>
      </c>
      <c r="H396" s="45" t="s">
        <v>20</v>
      </c>
      <c r="I396" s="19">
        <v>0</v>
      </c>
      <c r="J396" s="11"/>
      <c r="K396" s="11"/>
      <c r="L396" s="12"/>
      <c r="M396" s="11"/>
      <c r="N396" s="11" t="e">
        <f t="shared" ref="N396:N459" si="100">M396/I396*100</f>
        <v>#DIV/0!</v>
      </c>
      <c r="O396" s="11" t="e">
        <f t="shared" ref="O396:O459" si="101">M396/J396*100</f>
        <v>#DIV/0!</v>
      </c>
      <c r="P396" s="11" t="e">
        <f t="shared" ref="P396:P459" si="102">L396/K396*100</f>
        <v>#DIV/0!</v>
      </c>
      <c r="R396" s="33">
        <f t="shared" ref="R396:R459" si="103">Q396-L396</f>
        <v>0</v>
      </c>
      <c r="S396" s="63">
        <f t="shared" ref="S396:S459" si="104">L396-M396</f>
        <v>0</v>
      </c>
    </row>
    <row r="397" spans="3:19" hidden="1">
      <c r="C397" s="358"/>
      <c r="D397" s="362"/>
      <c r="E397" s="354"/>
      <c r="F397" s="354"/>
      <c r="G397" s="354"/>
      <c r="H397" s="45" t="s">
        <v>21</v>
      </c>
      <c r="I397" s="19">
        <v>0</v>
      </c>
      <c r="J397" s="11"/>
      <c r="K397" s="11"/>
      <c r="L397" s="12"/>
      <c r="M397" s="11"/>
      <c r="N397" s="11" t="e">
        <f t="shared" si="100"/>
        <v>#DIV/0!</v>
      </c>
      <c r="O397" s="11" t="e">
        <f t="shared" si="101"/>
        <v>#DIV/0!</v>
      </c>
      <c r="P397" s="11" t="e">
        <f t="shared" si="102"/>
        <v>#DIV/0!</v>
      </c>
      <c r="R397" s="33">
        <f t="shared" si="103"/>
        <v>0</v>
      </c>
      <c r="S397" s="63">
        <f t="shared" si="104"/>
        <v>0</v>
      </c>
    </row>
    <row r="398" spans="3:19" ht="30" hidden="1">
      <c r="C398" s="358"/>
      <c r="D398" s="362"/>
      <c r="E398" s="354"/>
      <c r="F398" s="354"/>
      <c r="G398" s="354"/>
      <c r="H398" s="45" t="s">
        <v>22</v>
      </c>
      <c r="I398" s="19">
        <v>0</v>
      </c>
      <c r="J398" s="11"/>
      <c r="K398" s="11"/>
      <c r="L398" s="12"/>
      <c r="M398" s="11"/>
      <c r="N398" s="11" t="e">
        <f t="shared" si="100"/>
        <v>#DIV/0!</v>
      </c>
      <c r="O398" s="11" t="e">
        <f t="shared" si="101"/>
        <v>#DIV/0!</v>
      </c>
      <c r="P398" s="11" t="e">
        <f t="shared" si="102"/>
        <v>#DIV/0!</v>
      </c>
      <c r="R398" s="33">
        <f t="shared" si="103"/>
        <v>0</v>
      </c>
      <c r="S398" s="63">
        <f t="shared" si="104"/>
        <v>0</v>
      </c>
    </row>
    <row r="399" spans="3:19" hidden="1">
      <c r="C399" s="358"/>
      <c r="D399" s="362"/>
      <c r="E399" s="354"/>
      <c r="F399" s="354"/>
      <c r="G399" s="354"/>
      <c r="H399" s="45" t="s">
        <v>33</v>
      </c>
      <c r="I399" s="11">
        <v>0</v>
      </c>
      <c r="J399" s="11"/>
      <c r="K399" s="11"/>
      <c r="L399" s="12"/>
      <c r="M399" s="11"/>
      <c r="N399" s="11" t="e">
        <f t="shared" si="100"/>
        <v>#DIV/0!</v>
      </c>
      <c r="O399" s="11" t="e">
        <f t="shared" si="101"/>
        <v>#DIV/0!</v>
      </c>
      <c r="P399" s="11" t="e">
        <f t="shared" si="102"/>
        <v>#DIV/0!</v>
      </c>
      <c r="R399" s="33">
        <f t="shared" si="103"/>
        <v>0</v>
      </c>
      <c r="S399" s="63">
        <f t="shared" si="104"/>
        <v>0</v>
      </c>
    </row>
    <row r="400" spans="3:19" ht="30" hidden="1">
      <c r="C400" s="358"/>
      <c r="D400" s="362"/>
      <c r="E400" s="354"/>
      <c r="F400" s="354"/>
      <c r="G400" s="354"/>
      <c r="H400" s="45" t="s">
        <v>37</v>
      </c>
      <c r="I400" s="11">
        <v>0</v>
      </c>
      <c r="J400" s="11"/>
      <c r="K400" s="11"/>
      <c r="L400" s="12"/>
      <c r="M400" s="11"/>
      <c r="N400" s="11" t="e">
        <f t="shared" si="100"/>
        <v>#DIV/0!</v>
      </c>
      <c r="O400" s="11" t="e">
        <f t="shared" si="101"/>
        <v>#DIV/0!</v>
      </c>
      <c r="P400" s="11" t="e">
        <f t="shared" si="102"/>
        <v>#DIV/0!</v>
      </c>
      <c r="R400" s="33">
        <f t="shared" si="103"/>
        <v>0</v>
      </c>
      <c r="S400" s="63">
        <f t="shared" si="104"/>
        <v>0</v>
      </c>
    </row>
    <row r="401" spans="3:19">
      <c r="C401" s="358" t="s">
        <v>197</v>
      </c>
      <c r="D401" s="356" t="s">
        <v>198</v>
      </c>
      <c r="E401" s="354" t="s">
        <v>36</v>
      </c>
      <c r="F401" s="354">
        <v>2022</v>
      </c>
      <c r="G401" s="354">
        <v>2024</v>
      </c>
      <c r="H401" s="45" t="s">
        <v>20</v>
      </c>
      <c r="I401" s="19">
        <f>SUM(I402)</f>
        <v>10472.299999999999</v>
      </c>
      <c r="J401" s="19">
        <f t="shared" ref="J401:M401" si="105">SUM(J402)</f>
        <v>10472.290000000001</v>
      </c>
      <c r="K401" s="19">
        <f t="shared" si="105"/>
        <v>10472.290000000001</v>
      </c>
      <c r="L401" s="12">
        <f t="shared" si="105"/>
        <v>10472.299999999999</v>
      </c>
      <c r="M401" s="19">
        <f t="shared" si="105"/>
        <v>10472.299999999999</v>
      </c>
      <c r="N401" s="11">
        <f t="shared" si="100"/>
        <v>100</v>
      </c>
      <c r="O401" s="11">
        <f t="shared" si="101"/>
        <v>100.00009549009815</v>
      </c>
      <c r="P401" s="11">
        <f t="shared" si="102"/>
        <v>100.00009549009815</v>
      </c>
      <c r="R401" s="33">
        <f t="shared" si="103"/>
        <v>-10472.299999999999</v>
      </c>
      <c r="S401" s="63">
        <f t="shared" si="104"/>
        <v>0</v>
      </c>
    </row>
    <row r="402" spans="3:19">
      <c r="C402" s="358"/>
      <c r="D402" s="356"/>
      <c r="E402" s="354"/>
      <c r="F402" s="354"/>
      <c r="G402" s="354"/>
      <c r="H402" s="45" t="s">
        <v>67</v>
      </c>
      <c r="I402" s="19">
        <f t="shared" ref="I402:M402" si="106">I407+I412+I417+I422+I427+I432+I437+I442+I447+I452+I457+I462</f>
        <v>10472.299999999999</v>
      </c>
      <c r="J402" s="19">
        <f t="shared" si="106"/>
        <v>10472.290000000001</v>
      </c>
      <c r="K402" s="19">
        <f t="shared" si="106"/>
        <v>10472.290000000001</v>
      </c>
      <c r="L402" s="12">
        <f t="shared" si="106"/>
        <v>10472.299999999999</v>
      </c>
      <c r="M402" s="12">
        <f t="shared" si="106"/>
        <v>10472.299999999999</v>
      </c>
      <c r="N402" s="11">
        <f t="shared" si="100"/>
        <v>100</v>
      </c>
      <c r="O402" s="11">
        <f t="shared" si="101"/>
        <v>100.00009549009815</v>
      </c>
      <c r="P402" s="11">
        <f t="shared" si="102"/>
        <v>100.00009549009815</v>
      </c>
      <c r="R402" s="33">
        <f t="shared" si="103"/>
        <v>-10472.299999999999</v>
      </c>
      <c r="S402" s="63">
        <f t="shared" si="104"/>
        <v>0</v>
      </c>
    </row>
    <row r="403" spans="3:19" ht="30">
      <c r="C403" s="358"/>
      <c r="D403" s="356"/>
      <c r="E403" s="354"/>
      <c r="F403" s="354"/>
      <c r="G403" s="354"/>
      <c r="H403" s="45" t="s">
        <v>22</v>
      </c>
      <c r="I403" s="15">
        <v>0</v>
      </c>
      <c r="J403" s="15">
        <v>0</v>
      </c>
      <c r="K403" s="15">
        <v>0</v>
      </c>
      <c r="L403" s="12">
        <v>0</v>
      </c>
      <c r="M403" s="15">
        <v>0</v>
      </c>
      <c r="N403" s="11"/>
      <c r="O403" s="11"/>
      <c r="P403" s="11"/>
      <c r="R403" s="33">
        <f t="shared" si="103"/>
        <v>0</v>
      </c>
      <c r="S403" s="63">
        <f t="shared" si="104"/>
        <v>0</v>
      </c>
    </row>
    <row r="404" spans="3:19">
      <c r="C404" s="358"/>
      <c r="D404" s="356"/>
      <c r="E404" s="354"/>
      <c r="F404" s="354"/>
      <c r="G404" s="354"/>
      <c r="H404" s="45" t="s">
        <v>23</v>
      </c>
      <c r="I404" s="15">
        <v>0</v>
      </c>
      <c r="J404" s="15">
        <v>0</v>
      </c>
      <c r="K404" s="15">
        <v>0</v>
      </c>
      <c r="L404" s="12">
        <v>0</v>
      </c>
      <c r="M404" s="15">
        <v>0</v>
      </c>
      <c r="N404" s="11"/>
      <c r="O404" s="11"/>
      <c r="P404" s="11"/>
      <c r="R404" s="33">
        <f t="shared" si="103"/>
        <v>0</v>
      </c>
      <c r="S404" s="63">
        <f t="shared" si="104"/>
        <v>0</v>
      </c>
    </row>
    <row r="405" spans="3:19" ht="30">
      <c r="C405" s="358"/>
      <c r="D405" s="356"/>
      <c r="E405" s="354"/>
      <c r="F405" s="354"/>
      <c r="G405" s="354"/>
      <c r="H405" s="45" t="s">
        <v>37</v>
      </c>
      <c r="I405" s="15">
        <v>0</v>
      </c>
      <c r="J405" s="15">
        <v>0</v>
      </c>
      <c r="K405" s="15">
        <v>0</v>
      </c>
      <c r="L405" s="12">
        <v>0</v>
      </c>
      <c r="M405" s="15">
        <v>0</v>
      </c>
      <c r="N405" s="11"/>
      <c r="O405" s="11"/>
      <c r="P405" s="11"/>
      <c r="R405" s="33">
        <f t="shared" si="103"/>
        <v>0</v>
      </c>
      <c r="S405" s="63">
        <f t="shared" si="104"/>
        <v>0</v>
      </c>
    </row>
    <row r="406" spans="3:19">
      <c r="C406" s="361" t="s">
        <v>199</v>
      </c>
      <c r="D406" s="352" t="s">
        <v>200</v>
      </c>
      <c r="E406" s="353" t="s">
        <v>201</v>
      </c>
      <c r="F406" s="353">
        <v>2022</v>
      </c>
      <c r="G406" s="353">
        <v>2022</v>
      </c>
      <c r="H406" s="46" t="s">
        <v>20</v>
      </c>
      <c r="I406" s="15">
        <f>I407</f>
        <v>4122.1000000000004</v>
      </c>
      <c r="J406" s="15">
        <f t="shared" ref="J406:M406" si="107">J407</f>
        <v>4122.1000000000004</v>
      </c>
      <c r="K406" s="15">
        <f t="shared" si="107"/>
        <v>4122.1000000000004</v>
      </c>
      <c r="L406" s="12">
        <f t="shared" si="107"/>
        <v>4122.1000000000004</v>
      </c>
      <c r="M406" s="15">
        <f t="shared" si="107"/>
        <v>4122.1000000000004</v>
      </c>
      <c r="N406" s="11">
        <f t="shared" si="100"/>
        <v>100</v>
      </c>
      <c r="O406" s="11">
        <f t="shared" si="101"/>
        <v>100</v>
      </c>
      <c r="P406" s="11">
        <f t="shared" si="102"/>
        <v>100</v>
      </c>
      <c r="R406" s="33">
        <f t="shared" si="103"/>
        <v>-4122.1000000000004</v>
      </c>
      <c r="S406" s="63">
        <f t="shared" si="104"/>
        <v>0</v>
      </c>
    </row>
    <row r="407" spans="3:19">
      <c r="C407" s="361"/>
      <c r="D407" s="352"/>
      <c r="E407" s="353"/>
      <c r="F407" s="353"/>
      <c r="G407" s="353"/>
      <c r="H407" s="46" t="s">
        <v>67</v>
      </c>
      <c r="I407" s="15">
        <v>4122.1000000000004</v>
      </c>
      <c r="J407" s="15">
        <v>4122.1000000000004</v>
      </c>
      <c r="K407" s="15">
        <v>4122.1000000000004</v>
      </c>
      <c r="L407" s="15">
        <v>4122.1000000000004</v>
      </c>
      <c r="M407" s="15">
        <v>4122.1000000000004</v>
      </c>
      <c r="N407" s="11">
        <f t="shared" si="100"/>
        <v>100</v>
      </c>
      <c r="O407" s="11">
        <f t="shared" si="101"/>
        <v>100</v>
      </c>
      <c r="P407" s="11">
        <f t="shared" si="102"/>
        <v>100</v>
      </c>
      <c r="R407" s="33">
        <f t="shared" si="103"/>
        <v>-4122.1000000000004</v>
      </c>
      <c r="S407" s="63">
        <f t="shared" si="104"/>
        <v>0</v>
      </c>
    </row>
    <row r="408" spans="3:19" ht="30">
      <c r="C408" s="361"/>
      <c r="D408" s="352"/>
      <c r="E408" s="353"/>
      <c r="F408" s="353"/>
      <c r="G408" s="353"/>
      <c r="H408" s="46" t="s">
        <v>22</v>
      </c>
      <c r="I408" s="15">
        <v>0</v>
      </c>
      <c r="J408" s="15">
        <v>0</v>
      </c>
      <c r="K408" s="15">
        <v>0</v>
      </c>
      <c r="L408" s="12">
        <v>0</v>
      </c>
      <c r="M408" s="15">
        <v>0</v>
      </c>
      <c r="N408" s="11"/>
      <c r="O408" s="11"/>
      <c r="P408" s="11"/>
      <c r="R408" s="33">
        <f t="shared" si="103"/>
        <v>0</v>
      </c>
      <c r="S408" s="63">
        <f t="shared" si="104"/>
        <v>0</v>
      </c>
    </row>
    <row r="409" spans="3:19">
      <c r="C409" s="361"/>
      <c r="D409" s="352"/>
      <c r="E409" s="353"/>
      <c r="F409" s="353"/>
      <c r="G409" s="353"/>
      <c r="H409" s="46" t="s">
        <v>23</v>
      </c>
      <c r="I409" s="15">
        <v>0</v>
      </c>
      <c r="J409" s="15">
        <v>0</v>
      </c>
      <c r="K409" s="15">
        <v>0</v>
      </c>
      <c r="L409" s="12">
        <v>0</v>
      </c>
      <c r="M409" s="15">
        <v>0</v>
      </c>
      <c r="N409" s="11"/>
      <c r="O409" s="11"/>
      <c r="P409" s="11"/>
      <c r="R409" s="33">
        <f t="shared" si="103"/>
        <v>0</v>
      </c>
      <c r="S409" s="63">
        <f t="shared" si="104"/>
        <v>0</v>
      </c>
    </row>
    <row r="410" spans="3:19" ht="30">
      <c r="C410" s="361"/>
      <c r="D410" s="352"/>
      <c r="E410" s="353"/>
      <c r="F410" s="353"/>
      <c r="G410" s="353"/>
      <c r="H410" s="46" t="s">
        <v>37</v>
      </c>
      <c r="I410" s="15">
        <v>0</v>
      </c>
      <c r="J410" s="15">
        <v>0</v>
      </c>
      <c r="K410" s="15">
        <v>0</v>
      </c>
      <c r="L410" s="12">
        <v>0</v>
      </c>
      <c r="M410" s="15">
        <v>0</v>
      </c>
      <c r="N410" s="11"/>
      <c r="O410" s="11"/>
      <c r="P410" s="11"/>
      <c r="R410" s="33">
        <f t="shared" si="103"/>
        <v>0</v>
      </c>
      <c r="S410" s="63">
        <f t="shared" si="104"/>
        <v>0</v>
      </c>
    </row>
    <row r="411" spans="3:19">
      <c r="C411" s="358" t="s">
        <v>202</v>
      </c>
      <c r="D411" s="352" t="s">
        <v>203</v>
      </c>
      <c r="E411" s="354" t="s">
        <v>204</v>
      </c>
      <c r="F411" s="354">
        <v>2022</v>
      </c>
      <c r="G411" s="354">
        <v>2022</v>
      </c>
      <c r="H411" s="45" t="s">
        <v>20</v>
      </c>
      <c r="I411" s="19">
        <f>I412</f>
        <v>2020.9</v>
      </c>
      <c r="J411" s="19">
        <f t="shared" ref="J411:M411" si="108">J412</f>
        <v>2020.8899999999999</v>
      </c>
      <c r="K411" s="19">
        <f t="shared" si="108"/>
        <v>2020.8899999999999</v>
      </c>
      <c r="L411" s="12">
        <f t="shared" si="108"/>
        <v>2020.9</v>
      </c>
      <c r="M411" s="19">
        <f t="shared" si="108"/>
        <v>2020.9</v>
      </c>
      <c r="N411" s="11">
        <f t="shared" si="100"/>
        <v>100</v>
      </c>
      <c r="O411" s="11">
        <f t="shared" si="101"/>
        <v>100.00049483148514</v>
      </c>
      <c r="P411" s="11">
        <f t="shared" si="102"/>
        <v>100.00049483148514</v>
      </c>
      <c r="R411" s="33">
        <f t="shared" si="103"/>
        <v>-2020.9</v>
      </c>
      <c r="S411" s="63">
        <f t="shared" si="104"/>
        <v>0</v>
      </c>
    </row>
    <row r="412" spans="3:19">
      <c r="C412" s="358"/>
      <c r="D412" s="352"/>
      <c r="E412" s="354"/>
      <c r="F412" s="354"/>
      <c r="G412" s="354"/>
      <c r="H412" s="45" t="s">
        <v>67</v>
      </c>
      <c r="I412" s="19">
        <v>2020.9</v>
      </c>
      <c r="J412" s="19">
        <f>2584.1-563.21</f>
        <v>2020.8899999999999</v>
      </c>
      <c r="K412" s="19">
        <f>2325.7-304.81</f>
        <v>2020.8899999999999</v>
      </c>
      <c r="L412" s="12">
        <v>2020.9</v>
      </c>
      <c r="M412" s="19">
        <v>2020.9</v>
      </c>
      <c r="N412" s="11">
        <f t="shared" si="100"/>
        <v>100</v>
      </c>
      <c r="O412" s="11">
        <f t="shared" si="101"/>
        <v>100.00049483148514</v>
      </c>
      <c r="P412" s="11">
        <f t="shared" si="102"/>
        <v>100.00049483148514</v>
      </c>
      <c r="R412" s="33">
        <f t="shared" si="103"/>
        <v>-2020.9</v>
      </c>
      <c r="S412" s="63">
        <f t="shared" si="104"/>
        <v>0</v>
      </c>
    </row>
    <row r="413" spans="3:19" ht="30">
      <c r="C413" s="358"/>
      <c r="D413" s="352"/>
      <c r="E413" s="354"/>
      <c r="F413" s="354"/>
      <c r="G413" s="354"/>
      <c r="H413" s="45" t="s">
        <v>22</v>
      </c>
      <c r="I413" s="15">
        <v>0</v>
      </c>
      <c r="J413" s="15">
        <v>0</v>
      </c>
      <c r="K413" s="15">
        <v>0</v>
      </c>
      <c r="L413" s="12">
        <v>0</v>
      </c>
      <c r="M413" s="15">
        <v>0</v>
      </c>
      <c r="N413" s="11"/>
      <c r="O413" s="11"/>
      <c r="P413" s="11"/>
      <c r="R413" s="33">
        <f t="shared" si="103"/>
        <v>0</v>
      </c>
      <c r="S413" s="63">
        <f t="shared" si="104"/>
        <v>0</v>
      </c>
    </row>
    <row r="414" spans="3:19">
      <c r="C414" s="358"/>
      <c r="D414" s="352"/>
      <c r="E414" s="354"/>
      <c r="F414" s="354"/>
      <c r="G414" s="354"/>
      <c r="H414" s="45" t="s">
        <v>23</v>
      </c>
      <c r="I414" s="15">
        <v>0</v>
      </c>
      <c r="J414" s="15">
        <v>0</v>
      </c>
      <c r="K414" s="15">
        <v>0</v>
      </c>
      <c r="L414" s="12">
        <v>0</v>
      </c>
      <c r="M414" s="15">
        <v>0</v>
      </c>
      <c r="N414" s="11"/>
      <c r="O414" s="11"/>
      <c r="P414" s="11"/>
      <c r="R414" s="33">
        <f t="shared" si="103"/>
        <v>0</v>
      </c>
      <c r="S414" s="63">
        <f t="shared" si="104"/>
        <v>0</v>
      </c>
    </row>
    <row r="415" spans="3:19" ht="30">
      <c r="C415" s="358"/>
      <c r="D415" s="352"/>
      <c r="E415" s="354"/>
      <c r="F415" s="354"/>
      <c r="G415" s="354"/>
      <c r="H415" s="45" t="s">
        <v>37</v>
      </c>
      <c r="I415" s="15">
        <v>0</v>
      </c>
      <c r="J415" s="15">
        <v>0</v>
      </c>
      <c r="K415" s="15">
        <v>0</v>
      </c>
      <c r="L415" s="12">
        <v>0</v>
      </c>
      <c r="M415" s="15">
        <v>0</v>
      </c>
      <c r="N415" s="11"/>
      <c r="O415" s="11"/>
      <c r="P415" s="11"/>
      <c r="R415" s="33">
        <f t="shared" si="103"/>
        <v>0</v>
      </c>
      <c r="S415" s="63">
        <f t="shared" si="104"/>
        <v>0</v>
      </c>
    </row>
    <row r="416" spans="3:19">
      <c r="C416" s="355" t="s">
        <v>205</v>
      </c>
      <c r="D416" s="352" t="s">
        <v>206</v>
      </c>
      <c r="E416" s="353" t="s">
        <v>207</v>
      </c>
      <c r="F416" s="353">
        <v>2022</v>
      </c>
      <c r="G416" s="353">
        <v>2022</v>
      </c>
      <c r="H416" s="46" t="s">
        <v>20</v>
      </c>
      <c r="I416" s="15">
        <f>I417</f>
        <v>450</v>
      </c>
      <c r="J416" s="15">
        <f t="shared" ref="J416:M416" si="109">J417</f>
        <v>450</v>
      </c>
      <c r="K416" s="15">
        <f t="shared" si="109"/>
        <v>450</v>
      </c>
      <c r="L416" s="12">
        <f t="shared" si="109"/>
        <v>450</v>
      </c>
      <c r="M416" s="12">
        <f t="shared" si="109"/>
        <v>450</v>
      </c>
      <c r="N416" s="11">
        <f t="shared" si="100"/>
        <v>100</v>
      </c>
      <c r="O416" s="11">
        <f t="shared" si="101"/>
        <v>100</v>
      </c>
      <c r="P416" s="11">
        <f t="shared" si="102"/>
        <v>100</v>
      </c>
      <c r="R416" s="33">
        <f t="shared" si="103"/>
        <v>-450</v>
      </c>
      <c r="S416" s="63">
        <f t="shared" si="104"/>
        <v>0</v>
      </c>
    </row>
    <row r="417" spans="3:19">
      <c r="C417" s="355"/>
      <c r="D417" s="352"/>
      <c r="E417" s="353"/>
      <c r="F417" s="353"/>
      <c r="G417" s="353"/>
      <c r="H417" s="46" t="s">
        <v>67</v>
      </c>
      <c r="I417" s="15">
        <v>450</v>
      </c>
      <c r="J417" s="15">
        <v>450</v>
      </c>
      <c r="K417" s="15">
        <v>450</v>
      </c>
      <c r="L417" s="15">
        <v>450</v>
      </c>
      <c r="M417" s="15">
        <v>450</v>
      </c>
      <c r="N417" s="11">
        <f t="shared" si="100"/>
        <v>100</v>
      </c>
      <c r="O417" s="11">
        <f t="shared" si="101"/>
        <v>100</v>
      </c>
      <c r="P417" s="11">
        <f t="shared" si="102"/>
        <v>100</v>
      </c>
      <c r="R417" s="33">
        <f t="shared" si="103"/>
        <v>-450</v>
      </c>
      <c r="S417" s="63">
        <f t="shared" si="104"/>
        <v>0</v>
      </c>
    </row>
    <row r="418" spans="3:19" ht="30">
      <c r="C418" s="355"/>
      <c r="D418" s="352"/>
      <c r="E418" s="353"/>
      <c r="F418" s="353"/>
      <c r="G418" s="353"/>
      <c r="H418" s="46" t="s">
        <v>22</v>
      </c>
      <c r="I418" s="15">
        <v>0</v>
      </c>
      <c r="J418" s="15">
        <v>0</v>
      </c>
      <c r="K418" s="15">
        <v>0</v>
      </c>
      <c r="L418" s="12">
        <v>0</v>
      </c>
      <c r="M418" s="15">
        <v>0</v>
      </c>
      <c r="N418" s="11"/>
      <c r="O418" s="11"/>
      <c r="P418" s="11"/>
      <c r="R418" s="33">
        <f t="shared" si="103"/>
        <v>0</v>
      </c>
      <c r="S418" s="63">
        <f t="shared" si="104"/>
        <v>0</v>
      </c>
    </row>
    <row r="419" spans="3:19">
      <c r="C419" s="355"/>
      <c r="D419" s="352"/>
      <c r="E419" s="353"/>
      <c r="F419" s="353"/>
      <c r="G419" s="353"/>
      <c r="H419" s="46" t="s">
        <v>23</v>
      </c>
      <c r="I419" s="15">
        <v>0</v>
      </c>
      <c r="J419" s="15">
        <v>0</v>
      </c>
      <c r="K419" s="15">
        <v>0</v>
      </c>
      <c r="L419" s="12">
        <v>0</v>
      </c>
      <c r="M419" s="15">
        <v>0</v>
      </c>
      <c r="N419" s="11"/>
      <c r="O419" s="11"/>
      <c r="P419" s="11"/>
      <c r="R419" s="33">
        <f t="shared" si="103"/>
        <v>0</v>
      </c>
      <c r="S419" s="63">
        <f t="shared" si="104"/>
        <v>0</v>
      </c>
    </row>
    <row r="420" spans="3:19" ht="30">
      <c r="C420" s="355"/>
      <c r="D420" s="352"/>
      <c r="E420" s="353"/>
      <c r="F420" s="353"/>
      <c r="G420" s="353"/>
      <c r="H420" s="46" t="s">
        <v>37</v>
      </c>
      <c r="I420" s="15">
        <v>0</v>
      </c>
      <c r="J420" s="15">
        <v>0</v>
      </c>
      <c r="K420" s="15">
        <v>0</v>
      </c>
      <c r="L420" s="12">
        <v>0</v>
      </c>
      <c r="M420" s="15">
        <v>0</v>
      </c>
      <c r="N420" s="11"/>
      <c r="O420" s="11"/>
      <c r="P420" s="11"/>
      <c r="R420" s="33">
        <f t="shared" si="103"/>
        <v>0</v>
      </c>
      <c r="S420" s="63">
        <f t="shared" si="104"/>
        <v>0</v>
      </c>
    </row>
    <row r="421" spans="3:19" s="16" customFormat="1">
      <c r="C421" s="361" t="s">
        <v>208</v>
      </c>
      <c r="D421" s="352" t="s">
        <v>209</v>
      </c>
      <c r="E421" s="353" t="s">
        <v>210</v>
      </c>
      <c r="F421" s="353">
        <v>2022</v>
      </c>
      <c r="G421" s="353">
        <v>2022</v>
      </c>
      <c r="H421" s="46" t="s">
        <v>20</v>
      </c>
      <c r="I421" s="15">
        <f>I422</f>
        <v>378</v>
      </c>
      <c r="J421" s="15">
        <f t="shared" ref="J421:M421" si="110">J422</f>
        <v>378</v>
      </c>
      <c r="K421" s="15">
        <f t="shared" si="110"/>
        <v>378</v>
      </c>
      <c r="L421" s="12">
        <f t="shared" si="110"/>
        <v>378</v>
      </c>
      <c r="M421" s="15">
        <f t="shared" si="110"/>
        <v>378</v>
      </c>
      <c r="N421" s="11">
        <f t="shared" si="100"/>
        <v>100</v>
      </c>
      <c r="O421" s="11">
        <f t="shared" si="101"/>
        <v>100</v>
      </c>
      <c r="P421" s="11">
        <f t="shared" si="102"/>
        <v>100</v>
      </c>
      <c r="R421" s="33">
        <f t="shared" si="103"/>
        <v>-378</v>
      </c>
      <c r="S421" s="63">
        <f t="shared" si="104"/>
        <v>0</v>
      </c>
    </row>
    <row r="422" spans="3:19" s="16" customFormat="1">
      <c r="C422" s="361"/>
      <c r="D422" s="352"/>
      <c r="E422" s="353"/>
      <c r="F422" s="353"/>
      <c r="G422" s="353"/>
      <c r="H422" s="46" t="s">
        <v>21</v>
      </c>
      <c r="I422" s="15">
        <v>378</v>
      </c>
      <c r="J422" s="15">
        <v>378</v>
      </c>
      <c r="K422" s="15">
        <v>378</v>
      </c>
      <c r="L422" s="15">
        <v>378</v>
      </c>
      <c r="M422" s="15">
        <v>378</v>
      </c>
      <c r="N422" s="11">
        <f t="shared" si="100"/>
        <v>100</v>
      </c>
      <c r="O422" s="11">
        <f t="shared" si="101"/>
        <v>100</v>
      </c>
      <c r="P422" s="11">
        <f t="shared" si="102"/>
        <v>100</v>
      </c>
      <c r="R422" s="33">
        <f t="shared" si="103"/>
        <v>-378</v>
      </c>
      <c r="S422" s="63">
        <f t="shared" si="104"/>
        <v>0</v>
      </c>
    </row>
    <row r="423" spans="3:19" ht="30">
      <c r="C423" s="361"/>
      <c r="D423" s="352"/>
      <c r="E423" s="353"/>
      <c r="F423" s="353"/>
      <c r="G423" s="353"/>
      <c r="H423" s="46" t="s">
        <v>22</v>
      </c>
      <c r="I423" s="15">
        <v>0</v>
      </c>
      <c r="J423" s="15">
        <v>0</v>
      </c>
      <c r="K423" s="15">
        <v>0</v>
      </c>
      <c r="L423" s="12">
        <v>0</v>
      </c>
      <c r="M423" s="15">
        <v>0</v>
      </c>
      <c r="N423" s="11"/>
      <c r="O423" s="11"/>
      <c r="P423" s="11"/>
      <c r="R423" s="33">
        <f t="shared" si="103"/>
        <v>0</v>
      </c>
      <c r="S423" s="63">
        <f t="shared" si="104"/>
        <v>0</v>
      </c>
    </row>
    <row r="424" spans="3:19">
      <c r="C424" s="361"/>
      <c r="D424" s="352"/>
      <c r="E424" s="353"/>
      <c r="F424" s="353"/>
      <c r="G424" s="353"/>
      <c r="H424" s="46" t="s">
        <v>33</v>
      </c>
      <c r="I424" s="15">
        <v>0</v>
      </c>
      <c r="J424" s="15">
        <v>0</v>
      </c>
      <c r="K424" s="15">
        <v>0</v>
      </c>
      <c r="L424" s="12">
        <v>0</v>
      </c>
      <c r="M424" s="15">
        <v>0</v>
      </c>
      <c r="N424" s="11"/>
      <c r="O424" s="11"/>
      <c r="P424" s="11"/>
      <c r="R424" s="33">
        <f t="shared" si="103"/>
        <v>0</v>
      </c>
      <c r="S424" s="63">
        <f t="shared" si="104"/>
        <v>0</v>
      </c>
    </row>
    <row r="425" spans="3:19" ht="30">
      <c r="C425" s="361"/>
      <c r="D425" s="352"/>
      <c r="E425" s="353"/>
      <c r="F425" s="353"/>
      <c r="G425" s="353"/>
      <c r="H425" s="46" t="s">
        <v>37</v>
      </c>
      <c r="I425" s="15">
        <v>0</v>
      </c>
      <c r="J425" s="15">
        <v>0</v>
      </c>
      <c r="K425" s="15">
        <v>0</v>
      </c>
      <c r="L425" s="12">
        <v>0</v>
      </c>
      <c r="M425" s="15">
        <v>0</v>
      </c>
      <c r="N425" s="11"/>
      <c r="O425" s="11"/>
      <c r="P425" s="11"/>
      <c r="R425" s="33">
        <f t="shared" si="103"/>
        <v>0</v>
      </c>
      <c r="S425" s="63">
        <f t="shared" si="104"/>
        <v>0</v>
      </c>
    </row>
    <row r="426" spans="3:19" s="17" customFormat="1">
      <c r="C426" s="361" t="s">
        <v>211</v>
      </c>
      <c r="D426" s="352" t="s">
        <v>212</v>
      </c>
      <c r="E426" s="353" t="s">
        <v>213</v>
      </c>
      <c r="F426" s="353">
        <v>2023</v>
      </c>
      <c r="G426" s="353">
        <v>2023</v>
      </c>
      <c r="H426" s="46" t="s">
        <v>20</v>
      </c>
      <c r="I426" s="15">
        <f>I427</f>
        <v>3501.3</v>
      </c>
      <c r="J426" s="15">
        <f t="shared" ref="J426:M426" si="111">J427</f>
        <v>3501.3</v>
      </c>
      <c r="K426" s="15">
        <f t="shared" si="111"/>
        <v>3501.3</v>
      </c>
      <c r="L426" s="12">
        <f t="shared" si="111"/>
        <v>3501.3</v>
      </c>
      <c r="M426" s="12">
        <f t="shared" si="111"/>
        <v>3501.3</v>
      </c>
      <c r="N426" s="11">
        <f t="shared" si="100"/>
        <v>100</v>
      </c>
      <c r="O426" s="11">
        <f t="shared" si="101"/>
        <v>100</v>
      </c>
      <c r="P426" s="11">
        <f t="shared" si="102"/>
        <v>100</v>
      </c>
      <c r="R426" s="33">
        <f t="shared" si="103"/>
        <v>-3501.3</v>
      </c>
      <c r="S426" s="63">
        <f t="shared" si="104"/>
        <v>0</v>
      </c>
    </row>
    <row r="427" spans="3:19" s="17" customFormat="1">
      <c r="C427" s="361"/>
      <c r="D427" s="352"/>
      <c r="E427" s="353"/>
      <c r="F427" s="353"/>
      <c r="G427" s="353"/>
      <c r="H427" s="46" t="s">
        <v>67</v>
      </c>
      <c r="I427" s="15">
        <v>3501.3</v>
      </c>
      <c r="J427" s="15">
        <v>3501.3</v>
      </c>
      <c r="K427" s="15">
        <v>3501.3</v>
      </c>
      <c r="L427" s="15">
        <v>3501.3</v>
      </c>
      <c r="M427" s="15">
        <v>3501.3</v>
      </c>
      <c r="N427" s="11">
        <f t="shared" si="100"/>
        <v>100</v>
      </c>
      <c r="O427" s="11">
        <f t="shared" si="101"/>
        <v>100</v>
      </c>
      <c r="P427" s="11">
        <f t="shared" si="102"/>
        <v>100</v>
      </c>
      <c r="R427" s="33">
        <f t="shared" si="103"/>
        <v>-3501.3</v>
      </c>
      <c r="S427" s="63">
        <f t="shared" si="104"/>
        <v>0</v>
      </c>
    </row>
    <row r="428" spans="3:19" s="17" customFormat="1" ht="30">
      <c r="C428" s="361"/>
      <c r="D428" s="352"/>
      <c r="E428" s="353"/>
      <c r="F428" s="353"/>
      <c r="G428" s="353"/>
      <c r="H428" s="46" t="s">
        <v>22</v>
      </c>
      <c r="I428" s="15"/>
      <c r="J428" s="15">
        <v>0</v>
      </c>
      <c r="K428" s="15">
        <v>0</v>
      </c>
      <c r="L428" s="12">
        <v>0</v>
      </c>
      <c r="M428" s="15">
        <v>0</v>
      </c>
      <c r="N428" s="11"/>
      <c r="O428" s="11"/>
      <c r="P428" s="11"/>
      <c r="R428" s="33">
        <f t="shared" si="103"/>
        <v>0</v>
      </c>
      <c r="S428" s="63">
        <f t="shared" si="104"/>
        <v>0</v>
      </c>
    </row>
    <row r="429" spans="3:19" s="17" customFormat="1">
      <c r="C429" s="361"/>
      <c r="D429" s="352"/>
      <c r="E429" s="353"/>
      <c r="F429" s="353"/>
      <c r="G429" s="353"/>
      <c r="H429" s="46" t="s">
        <v>23</v>
      </c>
      <c r="I429" s="15">
        <v>0</v>
      </c>
      <c r="J429" s="15">
        <v>0</v>
      </c>
      <c r="K429" s="15">
        <v>0</v>
      </c>
      <c r="L429" s="12">
        <v>0</v>
      </c>
      <c r="M429" s="15">
        <v>0</v>
      </c>
      <c r="N429" s="11"/>
      <c r="O429" s="11"/>
      <c r="P429" s="11"/>
      <c r="R429" s="33">
        <f t="shared" si="103"/>
        <v>0</v>
      </c>
      <c r="S429" s="63">
        <f t="shared" si="104"/>
        <v>0</v>
      </c>
    </row>
    <row r="430" spans="3:19" s="17" customFormat="1" ht="30">
      <c r="C430" s="361"/>
      <c r="D430" s="352"/>
      <c r="E430" s="353"/>
      <c r="F430" s="353"/>
      <c r="G430" s="353"/>
      <c r="H430" s="46" t="s">
        <v>37</v>
      </c>
      <c r="I430" s="15">
        <v>0</v>
      </c>
      <c r="J430" s="15">
        <v>0</v>
      </c>
      <c r="K430" s="15">
        <v>0</v>
      </c>
      <c r="L430" s="12">
        <v>0</v>
      </c>
      <c r="M430" s="15">
        <v>0</v>
      </c>
      <c r="N430" s="11"/>
      <c r="O430" s="11"/>
      <c r="P430" s="11"/>
      <c r="R430" s="33">
        <f t="shared" si="103"/>
        <v>0</v>
      </c>
      <c r="S430" s="63">
        <f t="shared" si="104"/>
        <v>0</v>
      </c>
    </row>
    <row r="431" spans="3:19" s="17" customFormat="1" hidden="1">
      <c r="C431" s="361" t="s">
        <v>214</v>
      </c>
      <c r="D431" s="362" t="s">
        <v>215</v>
      </c>
      <c r="E431" s="353" t="s">
        <v>163</v>
      </c>
      <c r="F431" s="353">
        <v>2023</v>
      </c>
      <c r="G431" s="353">
        <v>2023</v>
      </c>
      <c r="H431" s="46" t="s">
        <v>20</v>
      </c>
      <c r="I431" s="15">
        <v>0</v>
      </c>
      <c r="J431" s="15">
        <v>0</v>
      </c>
      <c r="K431" s="15">
        <v>0</v>
      </c>
      <c r="L431" s="12">
        <v>0</v>
      </c>
      <c r="M431" s="15">
        <v>0</v>
      </c>
      <c r="N431" s="11" t="e">
        <f t="shared" si="100"/>
        <v>#DIV/0!</v>
      </c>
      <c r="O431" s="11" t="e">
        <f t="shared" si="101"/>
        <v>#DIV/0!</v>
      </c>
      <c r="P431" s="11" t="e">
        <f t="shared" si="102"/>
        <v>#DIV/0!</v>
      </c>
      <c r="R431" s="33">
        <f t="shared" si="103"/>
        <v>0</v>
      </c>
      <c r="S431" s="63">
        <f t="shared" si="104"/>
        <v>0</v>
      </c>
    </row>
    <row r="432" spans="3:19" s="17" customFormat="1" hidden="1">
      <c r="C432" s="361"/>
      <c r="D432" s="362"/>
      <c r="E432" s="353"/>
      <c r="F432" s="353"/>
      <c r="G432" s="353"/>
      <c r="H432" s="46" t="s">
        <v>21</v>
      </c>
      <c r="I432" s="15">
        <v>0</v>
      </c>
      <c r="J432" s="15">
        <v>0</v>
      </c>
      <c r="K432" s="15">
        <v>0</v>
      </c>
      <c r="L432" s="12">
        <v>0</v>
      </c>
      <c r="M432" s="15">
        <v>0</v>
      </c>
      <c r="N432" s="11" t="e">
        <f t="shared" si="100"/>
        <v>#DIV/0!</v>
      </c>
      <c r="O432" s="11" t="e">
        <f t="shared" si="101"/>
        <v>#DIV/0!</v>
      </c>
      <c r="P432" s="11" t="e">
        <f t="shared" si="102"/>
        <v>#DIV/0!</v>
      </c>
      <c r="R432" s="33">
        <f t="shared" si="103"/>
        <v>0</v>
      </c>
      <c r="S432" s="63">
        <f t="shared" si="104"/>
        <v>0</v>
      </c>
    </row>
    <row r="433" spans="3:19" s="17" customFormat="1" ht="30" hidden="1">
      <c r="C433" s="361"/>
      <c r="D433" s="362"/>
      <c r="E433" s="353"/>
      <c r="F433" s="353"/>
      <c r="G433" s="353"/>
      <c r="H433" s="46" t="s">
        <v>22</v>
      </c>
      <c r="I433" s="15">
        <v>0</v>
      </c>
      <c r="J433" s="15">
        <v>0</v>
      </c>
      <c r="K433" s="15">
        <v>0</v>
      </c>
      <c r="L433" s="12">
        <v>0</v>
      </c>
      <c r="M433" s="15">
        <v>0</v>
      </c>
      <c r="N433" s="11" t="e">
        <f t="shared" si="100"/>
        <v>#DIV/0!</v>
      </c>
      <c r="O433" s="11" t="e">
        <f t="shared" si="101"/>
        <v>#DIV/0!</v>
      </c>
      <c r="P433" s="11" t="e">
        <f t="shared" si="102"/>
        <v>#DIV/0!</v>
      </c>
      <c r="R433" s="33">
        <f t="shared" si="103"/>
        <v>0</v>
      </c>
      <c r="S433" s="63">
        <f t="shared" si="104"/>
        <v>0</v>
      </c>
    </row>
    <row r="434" spans="3:19" s="17" customFormat="1" hidden="1">
      <c r="C434" s="361"/>
      <c r="D434" s="362"/>
      <c r="E434" s="353"/>
      <c r="F434" s="353"/>
      <c r="G434" s="353"/>
      <c r="H434" s="46" t="s">
        <v>23</v>
      </c>
      <c r="I434" s="15">
        <v>0</v>
      </c>
      <c r="J434" s="15">
        <v>0</v>
      </c>
      <c r="K434" s="15">
        <v>0</v>
      </c>
      <c r="L434" s="12">
        <v>0</v>
      </c>
      <c r="M434" s="15">
        <v>0</v>
      </c>
      <c r="N434" s="11" t="e">
        <f t="shared" si="100"/>
        <v>#DIV/0!</v>
      </c>
      <c r="O434" s="11" t="e">
        <f t="shared" si="101"/>
        <v>#DIV/0!</v>
      </c>
      <c r="P434" s="11" t="e">
        <f t="shared" si="102"/>
        <v>#DIV/0!</v>
      </c>
      <c r="R434" s="33">
        <f t="shared" si="103"/>
        <v>0</v>
      </c>
      <c r="S434" s="63">
        <f t="shared" si="104"/>
        <v>0</v>
      </c>
    </row>
    <row r="435" spans="3:19" s="17" customFormat="1" ht="30" hidden="1">
      <c r="C435" s="361"/>
      <c r="D435" s="362"/>
      <c r="E435" s="353"/>
      <c r="F435" s="353"/>
      <c r="G435" s="353"/>
      <c r="H435" s="46" t="s">
        <v>37</v>
      </c>
      <c r="I435" s="15">
        <v>0</v>
      </c>
      <c r="J435" s="15">
        <v>0</v>
      </c>
      <c r="K435" s="15">
        <v>0</v>
      </c>
      <c r="L435" s="12">
        <v>0</v>
      </c>
      <c r="M435" s="15">
        <v>0</v>
      </c>
      <c r="N435" s="11" t="e">
        <f t="shared" si="100"/>
        <v>#DIV/0!</v>
      </c>
      <c r="O435" s="11" t="e">
        <f t="shared" si="101"/>
        <v>#DIV/0!</v>
      </c>
      <c r="P435" s="11" t="e">
        <f t="shared" si="102"/>
        <v>#DIV/0!</v>
      </c>
      <c r="R435" s="33">
        <f t="shared" si="103"/>
        <v>0</v>
      </c>
      <c r="S435" s="63">
        <f t="shared" si="104"/>
        <v>0</v>
      </c>
    </row>
    <row r="436" spans="3:19" s="17" customFormat="1" hidden="1">
      <c r="C436" s="361" t="s">
        <v>216</v>
      </c>
      <c r="D436" s="362" t="s">
        <v>217</v>
      </c>
      <c r="E436" s="353" t="s">
        <v>207</v>
      </c>
      <c r="F436" s="353">
        <v>2023</v>
      </c>
      <c r="G436" s="353">
        <v>2023</v>
      </c>
      <c r="H436" s="46" t="s">
        <v>20</v>
      </c>
      <c r="I436" s="15">
        <v>0</v>
      </c>
      <c r="J436" s="15">
        <v>0</v>
      </c>
      <c r="K436" s="15">
        <v>0</v>
      </c>
      <c r="L436" s="12">
        <v>0</v>
      </c>
      <c r="M436" s="15">
        <v>0</v>
      </c>
      <c r="N436" s="11" t="e">
        <f t="shared" si="100"/>
        <v>#DIV/0!</v>
      </c>
      <c r="O436" s="11" t="e">
        <f t="shared" si="101"/>
        <v>#DIV/0!</v>
      </c>
      <c r="P436" s="11" t="e">
        <f t="shared" si="102"/>
        <v>#DIV/0!</v>
      </c>
      <c r="R436" s="33">
        <f t="shared" si="103"/>
        <v>0</v>
      </c>
      <c r="S436" s="63">
        <f t="shared" si="104"/>
        <v>0</v>
      </c>
    </row>
    <row r="437" spans="3:19" s="17" customFormat="1" hidden="1">
      <c r="C437" s="361"/>
      <c r="D437" s="362"/>
      <c r="E437" s="353"/>
      <c r="F437" s="353"/>
      <c r="G437" s="353"/>
      <c r="H437" s="46" t="s">
        <v>21</v>
      </c>
      <c r="I437" s="15">
        <v>0</v>
      </c>
      <c r="J437" s="15">
        <v>0</v>
      </c>
      <c r="K437" s="15">
        <v>0</v>
      </c>
      <c r="L437" s="12">
        <v>0</v>
      </c>
      <c r="M437" s="15">
        <v>0</v>
      </c>
      <c r="N437" s="11" t="e">
        <f t="shared" si="100"/>
        <v>#DIV/0!</v>
      </c>
      <c r="O437" s="11" t="e">
        <f t="shared" si="101"/>
        <v>#DIV/0!</v>
      </c>
      <c r="P437" s="11" t="e">
        <f t="shared" si="102"/>
        <v>#DIV/0!</v>
      </c>
      <c r="R437" s="33">
        <f t="shared" si="103"/>
        <v>0</v>
      </c>
      <c r="S437" s="63">
        <f t="shared" si="104"/>
        <v>0</v>
      </c>
    </row>
    <row r="438" spans="3:19" s="17" customFormat="1" ht="30" hidden="1">
      <c r="C438" s="361"/>
      <c r="D438" s="362"/>
      <c r="E438" s="353"/>
      <c r="F438" s="353"/>
      <c r="G438" s="353"/>
      <c r="H438" s="46" t="s">
        <v>22</v>
      </c>
      <c r="I438" s="15">
        <v>0</v>
      </c>
      <c r="J438" s="15">
        <v>0</v>
      </c>
      <c r="K438" s="15">
        <v>0</v>
      </c>
      <c r="L438" s="12">
        <v>0</v>
      </c>
      <c r="M438" s="15">
        <v>0</v>
      </c>
      <c r="N438" s="11" t="e">
        <f t="shared" si="100"/>
        <v>#DIV/0!</v>
      </c>
      <c r="O438" s="11" t="e">
        <f t="shared" si="101"/>
        <v>#DIV/0!</v>
      </c>
      <c r="P438" s="11" t="e">
        <f t="shared" si="102"/>
        <v>#DIV/0!</v>
      </c>
      <c r="R438" s="33">
        <f t="shared" si="103"/>
        <v>0</v>
      </c>
      <c r="S438" s="63">
        <f t="shared" si="104"/>
        <v>0</v>
      </c>
    </row>
    <row r="439" spans="3:19" s="17" customFormat="1" hidden="1">
      <c r="C439" s="361"/>
      <c r="D439" s="362"/>
      <c r="E439" s="353"/>
      <c r="F439" s="353"/>
      <c r="G439" s="353"/>
      <c r="H439" s="46" t="s">
        <v>23</v>
      </c>
      <c r="I439" s="15">
        <v>0</v>
      </c>
      <c r="J439" s="15">
        <v>0</v>
      </c>
      <c r="K439" s="15">
        <v>0</v>
      </c>
      <c r="L439" s="12">
        <v>0</v>
      </c>
      <c r="M439" s="15">
        <v>0</v>
      </c>
      <c r="N439" s="11" t="e">
        <f t="shared" si="100"/>
        <v>#DIV/0!</v>
      </c>
      <c r="O439" s="11" t="e">
        <f t="shared" si="101"/>
        <v>#DIV/0!</v>
      </c>
      <c r="P439" s="11" t="e">
        <f t="shared" si="102"/>
        <v>#DIV/0!</v>
      </c>
      <c r="R439" s="33">
        <f t="shared" si="103"/>
        <v>0</v>
      </c>
      <c r="S439" s="63">
        <f t="shared" si="104"/>
        <v>0</v>
      </c>
    </row>
    <row r="440" spans="3:19" s="17" customFormat="1" ht="30" hidden="1">
      <c r="C440" s="361"/>
      <c r="D440" s="362"/>
      <c r="E440" s="353"/>
      <c r="F440" s="353"/>
      <c r="G440" s="353"/>
      <c r="H440" s="46" t="s">
        <v>37</v>
      </c>
      <c r="I440" s="15">
        <v>0</v>
      </c>
      <c r="J440" s="15">
        <v>0</v>
      </c>
      <c r="K440" s="15">
        <v>0</v>
      </c>
      <c r="L440" s="12">
        <v>0</v>
      </c>
      <c r="M440" s="15">
        <v>0</v>
      </c>
      <c r="N440" s="11" t="e">
        <f t="shared" si="100"/>
        <v>#DIV/0!</v>
      </c>
      <c r="O440" s="11" t="e">
        <f t="shared" si="101"/>
        <v>#DIV/0!</v>
      </c>
      <c r="P440" s="11" t="e">
        <f t="shared" si="102"/>
        <v>#DIV/0!</v>
      </c>
      <c r="R440" s="33">
        <f t="shared" si="103"/>
        <v>0</v>
      </c>
      <c r="S440" s="63">
        <f t="shared" si="104"/>
        <v>0</v>
      </c>
    </row>
    <row r="441" spans="3:19" s="17" customFormat="1" hidden="1">
      <c r="C441" s="361" t="s">
        <v>218</v>
      </c>
      <c r="D441" s="362" t="s">
        <v>219</v>
      </c>
      <c r="E441" s="353" t="s">
        <v>210</v>
      </c>
      <c r="F441" s="353">
        <v>2023</v>
      </c>
      <c r="G441" s="353">
        <v>2023</v>
      </c>
      <c r="H441" s="46" t="s">
        <v>20</v>
      </c>
      <c r="I441" s="15">
        <v>0</v>
      </c>
      <c r="J441" s="15">
        <v>0</v>
      </c>
      <c r="K441" s="15">
        <v>0</v>
      </c>
      <c r="L441" s="12">
        <v>0</v>
      </c>
      <c r="M441" s="15">
        <v>0</v>
      </c>
      <c r="N441" s="11" t="e">
        <f t="shared" si="100"/>
        <v>#DIV/0!</v>
      </c>
      <c r="O441" s="11" t="e">
        <f t="shared" si="101"/>
        <v>#DIV/0!</v>
      </c>
      <c r="P441" s="11" t="e">
        <f t="shared" si="102"/>
        <v>#DIV/0!</v>
      </c>
      <c r="R441" s="33">
        <f t="shared" si="103"/>
        <v>0</v>
      </c>
      <c r="S441" s="63">
        <f t="shared" si="104"/>
        <v>0</v>
      </c>
    </row>
    <row r="442" spans="3:19" s="17" customFormat="1" hidden="1">
      <c r="C442" s="361"/>
      <c r="D442" s="362"/>
      <c r="E442" s="353"/>
      <c r="F442" s="353"/>
      <c r="G442" s="353"/>
      <c r="H442" s="46" t="s">
        <v>67</v>
      </c>
      <c r="I442" s="15">
        <v>0</v>
      </c>
      <c r="J442" s="15">
        <v>0</v>
      </c>
      <c r="K442" s="15">
        <v>0</v>
      </c>
      <c r="L442" s="12">
        <v>0</v>
      </c>
      <c r="M442" s="15">
        <v>0</v>
      </c>
      <c r="N442" s="11" t="e">
        <f t="shared" si="100"/>
        <v>#DIV/0!</v>
      </c>
      <c r="O442" s="11" t="e">
        <f t="shared" si="101"/>
        <v>#DIV/0!</v>
      </c>
      <c r="P442" s="11" t="e">
        <f t="shared" si="102"/>
        <v>#DIV/0!</v>
      </c>
      <c r="R442" s="33">
        <f t="shared" si="103"/>
        <v>0</v>
      </c>
      <c r="S442" s="63">
        <f t="shared" si="104"/>
        <v>0</v>
      </c>
    </row>
    <row r="443" spans="3:19" s="17" customFormat="1" ht="30" hidden="1">
      <c r="C443" s="361"/>
      <c r="D443" s="362"/>
      <c r="E443" s="353"/>
      <c r="F443" s="353"/>
      <c r="G443" s="353"/>
      <c r="H443" s="46" t="s">
        <v>22</v>
      </c>
      <c r="I443" s="15">
        <v>0</v>
      </c>
      <c r="J443" s="15">
        <v>0</v>
      </c>
      <c r="K443" s="15">
        <v>0</v>
      </c>
      <c r="L443" s="12">
        <v>0</v>
      </c>
      <c r="M443" s="15">
        <v>0</v>
      </c>
      <c r="N443" s="11" t="e">
        <f t="shared" si="100"/>
        <v>#DIV/0!</v>
      </c>
      <c r="O443" s="11" t="e">
        <f t="shared" si="101"/>
        <v>#DIV/0!</v>
      </c>
      <c r="P443" s="11" t="e">
        <f t="shared" si="102"/>
        <v>#DIV/0!</v>
      </c>
      <c r="R443" s="33">
        <f t="shared" si="103"/>
        <v>0</v>
      </c>
      <c r="S443" s="63">
        <f t="shared" si="104"/>
        <v>0</v>
      </c>
    </row>
    <row r="444" spans="3:19" s="17" customFormat="1" hidden="1">
      <c r="C444" s="361"/>
      <c r="D444" s="362"/>
      <c r="E444" s="353"/>
      <c r="F444" s="353"/>
      <c r="G444" s="353"/>
      <c r="H444" s="46" t="s">
        <v>23</v>
      </c>
      <c r="I444" s="15">
        <v>0</v>
      </c>
      <c r="J444" s="15">
        <v>0</v>
      </c>
      <c r="K444" s="15">
        <v>0</v>
      </c>
      <c r="L444" s="12">
        <v>0</v>
      </c>
      <c r="M444" s="15">
        <v>0</v>
      </c>
      <c r="N444" s="11" t="e">
        <f t="shared" si="100"/>
        <v>#DIV/0!</v>
      </c>
      <c r="O444" s="11" t="e">
        <f t="shared" si="101"/>
        <v>#DIV/0!</v>
      </c>
      <c r="P444" s="11" t="e">
        <f t="shared" si="102"/>
        <v>#DIV/0!</v>
      </c>
      <c r="R444" s="33">
        <f t="shared" si="103"/>
        <v>0</v>
      </c>
      <c r="S444" s="63">
        <f t="shared" si="104"/>
        <v>0</v>
      </c>
    </row>
    <row r="445" spans="3:19" s="17" customFormat="1" ht="30" hidden="1">
      <c r="C445" s="361"/>
      <c r="D445" s="362"/>
      <c r="E445" s="353"/>
      <c r="F445" s="353"/>
      <c r="G445" s="353"/>
      <c r="H445" s="46" t="s">
        <v>37</v>
      </c>
      <c r="I445" s="15">
        <v>0</v>
      </c>
      <c r="J445" s="15">
        <v>0</v>
      </c>
      <c r="K445" s="15">
        <v>0</v>
      </c>
      <c r="L445" s="12">
        <v>0</v>
      </c>
      <c r="M445" s="15">
        <v>0</v>
      </c>
      <c r="N445" s="11" t="e">
        <f t="shared" si="100"/>
        <v>#DIV/0!</v>
      </c>
      <c r="O445" s="11" t="e">
        <f t="shared" si="101"/>
        <v>#DIV/0!</v>
      </c>
      <c r="P445" s="11" t="e">
        <f t="shared" si="102"/>
        <v>#DIV/0!</v>
      </c>
      <c r="R445" s="33">
        <f t="shared" si="103"/>
        <v>0</v>
      </c>
      <c r="S445" s="63">
        <f t="shared" si="104"/>
        <v>0</v>
      </c>
    </row>
    <row r="446" spans="3:19" s="17" customFormat="1" hidden="1">
      <c r="C446" s="361" t="s">
        <v>220</v>
      </c>
      <c r="D446" s="362" t="s">
        <v>221</v>
      </c>
      <c r="E446" s="353" t="s">
        <v>163</v>
      </c>
      <c r="F446" s="353">
        <v>2024</v>
      </c>
      <c r="G446" s="353">
        <v>2024</v>
      </c>
      <c r="H446" s="46" t="s">
        <v>20</v>
      </c>
      <c r="I446" s="15">
        <v>0</v>
      </c>
      <c r="J446" s="15">
        <v>0</v>
      </c>
      <c r="K446" s="15">
        <v>0</v>
      </c>
      <c r="L446" s="12">
        <v>0</v>
      </c>
      <c r="M446" s="15">
        <v>0</v>
      </c>
      <c r="N446" s="11" t="e">
        <f t="shared" si="100"/>
        <v>#DIV/0!</v>
      </c>
      <c r="O446" s="11" t="e">
        <f t="shared" si="101"/>
        <v>#DIV/0!</v>
      </c>
      <c r="P446" s="11" t="e">
        <f t="shared" si="102"/>
        <v>#DIV/0!</v>
      </c>
      <c r="R446" s="33">
        <f t="shared" si="103"/>
        <v>0</v>
      </c>
      <c r="S446" s="63">
        <f t="shared" si="104"/>
        <v>0</v>
      </c>
    </row>
    <row r="447" spans="3:19" s="17" customFormat="1" hidden="1">
      <c r="C447" s="361"/>
      <c r="D447" s="362"/>
      <c r="E447" s="353"/>
      <c r="F447" s="353"/>
      <c r="G447" s="353"/>
      <c r="H447" s="46" t="s">
        <v>67</v>
      </c>
      <c r="I447" s="15">
        <v>0</v>
      </c>
      <c r="J447" s="15">
        <v>0</v>
      </c>
      <c r="K447" s="15">
        <v>0</v>
      </c>
      <c r="L447" s="12">
        <v>0</v>
      </c>
      <c r="M447" s="15">
        <v>0</v>
      </c>
      <c r="N447" s="11" t="e">
        <f t="shared" si="100"/>
        <v>#DIV/0!</v>
      </c>
      <c r="O447" s="11" t="e">
        <f t="shared" si="101"/>
        <v>#DIV/0!</v>
      </c>
      <c r="P447" s="11" t="e">
        <f t="shared" si="102"/>
        <v>#DIV/0!</v>
      </c>
      <c r="R447" s="33">
        <f t="shared" si="103"/>
        <v>0</v>
      </c>
      <c r="S447" s="63">
        <f t="shared" si="104"/>
        <v>0</v>
      </c>
    </row>
    <row r="448" spans="3:19" s="17" customFormat="1" ht="30" hidden="1">
      <c r="C448" s="361"/>
      <c r="D448" s="362"/>
      <c r="E448" s="353"/>
      <c r="F448" s="353"/>
      <c r="G448" s="353"/>
      <c r="H448" s="46" t="s">
        <v>22</v>
      </c>
      <c r="I448" s="15">
        <v>0</v>
      </c>
      <c r="J448" s="15">
        <v>0</v>
      </c>
      <c r="K448" s="15">
        <v>0</v>
      </c>
      <c r="L448" s="12">
        <v>0</v>
      </c>
      <c r="M448" s="15">
        <v>0</v>
      </c>
      <c r="N448" s="11" t="e">
        <f t="shared" si="100"/>
        <v>#DIV/0!</v>
      </c>
      <c r="O448" s="11" t="e">
        <f t="shared" si="101"/>
        <v>#DIV/0!</v>
      </c>
      <c r="P448" s="11" t="e">
        <f t="shared" si="102"/>
        <v>#DIV/0!</v>
      </c>
      <c r="R448" s="33">
        <f t="shared" si="103"/>
        <v>0</v>
      </c>
      <c r="S448" s="63">
        <f t="shared" si="104"/>
        <v>0</v>
      </c>
    </row>
    <row r="449" spans="3:19" s="17" customFormat="1" hidden="1">
      <c r="C449" s="361"/>
      <c r="D449" s="362"/>
      <c r="E449" s="353"/>
      <c r="F449" s="353"/>
      <c r="G449" s="353"/>
      <c r="H449" s="46" t="s">
        <v>23</v>
      </c>
      <c r="I449" s="15">
        <v>0</v>
      </c>
      <c r="J449" s="15">
        <v>0</v>
      </c>
      <c r="K449" s="15">
        <v>0</v>
      </c>
      <c r="L449" s="12">
        <v>0</v>
      </c>
      <c r="M449" s="15">
        <v>0</v>
      </c>
      <c r="N449" s="11" t="e">
        <f t="shared" si="100"/>
        <v>#DIV/0!</v>
      </c>
      <c r="O449" s="11" t="e">
        <f t="shared" si="101"/>
        <v>#DIV/0!</v>
      </c>
      <c r="P449" s="11" t="e">
        <f t="shared" si="102"/>
        <v>#DIV/0!</v>
      </c>
      <c r="R449" s="33">
        <f t="shared" si="103"/>
        <v>0</v>
      </c>
      <c r="S449" s="63">
        <f t="shared" si="104"/>
        <v>0</v>
      </c>
    </row>
    <row r="450" spans="3:19" s="17" customFormat="1" ht="30" hidden="1">
      <c r="C450" s="361"/>
      <c r="D450" s="362"/>
      <c r="E450" s="353"/>
      <c r="F450" s="353"/>
      <c r="G450" s="353"/>
      <c r="H450" s="46" t="s">
        <v>37</v>
      </c>
      <c r="I450" s="15">
        <v>0</v>
      </c>
      <c r="J450" s="15">
        <v>0</v>
      </c>
      <c r="K450" s="15">
        <v>0</v>
      </c>
      <c r="L450" s="12">
        <v>0</v>
      </c>
      <c r="M450" s="15">
        <v>0</v>
      </c>
      <c r="N450" s="11" t="e">
        <f t="shared" si="100"/>
        <v>#DIV/0!</v>
      </c>
      <c r="O450" s="11" t="e">
        <f t="shared" si="101"/>
        <v>#DIV/0!</v>
      </c>
      <c r="P450" s="11" t="e">
        <f t="shared" si="102"/>
        <v>#DIV/0!</v>
      </c>
      <c r="R450" s="33">
        <f t="shared" si="103"/>
        <v>0</v>
      </c>
      <c r="S450" s="63">
        <f t="shared" si="104"/>
        <v>0</v>
      </c>
    </row>
    <row r="451" spans="3:19" s="17" customFormat="1" hidden="1">
      <c r="C451" s="361" t="s">
        <v>222</v>
      </c>
      <c r="D451" s="362" t="s">
        <v>223</v>
      </c>
      <c r="E451" s="353" t="s">
        <v>163</v>
      </c>
      <c r="F451" s="353">
        <v>2024</v>
      </c>
      <c r="G451" s="353">
        <v>2024</v>
      </c>
      <c r="H451" s="46" t="s">
        <v>20</v>
      </c>
      <c r="I451" s="15">
        <v>0</v>
      </c>
      <c r="J451" s="15">
        <v>0</v>
      </c>
      <c r="K451" s="15">
        <v>0</v>
      </c>
      <c r="L451" s="12">
        <v>0</v>
      </c>
      <c r="M451" s="15">
        <v>0</v>
      </c>
      <c r="N451" s="11" t="e">
        <f t="shared" si="100"/>
        <v>#DIV/0!</v>
      </c>
      <c r="O451" s="11" t="e">
        <f t="shared" si="101"/>
        <v>#DIV/0!</v>
      </c>
      <c r="P451" s="11" t="e">
        <f t="shared" si="102"/>
        <v>#DIV/0!</v>
      </c>
      <c r="R451" s="33">
        <f t="shared" si="103"/>
        <v>0</v>
      </c>
      <c r="S451" s="63">
        <f t="shared" si="104"/>
        <v>0</v>
      </c>
    </row>
    <row r="452" spans="3:19" s="17" customFormat="1" hidden="1">
      <c r="C452" s="361"/>
      <c r="D452" s="362"/>
      <c r="E452" s="353"/>
      <c r="F452" s="353"/>
      <c r="G452" s="353"/>
      <c r="H452" s="46" t="s">
        <v>67</v>
      </c>
      <c r="I452" s="15">
        <v>0</v>
      </c>
      <c r="J452" s="15">
        <v>0</v>
      </c>
      <c r="K452" s="15">
        <v>0</v>
      </c>
      <c r="L452" s="12">
        <v>0</v>
      </c>
      <c r="M452" s="15">
        <v>0</v>
      </c>
      <c r="N452" s="11" t="e">
        <f t="shared" si="100"/>
        <v>#DIV/0!</v>
      </c>
      <c r="O452" s="11" t="e">
        <f t="shared" si="101"/>
        <v>#DIV/0!</v>
      </c>
      <c r="P452" s="11" t="e">
        <f t="shared" si="102"/>
        <v>#DIV/0!</v>
      </c>
      <c r="R452" s="33">
        <f t="shared" si="103"/>
        <v>0</v>
      </c>
      <c r="S452" s="63">
        <f t="shared" si="104"/>
        <v>0</v>
      </c>
    </row>
    <row r="453" spans="3:19" s="17" customFormat="1" ht="30" hidden="1">
      <c r="C453" s="361"/>
      <c r="D453" s="362"/>
      <c r="E453" s="353"/>
      <c r="F453" s="353"/>
      <c r="G453" s="353"/>
      <c r="H453" s="46" t="s">
        <v>22</v>
      </c>
      <c r="I453" s="15">
        <v>0</v>
      </c>
      <c r="J453" s="15">
        <v>0</v>
      </c>
      <c r="K453" s="15">
        <v>0</v>
      </c>
      <c r="L453" s="12">
        <v>0</v>
      </c>
      <c r="M453" s="15">
        <v>0</v>
      </c>
      <c r="N453" s="11" t="e">
        <f t="shared" si="100"/>
        <v>#DIV/0!</v>
      </c>
      <c r="O453" s="11" t="e">
        <f t="shared" si="101"/>
        <v>#DIV/0!</v>
      </c>
      <c r="P453" s="11" t="e">
        <f t="shared" si="102"/>
        <v>#DIV/0!</v>
      </c>
      <c r="R453" s="33">
        <f t="shared" si="103"/>
        <v>0</v>
      </c>
      <c r="S453" s="63">
        <f t="shared" si="104"/>
        <v>0</v>
      </c>
    </row>
    <row r="454" spans="3:19" s="17" customFormat="1" hidden="1">
      <c r="C454" s="361"/>
      <c r="D454" s="362"/>
      <c r="E454" s="353"/>
      <c r="F454" s="353"/>
      <c r="G454" s="353"/>
      <c r="H454" s="46" t="s">
        <v>23</v>
      </c>
      <c r="I454" s="15">
        <v>0</v>
      </c>
      <c r="J454" s="15">
        <v>0</v>
      </c>
      <c r="K454" s="15">
        <v>0</v>
      </c>
      <c r="L454" s="12">
        <v>0</v>
      </c>
      <c r="M454" s="15">
        <v>0</v>
      </c>
      <c r="N454" s="11" t="e">
        <f t="shared" si="100"/>
        <v>#DIV/0!</v>
      </c>
      <c r="O454" s="11" t="e">
        <f t="shared" si="101"/>
        <v>#DIV/0!</v>
      </c>
      <c r="P454" s="11" t="e">
        <f t="shared" si="102"/>
        <v>#DIV/0!</v>
      </c>
      <c r="R454" s="33">
        <f t="shared" si="103"/>
        <v>0</v>
      </c>
      <c r="S454" s="63">
        <f t="shared" si="104"/>
        <v>0</v>
      </c>
    </row>
    <row r="455" spans="3:19" s="17" customFormat="1" ht="30" hidden="1">
      <c r="C455" s="361"/>
      <c r="D455" s="362"/>
      <c r="E455" s="353"/>
      <c r="F455" s="353"/>
      <c r="G455" s="47"/>
      <c r="H455" s="46" t="s">
        <v>37</v>
      </c>
      <c r="I455" s="15">
        <v>0</v>
      </c>
      <c r="J455" s="15">
        <v>0</v>
      </c>
      <c r="K455" s="15">
        <v>0</v>
      </c>
      <c r="L455" s="12">
        <v>0</v>
      </c>
      <c r="M455" s="15">
        <v>0</v>
      </c>
      <c r="N455" s="11" t="e">
        <f t="shared" si="100"/>
        <v>#DIV/0!</v>
      </c>
      <c r="O455" s="11" t="e">
        <f t="shared" si="101"/>
        <v>#DIV/0!</v>
      </c>
      <c r="P455" s="11" t="e">
        <f t="shared" si="102"/>
        <v>#DIV/0!</v>
      </c>
      <c r="R455" s="33">
        <f t="shared" si="103"/>
        <v>0</v>
      </c>
      <c r="S455" s="63">
        <f t="shared" si="104"/>
        <v>0</v>
      </c>
    </row>
    <row r="456" spans="3:19" s="17" customFormat="1" hidden="1">
      <c r="C456" s="361" t="s">
        <v>224</v>
      </c>
      <c r="D456" s="352" t="s">
        <v>225</v>
      </c>
      <c r="E456" s="353" t="s">
        <v>226</v>
      </c>
      <c r="F456" s="353">
        <v>2024</v>
      </c>
      <c r="G456" s="353">
        <v>2024</v>
      </c>
      <c r="H456" s="46" t="s">
        <v>20</v>
      </c>
      <c r="I456" s="15">
        <v>0</v>
      </c>
      <c r="J456" s="15">
        <v>0</v>
      </c>
      <c r="K456" s="15">
        <v>0</v>
      </c>
      <c r="L456" s="12">
        <v>0</v>
      </c>
      <c r="M456" s="15">
        <v>0</v>
      </c>
      <c r="N456" s="11" t="e">
        <f t="shared" si="100"/>
        <v>#DIV/0!</v>
      </c>
      <c r="O456" s="11" t="e">
        <f t="shared" si="101"/>
        <v>#DIV/0!</v>
      </c>
      <c r="P456" s="11" t="e">
        <f t="shared" si="102"/>
        <v>#DIV/0!</v>
      </c>
      <c r="R456" s="33">
        <f t="shared" si="103"/>
        <v>0</v>
      </c>
      <c r="S456" s="63">
        <f t="shared" si="104"/>
        <v>0</v>
      </c>
    </row>
    <row r="457" spans="3:19" s="17" customFormat="1" hidden="1">
      <c r="C457" s="361"/>
      <c r="D457" s="352"/>
      <c r="E457" s="353"/>
      <c r="F457" s="353"/>
      <c r="G457" s="353"/>
      <c r="H457" s="46" t="s">
        <v>67</v>
      </c>
      <c r="I457" s="15">
        <v>0</v>
      </c>
      <c r="J457" s="15">
        <v>0</v>
      </c>
      <c r="K457" s="15">
        <v>0</v>
      </c>
      <c r="L457" s="12">
        <v>0</v>
      </c>
      <c r="M457" s="15">
        <v>0</v>
      </c>
      <c r="N457" s="11" t="e">
        <f t="shared" si="100"/>
        <v>#DIV/0!</v>
      </c>
      <c r="O457" s="11" t="e">
        <f t="shared" si="101"/>
        <v>#DIV/0!</v>
      </c>
      <c r="P457" s="11" t="e">
        <f t="shared" si="102"/>
        <v>#DIV/0!</v>
      </c>
      <c r="R457" s="33">
        <f t="shared" si="103"/>
        <v>0</v>
      </c>
      <c r="S457" s="63">
        <f t="shared" si="104"/>
        <v>0</v>
      </c>
    </row>
    <row r="458" spans="3:19" s="17" customFormat="1" ht="30" hidden="1">
      <c r="C458" s="361"/>
      <c r="D458" s="352"/>
      <c r="E458" s="353"/>
      <c r="F458" s="353"/>
      <c r="G458" s="353"/>
      <c r="H458" s="46" t="s">
        <v>22</v>
      </c>
      <c r="I458" s="15">
        <v>0</v>
      </c>
      <c r="J458" s="15">
        <v>0</v>
      </c>
      <c r="K458" s="15">
        <v>0</v>
      </c>
      <c r="L458" s="12">
        <v>0</v>
      </c>
      <c r="M458" s="15">
        <v>0</v>
      </c>
      <c r="N458" s="11" t="e">
        <f t="shared" si="100"/>
        <v>#DIV/0!</v>
      </c>
      <c r="O458" s="11" t="e">
        <f t="shared" si="101"/>
        <v>#DIV/0!</v>
      </c>
      <c r="P458" s="11" t="e">
        <f t="shared" si="102"/>
        <v>#DIV/0!</v>
      </c>
      <c r="R458" s="33">
        <f t="shared" si="103"/>
        <v>0</v>
      </c>
      <c r="S458" s="63">
        <f t="shared" si="104"/>
        <v>0</v>
      </c>
    </row>
    <row r="459" spans="3:19" s="17" customFormat="1" hidden="1">
      <c r="C459" s="361"/>
      <c r="D459" s="352"/>
      <c r="E459" s="353"/>
      <c r="F459" s="353"/>
      <c r="G459" s="353"/>
      <c r="H459" s="46" t="s">
        <v>23</v>
      </c>
      <c r="I459" s="15">
        <v>0</v>
      </c>
      <c r="J459" s="15">
        <v>0</v>
      </c>
      <c r="K459" s="15">
        <v>0</v>
      </c>
      <c r="L459" s="12">
        <v>0</v>
      </c>
      <c r="M459" s="15">
        <v>0</v>
      </c>
      <c r="N459" s="11" t="e">
        <f t="shared" si="100"/>
        <v>#DIV/0!</v>
      </c>
      <c r="O459" s="11" t="e">
        <f t="shared" si="101"/>
        <v>#DIV/0!</v>
      </c>
      <c r="P459" s="11" t="e">
        <f t="shared" si="102"/>
        <v>#DIV/0!</v>
      </c>
      <c r="R459" s="33">
        <f t="shared" si="103"/>
        <v>0</v>
      </c>
      <c r="S459" s="63">
        <f t="shared" si="104"/>
        <v>0</v>
      </c>
    </row>
    <row r="460" spans="3:19" s="17" customFormat="1" ht="30" hidden="1">
      <c r="C460" s="361"/>
      <c r="D460" s="352"/>
      <c r="E460" s="353"/>
      <c r="F460" s="353"/>
      <c r="G460" s="353"/>
      <c r="H460" s="46" t="s">
        <v>37</v>
      </c>
      <c r="I460" s="15">
        <v>0</v>
      </c>
      <c r="J460" s="15">
        <v>0</v>
      </c>
      <c r="K460" s="15">
        <v>0</v>
      </c>
      <c r="L460" s="12">
        <v>0</v>
      </c>
      <c r="M460" s="15">
        <v>0</v>
      </c>
      <c r="N460" s="11" t="e">
        <f t="shared" ref="N460:N523" si="112">M460/I460*100</f>
        <v>#DIV/0!</v>
      </c>
      <c r="O460" s="11" t="e">
        <f t="shared" ref="O460:O523" si="113">M460/J460*100</f>
        <v>#DIV/0!</v>
      </c>
      <c r="P460" s="11" t="e">
        <f t="shared" ref="P460:P523" si="114">L460/K460*100</f>
        <v>#DIV/0!</v>
      </c>
      <c r="R460" s="33">
        <f t="shared" ref="R460:R523" si="115">Q460-L460</f>
        <v>0</v>
      </c>
      <c r="S460" s="63">
        <f t="shared" ref="S460:S523" si="116">L460-M460</f>
        <v>0</v>
      </c>
    </row>
    <row r="461" spans="3:19" s="17" customFormat="1" hidden="1">
      <c r="C461" s="361" t="s">
        <v>227</v>
      </c>
      <c r="D461" s="362" t="s">
        <v>228</v>
      </c>
      <c r="E461" s="353" t="s">
        <v>210</v>
      </c>
      <c r="F461" s="353">
        <v>2024</v>
      </c>
      <c r="G461" s="353">
        <v>2024</v>
      </c>
      <c r="H461" s="46" t="s">
        <v>20</v>
      </c>
      <c r="I461" s="15">
        <v>0</v>
      </c>
      <c r="J461" s="15">
        <v>0</v>
      </c>
      <c r="K461" s="15">
        <v>0</v>
      </c>
      <c r="L461" s="12">
        <v>0</v>
      </c>
      <c r="M461" s="15">
        <v>0</v>
      </c>
      <c r="N461" s="11" t="e">
        <f t="shared" si="112"/>
        <v>#DIV/0!</v>
      </c>
      <c r="O461" s="11" t="e">
        <f t="shared" si="113"/>
        <v>#DIV/0!</v>
      </c>
      <c r="P461" s="11" t="e">
        <f t="shared" si="114"/>
        <v>#DIV/0!</v>
      </c>
      <c r="R461" s="33">
        <f t="shared" si="115"/>
        <v>0</v>
      </c>
      <c r="S461" s="63">
        <f t="shared" si="116"/>
        <v>0</v>
      </c>
    </row>
    <row r="462" spans="3:19" s="17" customFormat="1" hidden="1">
      <c r="C462" s="361"/>
      <c r="D462" s="362"/>
      <c r="E462" s="353"/>
      <c r="F462" s="353"/>
      <c r="G462" s="353"/>
      <c r="H462" s="46" t="s">
        <v>67</v>
      </c>
      <c r="I462" s="15">
        <v>0</v>
      </c>
      <c r="J462" s="15">
        <v>0</v>
      </c>
      <c r="K462" s="15">
        <v>0</v>
      </c>
      <c r="L462" s="12">
        <v>0</v>
      </c>
      <c r="M462" s="15">
        <v>0</v>
      </c>
      <c r="N462" s="11" t="e">
        <f t="shared" si="112"/>
        <v>#DIV/0!</v>
      </c>
      <c r="O462" s="11" t="e">
        <f t="shared" si="113"/>
        <v>#DIV/0!</v>
      </c>
      <c r="P462" s="11" t="e">
        <f t="shared" si="114"/>
        <v>#DIV/0!</v>
      </c>
      <c r="R462" s="33">
        <f t="shared" si="115"/>
        <v>0</v>
      </c>
      <c r="S462" s="63">
        <f t="shared" si="116"/>
        <v>0</v>
      </c>
    </row>
    <row r="463" spans="3:19" s="17" customFormat="1" ht="30" hidden="1">
      <c r="C463" s="361"/>
      <c r="D463" s="362"/>
      <c r="E463" s="353"/>
      <c r="F463" s="353"/>
      <c r="G463" s="353"/>
      <c r="H463" s="46" t="s">
        <v>22</v>
      </c>
      <c r="I463" s="15">
        <v>0</v>
      </c>
      <c r="J463" s="15">
        <v>0</v>
      </c>
      <c r="K463" s="15">
        <v>0</v>
      </c>
      <c r="L463" s="12">
        <v>0</v>
      </c>
      <c r="M463" s="15">
        <v>0</v>
      </c>
      <c r="N463" s="11" t="e">
        <f t="shared" si="112"/>
        <v>#DIV/0!</v>
      </c>
      <c r="O463" s="11" t="e">
        <f t="shared" si="113"/>
        <v>#DIV/0!</v>
      </c>
      <c r="P463" s="11" t="e">
        <f t="shared" si="114"/>
        <v>#DIV/0!</v>
      </c>
      <c r="R463" s="33">
        <f t="shared" si="115"/>
        <v>0</v>
      </c>
      <c r="S463" s="63">
        <f t="shared" si="116"/>
        <v>0</v>
      </c>
    </row>
    <row r="464" spans="3:19" s="17" customFormat="1" hidden="1">
      <c r="C464" s="361"/>
      <c r="D464" s="362"/>
      <c r="E464" s="353"/>
      <c r="F464" s="353"/>
      <c r="G464" s="353"/>
      <c r="H464" s="46" t="s">
        <v>229</v>
      </c>
      <c r="I464" s="15">
        <v>0</v>
      </c>
      <c r="J464" s="15">
        <v>0</v>
      </c>
      <c r="K464" s="15">
        <v>0</v>
      </c>
      <c r="L464" s="12">
        <v>0</v>
      </c>
      <c r="M464" s="15">
        <v>0</v>
      </c>
      <c r="N464" s="11" t="e">
        <f t="shared" si="112"/>
        <v>#DIV/0!</v>
      </c>
      <c r="O464" s="11" t="e">
        <f t="shared" si="113"/>
        <v>#DIV/0!</v>
      </c>
      <c r="P464" s="11" t="e">
        <f t="shared" si="114"/>
        <v>#DIV/0!</v>
      </c>
      <c r="R464" s="33">
        <f t="shared" si="115"/>
        <v>0</v>
      </c>
      <c r="S464" s="63">
        <f t="shared" si="116"/>
        <v>0</v>
      </c>
    </row>
    <row r="465" spans="3:19" s="17" customFormat="1" ht="30" hidden="1">
      <c r="C465" s="361"/>
      <c r="D465" s="362"/>
      <c r="E465" s="353"/>
      <c r="F465" s="353"/>
      <c r="G465" s="353"/>
      <c r="H465" s="46" t="s">
        <v>37</v>
      </c>
      <c r="I465" s="15">
        <v>0</v>
      </c>
      <c r="J465" s="15">
        <v>0</v>
      </c>
      <c r="K465" s="15">
        <v>0</v>
      </c>
      <c r="L465" s="12">
        <v>0</v>
      </c>
      <c r="M465" s="15">
        <v>0</v>
      </c>
      <c r="N465" s="11" t="e">
        <f t="shared" si="112"/>
        <v>#DIV/0!</v>
      </c>
      <c r="O465" s="11" t="e">
        <f t="shared" si="113"/>
        <v>#DIV/0!</v>
      </c>
      <c r="P465" s="11" t="e">
        <f t="shared" si="114"/>
        <v>#DIV/0!</v>
      </c>
      <c r="R465" s="33">
        <f t="shared" si="115"/>
        <v>0</v>
      </c>
      <c r="S465" s="63">
        <f t="shared" si="116"/>
        <v>0</v>
      </c>
    </row>
    <row r="466" spans="3:19">
      <c r="C466" s="358" t="s">
        <v>230</v>
      </c>
      <c r="D466" s="356" t="s">
        <v>231</v>
      </c>
      <c r="E466" s="354" t="s">
        <v>40</v>
      </c>
      <c r="F466" s="354">
        <v>2022</v>
      </c>
      <c r="G466" s="354">
        <v>2024</v>
      </c>
      <c r="H466" s="45" t="s">
        <v>20</v>
      </c>
      <c r="I466" s="19">
        <f>I467</f>
        <v>900</v>
      </c>
      <c r="J466" s="19">
        <f t="shared" ref="J466:M466" si="117">J467</f>
        <v>900</v>
      </c>
      <c r="K466" s="19">
        <f t="shared" si="117"/>
        <v>900</v>
      </c>
      <c r="L466" s="12">
        <f t="shared" si="117"/>
        <v>900</v>
      </c>
      <c r="M466" s="19">
        <f t="shared" si="117"/>
        <v>900</v>
      </c>
      <c r="N466" s="11">
        <f t="shared" si="112"/>
        <v>100</v>
      </c>
      <c r="O466" s="11">
        <f t="shared" si="113"/>
        <v>100</v>
      </c>
      <c r="P466" s="11">
        <f t="shared" si="114"/>
        <v>100</v>
      </c>
      <c r="R466" s="33">
        <f t="shared" si="115"/>
        <v>-900</v>
      </c>
      <c r="S466" s="63">
        <f t="shared" si="116"/>
        <v>0</v>
      </c>
    </row>
    <row r="467" spans="3:19">
      <c r="C467" s="358"/>
      <c r="D467" s="356"/>
      <c r="E467" s="354"/>
      <c r="F467" s="354"/>
      <c r="G467" s="354"/>
      <c r="H467" s="45" t="s">
        <v>67</v>
      </c>
      <c r="I467" s="19">
        <f>I472+I477+I482+I487+I492+I497+I502+I507+I512</f>
        <v>900</v>
      </c>
      <c r="J467" s="19">
        <v>900</v>
      </c>
      <c r="K467" s="19">
        <f t="shared" ref="K467:M467" si="118">K472+K477+K482+K487+K492+K497+K502+K507+K512</f>
        <v>900</v>
      </c>
      <c r="L467" s="12">
        <f t="shared" si="118"/>
        <v>900</v>
      </c>
      <c r="M467" s="19">
        <f t="shared" si="118"/>
        <v>900</v>
      </c>
      <c r="N467" s="11">
        <f t="shared" si="112"/>
        <v>100</v>
      </c>
      <c r="O467" s="11">
        <f t="shared" si="113"/>
        <v>100</v>
      </c>
      <c r="P467" s="11">
        <f t="shared" si="114"/>
        <v>100</v>
      </c>
      <c r="R467" s="33">
        <f t="shared" si="115"/>
        <v>-900</v>
      </c>
      <c r="S467" s="63">
        <f t="shared" si="116"/>
        <v>0</v>
      </c>
    </row>
    <row r="468" spans="3:19" ht="30">
      <c r="C468" s="358"/>
      <c r="D468" s="356"/>
      <c r="E468" s="354"/>
      <c r="F468" s="354"/>
      <c r="G468" s="354"/>
      <c r="H468" s="45" t="s">
        <v>22</v>
      </c>
      <c r="I468" s="19">
        <v>0</v>
      </c>
      <c r="J468" s="19">
        <v>0</v>
      </c>
      <c r="K468" s="19">
        <v>0</v>
      </c>
      <c r="L468" s="12">
        <v>0</v>
      </c>
      <c r="M468" s="19">
        <v>0</v>
      </c>
      <c r="N468" s="11"/>
      <c r="O468" s="11"/>
      <c r="P468" s="11"/>
      <c r="R468" s="33">
        <f t="shared" si="115"/>
        <v>0</v>
      </c>
      <c r="S468" s="63">
        <f t="shared" si="116"/>
        <v>0</v>
      </c>
    </row>
    <row r="469" spans="3:19">
      <c r="C469" s="358"/>
      <c r="D469" s="356"/>
      <c r="E469" s="354"/>
      <c r="F469" s="354"/>
      <c r="G469" s="354"/>
      <c r="H469" s="45" t="s">
        <v>23</v>
      </c>
      <c r="I469" s="19">
        <v>0</v>
      </c>
      <c r="J469" s="19">
        <v>0</v>
      </c>
      <c r="K469" s="19">
        <v>0</v>
      </c>
      <c r="L469" s="12">
        <v>0</v>
      </c>
      <c r="M469" s="19">
        <v>0</v>
      </c>
      <c r="N469" s="11"/>
      <c r="O469" s="11"/>
      <c r="P469" s="11"/>
      <c r="R469" s="33">
        <f t="shared" si="115"/>
        <v>0</v>
      </c>
      <c r="S469" s="63">
        <f t="shared" si="116"/>
        <v>0</v>
      </c>
    </row>
    <row r="470" spans="3:19" ht="30">
      <c r="C470" s="358"/>
      <c r="D470" s="356"/>
      <c r="E470" s="354"/>
      <c r="F470" s="354"/>
      <c r="G470" s="354"/>
      <c r="H470" s="45" t="s">
        <v>37</v>
      </c>
      <c r="I470" s="19">
        <v>0</v>
      </c>
      <c r="J470" s="19">
        <v>0</v>
      </c>
      <c r="K470" s="19">
        <v>0</v>
      </c>
      <c r="L470" s="12">
        <v>0</v>
      </c>
      <c r="M470" s="19">
        <v>0</v>
      </c>
      <c r="N470" s="11"/>
      <c r="O470" s="11"/>
      <c r="P470" s="11"/>
      <c r="R470" s="33">
        <f t="shared" si="115"/>
        <v>0</v>
      </c>
      <c r="S470" s="63">
        <f t="shared" si="116"/>
        <v>0</v>
      </c>
    </row>
    <row r="471" spans="3:19">
      <c r="C471" s="361" t="s">
        <v>232</v>
      </c>
      <c r="D471" s="352" t="s">
        <v>233</v>
      </c>
      <c r="E471" s="354" t="s">
        <v>226</v>
      </c>
      <c r="F471" s="353">
        <v>2022</v>
      </c>
      <c r="G471" s="353">
        <v>2024</v>
      </c>
      <c r="H471" s="46" t="s">
        <v>20</v>
      </c>
      <c r="I471" s="19">
        <f>I472</f>
        <v>90</v>
      </c>
      <c r="J471" s="19">
        <f t="shared" ref="J471:M471" si="119">J472</f>
        <v>90</v>
      </c>
      <c r="K471" s="19">
        <f t="shared" si="119"/>
        <v>90</v>
      </c>
      <c r="L471" s="12">
        <f t="shared" si="119"/>
        <v>90</v>
      </c>
      <c r="M471" s="19">
        <f t="shared" si="119"/>
        <v>90</v>
      </c>
      <c r="N471" s="11">
        <f t="shared" si="112"/>
        <v>100</v>
      </c>
      <c r="O471" s="11">
        <f t="shared" si="113"/>
        <v>100</v>
      </c>
      <c r="P471" s="11">
        <f t="shared" si="114"/>
        <v>100</v>
      </c>
      <c r="R471" s="33">
        <f t="shared" si="115"/>
        <v>-90</v>
      </c>
      <c r="S471" s="63">
        <f t="shared" si="116"/>
        <v>0</v>
      </c>
    </row>
    <row r="472" spans="3:19">
      <c r="C472" s="361"/>
      <c r="D472" s="352"/>
      <c r="E472" s="354"/>
      <c r="F472" s="353"/>
      <c r="G472" s="353"/>
      <c r="H472" s="46" t="s">
        <v>21</v>
      </c>
      <c r="I472" s="19">
        <v>90</v>
      </c>
      <c r="J472" s="19">
        <v>90</v>
      </c>
      <c r="K472" s="19">
        <v>90</v>
      </c>
      <c r="L472" s="12">
        <v>90</v>
      </c>
      <c r="M472" s="12">
        <v>90</v>
      </c>
      <c r="N472" s="11">
        <f t="shared" si="112"/>
        <v>100</v>
      </c>
      <c r="O472" s="11">
        <f t="shared" si="113"/>
        <v>100</v>
      </c>
      <c r="P472" s="11">
        <f t="shared" si="114"/>
        <v>100</v>
      </c>
      <c r="R472" s="33">
        <f t="shared" si="115"/>
        <v>-90</v>
      </c>
      <c r="S472" s="63">
        <f t="shared" si="116"/>
        <v>0</v>
      </c>
    </row>
    <row r="473" spans="3:19" ht="30">
      <c r="C473" s="361"/>
      <c r="D473" s="352"/>
      <c r="E473" s="354"/>
      <c r="F473" s="353"/>
      <c r="G473" s="353"/>
      <c r="H473" s="46" t="s">
        <v>22</v>
      </c>
      <c r="I473" s="19">
        <v>0</v>
      </c>
      <c r="J473" s="19">
        <v>0</v>
      </c>
      <c r="K473" s="19">
        <v>0</v>
      </c>
      <c r="L473" s="12">
        <v>0</v>
      </c>
      <c r="M473" s="19">
        <v>0</v>
      </c>
      <c r="N473" s="11"/>
      <c r="O473" s="11"/>
      <c r="P473" s="11"/>
      <c r="R473" s="33">
        <f t="shared" si="115"/>
        <v>0</v>
      </c>
      <c r="S473" s="63">
        <f t="shared" si="116"/>
        <v>0</v>
      </c>
    </row>
    <row r="474" spans="3:19">
      <c r="C474" s="361"/>
      <c r="D474" s="352"/>
      <c r="E474" s="354"/>
      <c r="F474" s="353"/>
      <c r="G474" s="353"/>
      <c r="H474" s="46" t="s">
        <v>33</v>
      </c>
      <c r="I474" s="19">
        <v>0</v>
      </c>
      <c r="J474" s="19">
        <v>0</v>
      </c>
      <c r="K474" s="19">
        <v>0</v>
      </c>
      <c r="L474" s="12">
        <v>0</v>
      </c>
      <c r="M474" s="19">
        <v>0</v>
      </c>
      <c r="N474" s="11"/>
      <c r="O474" s="11"/>
      <c r="P474" s="11"/>
      <c r="R474" s="33">
        <f t="shared" si="115"/>
        <v>0</v>
      </c>
      <c r="S474" s="63">
        <f t="shared" si="116"/>
        <v>0</v>
      </c>
    </row>
    <row r="475" spans="3:19" ht="30">
      <c r="C475" s="361"/>
      <c r="D475" s="352"/>
      <c r="E475" s="354"/>
      <c r="F475" s="353"/>
      <c r="G475" s="353"/>
      <c r="H475" s="46" t="s">
        <v>37</v>
      </c>
      <c r="I475" s="19">
        <v>0</v>
      </c>
      <c r="J475" s="19">
        <v>0</v>
      </c>
      <c r="K475" s="19">
        <v>0</v>
      </c>
      <c r="L475" s="12">
        <v>0</v>
      </c>
      <c r="M475" s="19">
        <v>0</v>
      </c>
      <c r="N475" s="11"/>
      <c r="O475" s="11"/>
      <c r="P475" s="11"/>
      <c r="R475" s="33">
        <f t="shared" si="115"/>
        <v>0</v>
      </c>
      <c r="S475" s="63">
        <f t="shared" si="116"/>
        <v>0</v>
      </c>
    </row>
    <row r="476" spans="3:19">
      <c r="C476" s="361" t="s">
        <v>234</v>
      </c>
      <c r="D476" s="352" t="s">
        <v>235</v>
      </c>
      <c r="E476" s="354" t="s">
        <v>163</v>
      </c>
      <c r="F476" s="353">
        <v>2022</v>
      </c>
      <c r="G476" s="353">
        <v>2024</v>
      </c>
      <c r="H476" s="46" t="s">
        <v>20</v>
      </c>
      <c r="I476" s="19">
        <f>I477</f>
        <v>72</v>
      </c>
      <c r="J476" s="19">
        <f t="shared" ref="J476:M476" si="120">J477</f>
        <v>72</v>
      </c>
      <c r="K476" s="19">
        <f t="shared" si="120"/>
        <v>72</v>
      </c>
      <c r="L476" s="12">
        <f t="shared" si="120"/>
        <v>72</v>
      </c>
      <c r="M476" s="19">
        <f t="shared" si="120"/>
        <v>72</v>
      </c>
      <c r="N476" s="11">
        <f t="shared" si="112"/>
        <v>100</v>
      </c>
      <c r="O476" s="11">
        <f t="shared" si="113"/>
        <v>100</v>
      </c>
      <c r="P476" s="11">
        <f t="shared" si="114"/>
        <v>100</v>
      </c>
      <c r="R476" s="33">
        <f t="shared" si="115"/>
        <v>-72</v>
      </c>
      <c r="S476" s="63">
        <f t="shared" si="116"/>
        <v>0</v>
      </c>
    </row>
    <row r="477" spans="3:19">
      <c r="C477" s="361"/>
      <c r="D477" s="352"/>
      <c r="E477" s="354"/>
      <c r="F477" s="353"/>
      <c r="G477" s="353"/>
      <c r="H477" s="46" t="s">
        <v>21</v>
      </c>
      <c r="I477" s="19">
        <v>72</v>
      </c>
      <c r="J477" s="19">
        <v>72</v>
      </c>
      <c r="K477" s="19">
        <v>72</v>
      </c>
      <c r="L477" s="19">
        <v>72</v>
      </c>
      <c r="M477" s="19">
        <v>72</v>
      </c>
      <c r="N477" s="11">
        <f t="shared" si="112"/>
        <v>100</v>
      </c>
      <c r="O477" s="11">
        <f t="shared" si="113"/>
        <v>100</v>
      </c>
      <c r="P477" s="11">
        <f t="shared" si="114"/>
        <v>100</v>
      </c>
      <c r="R477" s="33">
        <f t="shared" si="115"/>
        <v>-72</v>
      </c>
      <c r="S477" s="63">
        <f t="shared" si="116"/>
        <v>0</v>
      </c>
    </row>
    <row r="478" spans="3:19" ht="30">
      <c r="C478" s="361"/>
      <c r="D478" s="352"/>
      <c r="E478" s="354"/>
      <c r="F478" s="353"/>
      <c r="G478" s="353"/>
      <c r="H478" s="46" t="s">
        <v>22</v>
      </c>
      <c r="I478" s="19">
        <v>0</v>
      </c>
      <c r="J478" s="19">
        <v>0</v>
      </c>
      <c r="K478" s="19">
        <v>0</v>
      </c>
      <c r="L478" s="12">
        <v>0</v>
      </c>
      <c r="M478" s="19">
        <v>0</v>
      </c>
      <c r="N478" s="11"/>
      <c r="O478" s="11"/>
      <c r="P478" s="11"/>
      <c r="R478" s="33">
        <f t="shared" si="115"/>
        <v>0</v>
      </c>
      <c r="S478" s="63">
        <f t="shared" si="116"/>
        <v>0</v>
      </c>
    </row>
    <row r="479" spans="3:19">
      <c r="C479" s="361"/>
      <c r="D479" s="352"/>
      <c r="E479" s="354"/>
      <c r="F479" s="353"/>
      <c r="G479" s="353"/>
      <c r="H479" s="46" t="s">
        <v>33</v>
      </c>
      <c r="I479" s="19">
        <v>0</v>
      </c>
      <c r="J479" s="19">
        <v>0</v>
      </c>
      <c r="K479" s="19">
        <v>0</v>
      </c>
      <c r="L479" s="12">
        <v>0</v>
      </c>
      <c r="M479" s="19">
        <v>0</v>
      </c>
      <c r="N479" s="11"/>
      <c r="O479" s="11"/>
      <c r="P479" s="11"/>
      <c r="R479" s="33">
        <f t="shared" si="115"/>
        <v>0</v>
      </c>
      <c r="S479" s="63">
        <f t="shared" si="116"/>
        <v>0</v>
      </c>
    </row>
    <row r="480" spans="3:19" ht="30">
      <c r="C480" s="361"/>
      <c r="D480" s="352"/>
      <c r="E480" s="354"/>
      <c r="F480" s="353"/>
      <c r="G480" s="353"/>
      <c r="H480" s="46" t="s">
        <v>37</v>
      </c>
      <c r="I480" s="19">
        <v>0</v>
      </c>
      <c r="J480" s="19">
        <v>0</v>
      </c>
      <c r="K480" s="19">
        <v>0</v>
      </c>
      <c r="L480" s="12">
        <v>0</v>
      </c>
      <c r="M480" s="19">
        <v>0</v>
      </c>
      <c r="N480" s="11"/>
      <c r="O480" s="11"/>
      <c r="P480" s="11"/>
      <c r="R480" s="33">
        <f t="shared" si="115"/>
        <v>0</v>
      </c>
      <c r="S480" s="63">
        <f t="shared" si="116"/>
        <v>0</v>
      </c>
    </row>
    <row r="481" spans="3:19">
      <c r="C481" s="361" t="s">
        <v>236</v>
      </c>
      <c r="D481" s="352" t="s">
        <v>237</v>
      </c>
      <c r="E481" s="353" t="s">
        <v>238</v>
      </c>
      <c r="F481" s="353">
        <v>2022</v>
      </c>
      <c r="G481" s="353">
        <v>2024</v>
      </c>
      <c r="H481" s="46" t="s">
        <v>20</v>
      </c>
      <c r="I481" s="19">
        <f>I482</f>
        <v>63</v>
      </c>
      <c r="J481" s="19">
        <f t="shared" ref="J481:M481" si="121">J482</f>
        <v>63</v>
      </c>
      <c r="K481" s="19">
        <f t="shared" si="121"/>
        <v>63</v>
      </c>
      <c r="L481" s="12">
        <f t="shared" si="121"/>
        <v>63</v>
      </c>
      <c r="M481" s="19">
        <f t="shared" si="121"/>
        <v>63</v>
      </c>
      <c r="N481" s="11">
        <f t="shared" si="112"/>
        <v>100</v>
      </c>
      <c r="O481" s="11">
        <f t="shared" si="113"/>
        <v>100</v>
      </c>
      <c r="P481" s="11">
        <f t="shared" si="114"/>
        <v>100</v>
      </c>
      <c r="R481" s="33">
        <f t="shared" si="115"/>
        <v>-63</v>
      </c>
      <c r="S481" s="63">
        <f t="shared" si="116"/>
        <v>0</v>
      </c>
    </row>
    <row r="482" spans="3:19">
      <c r="C482" s="361"/>
      <c r="D482" s="352"/>
      <c r="E482" s="353"/>
      <c r="F482" s="353"/>
      <c r="G482" s="353"/>
      <c r="H482" s="46" t="s">
        <v>21</v>
      </c>
      <c r="I482" s="19">
        <v>63</v>
      </c>
      <c r="J482" s="19">
        <v>63</v>
      </c>
      <c r="K482" s="19">
        <v>63</v>
      </c>
      <c r="L482" s="19">
        <v>63</v>
      </c>
      <c r="M482" s="19">
        <v>63</v>
      </c>
      <c r="N482" s="11">
        <f t="shared" si="112"/>
        <v>100</v>
      </c>
      <c r="O482" s="11">
        <f t="shared" si="113"/>
        <v>100</v>
      </c>
      <c r="P482" s="11">
        <f t="shared" si="114"/>
        <v>100</v>
      </c>
      <c r="R482" s="33">
        <f t="shared" si="115"/>
        <v>-63</v>
      </c>
      <c r="S482" s="63">
        <f t="shared" si="116"/>
        <v>0</v>
      </c>
    </row>
    <row r="483" spans="3:19" ht="30">
      <c r="C483" s="361"/>
      <c r="D483" s="352"/>
      <c r="E483" s="353"/>
      <c r="F483" s="353"/>
      <c r="G483" s="353"/>
      <c r="H483" s="46" t="s">
        <v>22</v>
      </c>
      <c r="I483" s="15">
        <v>0</v>
      </c>
      <c r="J483" s="15">
        <v>0</v>
      </c>
      <c r="K483" s="15">
        <v>0</v>
      </c>
      <c r="L483" s="12">
        <v>0</v>
      </c>
      <c r="M483" s="15">
        <v>0</v>
      </c>
      <c r="N483" s="11"/>
      <c r="O483" s="11"/>
      <c r="P483" s="11"/>
      <c r="R483" s="33">
        <f t="shared" si="115"/>
        <v>0</v>
      </c>
      <c r="S483" s="63">
        <f t="shared" si="116"/>
        <v>0</v>
      </c>
    </row>
    <row r="484" spans="3:19">
      <c r="C484" s="361"/>
      <c r="D484" s="352"/>
      <c r="E484" s="353"/>
      <c r="F484" s="353"/>
      <c r="G484" s="353"/>
      <c r="H484" s="46" t="s">
        <v>33</v>
      </c>
      <c r="I484" s="15">
        <v>0</v>
      </c>
      <c r="J484" s="15">
        <v>0</v>
      </c>
      <c r="K484" s="15">
        <v>0</v>
      </c>
      <c r="L484" s="12">
        <v>0</v>
      </c>
      <c r="M484" s="15">
        <v>0</v>
      </c>
      <c r="N484" s="11"/>
      <c r="O484" s="11"/>
      <c r="P484" s="11"/>
      <c r="R484" s="33">
        <f t="shared" si="115"/>
        <v>0</v>
      </c>
      <c r="S484" s="63">
        <f t="shared" si="116"/>
        <v>0</v>
      </c>
    </row>
    <row r="485" spans="3:19" ht="30">
      <c r="C485" s="361"/>
      <c r="D485" s="352"/>
      <c r="E485" s="353"/>
      <c r="F485" s="353"/>
      <c r="G485" s="353"/>
      <c r="H485" s="46" t="s">
        <v>37</v>
      </c>
      <c r="I485" s="15">
        <v>0</v>
      </c>
      <c r="J485" s="15">
        <v>0</v>
      </c>
      <c r="K485" s="15">
        <v>0</v>
      </c>
      <c r="L485" s="12">
        <v>0</v>
      </c>
      <c r="M485" s="15">
        <v>0</v>
      </c>
      <c r="N485" s="11"/>
      <c r="O485" s="11"/>
      <c r="P485" s="11"/>
      <c r="R485" s="33">
        <f t="shared" si="115"/>
        <v>0</v>
      </c>
      <c r="S485" s="63">
        <f t="shared" si="116"/>
        <v>0</v>
      </c>
    </row>
    <row r="486" spans="3:19">
      <c r="C486" s="361" t="s">
        <v>239</v>
      </c>
      <c r="D486" s="352" t="s">
        <v>240</v>
      </c>
      <c r="E486" s="354" t="s">
        <v>241</v>
      </c>
      <c r="F486" s="353">
        <v>2022</v>
      </c>
      <c r="G486" s="353">
        <v>2024</v>
      </c>
      <c r="H486" s="46" t="s">
        <v>20</v>
      </c>
      <c r="I486" s="15">
        <f>I487</f>
        <v>90</v>
      </c>
      <c r="J486" s="15">
        <f t="shared" ref="J486:M486" si="122">J487</f>
        <v>90</v>
      </c>
      <c r="K486" s="15">
        <f t="shared" si="122"/>
        <v>90</v>
      </c>
      <c r="L486" s="12">
        <f t="shared" si="122"/>
        <v>90</v>
      </c>
      <c r="M486" s="15">
        <f t="shared" si="122"/>
        <v>90</v>
      </c>
      <c r="N486" s="11">
        <f t="shared" si="112"/>
        <v>100</v>
      </c>
      <c r="O486" s="11">
        <f t="shared" si="113"/>
        <v>100</v>
      </c>
      <c r="P486" s="11">
        <f t="shared" si="114"/>
        <v>100</v>
      </c>
      <c r="R486" s="33">
        <f t="shared" si="115"/>
        <v>-90</v>
      </c>
      <c r="S486" s="63">
        <f t="shared" si="116"/>
        <v>0</v>
      </c>
    </row>
    <row r="487" spans="3:19">
      <c r="C487" s="361"/>
      <c r="D487" s="352"/>
      <c r="E487" s="354"/>
      <c r="F487" s="353"/>
      <c r="G487" s="353"/>
      <c r="H487" s="46" t="s">
        <v>21</v>
      </c>
      <c r="I487" s="15">
        <v>90</v>
      </c>
      <c r="J487" s="15">
        <v>90</v>
      </c>
      <c r="K487" s="15">
        <v>90</v>
      </c>
      <c r="L487" s="15">
        <v>90</v>
      </c>
      <c r="M487" s="15">
        <v>90</v>
      </c>
      <c r="N487" s="11">
        <f t="shared" si="112"/>
        <v>100</v>
      </c>
      <c r="O487" s="11">
        <f t="shared" si="113"/>
        <v>100</v>
      </c>
      <c r="P487" s="11">
        <f t="shared" si="114"/>
        <v>100</v>
      </c>
      <c r="R487" s="33">
        <f t="shared" si="115"/>
        <v>-90</v>
      </c>
      <c r="S487" s="63">
        <f t="shared" si="116"/>
        <v>0</v>
      </c>
    </row>
    <row r="488" spans="3:19" ht="30">
      <c r="C488" s="361"/>
      <c r="D488" s="352"/>
      <c r="E488" s="354"/>
      <c r="F488" s="353"/>
      <c r="G488" s="353"/>
      <c r="H488" s="46" t="s">
        <v>22</v>
      </c>
      <c r="I488" s="15">
        <v>0</v>
      </c>
      <c r="J488" s="15">
        <v>0</v>
      </c>
      <c r="K488" s="15">
        <v>0</v>
      </c>
      <c r="L488" s="12">
        <v>0</v>
      </c>
      <c r="M488" s="15">
        <v>0</v>
      </c>
      <c r="N488" s="11"/>
      <c r="O488" s="11"/>
      <c r="P488" s="11"/>
      <c r="R488" s="33">
        <f t="shared" si="115"/>
        <v>0</v>
      </c>
      <c r="S488" s="63">
        <f t="shared" si="116"/>
        <v>0</v>
      </c>
    </row>
    <row r="489" spans="3:19">
      <c r="C489" s="361"/>
      <c r="D489" s="352"/>
      <c r="E489" s="354"/>
      <c r="F489" s="353"/>
      <c r="G489" s="353"/>
      <c r="H489" s="46" t="s">
        <v>33</v>
      </c>
      <c r="I489" s="15">
        <v>0</v>
      </c>
      <c r="J489" s="15">
        <v>0</v>
      </c>
      <c r="K489" s="15">
        <v>0</v>
      </c>
      <c r="L489" s="12">
        <v>0</v>
      </c>
      <c r="M489" s="15">
        <v>0</v>
      </c>
      <c r="N489" s="11"/>
      <c r="O489" s="11"/>
      <c r="P489" s="11"/>
      <c r="R489" s="33">
        <f t="shared" si="115"/>
        <v>0</v>
      </c>
      <c r="S489" s="63">
        <f t="shared" si="116"/>
        <v>0</v>
      </c>
    </row>
    <row r="490" spans="3:19" ht="30">
      <c r="C490" s="361"/>
      <c r="D490" s="352"/>
      <c r="E490" s="354"/>
      <c r="F490" s="353"/>
      <c r="G490" s="353"/>
      <c r="H490" s="46" t="s">
        <v>37</v>
      </c>
      <c r="I490" s="15">
        <v>0</v>
      </c>
      <c r="J490" s="15">
        <v>0</v>
      </c>
      <c r="K490" s="15">
        <v>0</v>
      </c>
      <c r="L490" s="12">
        <v>0</v>
      </c>
      <c r="M490" s="15">
        <v>0</v>
      </c>
      <c r="N490" s="11"/>
      <c r="O490" s="11"/>
      <c r="P490" s="11"/>
      <c r="R490" s="33">
        <f t="shared" si="115"/>
        <v>0</v>
      </c>
      <c r="S490" s="63">
        <f t="shared" si="116"/>
        <v>0</v>
      </c>
    </row>
    <row r="491" spans="3:19" ht="15" customHeight="1">
      <c r="C491" s="361" t="s">
        <v>242</v>
      </c>
      <c r="D491" s="352" t="s">
        <v>243</v>
      </c>
      <c r="E491" s="353" t="s">
        <v>244</v>
      </c>
      <c r="F491" s="353">
        <v>2022</v>
      </c>
      <c r="G491" s="353">
        <v>2024</v>
      </c>
      <c r="H491" s="46" t="s">
        <v>20</v>
      </c>
      <c r="I491" s="15">
        <f>I492</f>
        <v>63</v>
      </c>
      <c r="J491" s="15">
        <f t="shared" ref="J491:M491" si="123">J492</f>
        <v>63</v>
      </c>
      <c r="K491" s="15">
        <f t="shared" si="123"/>
        <v>63</v>
      </c>
      <c r="L491" s="12">
        <f t="shared" si="123"/>
        <v>63</v>
      </c>
      <c r="M491" s="15">
        <f t="shared" si="123"/>
        <v>63</v>
      </c>
      <c r="N491" s="11">
        <f t="shared" si="112"/>
        <v>100</v>
      </c>
      <c r="O491" s="11">
        <f t="shared" si="113"/>
        <v>100</v>
      </c>
      <c r="P491" s="11">
        <f t="shared" si="114"/>
        <v>100</v>
      </c>
      <c r="R491" s="33">
        <f t="shared" si="115"/>
        <v>-63</v>
      </c>
      <c r="S491" s="63">
        <f t="shared" si="116"/>
        <v>0</v>
      </c>
    </row>
    <row r="492" spans="3:19" ht="15" customHeight="1">
      <c r="C492" s="361"/>
      <c r="D492" s="352"/>
      <c r="E492" s="353"/>
      <c r="F492" s="353"/>
      <c r="G492" s="353"/>
      <c r="H492" s="46" t="s">
        <v>21</v>
      </c>
      <c r="I492" s="15">
        <v>63</v>
      </c>
      <c r="J492" s="15">
        <v>63</v>
      </c>
      <c r="K492" s="15">
        <v>63</v>
      </c>
      <c r="L492" s="15">
        <v>63</v>
      </c>
      <c r="M492" s="15">
        <v>63</v>
      </c>
      <c r="N492" s="11">
        <f t="shared" si="112"/>
        <v>100</v>
      </c>
      <c r="O492" s="11">
        <f t="shared" si="113"/>
        <v>100</v>
      </c>
      <c r="P492" s="11">
        <f t="shared" si="114"/>
        <v>100</v>
      </c>
      <c r="R492" s="33">
        <f t="shared" si="115"/>
        <v>-63</v>
      </c>
      <c r="S492" s="63">
        <f t="shared" si="116"/>
        <v>0</v>
      </c>
    </row>
    <row r="493" spans="3:19" ht="30">
      <c r="C493" s="361"/>
      <c r="D493" s="352"/>
      <c r="E493" s="353"/>
      <c r="F493" s="353"/>
      <c r="G493" s="353"/>
      <c r="H493" s="46" t="s">
        <v>22</v>
      </c>
      <c r="I493" s="15">
        <v>0</v>
      </c>
      <c r="J493" s="15">
        <v>0</v>
      </c>
      <c r="K493" s="15">
        <v>0</v>
      </c>
      <c r="L493" s="12">
        <v>0</v>
      </c>
      <c r="M493" s="15">
        <v>0</v>
      </c>
      <c r="N493" s="11"/>
      <c r="O493" s="11"/>
      <c r="P493" s="11"/>
      <c r="R493" s="33">
        <f t="shared" si="115"/>
        <v>0</v>
      </c>
      <c r="S493" s="63">
        <f t="shared" si="116"/>
        <v>0</v>
      </c>
    </row>
    <row r="494" spans="3:19">
      <c r="C494" s="361"/>
      <c r="D494" s="352"/>
      <c r="E494" s="353"/>
      <c r="F494" s="353"/>
      <c r="G494" s="353"/>
      <c r="H494" s="46" t="s">
        <v>33</v>
      </c>
      <c r="I494" s="15">
        <v>0</v>
      </c>
      <c r="J494" s="15">
        <v>0</v>
      </c>
      <c r="K494" s="15">
        <v>0</v>
      </c>
      <c r="L494" s="12">
        <v>0</v>
      </c>
      <c r="M494" s="15">
        <v>0</v>
      </c>
      <c r="N494" s="11"/>
      <c r="O494" s="11"/>
      <c r="P494" s="11"/>
      <c r="R494" s="33">
        <f t="shared" si="115"/>
        <v>0</v>
      </c>
      <c r="S494" s="63">
        <f t="shared" si="116"/>
        <v>0</v>
      </c>
    </row>
    <row r="495" spans="3:19" ht="30">
      <c r="C495" s="361"/>
      <c r="D495" s="352"/>
      <c r="E495" s="353"/>
      <c r="F495" s="353"/>
      <c r="G495" s="353"/>
      <c r="H495" s="46" t="s">
        <v>37</v>
      </c>
      <c r="I495" s="15">
        <v>0</v>
      </c>
      <c r="J495" s="15">
        <v>0</v>
      </c>
      <c r="K495" s="15">
        <v>0</v>
      </c>
      <c r="L495" s="12">
        <v>0</v>
      </c>
      <c r="M495" s="15">
        <v>0</v>
      </c>
      <c r="N495" s="11"/>
      <c r="O495" s="11"/>
      <c r="P495" s="11"/>
      <c r="R495" s="33">
        <f t="shared" si="115"/>
        <v>0</v>
      </c>
      <c r="S495" s="63">
        <f t="shared" si="116"/>
        <v>0</v>
      </c>
    </row>
    <row r="496" spans="3:19" ht="15" customHeight="1">
      <c r="C496" s="361" t="s">
        <v>245</v>
      </c>
      <c r="D496" s="352" t="s">
        <v>246</v>
      </c>
      <c r="E496" s="353" t="s">
        <v>247</v>
      </c>
      <c r="F496" s="353">
        <v>2022</v>
      </c>
      <c r="G496" s="353">
        <v>2024</v>
      </c>
      <c r="H496" s="46" t="s">
        <v>20</v>
      </c>
      <c r="I496" s="15">
        <f>I497</f>
        <v>72</v>
      </c>
      <c r="J496" s="15">
        <f t="shared" ref="J496:M496" si="124">J497</f>
        <v>72</v>
      </c>
      <c r="K496" s="15">
        <f t="shared" si="124"/>
        <v>72</v>
      </c>
      <c r="L496" s="12">
        <f t="shared" si="124"/>
        <v>72</v>
      </c>
      <c r="M496" s="15">
        <f t="shared" si="124"/>
        <v>72</v>
      </c>
      <c r="N496" s="11">
        <f t="shared" si="112"/>
        <v>100</v>
      </c>
      <c r="O496" s="11">
        <f t="shared" si="113"/>
        <v>100</v>
      </c>
      <c r="P496" s="11">
        <f t="shared" si="114"/>
        <v>100</v>
      </c>
      <c r="R496" s="33">
        <f t="shared" si="115"/>
        <v>-72</v>
      </c>
      <c r="S496" s="63">
        <f t="shared" si="116"/>
        <v>0</v>
      </c>
    </row>
    <row r="497" spans="3:19" ht="15" customHeight="1">
      <c r="C497" s="361"/>
      <c r="D497" s="352"/>
      <c r="E497" s="353"/>
      <c r="F497" s="353"/>
      <c r="G497" s="353"/>
      <c r="H497" s="46" t="s">
        <v>21</v>
      </c>
      <c r="I497" s="15">
        <v>72</v>
      </c>
      <c r="J497" s="15">
        <v>72</v>
      </c>
      <c r="K497" s="15">
        <v>72</v>
      </c>
      <c r="L497" s="15">
        <v>72</v>
      </c>
      <c r="M497" s="15">
        <v>72</v>
      </c>
      <c r="N497" s="11">
        <f t="shared" si="112"/>
        <v>100</v>
      </c>
      <c r="O497" s="11">
        <f t="shared" si="113"/>
        <v>100</v>
      </c>
      <c r="P497" s="11">
        <f t="shared" si="114"/>
        <v>100</v>
      </c>
      <c r="R497" s="33">
        <f t="shared" si="115"/>
        <v>-72</v>
      </c>
      <c r="S497" s="63">
        <f t="shared" si="116"/>
        <v>0</v>
      </c>
    </row>
    <row r="498" spans="3:19" ht="30">
      <c r="C498" s="361"/>
      <c r="D498" s="352"/>
      <c r="E498" s="353"/>
      <c r="F498" s="353"/>
      <c r="G498" s="353"/>
      <c r="H498" s="46" t="s">
        <v>22</v>
      </c>
      <c r="I498" s="15">
        <v>0</v>
      </c>
      <c r="J498" s="15">
        <v>0</v>
      </c>
      <c r="K498" s="15">
        <v>0</v>
      </c>
      <c r="L498" s="12">
        <v>0</v>
      </c>
      <c r="M498" s="15">
        <v>0</v>
      </c>
      <c r="N498" s="11"/>
      <c r="O498" s="11"/>
      <c r="P498" s="11"/>
      <c r="R498" s="33">
        <f t="shared" si="115"/>
        <v>0</v>
      </c>
      <c r="S498" s="63">
        <f t="shared" si="116"/>
        <v>0</v>
      </c>
    </row>
    <row r="499" spans="3:19">
      <c r="C499" s="361"/>
      <c r="D499" s="352"/>
      <c r="E499" s="353"/>
      <c r="F499" s="353"/>
      <c r="G499" s="353"/>
      <c r="H499" s="46" t="s">
        <v>33</v>
      </c>
      <c r="I499" s="15">
        <v>0</v>
      </c>
      <c r="J499" s="15">
        <v>0</v>
      </c>
      <c r="K499" s="15">
        <v>0</v>
      </c>
      <c r="L499" s="12">
        <v>0</v>
      </c>
      <c r="M499" s="15">
        <v>0</v>
      </c>
      <c r="N499" s="11"/>
      <c r="O499" s="11"/>
      <c r="P499" s="11"/>
      <c r="R499" s="33">
        <f t="shared" si="115"/>
        <v>0</v>
      </c>
      <c r="S499" s="63">
        <f t="shared" si="116"/>
        <v>0</v>
      </c>
    </row>
    <row r="500" spans="3:19" ht="30">
      <c r="C500" s="361"/>
      <c r="D500" s="352"/>
      <c r="E500" s="353"/>
      <c r="F500" s="353"/>
      <c r="G500" s="353"/>
      <c r="H500" s="46" t="s">
        <v>37</v>
      </c>
      <c r="I500" s="15">
        <v>0</v>
      </c>
      <c r="J500" s="15">
        <v>0</v>
      </c>
      <c r="K500" s="15">
        <v>0</v>
      </c>
      <c r="L500" s="12">
        <v>0</v>
      </c>
      <c r="M500" s="15">
        <v>0</v>
      </c>
      <c r="N500" s="11"/>
      <c r="O500" s="11"/>
      <c r="P500" s="11"/>
      <c r="R500" s="33">
        <f t="shared" si="115"/>
        <v>0</v>
      </c>
      <c r="S500" s="63">
        <f t="shared" si="116"/>
        <v>0</v>
      </c>
    </row>
    <row r="501" spans="3:19" ht="15" customHeight="1">
      <c r="C501" s="361" t="s">
        <v>248</v>
      </c>
      <c r="D501" s="352" t="s">
        <v>249</v>
      </c>
      <c r="E501" s="353" t="s">
        <v>226</v>
      </c>
      <c r="F501" s="353">
        <v>2022</v>
      </c>
      <c r="G501" s="353">
        <v>2022</v>
      </c>
      <c r="H501" s="45" t="s">
        <v>20</v>
      </c>
      <c r="I501" s="15">
        <f>I502</f>
        <v>450</v>
      </c>
      <c r="J501" s="15">
        <f t="shared" ref="J501:M501" si="125">J502</f>
        <v>450</v>
      </c>
      <c r="K501" s="15">
        <f t="shared" si="125"/>
        <v>450</v>
      </c>
      <c r="L501" s="12">
        <f t="shared" si="125"/>
        <v>450</v>
      </c>
      <c r="M501" s="15">
        <f t="shared" si="125"/>
        <v>450</v>
      </c>
      <c r="N501" s="11">
        <f t="shared" si="112"/>
        <v>100</v>
      </c>
      <c r="O501" s="11">
        <f t="shared" si="113"/>
        <v>100</v>
      </c>
      <c r="P501" s="11">
        <f t="shared" si="114"/>
        <v>100</v>
      </c>
      <c r="R501" s="33">
        <f t="shared" si="115"/>
        <v>-450</v>
      </c>
      <c r="S501" s="63">
        <f t="shared" si="116"/>
        <v>0</v>
      </c>
    </row>
    <row r="502" spans="3:19" ht="15" customHeight="1">
      <c r="C502" s="361"/>
      <c r="D502" s="352"/>
      <c r="E502" s="353"/>
      <c r="F502" s="353"/>
      <c r="G502" s="353"/>
      <c r="H502" s="45" t="s">
        <v>67</v>
      </c>
      <c r="I502" s="15">
        <v>450</v>
      </c>
      <c r="J502" s="15">
        <v>450</v>
      </c>
      <c r="K502" s="15">
        <v>450</v>
      </c>
      <c r="L502" s="15">
        <v>450</v>
      </c>
      <c r="M502" s="15">
        <v>450</v>
      </c>
      <c r="N502" s="11">
        <f t="shared" si="112"/>
        <v>100</v>
      </c>
      <c r="O502" s="11">
        <f t="shared" si="113"/>
        <v>100</v>
      </c>
      <c r="P502" s="11">
        <f t="shared" si="114"/>
        <v>100</v>
      </c>
      <c r="R502" s="33">
        <f t="shared" si="115"/>
        <v>-450</v>
      </c>
      <c r="S502" s="63">
        <f t="shared" si="116"/>
        <v>0</v>
      </c>
    </row>
    <row r="503" spans="3:19" ht="30">
      <c r="C503" s="361"/>
      <c r="D503" s="352"/>
      <c r="E503" s="353"/>
      <c r="F503" s="353"/>
      <c r="G503" s="353"/>
      <c r="H503" s="45" t="s">
        <v>22</v>
      </c>
      <c r="I503" s="19">
        <v>0</v>
      </c>
      <c r="J503" s="19">
        <v>0</v>
      </c>
      <c r="K503" s="19">
        <v>0</v>
      </c>
      <c r="L503" s="12">
        <v>0</v>
      </c>
      <c r="M503" s="19">
        <v>0</v>
      </c>
      <c r="N503" s="11"/>
      <c r="O503" s="11"/>
      <c r="P503" s="11"/>
      <c r="R503" s="33">
        <f t="shared" si="115"/>
        <v>0</v>
      </c>
      <c r="S503" s="63">
        <f t="shared" si="116"/>
        <v>0</v>
      </c>
    </row>
    <row r="504" spans="3:19">
      <c r="C504" s="361"/>
      <c r="D504" s="352"/>
      <c r="E504" s="353"/>
      <c r="F504" s="353"/>
      <c r="G504" s="353"/>
      <c r="H504" s="45" t="s">
        <v>23</v>
      </c>
      <c r="I504" s="19">
        <v>0</v>
      </c>
      <c r="J504" s="19">
        <v>0</v>
      </c>
      <c r="K504" s="19">
        <v>0</v>
      </c>
      <c r="L504" s="12">
        <v>0</v>
      </c>
      <c r="M504" s="19">
        <v>0</v>
      </c>
      <c r="N504" s="11"/>
      <c r="O504" s="11"/>
      <c r="P504" s="11"/>
      <c r="R504" s="33">
        <f t="shared" si="115"/>
        <v>0</v>
      </c>
      <c r="S504" s="63">
        <f t="shared" si="116"/>
        <v>0</v>
      </c>
    </row>
    <row r="505" spans="3:19" ht="30">
      <c r="C505" s="361"/>
      <c r="D505" s="352"/>
      <c r="E505" s="353"/>
      <c r="F505" s="353"/>
      <c r="G505" s="353"/>
      <c r="H505" s="45" t="s">
        <v>37</v>
      </c>
      <c r="I505" s="19">
        <v>0</v>
      </c>
      <c r="J505" s="19">
        <v>0</v>
      </c>
      <c r="K505" s="19">
        <v>0</v>
      </c>
      <c r="L505" s="12">
        <v>0</v>
      </c>
      <c r="M505" s="19">
        <v>0</v>
      </c>
      <c r="N505" s="11"/>
      <c r="O505" s="11"/>
      <c r="P505" s="11"/>
      <c r="R505" s="33">
        <f t="shared" si="115"/>
        <v>0</v>
      </c>
      <c r="S505" s="63">
        <f t="shared" si="116"/>
        <v>0</v>
      </c>
    </row>
    <row r="506" spans="3:19" ht="15" hidden="1" customHeight="1">
      <c r="C506" s="361" t="s">
        <v>250</v>
      </c>
      <c r="D506" s="362" t="s">
        <v>251</v>
      </c>
      <c r="E506" s="353" t="s">
        <v>226</v>
      </c>
      <c r="F506" s="353">
        <v>2023</v>
      </c>
      <c r="G506" s="353">
        <v>2023</v>
      </c>
      <c r="H506" s="45" t="s">
        <v>20</v>
      </c>
      <c r="I506" s="19">
        <f>I507</f>
        <v>0</v>
      </c>
      <c r="J506" s="19">
        <f t="shared" ref="J506:M506" si="126">J507</f>
        <v>0</v>
      </c>
      <c r="K506" s="19">
        <f t="shared" si="126"/>
        <v>0</v>
      </c>
      <c r="L506" s="12">
        <f t="shared" si="126"/>
        <v>0</v>
      </c>
      <c r="M506" s="19">
        <f t="shared" si="126"/>
        <v>0</v>
      </c>
      <c r="N506" s="11" t="e">
        <f t="shared" si="112"/>
        <v>#DIV/0!</v>
      </c>
      <c r="O506" s="11" t="e">
        <f t="shared" si="113"/>
        <v>#DIV/0!</v>
      </c>
      <c r="P506" s="11" t="e">
        <f t="shared" si="114"/>
        <v>#DIV/0!</v>
      </c>
      <c r="R506" s="33">
        <f t="shared" si="115"/>
        <v>0</v>
      </c>
      <c r="S506" s="63">
        <f t="shared" si="116"/>
        <v>0</v>
      </c>
    </row>
    <row r="507" spans="3:19" ht="15" hidden="1" customHeight="1">
      <c r="C507" s="361"/>
      <c r="D507" s="362"/>
      <c r="E507" s="353"/>
      <c r="F507" s="353"/>
      <c r="G507" s="353"/>
      <c r="H507" s="45" t="s">
        <v>67</v>
      </c>
      <c r="I507" s="19"/>
      <c r="J507" s="19"/>
      <c r="K507" s="19"/>
      <c r="L507" s="12"/>
      <c r="M507" s="19"/>
      <c r="N507" s="11" t="e">
        <f t="shared" si="112"/>
        <v>#DIV/0!</v>
      </c>
      <c r="O507" s="11" t="e">
        <f t="shared" si="113"/>
        <v>#DIV/0!</v>
      </c>
      <c r="P507" s="11" t="e">
        <f t="shared" si="114"/>
        <v>#DIV/0!</v>
      </c>
      <c r="R507" s="33">
        <f t="shared" si="115"/>
        <v>0</v>
      </c>
      <c r="S507" s="63">
        <f t="shared" si="116"/>
        <v>0</v>
      </c>
    </row>
    <row r="508" spans="3:19" ht="30" hidden="1" customHeight="1">
      <c r="C508" s="361"/>
      <c r="D508" s="362"/>
      <c r="E508" s="353"/>
      <c r="F508" s="353"/>
      <c r="G508" s="353"/>
      <c r="H508" s="45" t="s">
        <v>22</v>
      </c>
      <c r="I508" s="19">
        <v>0</v>
      </c>
      <c r="J508" s="19">
        <v>0</v>
      </c>
      <c r="K508" s="19">
        <v>0</v>
      </c>
      <c r="L508" s="12">
        <v>0</v>
      </c>
      <c r="M508" s="19">
        <v>0</v>
      </c>
      <c r="N508" s="11" t="e">
        <f t="shared" si="112"/>
        <v>#DIV/0!</v>
      </c>
      <c r="O508" s="11" t="e">
        <f t="shared" si="113"/>
        <v>#DIV/0!</v>
      </c>
      <c r="P508" s="11" t="e">
        <f t="shared" si="114"/>
        <v>#DIV/0!</v>
      </c>
      <c r="R508" s="33">
        <f t="shared" si="115"/>
        <v>0</v>
      </c>
      <c r="S508" s="63">
        <f t="shared" si="116"/>
        <v>0</v>
      </c>
    </row>
    <row r="509" spans="3:19" ht="30" hidden="1" customHeight="1">
      <c r="C509" s="361"/>
      <c r="D509" s="362"/>
      <c r="E509" s="353"/>
      <c r="F509" s="353"/>
      <c r="G509" s="353"/>
      <c r="H509" s="45" t="s">
        <v>23</v>
      </c>
      <c r="I509" s="19">
        <v>0</v>
      </c>
      <c r="J509" s="19">
        <v>0</v>
      </c>
      <c r="K509" s="19">
        <v>0</v>
      </c>
      <c r="L509" s="12">
        <v>0</v>
      </c>
      <c r="M509" s="19">
        <v>0</v>
      </c>
      <c r="N509" s="11" t="e">
        <f t="shared" si="112"/>
        <v>#DIV/0!</v>
      </c>
      <c r="O509" s="11" t="e">
        <f t="shared" si="113"/>
        <v>#DIV/0!</v>
      </c>
      <c r="P509" s="11" t="e">
        <f t="shared" si="114"/>
        <v>#DIV/0!</v>
      </c>
      <c r="R509" s="33">
        <f t="shared" si="115"/>
        <v>0</v>
      </c>
      <c r="S509" s="63">
        <f t="shared" si="116"/>
        <v>0</v>
      </c>
    </row>
    <row r="510" spans="3:19" ht="30" hidden="1" customHeight="1">
      <c r="C510" s="361"/>
      <c r="D510" s="362"/>
      <c r="E510" s="353"/>
      <c r="F510" s="353"/>
      <c r="G510" s="353"/>
      <c r="H510" s="45" t="s">
        <v>252</v>
      </c>
      <c r="I510" s="19">
        <v>0</v>
      </c>
      <c r="J510" s="19">
        <v>0</v>
      </c>
      <c r="K510" s="19">
        <v>0</v>
      </c>
      <c r="L510" s="12">
        <v>0</v>
      </c>
      <c r="M510" s="19">
        <v>0</v>
      </c>
      <c r="N510" s="11" t="e">
        <f t="shared" si="112"/>
        <v>#DIV/0!</v>
      </c>
      <c r="O510" s="11" t="e">
        <f t="shared" si="113"/>
        <v>#DIV/0!</v>
      </c>
      <c r="P510" s="11" t="e">
        <f t="shared" si="114"/>
        <v>#DIV/0!</v>
      </c>
      <c r="R510" s="33">
        <f t="shared" si="115"/>
        <v>0</v>
      </c>
      <c r="S510" s="63">
        <f t="shared" si="116"/>
        <v>0</v>
      </c>
    </row>
    <row r="511" spans="3:19" ht="15" hidden="1" customHeight="1">
      <c r="C511" s="361" t="s">
        <v>253</v>
      </c>
      <c r="D511" s="362" t="s">
        <v>254</v>
      </c>
      <c r="E511" s="353" t="s">
        <v>226</v>
      </c>
      <c r="F511" s="353">
        <v>2024</v>
      </c>
      <c r="G511" s="353">
        <v>2024</v>
      </c>
      <c r="H511" s="45" t="s">
        <v>20</v>
      </c>
      <c r="I511" s="19">
        <f>I512</f>
        <v>0</v>
      </c>
      <c r="J511" s="19">
        <f t="shared" ref="J511:M511" si="127">J512</f>
        <v>0</v>
      </c>
      <c r="K511" s="19">
        <f t="shared" si="127"/>
        <v>0</v>
      </c>
      <c r="L511" s="12">
        <f t="shared" si="127"/>
        <v>0</v>
      </c>
      <c r="M511" s="19">
        <f t="shared" si="127"/>
        <v>0</v>
      </c>
      <c r="N511" s="11" t="e">
        <f t="shared" si="112"/>
        <v>#DIV/0!</v>
      </c>
      <c r="O511" s="11" t="e">
        <f t="shared" si="113"/>
        <v>#DIV/0!</v>
      </c>
      <c r="P511" s="11" t="e">
        <f t="shared" si="114"/>
        <v>#DIV/0!</v>
      </c>
      <c r="R511" s="33">
        <f t="shared" si="115"/>
        <v>0</v>
      </c>
      <c r="S511" s="63">
        <f t="shared" si="116"/>
        <v>0</v>
      </c>
    </row>
    <row r="512" spans="3:19" ht="15" hidden="1" customHeight="1">
      <c r="C512" s="361"/>
      <c r="D512" s="362"/>
      <c r="E512" s="353"/>
      <c r="F512" s="353"/>
      <c r="G512" s="353"/>
      <c r="H512" s="45" t="s">
        <v>67</v>
      </c>
      <c r="I512" s="19"/>
      <c r="J512" s="19"/>
      <c r="K512" s="19"/>
      <c r="L512" s="12"/>
      <c r="M512" s="19"/>
      <c r="N512" s="11" t="e">
        <f t="shared" si="112"/>
        <v>#DIV/0!</v>
      </c>
      <c r="O512" s="11" t="e">
        <f t="shared" si="113"/>
        <v>#DIV/0!</v>
      </c>
      <c r="P512" s="11" t="e">
        <f t="shared" si="114"/>
        <v>#DIV/0!</v>
      </c>
      <c r="R512" s="33">
        <f t="shared" si="115"/>
        <v>0</v>
      </c>
      <c r="S512" s="63">
        <f t="shared" si="116"/>
        <v>0</v>
      </c>
    </row>
    <row r="513" spans="3:19" ht="30" hidden="1" customHeight="1">
      <c r="C513" s="361"/>
      <c r="D513" s="362"/>
      <c r="E513" s="353"/>
      <c r="F513" s="353"/>
      <c r="G513" s="353"/>
      <c r="H513" s="45" t="s">
        <v>22</v>
      </c>
      <c r="I513" s="19">
        <v>0</v>
      </c>
      <c r="J513" s="19">
        <v>0</v>
      </c>
      <c r="K513" s="19">
        <v>0</v>
      </c>
      <c r="L513" s="12">
        <v>0</v>
      </c>
      <c r="M513" s="19">
        <v>0</v>
      </c>
      <c r="N513" s="11" t="e">
        <f t="shared" si="112"/>
        <v>#DIV/0!</v>
      </c>
      <c r="O513" s="11" t="e">
        <f t="shared" si="113"/>
        <v>#DIV/0!</v>
      </c>
      <c r="P513" s="11" t="e">
        <f t="shared" si="114"/>
        <v>#DIV/0!</v>
      </c>
      <c r="R513" s="33">
        <f t="shared" si="115"/>
        <v>0</v>
      </c>
      <c r="S513" s="63">
        <f t="shared" si="116"/>
        <v>0</v>
      </c>
    </row>
    <row r="514" spans="3:19" ht="30" hidden="1" customHeight="1">
      <c r="C514" s="361"/>
      <c r="D514" s="362"/>
      <c r="E514" s="353"/>
      <c r="F514" s="353"/>
      <c r="G514" s="353"/>
      <c r="H514" s="45" t="s">
        <v>23</v>
      </c>
      <c r="I514" s="19">
        <v>0</v>
      </c>
      <c r="J514" s="19">
        <v>0</v>
      </c>
      <c r="K514" s="19">
        <v>0</v>
      </c>
      <c r="L514" s="12">
        <v>0</v>
      </c>
      <c r="M514" s="19">
        <v>0</v>
      </c>
      <c r="N514" s="11" t="e">
        <f t="shared" si="112"/>
        <v>#DIV/0!</v>
      </c>
      <c r="O514" s="11" t="e">
        <f t="shared" si="113"/>
        <v>#DIV/0!</v>
      </c>
      <c r="P514" s="11" t="e">
        <f t="shared" si="114"/>
        <v>#DIV/0!</v>
      </c>
      <c r="R514" s="33">
        <f t="shared" si="115"/>
        <v>0</v>
      </c>
      <c r="S514" s="63">
        <f t="shared" si="116"/>
        <v>0</v>
      </c>
    </row>
    <row r="515" spans="3:19" ht="30" hidden="1" customHeight="1">
      <c r="C515" s="361"/>
      <c r="D515" s="362"/>
      <c r="E515" s="353"/>
      <c r="F515" s="353"/>
      <c r="G515" s="353"/>
      <c r="H515" s="45" t="s">
        <v>37</v>
      </c>
      <c r="I515" s="19">
        <v>0</v>
      </c>
      <c r="J515" s="19">
        <v>0</v>
      </c>
      <c r="K515" s="19">
        <v>0</v>
      </c>
      <c r="L515" s="12">
        <v>0</v>
      </c>
      <c r="M515" s="19">
        <v>0</v>
      </c>
      <c r="N515" s="11" t="e">
        <f t="shared" si="112"/>
        <v>#DIV/0!</v>
      </c>
      <c r="O515" s="11" t="e">
        <f t="shared" si="113"/>
        <v>#DIV/0!</v>
      </c>
      <c r="P515" s="11" t="e">
        <f t="shared" si="114"/>
        <v>#DIV/0!</v>
      </c>
      <c r="R515" s="33">
        <f t="shared" si="115"/>
        <v>0</v>
      </c>
      <c r="S515" s="63">
        <f t="shared" si="116"/>
        <v>0</v>
      </c>
    </row>
    <row r="516" spans="3:19" ht="15" hidden="1" customHeight="1">
      <c r="C516" s="358" t="s">
        <v>253</v>
      </c>
      <c r="D516" s="352" t="s">
        <v>255</v>
      </c>
      <c r="E516" s="354" t="s">
        <v>226</v>
      </c>
      <c r="F516" s="354">
        <v>2022</v>
      </c>
      <c r="G516" s="354">
        <v>2022</v>
      </c>
      <c r="H516" s="45" t="s">
        <v>20</v>
      </c>
      <c r="I516" s="19">
        <v>0</v>
      </c>
      <c r="J516" s="19">
        <v>0</v>
      </c>
      <c r="K516" s="19">
        <v>0</v>
      </c>
      <c r="L516" s="12">
        <v>0</v>
      </c>
      <c r="M516" s="19">
        <v>0</v>
      </c>
      <c r="N516" s="11" t="e">
        <f t="shared" si="112"/>
        <v>#DIV/0!</v>
      </c>
      <c r="O516" s="11" t="e">
        <f t="shared" si="113"/>
        <v>#DIV/0!</v>
      </c>
      <c r="P516" s="11" t="e">
        <f t="shared" si="114"/>
        <v>#DIV/0!</v>
      </c>
      <c r="R516" s="33">
        <f t="shared" si="115"/>
        <v>0</v>
      </c>
      <c r="S516" s="63">
        <f t="shared" si="116"/>
        <v>0</v>
      </c>
    </row>
    <row r="517" spans="3:19" ht="15" hidden="1" customHeight="1">
      <c r="C517" s="358"/>
      <c r="D517" s="352"/>
      <c r="E517" s="354"/>
      <c r="F517" s="354"/>
      <c r="G517" s="354"/>
      <c r="H517" s="45" t="s">
        <v>67</v>
      </c>
      <c r="I517" s="19">
        <v>0</v>
      </c>
      <c r="J517" s="19">
        <v>0</v>
      </c>
      <c r="K517" s="19">
        <v>0</v>
      </c>
      <c r="L517" s="12">
        <v>0</v>
      </c>
      <c r="M517" s="19">
        <v>0</v>
      </c>
      <c r="N517" s="11" t="e">
        <f t="shared" si="112"/>
        <v>#DIV/0!</v>
      </c>
      <c r="O517" s="11" t="e">
        <f t="shared" si="113"/>
        <v>#DIV/0!</v>
      </c>
      <c r="P517" s="11" t="e">
        <f t="shared" si="114"/>
        <v>#DIV/0!</v>
      </c>
      <c r="R517" s="33">
        <f t="shared" si="115"/>
        <v>0</v>
      </c>
      <c r="S517" s="63">
        <f t="shared" si="116"/>
        <v>0</v>
      </c>
    </row>
    <row r="518" spans="3:19" ht="30" hidden="1" customHeight="1">
      <c r="C518" s="358"/>
      <c r="D518" s="352"/>
      <c r="E518" s="354"/>
      <c r="F518" s="354"/>
      <c r="G518" s="354"/>
      <c r="H518" s="45" t="s">
        <v>22</v>
      </c>
      <c r="I518" s="19">
        <v>0</v>
      </c>
      <c r="J518" s="19">
        <v>0</v>
      </c>
      <c r="K518" s="19">
        <v>0</v>
      </c>
      <c r="L518" s="12">
        <v>0</v>
      </c>
      <c r="M518" s="19">
        <v>0</v>
      </c>
      <c r="N518" s="11" t="e">
        <f t="shared" si="112"/>
        <v>#DIV/0!</v>
      </c>
      <c r="O518" s="11" t="e">
        <f t="shared" si="113"/>
        <v>#DIV/0!</v>
      </c>
      <c r="P518" s="11" t="e">
        <f t="shared" si="114"/>
        <v>#DIV/0!</v>
      </c>
      <c r="R518" s="33">
        <f t="shared" si="115"/>
        <v>0</v>
      </c>
      <c r="S518" s="63">
        <f t="shared" si="116"/>
        <v>0</v>
      </c>
    </row>
    <row r="519" spans="3:19" ht="30" hidden="1" customHeight="1">
      <c r="C519" s="358"/>
      <c r="D519" s="352"/>
      <c r="E519" s="354"/>
      <c r="F519" s="354"/>
      <c r="G519" s="354"/>
      <c r="H519" s="45" t="s">
        <v>23</v>
      </c>
      <c r="I519" s="19">
        <v>0</v>
      </c>
      <c r="J519" s="19">
        <v>0</v>
      </c>
      <c r="K519" s="19">
        <v>0</v>
      </c>
      <c r="L519" s="12">
        <v>0</v>
      </c>
      <c r="M519" s="19">
        <v>0</v>
      </c>
      <c r="N519" s="11" t="e">
        <f t="shared" si="112"/>
        <v>#DIV/0!</v>
      </c>
      <c r="O519" s="11" t="e">
        <f t="shared" si="113"/>
        <v>#DIV/0!</v>
      </c>
      <c r="P519" s="11" t="e">
        <f t="shared" si="114"/>
        <v>#DIV/0!</v>
      </c>
      <c r="R519" s="33">
        <f t="shared" si="115"/>
        <v>0</v>
      </c>
      <c r="S519" s="63">
        <f t="shared" si="116"/>
        <v>0</v>
      </c>
    </row>
    <row r="520" spans="3:19" ht="30" hidden="1" customHeight="1">
      <c r="C520" s="358"/>
      <c r="D520" s="352"/>
      <c r="E520" s="354"/>
      <c r="F520" s="354"/>
      <c r="G520" s="354"/>
      <c r="H520" s="45" t="s">
        <v>37</v>
      </c>
      <c r="I520" s="19">
        <v>0</v>
      </c>
      <c r="J520" s="19">
        <v>0</v>
      </c>
      <c r="K520" s="19">
        <v>0</v>
      </c>
      <c r="L520" s="12">
        <v>0</v>
      </c>
      <c r="M520" s="19">
        <v>0</v>
      </c>
      <c r="N520" s="11" t="e">
        <f t="shared" si="112"/>
        <v>#DIV/0!</v>
      </c>
      <c r="O520" s="11" t="e">
        <f t="shared" si="113"/>
        <v>#DIV/0!</v>
      </c>
      <c r="P520" s="11" t="e">
        <f t="shared" si="114"/>
        <v>#DIV/0!</v>
      </c>
      <c r="R520" s="33">
        <f t="shared" si="115"/>
        <v>0</v>
      </c>
      <c r="S520" s="63">
        <f t="shared" si="116"/>
        <v>0</v>
      </c>
    </row>
    <row r="521" spans="3:19" ht="15" hidden="1" customHeight="1">
      <c r="C521" s="358" t="s">
        <v>256</v>
      </c>
      <c r="D521" s="352" t="s">
        <v>257</v>
      </c>
      <c r="E521" s="354" t="s">
        <v>226</v>
      </c>
      <c r="F521" s="354">
        <v>2022</v>
      </c>
      <c r="G521" s="354">
        <v>2022</v>
      </c>
      <c r="H521" s="45" t="s">
        <v>20</v>
      </c>
      <c r="I521" s="19">
        <v>0</v>
      </c>
      <c r="J521" s="19">
        <v>0</v>
      </c>
      <c r="K521" s="19">
        <v>0</v>
      </c>
      <c r="L521" s="12">
        <v>0</v>
      </c>
      <c r="M521" s="19">
        <v>0</v>
      </c>
      <c r="N521" s="11" t="e">
        <f t="shared" si="112"/>
        <v>#DIV/0!</v>
      </c>
      <c r="O521" s="11" t="e">
        <f t="shared" si="113"/>
        <v>#DIV/0!</v>
      </c>
      <c r="P521" s="11" t="e">
        <f t="shared" si="114"/>
        <v>#DIV/0!</v>
      </c>
      <c r="R521" s="33">
        <f t="shared" si="115"/>
        <v>0</v>
      </c>
      <c r="S521" s="63">
        <f t="shared" si="116"/>
        <v>0</v>
      </c>
    </row>
    <row r="522" spans="3:19" ht="15" hidden="1" customHeight="1">
      <c r="C522" s="358"/>
      <c r="D522" s="352"/>
      <c r="E522" s="354"/>
      <c r="F522" s="354"/>
      <c r="G522" s="354"/>
      <c r="H522" s="45" t="s">
        <v>67</v>
      </c>
      <c r="I522" s="19">
        <v>0</v>
      </c>
      <c r="J522" s="19">
        <v>0</v>
      </c>
      <c r="K522" s="19">
        <v>0</v>
      </c>
      <c r="L522" s="12">
        <v>0</v>
      </c>
      <c r="M522" s="19">
        <v>0</v>
      </c>
      <c r="N522" s="11" t="e">
        <f t="shared" si="112"/>
        <v>#DIV/0!</v>
      </c>
      <c r="O522" s="11" t="e">
        <f t="shared" si="113"/>
        <v>#DIV/0!</v>
      </c>
      <c r="P522" s="11" t="e">
        <f t="shared" si="114"/>
        <v>#DIV/0!</v>
      </c>
      <c r="R522" s="33">
        <f t="shared" si="115"/>
        <v>0</v>
      </c>
      <c r="S522" s="63">
        <f t="shared" si="116"/>
        <v>0</v>
      </c>
    </row>
    <row r="523" spans="3:19" ht="30" hidden="1" customHeight="1">
      <c r="C523" s="358"/>
      <c r="D523" s="352"/>
      <c r="E523" s="354"/>
      <c r="F523" s="354"/>
      <c r="G523" s="354"/>
      <c r="H523" s="45" t="s">
        <v>22</v>
      </c>
      <c r="I523" s="19">
        <v>0</v>
      </c>
      <c r="J523" s="19">
        <v>0</v>
      </c>
      <c r="K523" s="19">
        <v>0</v>
      </c>
      <c r="L523" s="12">
        <v>0</v>
      </c>
      <c r="M523" s="19">
        <v>0</v>
      </c>
      <c r="N523" s="11" t="e">
        <f t="shared" si="112"/>
        <v>#DIV/0!</v>
      </c>
      <c r="O523" s="11" t="e">
        <f t="shared" si="113"/>
        <v>#DIV/0!</v>
      </c>
      <c r="P523" s="11" t="e">
        <f t="shared" si="114"/>
        <v>#DIV/0!</v>
      </c>
      <c r="R523" s="33">
        <f t="shared" si="115"/>
        <v>0</v>
      </c>
      <c r="S523" s="63">
        <f t="shared" si="116"/>
        <v>0</v>
      </c>
    </row>
    <row r="524" spans="3:19" ht="30" hidden="1" customHeight="1">
      <c r="C524" s="358"/>
      <c r="D524" s="352"/>
      <c r="E524" s="354"/>
      <c r="F524" s="354"/>
      <c r="G524" s="354"/>
      <c r="H524" s="45" t="s">
        <v>23</v>
      </c>
      <c r="I524" s="19">
        <v>0</v>
      </c>
      <c r="J524" s="19">
        <v>0</v>
      </c>
      <c r="K524" s="19">
        <v>0</v>
      </c>
      <c r="L524" s="12">
        <v>0</v>
      </c>
      <c r="M524" s="19">
        <v>0</v>
      </c>
      <c r="N524" s="11" t="e">
        <f t="shared" ref="N524:N587" si="128">M524/I524*100</f>
        <v>#DIV/0!</v>
      </c>
      <c r="O524" s="11" t="e">
        <f t="shared" ref="O524:O587" si="129">M524/J524*100</f>
        <v>#DIV/0!</v>
      </c>
      <c r="P524" s="11" t="e">
        <f t="shared" ref="P524:P587" si="130">L524/K524*100</f>
        <v>#DIV/0!</v>
      </c>
      <c r="R524" s="33">
        <f t="shared" ref="R524:R587" si="131">Q524-L524</f>
        <v>0</v>
      </c>
      <c r="S524" s="63">
        <f t="shared" ref="S524:S587" si="132">L524-M524</f>
        <v>0</v>
      </c>
    </row>
    <row r="525" spans="3:19" ht="30" hidden="1" customHeight="1">
      <c r="C525" s="358"/>
      <c r="D525" s="352"/>
      <c r="E525" s="354"/>
      <c r="F525" s="354"/>
      <c r="G525" s="354"/>
      <c r="H525" s="45" t="s">
        <v>37</v>
      </c>
      <c r="I525" s="19">
        <v>0</v>
      </c>
      <c r="J525" s="19">
        <v>0</v>
      </c>
      <c r="K525" s="19">
        <v>0</v>
      </c>
      <c r="L525" s="12">
        <v>0</v>
      </c>
      <c r="M525" s="19">
        <v>0</v>
      </c>
      <c r="N525" s="11" t="e">
        <f t="shared" si="128"/>
        <v>#DIV/0!</v>
      </c>
      <c r="O525" s="11" t="e">
        <f t="shared" si="129"/>
        <v>#DIV/0!</v>
      </c>
      <c r="P525" s="11" t="e">
        <f t="shared" si="130"/>
        <v>#DIV/0!</v>
      </c>
      <c r="R525" s="33">
        <f t="shared" si="131"/>
        <v>0</v>
      </c>
      <c r="S525" s="63">
        <f t="shared" si="132"/>
        <v>0</v>
      </c>
    </row>
    <row r="526" spans="3:19" ht="15" hidden="1" customHeight="1">
      <c r="C526" s="358" t="s">
        <v>258</v>
      </c>
      <c r="D526" s="362" t="s">
        <v>259</v>
      </c>
      <c r="E526" s="354" t="s">
        <v>163</v>
      </c>
      <c r="F526" s="354">
        <v>2022</v>
      </c>
      <c r="G526" s="354">
        <v>2022</v>
      </c>
      <c r="H526" s="45" t="s">
        <v>20</v>
      </c>
      <c r="I526" s="19">
        <v>0</v>
      </c>
      <c r="J526" s="19">
        <v>0</v>
      </c>
      <c r="K526" s="19">
        <v>0</v>
      </c>
      <c r="L526" s="12">
        <v>0</v>
      </c>
      <c r="M526" s="19">
        <v>0</v>
      </c>
      <c r="N526" s="11" t="e">
        <f t="shared" si="128"/>
        <v>#DIV/0!</v>
      </c>
      <c r="O526" s="11" t="e">
        <f t="shared" si="129"/>
        <v>#DIV/0!</v>
      </c>
      <c r="P526" s="11" t="e">
        <f t="shared" si="130"/>
        <v>#DIV/0!</v>
      </c>
      <c r="R526" s="33">
        <f t="shared" si="131"/>
        <v>0</v>
      </c>
      <c r="S526" s="63">
        <f t="shared" si="132"/>
        <v>0</v>
      </c>
    </row>
    <row r="527" spans="3:19" ht="15" hidden="1" customHeight="1">
      <c r="C527" s="358"/>
      <c r="D527" s="362"/>
      <c r="E527" s="354"/>
      <c r="F527" s="354"/>
      <c r="G527" s="354"/>
      <c r="H527" s="45" t="s">
        <v>67</v>
      </c>
      <c r="I527" s="19">
        <v>0</v>
      </c>
      <c r="J527" s="19">
        <v>0</v>
      </c>
      <c r="K527" s="19">
        <v>0</v>
      </c>
      <c r="L527" s="12">
        <v>0</v>
      </c>
      <c r="M527" s="19">
        <v>0</v>
      </c>
      <c r="N527" s="11" t="e">
        <f t="shared" si="128"/>
        <v>#DIV/0!</v>
      </c>
      <c r="O527" s="11" t="e">
        <f t="shared" si="129"/>
        <v>#DIV/0!</v>
      </c>
      <c r="P527" s="11" t="e">
        <f t="shared" si="130"/>
        <v>#DIV/0!</v>
      </c>
      <c r="R527" s="33">
        <f t="shared" si="131"/>
        <v>0</v>
      </c>
      <c r="S527" s="63">
        <f t="shared" si="132"/>
        <v>0</v>
      </c>
    </row>
    <row r="528" spans="3:19" ht="30" hidden="1" customHeight="1">
      <c r="C528" s="358"/>
      <c r="D528" s="362"/>
      <c r="E528" s="354"/>
      <c r="F528" s="354"/>
      <c r="G528" s="354"/>
      <c r="H528" s="45" t="s">
        <v>22</v>
      </c>
      <c r="I528" s="19">
        <v>0</v>
      </c>
      <c r="J528" s="19">
        <v>0</v>
      </c>
      <c r="K528" s="19">
        <v>0</v>
      </c>
      <c r="L528" s="12">
        <v>0</v>
      </c>
      <c r="M528" s="19">
        <v>0</v>
      </c>
      <c r="N528" s="11" t="e">
        <f t="shared" si="128"/>
        <v>#DIV/0!</v>
      </c>
      <c r="O528" s="11" t="e">
        <f t="shared" si="129"/>
        <v>#DIV/0!</v>
      </c>
      <c r="P528" s="11" t="e">
        <f t="shared" si="130"/>
        <v>#DIV/0!</v>
      </c>
      <c r="R528" s="33">
        <f t="shared" si="131"/>
        <v>0</v>
      </c>
      <c r="S528" s="63">
        <f t="shared" si="132"/>
        <v>0</v>
      </c>
    </row>
    <row r="529" spans="3:19" ht="30" hidden="1" customHeight="1">
      <c r="C529" s="358"/>
      <c r="D529" s="362"/>
      <c r="E529" s="354"/>
      <c r="F529" s="354"/>
      <c r="G529" s="354"/>
      <c r="H529" s="45" t="s">
        <v>23</v>
      </c>
      <c r="I529" s="19">
        <v>0</v>
      </c>
      <c r="J529" s="19">
        <v>0</v>
      </c>
      <c r="K529" s="19">
        <v>0</v>
      </c>
      <c r="L529" s="12">
        <v>0</v>
      </c>
      <c r="M529" s="19">
        <v>0</v>
      </c>
      <c r="N529" s="11" t="e">
        <f t="shared" si="128"/>
        <v>#DIV/0!</v>
      </c>
      <c r="O529" s="11" t="e">
        <f t="shared" si="129"/>
        <v>#DIV/0!</v>
      </c>
      <c r="P529" s="11" t="e">
        <f t="shared" si="130"/>
        <v>#DIV/0!</v>
      </c>
      <c r="R529" s="33">
        <f t="shared" si="131"/>
        <v>0</v>
      </c>
      <c r="S529" s="63">
        <f t="shared" si="132"/>
        <v>0</v>
      </c>
    </row>
    <row r="530" spans="3:19" ht="30" hidden="1" customHeight="1">
      <c r="C530" s="358"/>
      <c r="D530" s="362"/>
      <c r="E530" s="354"/>
      <c r="F530" s="354"/>
      <c r="G530" s="354"/>
      <c r="H530" s="45" t="s">
        <v>37</v>
      </c>
      <c r="I530" s="19">
        <v>0</v>
      </c>
      <c r="J530" s="19">
        <v>0</v>
      </c>
      <c r="K530" s="19">
        <v>0</v>
      </c>
      <c r="L530" s="12">
        <v>0</v>
      </c>
      <c r="M530" s="19">
        <v>0</v>
      </c>
      <c r="N530" s="11" t="e">
        <f t="shared" si="128"/>
        <v>#DIV/0!</v>
      </c>
      <c r="O530" s="11" t="e">
        <f t="shared" si="129"/>
        <v>#DIV/0!</v>
      </c>
      <c r="P530" s="11" t="e">
        <f t="shared" si="130"/>
        <v>#DIV/0!</v>
      </c>
      <c r="R530" s="33">
        <f t="shared" si="131"/>
        <v>0</v>
      </c>
      <c r="S530" s="63">
        <f t="shared" si="132"/>
        <v>0</v>
      </c>
    </row>
    <row r="531" spans="3:19" ht="15" hidden="1" customHeight="1">
      <c r="C531" s="358" t="s">
        <v>260</v>
      </c>
      <c r="D531" s="362" t="s">
        <v>261</v>
      </c>
      <c r="E531" s="354" t="s">
        <v>226</v>
      </c>
      <c r="F531" s="354">
        <v>2023</v>
      </c>
      <c r="G531" s="354">
        <v>2023</v>
      </c>
      <c r="H531" s="45" t="s">
        <v>20</v>
      </c>
      <c r="I531" s="19">
        <v>0</v>
      </c>
      <c r="J531" s="19">
        <v>0</v>
      </c>
      <c r="K531" s="19">
        <v>0</v>
      </c>
      <c r="L531" s="12">
        <v>0</v>
      </c>
      <c r="M531" s="19">
        <v>0</v>
      </c>
      <c r="N531" s="11" t="e">
        <f t="shared" si="128"/>
        <v>#DIV/0!</v>
      </c>
      <c r="O531" s="11" t="e">
        <f t="shared" si="129"/>
        <v>#DIV/0!</v>
      </c>
      <c r="P531" s="11" t="e">
        <f t="shared" si="130"/>
        <v>#DIV/0!</v>
      </c>
      <c r="R531" s="33">
        <f t="shared" si="131"/>
        <v>0</v>
      </c>
      <c r="S531" s="63">
        <f t="shared" si="132"/>
        <v>0</v>
      </c>
    </row>
    <row r="532" spans="3:19" ht="15" hidden="1" customHeight="1">
      <c r="C532" s="358"/>
      <c r="D532" s="362"/>
      <c r="E532" s="354"/>
      <c r="F532" s="354"/>
      <c r="G532" s="354"/>
      <c r="H532" s="45" t="s">
        <v>67</v>
      </c>
      <c r="I532" s="19">
        <v>0</v>
      </c>
      <c r="J532" s="19">
        <v>0</v>
      </c>
      <c r="K532" s="19">
        <v>0</v>
      </c>
      <c r="L532" s="12">
        <v>0</v>
      </c>
      <c r="M532" s="19">
        <v>0</v>
      </c>
      <c r="N532" s="11" t="e">
        <f t="shared" si="128"/>
        <v>#DIV/0!</v>
      </c>
      <c r="O532" s="11" t="e">
        <f t="shared" si="129"/>
        <v>#DIV/0!</v>
      </c>
      <c r="P532" s="11" t="e">
        <f t="shared" si="130"/>
        <v>#DIV/0!</v>
      </c>
      <c r="R532" s="33">
        <f t="shared" si="131"/>
        <v>0</v>
      </c>
      <c r="S532" s="63">
        <f t="shared" si="132"/>
        <v>0</v>
      </c>
    </row>
    <row r="533" spans="3:19" ht="30" hidden="1" customHeight="1">
      <c r="C533" s="358"/>
      <c r="D533" s="362"/>
      <c r="E533" s="354"/>
      <c r="F533" s="354"/>
      <c r="G533" s="354"/>
      <c r="H533" s="45" t="s">
        <v>22</v>
      </c>
      <c r="I533" s="19">
        <v>0</v>
      </c>
      <c r="J533" s="19">
        <v>0</v>
      </c>
      <c r="K533" s="19">
        <v>0</v>
      </c>
      <c r="L533" s="12">
        <v>0</v>
      </c>
      <c r="M533" s="19">
        <v>0</v>
      </c>
      <c r="N533" s="11" t="e">
        <f t="shared" si="128"/>
        <v>#DIV/0!</v>
      </c>
      <c r="O533" s="11" t="e">
        <f t="shared" si="129"/>
        <v>#DIV/0!</v>
      </c>
      <c r="P533" s="11" t="e">
        <f t="shared" si="130"/>
        <v>#DIV/0!</v>
      </c>
      <c r="R533" s="33">
        <f t="shared" si="131"/>
        <v>0</v>
      </c>
      <c r="S533" s="63">
        <f t="shared" si="132"/>
        <v>0</v>
      </c>
    </row>
    <row r="534" spans="3:19" ht="30" hidden="1" customHeight="1">
      <c r="C534" s="358"/>
      <c r="D534" s="362"/>
      <c r="E534" s="354"/>
      <c r="F534" s="354"/>
      <c r="G534" s="354"/>
      <c r="H534" s="45" t="s">
        <v>23</v>
      </c>
      <c r="I534" s="19">
        <v>0</v>
      </c>
      <c r="J534" s="19">
        <v>0</v>
      </c>
      <c r="K534" s="19">
        <v>0</v>
      </c>
      <c r="L534" s="12">
        <v>0</v>
      </c>
      <c r="M534" s="19">
        <v>0</v>
      </c>
      <c r="N534" s="11" t="e">
        <f t="shared" si="128"/>
        <v>#DIV/0!</v>
      </c>
      <c r="O534" s="11" t="e">
        <f t="shared" si="129"/>
        <v>#DIV/0!</v>
      </c>
      <c r="P534" s="11" t="e">
        <f t="shared" si="130"/>
        <v>#DIV/0!</v>
      </c>
      <c r="R534" s="33">
        <f t="shared" si="131"/>
        <v>0</v>
      </c>
      <c r="S534" s="63">
        <f t="shared" si="132"/>
        <v>0</v>
      </c>
    </row>
    <row r="535" spans="3:19" ht="30" hidden="1" customHeight="1">
      <c r="C535" s="358"/>
      <c r="D535" s="362"/>
      <c r="E535" s="354"/>
      <c r="F535" s="354"/>
      <c r="G535" s="354"/>
      <c r="H535" s="45" t="s">
        <v>37</v>
      </c>
      <c r="I535" s="19">
        <v>0</v>
      </c>
      <c r="J535" s="19">
        <v>0</v>
      </c>
      <c r="K535" s="19">
        <v>0</v>
      </c>
      <c r="L535" s="12">
        <v>0</v>
      </c>
      <c r="M535" s="19">
        <v>0</v>
      </c>
      <c r="N535" s="11" t="e">
        <f t="shared" si="128"/>
        <v>#DIV/0!</v>
      </c>
      <c r="O535" s="11" t="e">
        <f t="shared" si="129"/>
        <v>#DIV/0!</v>
      </c>
      <c r="P535" s="11" t="e">
        <f t="shared" si="130"/>
        <v>#DIV/0!</v>
      </c>
      <c r="R535" s="33">
        <f t="shared" si="131"/>
        <v>0</v>
      </c>
      <c r="S535" s="63">
        <f t="shared" si="132"/>
        <v>0</v>
      </c>
    </row>
    <row r="536" spans="3:19" ht="15" hidden="1" customHeight="1">
      <c r="C536" s="358" t="s">
        <v>262</v>
      </c>
      <c r="D536" s="352" t="s">
        <v>263</v>
      </c>
      <c r="E536" s="354" t="s">
        <v>226</v>
      </c>
      <c r="F536" s="354">
        <v>2023</v>
      </c>
      <c r="G536" s="354">
        <v>2023</v>
      </c>
      <c r="H536" s="45" t="s">
        <v>20</v>
      </c>
      <c r="I536" s="19">
        <v>0</v>
      </c>
      <c r="J536" s="19">
        <v>0</v>
      </c>
      <c r="K536" s="19">
        <v>0</v>
      </c>
      <c r="L536" s="12">
        <v>0</v>
      </c>
      <c r="M536" s="19">
        <v>0</v>
      </c>
      <c r="N536" s="11" t="e">
        <f t="shared" si="128"/>
        <v>#DIV/0!</v>
      </c>
      <c r="O536" s="11" t="e">
        <f t="shared" si="129"/>
        <v>#DIV/0!</v>
      </c>
      <c r="P536" s="11" t="e">
        <f t="shared" si="130"/>
        <v>#DIV/0!</v>
      </c>
      <c r="R536" s="33">
        <f t="shared" si="131"/>
        <v>0</v>
      </c>
      <c r="S536" s="63">
        <f t="shared" si="132"/>
        <v>0</v>
      </c>
    </row>
    <row r="537" spans="3:19" ht="15" hidden="1" customHeight="1">
      <c r="C537" s="358"/>
      <c r="D537" s="352"/>
      <c r="E537" s="354"/>
      <c r="F537" s="354"/>
      <c r="G537" s="354"/>
      <c r="H537" s="45" t="s">
        <v>67</v>
      </c>
      <c r="I537" s="19">
        <v>0</v>
      </c>
      <c r="J537" s="19">
        <v>0</v>
      </c>
      <c r="K537" s="19">
        <v>0</v>
      </c>
      <c r="L537" s="12">
        <v>0</v>
      </c>
      <c r="M537" s="19">
        <v>0</v>
      </c>
      <c r="N537" s="11" t="e">
        <f t="shared" si="128"/>
        <v>#DIV/0!</v>
      </c>
      <c r="O537" s="11" t="e">
        <f t="shared" si="129"/>
        <v>#DIV/0!</v>
      </c>
      <c r="P537" s="11" t="e">
        <f t="shared" si="130"/>
        <v>#DIV/0!</v>
      </c>
      <c r="R537" s="33">
        <f t="shared" si="131"/>
        <v>0</v>
      </c>
      <c r="S537" s="63">
        <f t="shared" si="132"/>
        <v>0</v>
      </c>
    </row>
    <row r="538" spans="3:19" ht="30" hidden="1" customHeight="1">
      <c r="C538" s="358"/>
      <c r="D538" s="352"/>
      <c r="E538" s="354"/>
      <c r="F538" s="354"/>
      <c r="G538" s="354"/>
      <c r="H538" s="45" t="s">
        <v>22</v>
      </c>
      <c r="I538" s="19">
        <v>0</v>
      </c>
      <c r="J538" s="19">
        <v>0</v>
      </c>
      <c r="K538" s="19">
        <v>0</v>
      </c>
      <c r="L538" s="12">
        <v>0</v>
      </c>
      <c r="M538" s="19">
        <v>0</v>
      </c>
      <c r="N538" s="11" t="e">
        <f t="shared" si="128"/>
        <v>#DIV/0!</v>
      </c>
      <c r="O538" s="11" t="e">
        <f t="shared" si="129"/>
        <v>#DIV/0!</v>
      </c>
      <c r="P538" s="11" t="e">
        <f t="shared" si="130"/>
        <v>#DIV/0!</v>
      </c>
      <c r="R538" s="33">
        <f t="shared" si="131"/>
        <v>0</v>
      </c>
      <c r="S538" s="63">
        <f t="shared" si="132"/>
        <v>0</v>
      </c>
    </row>
    <row r="539" spans="3:19" ht="30" hidden="1" customHeight="1">
      <c r="C539" s="358"/>
      <c r="D539" s="352"/>
      <c r="E539" s="354"/>
      <c r="F539" s="354"/>
      <c r="G539" s="354"/>
      <c r="H539" s="45" t="s">
        <v>23</v>
      </c>
      <c r="I539" s="19">
        <v>0</v>
      </c>
      <c r="J539" s="19">
        <v>0</v>
      </c>
      <c r="K539" s="19">
        <v>0</v>
      </c>
      <c r="L539" s="12">
        <v>0</v>
      </c>
      <c r="M539" s="19">
        <v>0</v>
      </c>
      <c r="N539" s="11" t="e">
        <f t="shared" si="128"/>
        <v>#DIV/0!</v>
      </c>
      <c r="O539" s="11" t="e">
        <f t="shared" si="129"/>
        <v>#DIV/0!</v>
      </c>
      <c r="P539" s="11" t="e">
        <f t="shared" si="130"/>
        <v>#DIV/0!</v>
      </c>
      <c r="R539" s="33">
        <f t="shared" si="131"/>
        <v>0</v>
      </c>
      <c r="S539" s="63">
        <f t="shared" si="132"/>
        <v>0</v>
      </c>
    </row>
    <row r="540" spans="3:19" ht="30" hidden="1" customHeight="1">
      <c r="C540" s="358"/>
      <c r="D540" s="352"/>
      <c r="E540" s="354"/>
      <c r="F540" s="354"/>
      <c r="G540" s="354"/>
      <c r="H540" s="45" t="s">
        <v>37</v>
      </c>
      <c r="I540" s="19">
        <v>0</v>
      </c>
      <c r="J540" s="19">
        <v>0</v>
      </c>
      <c r="K540" s="19">
        <v>0</v>
      </c>
      <c r="L540" s="12">
        <v>0</v>
      </c>
      <c r="M540" s="19">
        <v>0</v>
      </c>
      <c r="N540" s="11" t="e">
        <f t="shared" si="128"/>
        <v>#DIV/0!</v>
      </c>
      <c r="O540" s="11" t="e">
        <f t="shared" si="129"/>
        <v>#DIV/0!</v>
      </c>
      <c r="P540" s="11" t="e">
        <f t="shared" si="130"/>
        <v>#DIV/0!</v>
      </c>
      <c r="R540" s="33">
        <f t="shared" si="131"/>
        <v>0</v>
      </c>
      <c r="S540" s="63">
        <f t="shared" si="132"/>
        <v>0</v>
      </c>
    </row>
    <row r="541" spans="3:19" ht="15" hidden="1" customHeight="1">
      <c r="C541" s="358" t="s">
        <v>264</v>
      </c>
      <c r="D541" s="362" t="s">
        <v>265</v>
      </c>
      <c r="E541" s="354" t="s">
        <v>163</v>
      </c>
      <c r="F541" s="354">
        <v>2023</v>
      </c>
      <c r="G541" s="354">
        <v>2023</v>
      </c>
      <c r="H541" s="45" t="s">
        <v>20</v>
      </c>
      <c r="I541" s="19">
        <v>0</v>
      </c>
      <c r="J541" s="19">
        <v>0</v>
      </c>
      <c r="K541" s="19">
        <v>0</v>
      </c>
      <c r="L541" s="12">
        <v>0</v>
      </c>
      <c r="M541" s="19">
        <v>0</v>
      </c>
      <c r="N541" s="11" t="e">
        <f t="shared" si="128"/>
        <v>#DIV/0!</v>
      </c>
      <c r="O541" s="11" t="e">
        <f t="shared" si="129"/>
        <v>#DIV/0!</v>
      </c>
      <c r="P541" s="11" t="e">
        <f t="shared" si="130"/>
        <v>#DIV/0!</v>
      </c>
      <c r="R541" s="33">
        <f t="shared" si="131"/>
        <v>0</v>
      </c>
      <c r="S541" s="63">
        <f t="shared" si="132"/>
        <v>0</v>
      </c>
    </row>
    <row r="542" spans="3:19" ht="15" hidden="1" customHeight="1">
      <c r="C542" s="358"/>
      <c r="D542" s="362"/>
      <c r="E542" s="354"/>
      <c r="F542" s="354"/>
      <c r="G542" s="354"/>
      <c r="H542" s="45" t="s">
        <v>67</v>
      </c>
      <c r="I542" s="19">
        <v>0</v>
      </c>
      <c r="J542" s="19">
        <v>0</v>
      </c>
      <c r="K542" s="19">
        <v>0</v>
      </c>
      <c r="L542" s="12">
        <v>0</v>
      </c>
      <c r="M542" s="19">
        <v>0</v>
      </c>
      <c r="N542" s="11" t="e">
        <f t="shared" si="128"/>
        <v>#DIV/0!</v>
      </c>
      <c r="O542" s="11" t="e">
        <f t="shared" si="129"/>
        <v>#DIV/0!</v>
      </c>
      <c r="P542" s="11" t="e">
        <f t="shared" si="130"/>
        <v>#DIV/0!</v>
      </c>
      <c r="R542" s="33">
        <f t="shared" si="131"/>
        <v>0</v>
      </c>
      <c r="S542" s="63">
        <f t="shared" si="132"/>
        <v>0</v>
      </c>
    </row>
    <row r="543" spans="3:19" ht="30" hidden="1" customHeight="1">
      <c r="C543" s="358"/>
      <c r="D543" s="362"/>
      <c r="E543" s="354"/>
      <c r="F543" s="354"/>
      <c r="G543" s="354"/>
      <c r="H543" s="45" t="s">
        <v>22</v>
      </c>
      <c r="I543" s="19">
        <v>0</v>
      </c>
      <c r="J543" s="19">
        <v>0</v>
      </c>
      <c r="K543" s="19">
        <v>0</v>
      </c>
      <c r="L543" s="12">
        <v>0</v>
      </c>
      <c r="M543" s="19">
        <v>0</v>
      </c>
      <c r="N543" s="11" t="e">
        <f t="shared" si="128"/>
        <v>#DIV/0!</v>
      </c>
      <c r="O543" s="11" t="e">
        <f t="shared" si="129"/>
        <v>#DIV/0!</v>
      </c>
      <c r="P543" s="11" t="e">
        <f t="shared" si="130"/>
        <v>#DIV/0!</v>
      </c>
      <c r="R543" s="33">
        <f t="shared" si="131"/>
        <v>0</v>
      </c>
      <c r="S543" s="63">
        <f t="shared" si="132"/>
        <v>0</v>
      </c>
    </row>
    <row r="544" spans="3:19" ht="30" hidden="1" customHeight="1">
      <c r="C544" s="358"/>
      <c r="D544" s="362"/>
      <c r="E544" s="354"/>
      <c r="F544" s="354"/>
      <c r="G544" s="354"/>
      <c r="H544" s="45" t="s">
        <v>23</v>
      </c>
      <c r="I544" s="19">
        <v>0</v>
      </c>
      <c r="J544" s="19">
        <v>0</v>
      </c>
      <c r="K544" s="19">
        <v>0</v>
      </c>
      <c r="L544" s="12">
        <v>0</v>
      </c>
      <c r="M544" s="19">
        <v>0</v>
      </c>
      <c r="N544" s="11" t="e">
        <f t="shared" si="128"/>
        <v>#DIV/0!</v>
      </c>
      <c r="O544" s="11" t="e">
        <f t="shared" si="129"/>
        <v>#DIV/0!</v>
      </c>
      <c r="P544" s="11" t="e">
        <f t="shared" si="130"/>
        <v>#DIV/0!</v>
      </c>
      <c r="R544" s="33">
        <f t="shared" si="131"/>
        <v>0</v>
      </c>
      <c r="S544" s="63">
        <f t="shared" si="132"/>
        <v>0</v>
      </c>
    </row>
    <row r="545" spans="3:19" ht="30" hidden="1" customHeight="1">
      <c r="C545" s="358"/>
      <c r="D545" s="362"/>
      <c r="E545" s="354"/>
      <c r="F545" s="354"/>
      <c r="G545" s="354"/>
      <c r="H545" s="45" t="s">
        <v>37</v>
      </c>
      <c r="I545" s="19">
        <v>0</v>
      </c>
      <c r="J545" s="19">
        <v>0</v>
      </c>
      <c r="K545" s="19">
        <v>0</v>
      </c>
      <c r="L545" s="12">
        <v>0</v>
      </c>
      <c r="M545" s="19">
        <v>0</v>
      </c>
      <c r="N545" s="11" t="e">
        <f t="shared" si="128"/>
        <v>#DIV/0!</v>
      </c>
      <c r="O545" s="11" t="e">
        <f t="shared" si="129"/>
        <v>#DIV/0!</v>
      </c>
      <c r="P545" s="11" t="e">
        <f t="shared" si="130"/>
        <v>#DIV/0!</v>
      </c>
      <c r="R545" s="33">
        <f t="shared" si="131"/>
        <v>0</v>
      </c>
      <c r="S545" s="63">
        <f t="shared" si="132"/>
        <v>0</v>
      </c>
    </row>
    <row r="546" spans="3:19" s="17" customFormat="1" ht="15" customHeight="1">
      <c r="C546" s="358" t="s">
        <v>266</v>
      </c>
      <c r="D546" s="356" t="s">
        <v>267</v>
      </c>
      <c r="E546" s="354" t="s">
        <v>268</v>
      </c>
      <c r="F546" s="354">
        <v>2022</v>
      </c>
      <c r="G546" s="354">
        <v>2024</v>
      </c>
      <c r="H546" s="45" t="s">
        <v>20</v>
      </c>
      <c r="I546" s="19">
        <f>SUM(I547)</f>
        <v>650</v>
      </c>
      <c r="J546" s="19">
        <f t="shared" ref="J546:M546" si="133">SUM(J547)</f>
        <v>650</v>
      </c>
      <c r="K546" s="19">
        <f t="shared" si="133"/>
        <v>650</v>
      </c>
      <c r="L546" s="12">
        <f t="shared" si="133"/>
        <v>650</v>
      </c>
      <c r="M546" s="19">
        <f t="shared" si="133"/>
        <v>650</v>
      </c>
      <c r="N546" s="11">
        <f t="shared" si="128"/>
        <v>100</v>
      </c>
      <c r="O546" s="11">
        <f t="shared" si="129"/>
        <v>100</v>
      </c>
      <c r="P546" s="11">
        <f t="shared" si="130"/>
        <v>100</v>
      </c>
      <c r="R546" s="33">
        <f t="shared" si="131"/>
        <v>-650</v>
      </c>
      <c r="S546" s="63">
        <f t="shared" si="132"/>
        <v>0</v>
      </c>
    </row>
    <row r="547" spans="3:19" s="17" customFormat="1" ht="15" customHeight="1">
      <c r="C547" s="358"/>
      <c r="D547" s="356"/>
      <c r="E547" s="354"/>
      <c r="F547" s="354"/>
      <c r="G547" s="354"/>
      <c r="H547" s="45" t="s">
        <v>21</v>
      </c>
      <c r="I547" s="19">
        <f>I552+I557+I562+I567+I571</f>
        <v>650</v>
      </c>
      <c r="J547" s="19">
        <f t="shared" ref="J547:M547" si="134">J552+J557+J562+J567+J571</f>
        <v>650</v>
      </c>
      <c r="K547" s="19">
        <f t="shared" si="134"/>
        <v>650</v>
      </c>
      <c r="L547" s="12">
        <f t="shared" si="134"/>
        <v>650</v>
      </c>
      <c r="M547" s="19">
        <f t="shared" si="134"/>
        <v>650</v>
      </c>
      <c r="N547" s="11">
        <f t="shared" si="128"/>
        <v>100</v>
      </c>
      <c r="O547" s="11">
        <f t="shared" si="129"/>
        <v>100</v>
      </c>
      <c r="P547" s="11">
        <f t="shared" si="130"/>
        <v>100</v>
      </c>
      <c r="R547" s="33">
        <f t="shared" si="131"/>
        <v>-650</v>
      </c>
      <c r="S547" s="63">
        <f t="shared" si="132"/>
        <v>0</v>
      </c>
    </row>
    <row r="548" spans="3:19" s="17" customFormat="1" ht="30" customHeight="1">
      <c r="C548" s="358"/>
      <c r="D548" s="356"/>
      <c r="E548" s="354"/>
      <c r="F548" s="354"/>
      <c r="G548" s="354"/>
      <c r="H548" s="45" t="s">
        <v>22</v>
      </c>
      <c r="I548" s="19">
        <v>0</v>
      </c>
      <c r="J548" s="19">
        <v>0</v>
      </c>
      <c r="K548" s="19">
        <v>0</v>
      </c>
      <c r="L548" s="12">
        <v>0</v>
      </c>
      <c r="M548" s="19">
        <v>0</v>
      </c>
      <c r="N548" s="11"/>
      <c r="O548" s="11"/>
      <c r="P548" s="11"/>
      <c r="R548" s="33">
        <f t="shared" si="131"/>
        <v>0</v>
      </c>
      <c r="S548" s="63">
        <f t="shared" si="132"/>
        <v>0</v>
      </c>
    </row>
    <row r="549" spans="3:19" s="16" customFormat="1">
      <c r="C549" s="358"/>
      <c r="D549" s="356"/>
      <c r="E549" s="354"/>
      <c r="F549" s="354"/>
      <c r="G549" s="354"/>
      <c r="H549" s="45" t="s">
        <v>33</v>
      </c>
      <c r="I549" s="19">
        <v>0</v>
      </c>
      <c r="J549" s="19">
        <v>0</v>
      </c>
      <c r="K549" s="19">
        <v>0</v>
      </c>
      <c r="L549" s="12">
        <v>0</v>
      </c>
      <c r="M549" s="19">
        <v>0</v>
      </c>
      <c r="N549" s="11"/>
      <c r="O549" s="11"/>
      <c r="P549" s="11"/>
      <c r="R549" s="33">
        <f t="shared" si="131"/>
        <v>0</v>
      </c>
      <c r="S549" s="63">
        <f t="shared" si="132"/>
        <v>0</v>
      </c>
    </row>
    <row r="550" spans="3:19" s="16" customFormat="1" ht="30">
      <c r="C550" s="358"/>
      <c r="D550" s="356"/>
      <c r="E550" s="354"/>
      <c r="F550" s="354"/>
      <c r="G550" s="354"/>
      <c r="H550" s="45" t="s">
        <v>37</v>
      </c>
      <c r="I550" s="19">
        <v>0</v>
      </c>
      <c r="J550" s="19">
        <v>0</v>
      </c>
      <c r="K550" s="19">
        <v>0</v>
      </c>
      <c r="L550" s="12">
        <v>0</v>
      </c>
      <c r="M550" s="19">
        <v>0</v>
      </c>
      <c r="N550" s="11"/>
      <c r="O550" s="11"/>
      <c r="P550" s="11"/>
      <c r="R550" s="33">
        <f t="shared" si="131"/>
        <v>0</v>
      </c>
      <c r="S550" s="63">
        <f t="shared" si="132"/>
        <v>0</v>
      </c>
    </row>
    <row r="551" spans="3:19" ht="15" customHeight="1">
      <c r="C551" s="361" t="s">
        <v>269</v>
      </c>
      <c r="D551" s="352" t="s">
        <v>270</v>
      </c>
      <c r="E551" s="353" t="s">
        <v>163</v>
      </c>
      <c r="F551" s="353">
        <v>2022</v>
      </c>
      <c r="G551" s="353">
        <v>2022</v>
      </c>
      <c r="H551" s="45" t="s">
        <v>20</v>
      </c>
      <c r="I551" s="19">
        <f>I552</f>
        <v>450</v>
      </c>
      <c r="J551" s="19">
        <f t="shared" ref="J551:M551" si="135">J552</f>
        <v>450</v>
      </c>
      <c r="K551" s="19">
        <f t="shared" si="135"/>
        <v>450</v>
      </c>
      <c r="L551" s="12">
        <f t="shared" si="135"/>
        <v>450</v>
      </c>
      <c r="M551" s="19">
        <f t="shared" si="135"/>
        <v>450</v>
      </c>
      <c r="N551" s="11">
        <f t="shared" si="128"/>
        <v>100</v>
      </c>
      <c r="O551" s="11">
        <f t="shared" si="129"/>
        <v>100</v>
      </c>
      <c r="P551" s="11">
        <f t="shared" si="130"/>
        <v>100</v>
      </c>
      <c r="R551" s="33">
        <f t="shared" si="131"/>
        <v>-450</v>
      </c>
      <c r="S551" s="63">
        <f t="shared" si="132"/>
        <v>0</v>
      </c>
    </row>
    <row r="552" spans="3:19" ht="15" customHeight="1">
      <c r="C552" s="361"/>
      <c r="D552" s="352"/>
      <c r="E552" s="353"/>
      <c r="F552" s="353"/>
      <c r="G552" s="353"/>
      <c r="H552" s="45" t="s">
        <v>21</v>
      </c>
      <c r="I552" s="19">
        <v>450</v>
      </c>
      <c r="J552" s="19">
        <v>450</v>
      </c>
      <c r="K552" s="19">
        <v>450</v>
      </c>
      <c r="L552" s="19">
        <v>450</v>
      </c>
      <c r="M552" s="19">
        <v>450</v>
      </c>
      <c r="N552" s="11">
        <f t="shared" si="128"/>
        <v>100</v>
      </c>
      <c r="O552" s="11">
        <f t="shared" si="129"/>
        <v>100</v>
      </c>
      <c r="P552" s="11">
        <f t="shared" si="130"/>
        <v>100</v>
      </c>
      <c r="R552" s="33">
        <f t="shared" si="131"/>
        <v>-450</v>
      </c>
      <c r="S552" s="63">
        <f t="shared" si="132"/>
        <v>0</v>
      </c>
    </row>
    <row r="553" spans="3:19" ht="30" customHeight="1">
      <c r="C553" s="361"/>
      <c r="D553" s="352"/>
      <c r="E553" s="353"/>
      <c r="F553" s="353"/>
      <c r="G553" s="353"/>
      <c r="H553" s="45" t="s">
        <v>22</v>
      </c>
      <c r="I553" s="19">
        <v>0</v>
      </c>
      <c r="J553" s="19">
        <v>0</v>
      </c>
      <c r="K553" s="19">
        <v>0</v>
      </c>
      <c r="L553" s="12">
        <v>0</v>
      </c>
      <c r="M553" s="19">
        <v>0</v>
      </c>
      <c r="N553" s="11"/>
      <c r="O553" s="11"/>
      <c r="P553" s="11"/>
      <c r="R553" s="33">
        <f t="shared" si="131"/>
        <v>0</v>
      </c>
      <c r="S553" s="63">
        <f t="shared" si="132"/>
        <v>0</v>
      </c>
    </row>
    <row r="554" spans="3:19">
      <c r="C554" s="361"/>
      <c r="D554" s="352"/>
      <c r="E554" s="353"/>
      <c r="F554" s="353"/>
      <c r="G554" s="353"/>
      <c r="H554" s="45" t="s">
        <v>33</v>
      </c>
      <c r="I554" s="19">
        <v>0</v>
      </c>
      <c r="J554" s="19">
        <v>0</v>
      </c>
      <c r="K554" s="19">
        <v>0</v>
      </c>
      <c r="L554" s="12">
        <v>0</v>
      </c>
      <c r="M554" s="19">
        <v>0</v>
      </c>
      <c r="N554" s="11"/>
      <c r="O554" s="11"/>
      <c r="P554" s="11"/>
      <c r="R554" s="33">
        <f t="shared" si="131"/>
        <v>0</v>
      </c>
      <c r="S554" s="63">
        <f t="shared" si="132"/>
        <v>0</v>
      </c>
    </row>
    <row r="555" spans="3:19" ht="30">
      <c r="C555" s="361"/>
      <c r="D555" s="352"/>
      <c r="E555" s="353"/>
      <c r="F555" s="353"/>
      <c r="G555" s="353"/>
      <c r="H555" s="45" t="s">
        <v>37</v>
      </c>
      <c r="I555" s="19">
        <v>0</v>
      </c>
      <c r="J555" s="19">
        <v>0</v>
      </c>
      <c r="K555" s="19">
        <v>0</v>
      </c>
      <c r="L555" s="12">
        <v>0</v>
      </c>
      <c r="M555" s="19">
        <v>0</v>
      </c>
      <c r="N555" s="11"/>
      <c r="O555" s="11"/>
      <c r="P555" s="11"/>
      <c r="R555" s="33">
        <f t="shared" si="131"/>
        <v>0</v>
      </c>
      <c r="S555" s="63">
        <f t="shared" si="132"/>
        <v>0</v>
      </c>
    </row>
    <row r="556" spans="3:19" ht="15" hidden="1" customHeight="1">
      <c r="C556" s="361" t="s">
        <v>271</v>
      </c>
      <c r="D556" s="352" t="s">
        <v>272</v>
      </c>
      <c r="E556" s="353" t="s">
        <v>226</v>
      </c>
      <c r="F556" s="353">
        <v>2023</v>
      </c>
      <c r="G556" s="353">
        <v>2023</v>
      </c>
      <c r="H556" s="45" t="s">
        <v>20</v>
      </c>
      <c r="I556" s="19">
        <f>I557</f>
        <v>0</v>
      </c>
      <c r="J556" s="19">
        <f t="shared" ref="J556:M556" si="136">J557</f>
        <v>0</v>
      </c>
      <c r="K556" s="19">
        <f t="shared" si="136"/>
        <v>0</v>
      </c>
      <c r="L556" s="12">
        <f t="shared" si="136"/>
        <v>0</v>
      </c>
      <c r="M556" s="19">
        <f t="shared" si="136"/>
        <v>0</v>
      </c>
      <c r="N556" s="11" t="e">
        <f t="shared" si="128"/>
        <v>#DIV/0!</v>
      </c>
      <c r="O556" s="11" t="e">
        <f t="shared" si="129"/>
        <v>#DIV/0!</v>
      </c>
      <c r="P556" s="11" t="e">
        <f t="shared" si="130"/>
        <v>#DIV/0!</v>
      </c>
      <c r="R556" s="33">
        <f t="shared" si="131"/>
        <v>0</v>
      </c>
      <c r="S556" s="63">
        <f t="shared" si="132"/>
        <v>0</v>
      </c>
    </row>
    <row r="557" spans="3:19" ht="15" hidden="1" customHeight="1">
      <c r="C557" s="361"/>
      <c r="D557" s="352"/>
      <c r="E557" s="353"/>
      <c r="F557" s="353"/>
      <c r="G557" s="353"/>
      <c r="H557" s="45" t="s">
        <v>67</v>
      </c>
      <c r="I557" s="19"/>
      <c r="J557" s="19"/>
      <c r="K557" s="19"/>
      <c r="L557" s="12"/>
      <c r="M557" s="19"/>
      <c r="N557" s="11" t="e">
        <f t="shared" si="128"/>
        <v>#DIV/0!</v>
      </c>
      <c r="O557" s="11" t="e">
        <f t="shared" si="129"/>
        <v>#DIV/0!</v>
      </c>
      <c r="P557" s="11" t="e">
        <f t="shared" si="130"/>
        <v>#DIV/0!</v>
      </c>
      <c r="R557" s="33">
        <f t="shared" si="131"/>
        <v>0</v>
      </c>
      <c r="S557" s="63">
        <f t="shared" si="132"/>
        <v>0</v>
      </c>
    </row>
    <row r="558" spans="3:19" ht="30" hidden="1" customHeight="1">
      <c r="C558" s="361"/>
      <c r="D558" s="352"/>
      <c r="E558" s="353"/>
      <c r="F558" s="353"/>
      <c r="G558" s="353"/>
      <c r="H558" s="45" t="s">
        <v>22</v>
      </c>
      <c r="I558" s="19">
        <v>0</v>
      </c>
      <c r="J558" s="19">
        <v>0</v>
      </c>
      <c r="K558" s="19">
        <v>0</v>
      </c>
      <c r="L558" s="12">
        <v>0</v>
      </c>
      <c r="M558" s="19">
        <v>0</v>
      </c>
      <c r="N558" s="11" t="e">
        <f t="shared" si="128"/>
        <v>#DIV/0!</v>
      </c>
      <c r="O558" s="11" t="e">
        <f t="shared" si="129"/>
        <v>#DIV/0!</v>
      </c>
      <c r="P558" s="11" t="e">
        <f t="shared" si="130"/>
        <v>#DIV/0!</v>
      </c>
      <c r="R558" s="33">
        <f t="shared" si="131"/>
        <v>0</v>
      </c>
      <c r="S558" s="63">
        <f t="shared" si="132"/>
        <v>0</v>
      </c>
    </row>
    <row r="559" spans="3:19" ht="30" hidden="1" customHeight="1">
      <c r="C559" s="361"/>
      <c r="D559" s="352"/>
      <c r="E559" s="353"/>
      <c r="F559" s="353"/>
      <c r="G559" s="353"/>
      <c r="H559" s="45" t="s">
        <v>23</v>
      </c>
      <c r="I559" s="19">
        <v>0</v>
      </c>
      <c r="J559" s="19">
        <v>0</v>
      </c>
      <c r="K559" s="19">
        <v>0</v>
      </c>
      <c r="L559" s="12">
        <v>0</v>
      </c>
      <c r="M559" s="19">
        <v>0</v>
      </c>
      <c r="N559" s="11" t="e">
        <f t="shared" si="128"/>
        <v>#DIV/0!</v>
      </c>
      <c r="O559" s="11" t="e">
        <f t="shared" si="129"/>
        <v>#DIV/0!</v>
      </c>
      <c r="P559" s="11" t="e">
        <f t="shared" si="130"/>
        <v>#DIV/0!</v>
      </c>
      <c r="R559" s="33">
        <f t="shared" si="131"/>
        <v>0</v>
      </c>
      <c r="S559" s="63">
        <f t="shared" si="132"/>
        <v>0</v>
      </c>
    </row>
    <row r="560" spans="3:19" ht="30" hidden="1" customHeight="1">
      <c r="C560" s="361"/>
      <c r="D560" s="352"/>
      <c r="E560" s="353"/>
      <c r="F560" s="353"/>
      <c r="G560" s="353"/>
      <c r="H560" s="45" t="s">
        <v>37</v>
      </c>
      <c r="I560" s="19">
        <v>0</v>
      </c>
      <c r="J560" s="19">
        <v>0</v>
      </c>
      <c r="K560" s="19">
        <v>0</v>
      </c>
      <c r="L560" s="12">
        <v>0</v>
      </c>
      <c r="M560" s="19">
        <v>0</v>
      </c>
      <c r="N560" s="11" t="e">
        <f t="shared" si="128"/>
        <v>#DIV/0!</v>
      </c>
      <c r="O560" s="11" t="e">
        <f t="shared" si="129"/>
        <v>#DIV/0!</v>
      </c>
      <c r="P560" s="11" t="e">
        <f t="shared" si="130"/>
        <v>#DIV/0!</v>
      </c>
      <c r="R560" s="33">
        <f t="shared" si="131"/>
        <v>0</v>
      </c>
      <c r="S560" s="63">
        <f t="shared" si="132"/>
        <v>0</v>
      </c>
    </row>
    <row r="561" spans="3:19" ht="15" hidden="1" customHeight="1">
      <c r="C561" s="361" t="s">
        <v>273</v>
      </c>
      <c r="D561" s="352" t="s">
        <v>274</v>
      </c>
      <c r="E561" s="353" t="s">
        <v>226</v>
      </c>
      <c r="F561" s="353">
        <v>2024</v>
      </c>
      <c r="G561" s="353">
        <v>2024</v>
      </c>
      <c r="H561" s="45" t="s">
        <v>20</v>
      </c>
      <c r="I561" s="19">
        <f>I562</f>
        <v>0</v>
      </c>
      <c r="J561" s="19">
        <f t="shared" ref="J561:M561" si="137">J562</f>
        <v>0</v>
      </c>
      <c r="K561" s="19">
        <f t="shared" si="137"/>
        <v>0</v>
      </c>
      <c r="L561" s="12">
        <f t="shared" si="137"/>
        <v>0</v>
      </c>
      <c r="M561" s="19">
        <f t="shared" si="137"/>
        <v>0</v>
      </c>
      <c r="N561" s="11" t="e">
        <f t="shared" si="128"/>
        <v>#DIV/0!</v>
      </c>
      <c r="O561" s="11" t="e">
        <f t="shared" si="129"/>
        <v>#DIV/0!</v>
      </c>
      <c r="P561" s="11" t="e">
        <f t="shared" si="130"/>
        <v>#DIV/0!</v>
      </c>
      <c r="R561" s="33">
        <f t="shared" si="131"/>
        <v>0</v>
      </c>
      <c r="S561" s="63">
        <f t="shared" si="132"/>
        <v>0</v>
      </c>
    </row>
    <row r="562" spans="3:19" ht="15" hidden="1" customHeight="1">
      <c r="C562" s="361"/>
      <c r="D562" s="352"/>
      <c r="E562" s="353"/>
      <c r="F562" s="353"/>
      <c r="G562" s="353"/>
      <c r="H562" s="45" t="s">
        <v>67</v>
      </c>
      <c r="I562" s="19">
        <v>0</v>
      </c>
      <c r="J562" s="19">
        <v>0</v>
      </c>
      <c r="K562" s="19">
        <v>0</v>
      </c>
      <c r="L562" s="12">
        <v>0</v>
      </c>
      <c r="M562" s="19">
        <v>0</v>
      </c>
      <c r="N562" s="11" t="e">
        <f t="shared" si="128"/>
        <v>#DIV/0!</v>
      </c>
      <c r="O562" s="11" t="e">
        <f t="shared" si="129"/>
        <v>#DIV/0!</v>
      </c>
      <c r="P562" s="11" t="e">
        <f t="shared" si="130"/>
        <v>#DIV/0!</v>
      </c>
      <c r="R562" s="33">
        <f t="shared" si="131"/>
        <v>0</v>
      </c>
      <c r="S562" s="63">
        <f t="shared" si="132"/>
        <v>0</v>
      </c>
    </row>
    <row r="563" spans="3:19" ht="30" hidden="1" customHeight="1">
      <c r="C563" s="361"/>
      <c r="D563" s="352"/>
      <c r="E563" s="353"/>
      <c r="F563" s="353"/>
      <c r="G563" s="353"/>
      <c r="H563" s="45" t="s">
        <v>22</v>
      </c>
      <c r="I563" s="19">
        <v>0</v>
      </c>
      <c r="J563" s="19">
        <v>0</v>
      </c>
      <c r="K563" s="19">
        <v>0</v>
      </c>
      <c r="L563" s="12">
        <v>0</v>
      </c>
      <c r="M563" s="19">
        <v>0</v>
      </c>
      <c r="N563" s="11" t="e">
        <f t="shared" si="128"/>
        <v>#DIV/0!</v>
      </c>
      <c r="O563" s="11" t="e">
        <f t="shared" si="129"/>
        <v>#DIV/0!</v>
      </c>
      <c r="P563" s="11" t="e">
        <f t="shared" si="130"/>
        <v>#DIV/0!</v>
      </c>
      <c r="R563" s="33">
        <f t="shared" si="131"/>
        <v>0</v>
      </c>
      <c r="S563" s="63">
        <f t="shared" si="132"/>
        <v>0</v>
      </c>
    </row>
    <row r="564" spans="3:19" ht="30" hidden="1" customHeight="1">
      <c r="C564" s="361"/>
      <c r="D564" s="352"/>
      <c r="E564" s="353"/>
      <c r="F564" s="353"/>
      <c r="G564" s="353"/>
      <c r="H564" s="45" t="s">
        <v>23</v>
      </c>
      <c r="I564" s="19">
        <v>0</v>
      </c>
      <c r="J564" s="19">
        <v>0</v>
      </c>
      <c r="K564" s="19">
        <v>0</v>
      </c>
      <c r="L564" s="12">
        <v>0</v>
      </c>
      <c r="M564" s="19">
        <v>0</v>
      </c>
      <c r="N564" s="11" t="e">
        <f t="shared" si="128"/>
        <v>#DIV/0!</v>
      </c>
      <c r="O564" s="11" t="e">
        <f t="shared" si="129"/>
        <v>#DIV/0!</v>
      </c>
      <c r="P564" s="11" t="e">
        <f t="shared" si="130"/>
        <v>#DIV/0!</v>
      </c>
      <c r="R564" s="33">
        <f t="shared" si="131"/>
        <v>0</v>
      </c>
      <c r="S564" s="63">
        <f t="shared" si="132"/>
        <v>0</v>
      </c>
    </row>
    <row r="565" spans="3:19" ht="30" hidden="1" customHeight="1">
      <c r="C565" s="361"/>
      <c r="D565" s="352"/>
      <c r="E565" s="353"/>
      <c r="F565" s="353"/>
      <c r="G565" s="353"/>
      <c r="H565" s="45" t="s">
        <v>37</v>
      </c>
      <c r="I565" s="19">
        <v>0</v>
      </c>
      <c r="J565" s="19">
        <v>0</v>
      </c>
      <c r="K565" s="19">
        <v>0</v>
      </c>
      <c r="L565" s="12">
        <v>0</v>
      </c>
      <c r="M565" s="19">
        <v>0</v>
      </c>
      <c r="N565" s="11" t="e">
        <f t="shared" si="128"/>
        <v>#DIV/0!</v>
      </c>
      <c r="O565" s="11" t="e">
        <f t="shared" si="129"/>
        <v>#DIV/0!</v>
      </c>
      <c r="P565" s="11" t="e">
        <f t="shared" si="130"/>
        <v>#DIV/0!</v>
      </c>
      <c r="R565" s="33">
        <f t="shared" si="131"/>
        <v>0</v>
      </c>
      <c r="S565" s="63">
        <f t="shared" si="132"/>
        <v>0</v>
      </c>
    </row>
    <row r="566" spans="3:19" s="16" customFormat="1" ht="15" hidden="1" customHeight="1">
      <c r="C566" s="358" t="s">
        <v>275</v>
      </c>
      <c r="D566" s="362" t="s">
        <v>276</v>
      </c>
      <c r="E566" s="354" t="s">
        <v>226</v>
      </c>
      <c r="F566" s="354">
        <v>2022</v>
      </c>
      <c r="G566" s="354">
        <v>2023</v>
      </c>
      <c r="H566" s="45" t="s">
        <v>20</v>
      </c>
      <c r="I566" s="19">
        <f>I567</f>
        <v>0</v>
      </c>
      <c r="J566" s="19">
        <f t="shared" ref="J566:M566" si="138">J567</f>
        <v>0</v>
      </c>
      <c r="K566" s="19">
        <f t="shared" si="138"/>
        <v>0</v>
      </c>
      <c r="L566" s="12">
        <f t="shared" si="138"/>
        <v>0</v>
      </c>
      <c r="M566" s="19">
        <f t="shared" si="138"/>
        <v>0</v>
      </c>
      <c r="N566" s="11" t="e">
        <f t="shared" si="128"/>
        <v>#DIV/0!</v>
      </c>
      <c r="O566" s="11" t="e">
        <f t="shared" si="129"/>
        <v>#DIV/0!</v>
      </c>
      <c r="P566" s="11" t="e">
        <f t="shared" si="130"/>
        <v>#DIV/0!</v>
      </c>
      <c r="R566" s="33">
        <f t="shared" si="131"/>
        <v>0</v>
      </c>
      <c r="S566" s="63">
        <f t="shared" si="132"/>
        <v>0</v>
      </c>
    </row>
    <row r="567" spans="3:19" s="16" customFormat="1" ht="15" hidden="1" customHeight="1">
      <c r="C567" s="358"/>
      <c r="D567" s="362"/>
      <c r="E567" s="354"/>
      <c r="F567" s="354"/>
      <c r="G567" s="354"/>
      <c r="H567" s="45" t="s">
        <v>21</v>
      </c>
      <c r="I567" s="19">
        <v>0</v>
      </c>
      <c r="J567" s="19">
        <v>0</v>
      </c>
      <c r="K567" s="19">
        <v>0</v>
      </c>
      <c r="L567" s="12">
        <v>0</v>
      </c>
      <c r="M567" s="19">
        <v>0</v>
      </c>
      <c r="N567" s="11" t="e">
        <f t="shared" si="128"/>
        <v>#DIV/0!</v>
      </c>
      <c r="O567" s="11" t="e">
        <f t="shared" si="129"/>
        <v>#DIV/0!</v>
      </c>
      <c r="P567" s="11" t="e">
        <f t="shared" si="130"/>
        <v>#DIV/0!</v>
      </c>
      <c r="R567" s="33">
        <f t="shared" si="131"/>
        <v>0</v>
      </c>
      <c r="S567" s="63">
        <f t="shared" si="132"/>
        <v>0</v>
      </c>
    </row>
    <row r="568" spans="3:19" s="16" customFormat="1" ht="30" hidden="1" customHeight="1">
      <c r="C568" s="358"/>
      <c r="D568" s="362"/>
      <c r="E568" s="354"/>
      <c r="F568" s="354"/>
      <c r="G568" s="354"/>
      <c r="H568" s="45" t="s">
        <v>22</v>
      </c>
      <c r="I568" s="19">
        <v>0</v>
      </c>
      <c r="J568" s="19">
        <v>0</v>
      </c>
      <c r="K568" s="19">
        <v>0</v>
      </c>
      <c r="L568" s="12">
        <v>0</v>
      </c>
      <c r="M568" s="19">
        <v>0</v>
      </c>
      <c r="N568" s="11" t="e">
        <f t="shared" si="128"/>
        <v>#DIV/0!</v>
      </c>
      <c r="O568" s="11" t="e">
        <f t="shared" si="129"/>
        <v>#DIV/0!</v>
      </c>
      <c r="P568" s="11" t="e">
        <f t="shared" si="130"/>
        <v>#DIV/0!</v>
      </c>
      <c r="R568" s="33">
        <f t="shared" si="131"/>
        <v>0</v>
      </c>
      <c r="S568" s="63">
        <f t="shared" si="132"/>
        <v>0</v>
      </c>
    </row>
    <row r="569" spans="3:19" s="16" customFormat="1" ht="30" hidden="1" customHeight="1">
      <c r="C569" s="358"/>
      <c r="D569" s="362"/>
      <c r="E569" s="354"/>
      <c r="F569" s="354"/>
      <c r="G569" s="354"/>
      <c r="H569" s="45" t="s">
        <v>33</v>
      </c>
      <c r="I569" s="19">
        <v>0</v>
      </c>
      <c r="J569" s="19">
        <v>0</v>
      </c>
      <c r="K569" s="19">
        <v>0</v>
      </c>
      <c r="L569" s="12">
        <v>0</v>
      </c>
      <c r="M569" s="19">
        <v>0</v>
      </c>
      <c r="N569" s="11" t="e">
        <f t="shared" si="128"/>
        <v>#DIV/0!</v>
      </c>
      <c r="O569" s="11" t="e">
        <f t="shared" si="129"/>
        <v>#DIV/0!</v>
      </c>
      <c r="P569" s="11" t="e">
        <f t="shared" si="130"/>
        <v>#DIV/0!</v>
      </c>
      <c r="R569" s="33">
        <f t="shared" si="131"/>
        <v>0</v>
      </c>
      <c r="S569" s="63">
        <f t="shared" si="132"/>
        <v>0</v>
      </c>
    </row>
    <row r="570" spans="3:19" s="16" customFormat="1" ht="30" hidden="1" customHeight="1">
      <c r="C570" s="358"/>
      <c r="D570" s="362"/>
      <c r="E570" s="354"/>
      <c r="F570" s="354"/>
      <c r="G570" s="354"/>
      <c r="H570" s="45" t="s">
        <v>37</v>
      </c>
      <c r="I570" s="19">
        <v>0</v>
      </c>
      <c r="J570" s="19">
        <v>0</v>
      </c>
      <c r="K570" s="19">
        <v>0</v>
      </c>
      <c r="L570" s="12">
        <v>0</v>
      </c>
      <c r="M570" s="19">
        <v>0</v>
      </c>
      <c r="N570" s="11" t="e">
        <f t="shared" si="128"/>
        <v>#DIV/0!</v>
      </c>
      <c r="O570" s="11" t="e">
        <f t="shared" si="129"/>
        <v>#DIV/0!</v>
      </c>
      <c r="P570" s="11" t="e">
        <f t="shared" si="130"/>
        <v>#DIV/0!</v>
      </c>
      <c r="R570" s="33">
        <f t="shared" si="131"/>
        <v>0</v>
      </c>
      <c r="S570" s="63">
        <f t="shared" si="132"/>
        <v>0</v>
      </c>
    </row>
    <row r="571" spans="3:19" ht="15" customHeight="1">
      <c r="C571" s="361" t="s">
        <v>277</v>
      </c>
      <c r="D571" s="352" t="s">
        <v>278</v>
      </c>
      <c r="E571" s="362" t="s">
        <v>279</v>
      </c>
      <c r="F571" s="353">
        <v>2022</v>
      </c>
      <c r="G571" s="353">
        <v>2024</v>
      </c>
      <c r="H571" s="45" t="s">
        <v>20</v>
      </c>
      <c r="I571" s="19">
        <f>I572</f>
        <v>200</v>
      </c>
      <c r="J571" s="19">
        <f t="shared" ref="J571:M571" si="139">J572</f>
        <v>200</v>
      </c>
      <c r="K571" s="19">
        <f t="shared" si="139"/>
        <v>200</v>
      </c>
      <c r="L571" s="12">
        <f t="shared" si="139"/>
        <v>200</v>
      </c>
      <c r="M571" s="19">
        <f t="shared" si="139"/>
        <v>200</v>
      </c>
      <c r="N571" s="11">
        <f t="shared" si="128"/>
        <v>100</v>
      </c>
      <c r="O571" s="11">
        <f t="shared" si="129"/>
        <v>100</v>
      </c>
      <c r="P571" s="11">
        <f t="shared" si="130"/>
        <v>100</v>
      </c>
      <c r="R571" s="33">
        <f t="shared" si="131"/>
        <v>-200</v>
      </c>
      <c r="S571" s="63">
        <f t="shared" si="132"/>
        <v>0</v>
      </c>
    </row>
    <row r="572" spans="3:19" ht="15" customHeight="1">
      <c r="C572" s="361"/>
      <c r="D572" s="352"/>
      <c r="E572" s="362"/>
      <c r="F572" s="353"/>
      <c r="G572" s="353"/>
      <c r="H572" s="45" t="s">
        <v>67</v>
      </c>
      <c r="I572" s="19">
        <v>200</v>
      </c>
      <c r="J572" s="19">
        <v>200</v>
      </c>
      <c r="K572" s="19">
        <v>200</v>
      </c>
      <c r="L572" s="12">
        <v>200</v>
      </c>
      <c r="M572" s="12">
        <v>200</v>
      </c>
      <c r="N572" s="11">
        <f t="shared" si="128"/>
        <v>100</v>
      </c>
      <c r="O572" s="11">
        <f t="shared" si="129"/>
        <v>100</v>
      </c>
      <c r="P572" s="11">
        <f t="shared" si="130"/>
        <v>100</v>
      </c>
      <c r="R572" s="33">
        <f t="shared" si="131"/>
        <v>-200</v>
      </c>
      <c r="S572" s="63">
        <f t="shared" si="132"/>
        <v>0</v>
      </c>
    </row>
    <row r="573" spans="3:19" ht="30" customHeight="1">
      <c r="C573" s="361"/>
      <c r="D573" s="352"/>
      <c r="E573" s="362"/>
      <c r="F573" s="353"/>
      <c r="G573" s="353"/>
      <c r="H573" s="45" t="s">
        <v>22</v>
      </c>
      <c r="I573" s="19">
        <v>0</v>
      </c>
      <c r="J573" s="19">
        <v>0</v>
      </c>
      <c r="K573" s="19">
        <v>0</v>
      </c>
      <c r="L573" s="12">
        <v>0</v>
      </c>
      <c r="M573" s="19">
        <v>0</v>
      </c>
      <c r="N573" s="11"/>
      <c r="O573" s="11"/>
      <c r="P573" s="11"/>
      <c r="R573" s="33">
        <f t="shared" si="131"/>
        <v>0</v>
      </c>
      <c r="S573" s="63">
        <f t="shared" si="132"/>
        <v>0</v>
      </c>
    </row>
    <row r="574" spans="3:19">
      <c r="C574" s="361"/>
      <c r="D574" s="352"/>
      <c r="E574" s="362"/>
      <c r="F574" s="353"/>
      <c r="G574" s="353"/>
      <c r="H574" s="45" t="s">
        <v>23</v>
      </c>
      <c r="I574" s="19">
        <v>0</v>
      </c>
      <c r="J574" s="19">
        <v>0</v>
      </c>
      <c r="K574" s="19">
        <v>0</v>
      </c>
      <c r="L574" s="12">
        <v>0</v>
      </c>
      <c r="M574" s="19">
        <v>0</v>
      </c>
      <c r="N574" s="11"/>
      <c r="O574" s="11"/>
      <c r="P574" s="11"/>
      <c r="R574" s="33">
        <f t="shared" si="131"/>
        <v>0</v>
      </c>
      <c r="S574" s="63">
        <f t="shared" si="132"/>
        <v>0</v>
      </c>
    </row>
    <row r="575" spans="3:19" ht="30">
      <c r="C575" s="361"/>
      <c r="D575" s="352"/>
      <c r="E575" s="362"/>
      <c r="F575" s="353"/>
      <c r="G575" s="353"/>
      <c r="H575" s="45" t="s">
        <v>37</v>
      </c>
      <c r="I575" s="19">
        <v>0</v>
      </c>
      <c r="J575" s="19">
        <v>0</v>
      </c>
      <c r="K575" s="19">
        <v>0</v>
      </c>
      <c r="L575" s="12">
        <v>0</v>
      </c>
      <c r="M575" s="19">
        <v>0</v>
      </c>
      <c r="N575" s="11"/>
      <c r="O575" s="11"/>
      <c r="P575" s="11"/>
      <c r="R575" s="33">
        <f t="shared" si="131"/>
        <v>0</v>
      </c>
      <c r="S575" s="63">
        <f t="shared" si="132"/>
        <v>0</v>
      </c>
    </row>
    <row r="576" spans="3:19" s="17" customFormat="1" ht="15" customHeight="1">
      <c r="C576" s="358" t="s">
        <v>280</v>
      </c>
      <c r="D576" s="356" t="s">
        <v>281</v>
      </c>
      <c r="E576" s="354" t="s">
        <v>268</v>
      </c>
      <c r="F576" s="354">
        <v>2022</v>
      </c>
      <c r="G576" s="354">
        <v>2024</v>
      </c>
      <c r="H576" s="45" t="s">
        <v>20</v>
      </c>
      <c r="I576" s="19">
        <f>SUM(I579+I577)</f>
        <v>12853.099999999999</v>
      </c>
      <c r="J576" s="19">
        <f t="shared" ref="J576:M576" si="140">SUM(J579+J577)</f>
        <v>12853.099999999999</v>
      </c>
      <c r="K576" s="19">
        <f t="shared" si="140"/>
        <v>12853.099999999999</v>
      </c>
      <c r="L576" s="12">
        <f t="shared" si="140"/>
        <v>12853.099999999999</v>
      </c>
      <c r="M576" s="19">
        <f t="shared" si="140"/>
        <v>12853.099999999999</v>
      </c>
      <c r="N576" s="11">
        <f t="shared" si="128"/>
        <v>100</v>
      </c>
      <c r="O576" s="11">
        <f t="shared" si="129"/>
        <v>100</v>
      </c>
      <c r="P576" s="11">
        <f t="shared" si="130"/>
        <v>100</v>
      </c>
      <c r="R576" s="33">
        <f t="shared" si="131"/>
        <v>-12853.099999999999</v>
      </c>
      <c r="S576" s="63">
        <f t="shared" si="132"/>
        <v>0</v>
      </c>
    </row>
    <row r="577" spans="3:19" s="17" customFormat="1" ht="15" customHeight="1">
      <c r="C577" s="358"/>
      <c r="D577" s="356"/>
      <c r="E577" s="354"/>
      <c r="F577" s="354"/>
      <c r="G577" s="354"/>
      <c r="H577" s="14" t="s">
        <v>21</v>
      </c>
      <c r="I577" s="19">
        <f>I598+I591+I584</f>
        <v>1413.8</v>
      </c>
      <c r="J577" s="19">
        <f>J598+J591+J584</f>
        <v>1413.8</v>
      </c>
      <c r="K577" s="19">
        <f>K598+K591+K584</f>
        <v>1413.8</v>
      </c>
      <c r="L577" s="12">
        <f>L598+L591+L584</f>
        <v>1413.8</v>
      </c>
      <c r="M577" s="19">
        <f>M598+M591+M584</f>
        <v>1413.8</v>
      </c>
      <c r="N577" s="11">
        <f t="shared" si="128"/>
        <v>100</v>
      </c>
      <c r="O577" s="11">
        <f t="shared" si="129"/>
        <v>100</v>
      </c>
      <c r="P577" s="11">
        <f t="shared" si="130"/>
        <v>100</v>
      </c>
      <c r="R577" s="33">
        <f t="shared" si="131"/>
        <v>-1413.8</v>
      </c>
      <c r="S577" s="63">
        <f t="shared" si="132"/>
        <v>0</v>
      </c>
    </row>
    <row r="578" spans="3:19" s="17" customFormat="1" ht="15" customHeight="1">
      <c r="C578" s="358"/>
      <c r="D578" s="356"/>
      <c r="E578" s="354"/>
      <c r="F578" s="354"/>
      <c r="G578" s="354"/>
      <c r="H578" s="14" t="s">
        <v>1215</v>
      </c>
      <c r="I578" s="19">
        <f>I592+I599+I585</f>
        <v>1413.8</v>
      </c>
      <c r="J578" s="19">
        <f t="shared" ref="J578:M578" si="141">J592+J599+J585</f>
        <v>1413.8</v>
      </c>
      <c r="K578" s="19">
        <f t="shared" si="141"/>
        <v>1413.8</v>
      </c>
      <c r="L578" s="19">
        <f t="shared" si="141"/>
        <v>1413.8</v>
      </c>
      <c r="M578" s="19">
        <f t="shared" si="141"/>
        <v>1413.8</v>
      </c>
      <c r="N578" s="11">
        <f t="shared" si="128"/>
        <v>100</v>
      </c>
      <c r="O578" s="11">
        <f t="shared" si="129"/>
        <v>100</v>
      </c>
      <c r="P578" s="11">
        <f t="shared" si="130"/>
        <v>100</v>
      </c>
      <c r="R578" s="33">
        <f t="shared" si="131"/>
        <v>-1413.8</v>
      </c>
      <c r="S578" s="63">
        <f t="shared" si="132"/>
        <v>0</v>
      </c>
    </row>
    <row r="579" spans="3:19" s="17" customFormat="1" ht="28.5">
      <c r="C579" s="358"/>
      <c r="D579" s="356"/>
      <c r="E579" s="354"/>
      <c r="F579" s="354"/>
      <c r="G579" s="354"/>
      <c r="H579" s="14" t="s">
        <v>22</v>
      </c>
      <c r="I579" s="19">
        <f>I600+I593+I586</f>
        <v>11439.3</v>
      </c>
      <c r="J579" s="19">
        <f t="shared" ref="J579:L579" si="142">J600+J593+J586</f>
        <v>11439.3</v>
      </c>
      <c r="K579" s="19">
        <f t="shared" si="142"/>
        <v>11439.3</v>
      </c>
      <c r="L579" s="12">
        <f t="shared" si="142"/>
        <v>11439.3</v>
      </c>
      <c r="M579" s="19">
        <v>11439.3</v>
      </c>
      <c r="N579" s="11">
        <f t="shared" si="128"/>
        <v>100</v>
      </c>
      <c r="O579" s="11">
        <f t="shared" si="129"/>
        <v>100</v>
      </c>
      <c r="P579" s="11">
        <f t="shared" si="130"/>
        <v>100</v>
      </c>
      <c r="R579" s="33">
        <f t="shared" si="131"/>
        <v>-11439.3</v>
      </c>
      <c r="S579" s="63">
        <f t="shared" si="132"/>
        <v>0</v>
      </c>
    </row>
    <row r="580" spans="3:19" s="17" customFormat="1" ht="57">
      <c r="C580" s="358"/>
      <c r="D580" s="356"/>
      <c r="E580" s="354"/>
      <c r="F580" s="354"/>
      <c r="G580" s="354"/>
      <c r="H580" s="14" t="s">
        <v>1216</v>
      </c>
      <c r="I580" s="19">
        <f>I594+I601+I587</f>
        <v>11439.3</v>
      </c>
      <c r="J580" s="19">
        <f t="shared" ref="J580:M580" si="143">J594+J601+J587</f>
        <v>11439.3</v>
      </c>
      <c r="K580" s="19">
        <f t="shared" si="143"/>
        <v>11439.3</v>
      </c>
      <c r="L580" s="19">
        <f t="shared" si="143"/>
        <v>11439.3</v>
      </c>
      <c r="M580" s="19">
        <f t="shared" si="143"/>
        <v>11439.3</v>
      </c>
      <c r="N580" s="11">
        <f t="shared" si="128"/>
        <v>100</v>
      </c>
      <c r="O580" s="11">
        <f t="shared" si="129"/>
        <v>100</v>
      </c>
      <c r="P580" s="11">
        <f t="shared" si="130"/>
        <v>100</v>
      </c>
      <c r="R580" s="33">
        <f t="shared" si="131"/>
        <v>-11439.3</v>
      </c>
      <c r="S580" s="63">
        <f t="shared" si="132"/>
        <v>0</v>
      </c>
    </row>
    <row r="581" spans="3:19">
      <c r="C581" s="358"/>
      <c r="D581" s="356"/>
      <c r="E581" s="354"/>
      <c r="F581" s="354"/>
      <c r="G581" s="354"/>
      <c r="H581" s="45" t="s">
        <v>282</v>
      </c>
      <c r="I581" s="19">
        <v>0</v>
      </c>
      <c r="J581" s="19">
        <v>0</v>
      </c>
      <c r="K581" s="19">
        <v>0</v>
      </c>
      <c r="L581" s="12">
        <v>0</v>
      </c>
      <c r="M581" s="19">
        <v>0</v>
      </c>
      <c r="N581" s="11"/>
      <c r="O581" s="11"/>
      <c r="P581" s="11"/>
      <c r="R581" s="33">
        <f t="shared" si="131"/>
        <v>0</v>
      </c>
      <c r="S581" s="63">
        <f t="shared" si="132"/>
        <v>0</v>
      </c>
    </row>
    <row r="582" spans="3:19" ht="30">
      <c r="C582" s="358"/>
      <c r="D582" s="356"/>
      <c r="E582" s="354"/>
      <c r="F582" s="354"/>
      <c r="G582" s="354"/>
      <c r="H582" s="45" t="s">
        <v>37</v>
      </c>
      <c r="I582" s="19">
        <v>0</v>
      </c>
      <c r="J582" s="19">
        <v>0</v>
      </c>
      <c r="K582" s="19">
        <v>0</v>
      </c>
      <c r="L582" s="12">
        <v>0</v>
      </c>
      <c r="M582" s="19">
        <v>0</v>
      </c>
      <c r="N582" s="11"/>
      <c r="O582" s="11"/>
      <c r="P582" s="11"/>
      <c r="R582" s="33">
        <f t="shared" si="131"/>
        <v>0</v>
      </c>
      <c r="S582" s="63">
        <f t="shared" si="132"/>
        <v>0</v>
      </c>
    </row>
    <row r="583" spans="3:19" s="17" customFormat="1" ht="15" customHeight="1">
      <c r="C583" s="358" t="s">
        <v>283</v>
      </c>
      <c r="D583" s="356" t="s">
        <v>284</v>
      </c>
      <c r="E583" s="354" t="s">
        <v>285</v>
      </c>
      <c r="F583" s="354">
        <v>2022</v>
      </c>
      <c r="G583" s="354">
        <v>2022</v>
      </c>
      <c r="H583" s="45" t="s">
        <v>20</v>
      </c>
      <c r="I583" s="19">
        <f>I584+I586</f>
        <v>4051.5</v>
      </c>
      <c r="J583" s="19">
        <f t="shared" ref="J583:M583" si="144">J584+J586</f>
        <v>4051.5</v>
      </c>
      <c r="K583" s="19">
        <f t="shared" si="144"/>
        <v>4051.5</v>
      </c>
      <c r="L583" s="12">
        <f t="shared" si="144"/>
        <v>4051.5</v>
      </c>
      <c r="M583" s="19">
        <f t="shared" si="144"/>
        <v>4051.5</v>
      </c>
      <c r="N583" s="11">
        <f t="shared" si="128"/>
        <v>100</v>
      </c>
      <c r="O583" s="11">
        <f t="shared" si="129"/>
        <v>100</v>
      </c>
      <c r="P583" s="11">
        <f t="shared" si="130"/>
        <v>100</v>
      </c>
      <c r="R583" s="33">
        <f t="shared" si="131"/>
        <v>-4051.5</v>
      </c>
      <c r="S583" s="63">
        <f t="shared" si="132"/>
        <v>0</v>
      </c>
    </row>
    <row r="584" spans="3:19" s="17" customFormat="1" ht="15" customHeight="1">
      <c r="C584" s="358"/>
      <c r="D584" s="356"/>
      <c r="E584" s="354"/>
      <c r="F584" s="354"/>
      <c r="G584" s="354"/>
      <c r="H584" s="14" t="s">
        <v>21</v>
      </c>
      <c r="I584" s="19">
        <v>445.7</v>
      </c>
      <c r="J584" s="19">
        <v>445.7</v>
      </c>
      <c r="K584" s="19">
        <v>445.7</v>
      </c>
      <c r="L584" s="12">
        <v>445.7</v>
      </c>
      <c r="M584" s="19">
        <v>445.7</v>
      </c>
      <c r="N584" s="11">
        <f t="shared" si="128"/>
        <v>100</v>
      </c>
      <c r="O584" s="11">
        <f t="shared" si="129"/>
        <v>100</v>
      </c>
      <c r="P584" s="11">
        <f t="shared" si="130"/>
        <v>100</v>
      </c>
      <c r="R584" s="33">
        <f t="shared" si="131"/>
        <v>-445.7</v>
      </c>
      <c r="S584" s="63">
        <f t="shared" si="132"/>
        <v>0</v>
      </c>
    </row>
    <row r="585" spans="3:19" s="17" customFormat="1" ht="15" customHeight="1">
      <c r="C585" s="358"/>
      <c r="D585" s="356"/>
      <c r="E585" s="354"/>
      <c r="F585" s="354"/>
      <c r="G585" s="354"/>
      <c r="H585" s="14" t="s">
        <v>1215</v>
      </c>
      <c r="I585" s="19">
        <f>I584</f>
        <v>445.7</v>
      </c>
      <c r="J585" s="19">
        <f t="shared" ref="J585:M585" si="145">J584</f>
        <v>445.7</v>
      </c>
      <c r="K585" s="19">
        <f t="shared" si="145"/>
        <v>445.7</v>
      </c>
      <c r="L585" s="19">
        <f t="shared" si="145"/>
        <v>445.7</v>
      </c>
      <c r="M585" s="19">
        <f t="shared" si="145"/>
        <v>445.7</v>
      </c>
      <c r="N585" s="11">
        <f t="shared" si="128"/>
        <v>100</v>
      </c>
      <c r="O585" s="11">
        <f t="shared" si="129"/>
        <v>100</v>
      </c>
      <c r="P585" s="11">
        <f t="shared" si="130"/>
        <v>100</v>
      </c>
      <c r="R585" s="33">
        <f t="shared" si="131"/>
        <v>-445.7</v>
      </c>
      <c r="S585" s="63">
        <f t="shared" si="132"/>
        <v>0</v>
      </c>
    </row>
    <row r="586" spans="3:19" s="17" customFormat="1" ht="30" customHeight="1">
      <c r="C586" s="358"/>
      <c r="D586" s="356"/>
      <c r="E586" s="354"/>
      <c r="F586" s="354"/>
      <c r="G586" s="354"/>
      <c r="H586" s="14" t="s">
        <v>22</v>
      </c>
      <c r="I586" s="19">
        <v>3605.8</v>
      </c>
      <c r="J586" s="19">
        <v>3605.8</v>
      </c>
      <c r="K586" s="19">
        <v>3605.8</v>
      </c>
      <c r="L586" s="12">
        <v>3605.8</v>
      </c>
      <c r="M586" s="19">
        <v>3605.8</v>
      </c>
      <c r="N586" s="11">
        <f t="shared" si="128"/>
        <v>100</v>
      </c>
      <c r="O586" s="11">
        <f t="shared" si="129"/>
        <v>100</v>
      </c>
      <c r="P586" s="11">
        <f t="shared" si="130"/>
        <v>100</v>
      </c>
      <c r="R586" s="33">
        <f t="shared" si="131"/>
        <v>-3605.8</v>
      </c>
      <c r="S586" s="63">
        <f t="shared" si="132"/>
        <v>0</v>
      </c>
    </row>
    <row r="587" spans="3:19" s="17" customFormat="1" ht="30" customHeight="1">
      <c r="C587" s="358"/>
      <c r="D587" s="356"/>
      <c r="E587" s="354"/>
      <c r="F587" s="354"/>
      <c r="G587" s="354"/>
      <c r="H587" s="14" t="s">
        <v>1216</v>
      </c>
      <c r="I587" s="19">
        <f>I586</f>
        <v>3605.8</v>
      </c>
      <c r="J587" s="19">
        <f t="shared" ref="J587:M587" si="146">J586</f>
        <v>3605.8</v>
      </c>
      <c r="K587" s="19">
        <f t="shared" si="146"/>
        <v>3605.8</v>
      </c>
      <c r="L587" s="19">
        <f t="shared" si="146"/>
        <v>3605.8</v>
      </c>
      <c r="M587" s="19">
        <f t="shared" si="146"/>
        <v>3605.8</v>
      </c>
      <c r="N587" s="11">
        <f t="shared" si="128"/>
        <v>100</v>
      </c>
      <c r="O587" s="11">
        <f t="shared" si="129"/>
        <v>100</v>
      </c>
      <c r="P587" s="11">
        <f t="shared" si="130"/>
        <v>100</v>
      </c>
      <c r="R587" s="33">
        <f t="shared" si="131"/>
        <v>-3605.8</v>
      </c>
      <c r="S587" s="63">
        <f t="shared" si="132"/>
        <v>0</v>
      </c>
    </row>
    <row r="588" spans="3:19">
      <c r="C588" s="358"/>
      <c r="D588" s="356"/>
      <c r="E588" s="354"/>
      <c r="F588" s="354"/>
      <c r="G588" s="354"/>
      <c r="H588" s="45" t="s">
        <v>286</v>
      </c>
      <c r="I588" s="19">
        <v>0</v>
      </c>
      <c r="J588" s="19">
        <v>0</v>
      </c>
      <c r="K588" s="19">
        <v>0</v>
      </c>
      <c r="L588" s="12">
        <v>0</v>
      </c>
      <c r="M588" s="19">
        <v>0</v>
      </c>
      <c r="N588" s="11"/>
      <c r="O588" s="11"/>
      <c r="P588" s="11"/>
      <c r="R588" s="33">
        <f t="shared" ref="R588:R651" si="147">Q588-L588</f>
        <v>0</v>
      </c>
      <c r="S588" s="63">
        <f t="shared" ref="S588:S651" si="148">L588-M588</f>
        <v>0</v>
      </c>
    </row>
    <row r="589" spans="3:19" ht="30">
      <c r="C589" s="358"/>
      <c r="D589" s="356"/>
      <c r="E589" s="354"/>
      <c r="F589" s="354"/>
      <c r="G589" s="354"/>
      <c r="H589" s="45" t="s">
        <v>37</v>
      </c>
      <c r="I589" s="19">
        <v>0</v>
      </c>
      <c r="J589" s="19">
        <v>0</v>
      </c>
      <c r="K589" s="19">
        <v>0</v>
      </c>
      <c r="L589" s="12">
        <v>0</v>
      </c>
      <c r="M589" s="19">
        <v>0</v>
      </c>
      <c r="N589" s="11"/>
      <c r="O589" s="11"/>
      <c r="P589" s="11"/>
      <c r="R589" s="33">
        <f t="shared" si="147"/>
        <v>0</v>
      </c>
      <c r="S589" s="63">
        <f t="shared" si="148"/>
        <v>0</v>
      </c>
    </row>
    <row r="590" spans="3:19" s="17" customFormat="1" ht="15" customHeight="1">
      <c r="C590" s="358" t="s">
        <v>287</v>
      </c>
      <c r="D590" s="356" t="s">
        <v>288</v>
      </c>
      <c r="E590" s="354" t="s">
        <v>289</v>
      </c>
      <c r="F590" s="354">
        <v>2022</v>
      </c>
      <c r="G590" s="354">
        <v>2022</v>
      </c>
      <c r="H590" s="45" t="s">
        <v>20</v>
      </c>
      <c r="I590" s="19">
        <f>I591+I593</f>
        <v>3038.6</v>
      </c>
      <c r="J590" s="19">
        <f t="shared" ref="J590:M590" si="149">J591+J593</f>
        <v>3038.6</v>
      </c>
      <c r="K590" s="19">
        <f t="shared" si="149"/>
        <v>3038.6</v>
      </c>
      <c r="L590" s="12">
        <f t="shared" si="149"/>
        <v>3038.6</v>
      </c>
      <c r="M590" s="19">
        <f t="shared" si="149"/>
        <v>3038.6</v>
      </c>
      <c r="N590" s="11">
        <f t="shared" ref="N590:N650" si="150">M590/I590*100</f>
        <v>100</v>
      </c>
      <c r="O590" s="11">
        <f t="shared" ref="O590:O650" si="151">M590/J590*100</f>
        <v>100</v>
      </c>
      <c r="P590" s="11">
        <f t="shared" ref="P590:P650" si="152">L590/K590*100</f>
        <v>100</v>
      </c>
      <c r="R590" s="33">
        <f t="shared" si="147"/>
        <v>-3038.6</v>
      </c>
      <c r="S590" s="63">
        <f t="shared" si="148"/>
        <v>0</v>
      </c>
    </row>
    <row r="591" spans="3:19" s="17" customFormat="1" ht="15" customHeight="1">
      <c r="C591" s="358"/>
      <c r="D591" s="356"/>
      <c r="E591" s="354"/>
      <c r="F591" s="354"/>
      <c r="G591" s="354"/>
      <c r="H591" s="14" t="s">
        <v>21</v>
      </c>
      <c r="I591" s="19">
        <v>334.2</v>
      </c>
      <c r="J591" s="19">
        <v>334.2</v>
      </c>
      <c r="K591" s="19">
        <v>334.2</v>
      </c>
      <c r="L591" s="12">
        <v>334.2</v>
      </c>
      <c r="M591" s="19">
        <v>334.2</v>
      </c>
      <c r="N591" s="11">
        <f t="shared" si="150"/>
        <v>100</v>
      </c>
      <c r="O591" s="11">
        <f t="shared" si="151"/>
        <v>100</v>
      </c>
      <c r="P591" s="11">
        <f t="shared" si="152"/>
        <v>100</v>
      </c>
      <c r="R591" s="33">
        <f t="shared" si="147"/>
        <v>-334.2</v>
      </c>
      <c r="S591" s="63">
        <f t="shared" si="148"/>
        <v>0</v>
      </c>
    </row>
    <row r="592" spans="3:19" s="17" customFormat="1" ht="15" customHeight="1">
      <c r="C592" s="358"/>
      <c r="D592" s="356"/>
      <c r="E592" s="354"/>
      <c r="F592" s="354"/>
      <c r="G592" s="354"/>
      <c r="H592" s="14" t="s">
        <v>1215</v>
      </c>
      <c r="I592" s="19">
        <f>I591</f>
        <v>334.2</v>
      </c>
      <c r="J592" s="19">
        <f t="shared" ref="J592:M592" si="153">J591</f>
        <v>334.2</v>
      </c>
      <c r="K592" s="19">
        <f t="shared" si="153"/>
        <v>334.2</v>
      </c>
      <c r="L592" s="19">
        <f t="shared" si="153"/>
        <v>334.2</v>
      </c>
      <c r="M592" s="19">
        <f t="shared" si="153"/>
        <v>334.2</v>
      </c>
      <c r="N592" s="11">
        <f t="shared" si="150"/>
        <v>100</v>
      </c>
      <c r="O592" s="11">
        <f t="shared" si="151"/>
        <v>100</v>
      </c>
      <c r="P592" s="11">
        <f t="shared" si="152"/>
        <v>100</v>
      </c>
      <c r="R592" s="33">
        <f t="shared" si="147"/>
        <v>-334.2</v>
      </c>
      <c r="S592" s="63">
        <f t="shared" si="148"/>
        <v>0</v>
      </c>
    </row>
    <row r="593" spans="3:19" s="17" customFormat="1" ht="30" customHeight="1">
      <c r="C593" s="358"/>
      <c r="D593" s="356"/>
      <c r="E593" s="354"/>
      <c r="F593" s="354"/>
      <c r="G593" s="354"/>
      <c r="H593" s="14" t="s">
        <v>22</v>
      </c>
      <c r="I593" s="19">
        <v>2704.4</v>
      </c>
      <c r="J593" s="19">
        <v>2704.4</v>
      </c>
      <c r="K593" s="19">
        <v>2704.4</v>
      </c>
      <c r="L593" s="12">
        <v>2704.4</v>
      </c>
      <c r="M593" s="19">
        <v>2704.4</v>
      </c>
      <c r="N593" s="11">
        <f t="shared" si="150"/>
        <v>100</v>
      </c>
      <c r="O593" s="11">
        <f t="shared" si="151"/>
        <v>100</v>
      </c>
      <c r="P593" s="11">
        <f t="shared" si="152"/>
        <v>100</v>
      </c>
      <c r="R593" s="33">
        <f t="shared" si="147"/>
        <v>-2704.4</v>
      </c>
      <c r="S593" s="63">
        <f t="shared" si="148"/>
        <v>0</v>
      </c>
    </row>
    <row r="594" spans="3:19" s="17" customFormat="1" ht="30" customHeight="1">
      <c r="C594" s="358"/>
      <c r="D594" s="356"/>
      <c r="E594" s="354"/>
      <c r="F594" s="354"/>
      <c r="G594" s="354"/>
      <c r="H594" s="14" t="s">
        <v>1216</v>
      </c>
      <c r="I594" s="19">
        <f>I593</f>
        <v>2704.4</v>
      </c>
      <c r="J594" s="19">
        <f t="shared" ref="J594:M594" si="154">J593</f>
        <v>2704.4</v>
      </c>
      <c r="K594" s="19">
        <f t="shared" si="154"/>
        <v>2704.4</v>
      </c>
      <c r="L594" s="19">
        <f t="shared" si="154"/>
        <v>2704.4</v>
      </c>
      <c r="M594" s="19">
        <f t="shared" si="154"/>
        <v>2704.4</v>
      </c>
      <c r="N594" s="11">
        <f t="shared" si="150"/>
        <v>100</v>
      </c>
      <c r="O594" s="11">
        <f t="shared" si="151"/>
        <v>100</v>
      </c>
      <c r="P594" s="11">
        <f t="shared" si="152"/>
        <v>100</v>
      </c>
      <c r="R594" s="33">
        <f t="shared" si="147"/>
        <v>-2704.4</v>
      </c>
      <c r="S594" s="63">
        <f t="shared" si="148"/>
        <v>0</v>
      </c>
    </row>
    <row r="595" spans="3:19">
      <c r="C595" s="358"/>
      <c r="D595" s="356"/>
      <c r="E595" s="354"/>
      <c r="F595" s="354"/>
      <c r="G595" s="354"/>
      <c r="H595" s="45" t="s">
        <v>23</v>
      </c>
      <c r="I595" s="19"/>
      <c r="J595" s="19"/>
      <c r="K595" s="19"/>
      <c r="L595" s="12"/>
      <c r="M595" s="19"/>
      <c r="N595" s="11"/>
      <c r="O595" s="11"/>
      <c r="P595" s="11"/>
      <c r="R595" s="33">
        <f t="shared" si="147"/>
        <v>0</v>
      </c>
      <c r="S595" s="63">
        <f t="shared" si="148"/>
        <v>0</v>
      </c>
    </row>
    <row r="596" spans="3:19" ht="30">
      <c r="C596" s="358"/>
      <c r="D596" s="356"/>
      <c r="E596" s="354"/>
      <c r="F596" s="354"/>
      <c r="G596" s="354"/>
      <c r="H596" s="45" t="s">
        <v>37</v>
      </c>
      <c r="I596" s="19">
        <v>0</v>
      </c>
      <c r="J596" s="19">
        <v>0</v>
      </c>
      <c r="K596" s="19">
        <v>0</v>
      </c>
      <c r="L596" s="12">
        <v>0</v>
      </c>
      <c r="M596" s="19">
        <v>0</v>
      </c>
      <c r="N596" s="11"/>
      <c r="O596" s="11"/>
      <c r="P596" s="11"/>
      <c r="R596" s="33">
        <f t="shared" si="147"/>
        <v>0</v>
      </c>
      <c r="S596" s="63">
        <f t="shared" si="148"/>
        <v>0</v>
      </c>
    </row>
    <row r="597" spans="3:19" s="17" customFormat="1" ht="15" customHeight="1">
      <c r="C597" s="358" t="s">
        <v>290</v>
      </c>
      <c r="D597" s="352" t="s">
        <v>291</v>
      </c>
      <c r="E597" s="353" t="s">
        <v>292</v>
      </c>
      <c r="F597" s="354">
        <v>2022</v>
      </c>
      <c r="G597" s="354">
        <v>2024</v>
      </c>
      <c r="H597" s="45" t="s">
        <v>20</v>
      </c>
      <c r="I597" s="19">
        <f>I598+I600</f>
        <v>5763</v>
      </c>
      <c r="J597" s="19">
        <f t="shared" ref="J597:M597" si="155">J598+J600</f>
        <v>5763</v>
      </c>
      <c r="K597" s="19">
        <f t="shared" si="155"/>
        <v>5763</v>
      </c>
      <c r="L597" s="12">
        <f t="shared" si="155"/>
        <v>5763</v>
      </c>
      <c r="M597" s="19">
        <f t="shared" si="155"/>
        <v>5763</v>
      </c>
      <c r="N597" s="11">
        <f t="shared" si="150"/>
        <v>100</v>
      </c>
      <c r="O597" s="11">
        <f t="shared" si="151"/>
        <v>100</v>
      </c>
      <c r="P597" s="11">
        <f t="shared" si="152"/>
        <v>100</v>
      </c>
      <c r="R597" s="33">
        <f t="shared" si="147"/>
        <v>-5763</v>
      </c>
      <c r="S597" s="63">
        <f t="shared" si="148"/>
        <v>0</v>
      </c>
    </row>
    <row r="598" spans="3:19" s="17" customFormat="1" ht="15" customHeight="1">
      <c r="C598" s="358"/>
      <c r="D598" s="352"/>
      <c r="E598" s="353"/>
      <c r="F598" s="354"/>
      <c r="G598" s="354"/>
      <c r="H598" s="14" t="s">
        <v>21</v>
      </c>
      <c r="I598" s="19">
        <v>633.9</v>
      </c>
      <c r="J598" s="19">
        <v>633.9</v>
      </c>
      <c r="K598" s="19">
        <v>633.9</v>
      </c>
      <c r="L598" s="12">
        <v>633.9</v>
      </c>
      <c r="M598" s="19">
        <v>633.9</v>
      </c>
      <c r="N598" s="11">
        <f t="shared" si="150"/>
        <v>100</v>
      </c>
      <c r="O598" s="11">
        <f t="shared" si="151"/>
        <v>100</v>
      </c>
      <c r="P598" s="11">
        <f t="shared" si="152"/>
        <v>100</v>
      </c>
      <c r="R598" s="33">
        <f t="shared" si="147"/>
        <v>-633.9</v>
      </c>
      <c r="S598" s="63">
        <f t="shared" si="148"/>
        <v>0</v>
      </c>
    </row>
    <row r="599" spans="3:19" s="17" customFormat="1" ht="15" customHeight="1">
      <c r="C599" s="358"/>
      <c r="D599" s="352"/>
      <c r="E599" s="353"/>
      <c r="F599" s="354"/>
      <c r="G599" s="354"/>
      <c r="H599" s="14" t="s">
        <v>1215</v>
      </c>
      <c r="I599" s="19">
        <f>I598</f>
        <v>633.9</v>
      </c>
      <c r="J599" s="19">
        <f t="shared" ref="J599:M599" si="156">J598</f>
        <v>633.9</v>
      </c>
      <c r="K599" s="19">
        <f t="shared" si="156"/>
        <v>633.9</v>
      </c>
      <c r="L599" s="19">
        <f t="shared" si="156"/>
        <v>633.9</v>
      </c>
      <c r="M599" s="19">
        <f t="shared" si="156"/>
        <v>633.9</v>
      </c>
      <c r="N599" s="11">
        <f t="shared" si="150"/>
        <v>100</v>
      </c>
      <c r="O599" s="11">
        <f t="shared" si="151"/>
        <v>100</v>
      </c>
      <c r="P599" s="11">
        <f t="shared" si="152"/>
        <v>100</v>
      </c>
      <c r="R599" s="33">
        <f t="shared" si="147"/>
        <v>-633.9</v>
      </c>
      <c r="S599" s="63">
        <f t="shared" si="148"/>
        <v>0</v>
      </c>
    </row>
    <row r="600" spans="3:19" s="17" customFormat="1" ht="30" customHeight="1">
      <c r="C600" s="358"/>
      <c r="D600" s="352"/>
      <c r="E600" s="353"/>
      <c r="F600" s="354"/>
      <c r="G600" s="354"/>
      <c r="H600" s="14" t="s">
        <v>22</v>
      </c>
      <c r="I600" s="19">
        <v>5129.1000000000004</v>
      </c>
      <c r="J600" s="19">
        <v>5129.1000000000004</v>
      </c>
      <c r="K600" s="19">
        <v>5129.1000000000004</v>
      </c>
      <c r="L600" s="12">
        <v>5129.1000000000004</v>
      </c>
      <c r="M600" s="19">
        <v>5129.1000000000004</v>
      </c>
      <c r="N600" s="11">
        <f t="shared" si="150"/>
        <v>100</v>
      </c>
      <c r="O600" s="11">
        <f t="shared" si="151"/>
        <v>100</v>
      </c>
      <c r="P600" s="11">
        <f t="shared" si="152"/>
        <v>100</v>
      </c>
      <c r="R600" s="33">
        <f t="shared" si="147"/>
        <v>-5129.1000000000004</v>
      </c>
      <c r="S600" s="63">
        <f t="shared" si="148"/>
        <v>0</v>
      </c>
    </row>
    <row r="601" spans="3:19" s="17" customFormat="1" ht="30" customHeight="1">
      <c r="C601" s="358"/>
      <c r="D601" s="352"/>
      <c r="E601" s="353"/>
      <c r="F601" s="354"/>
      <c r="G601" s="354"/>
      <c r="H601" s="14" t="s">
        <v>1216</v>
      </c>
      <c r="I601" s="19">
        <f>I600</f>
        <v>5129.1000000000004</v>
      </c>
      <c r="J601" s="19">
        <f t="shared" ref="J601:M601" si="157">J600</f>
        <v>5129.1000000000004</v>
      </c>
      <c r="K601" s="19">
        <f t="shared" si="157"/>
        <v>5129.1000000000004</v>
      </c>
      <c r="L601" s="19">
        <f t="shared" si="157"/>
        <v>5129.1000000000004</v>
      </c>
      <c r="M601" s="19">
        <f t="shared" si="157"/>
        <v>5129.1000000000004</v>
      </c>
      <c r="N601" s="11">
        <f t="shared" si="150"/>
        <v>100</v>
      </c>
      <c r="O601" s="11">
        <f t="shared" si="151"/>
        <v>100</v>
      </c>
      <c r="P601" s="11">
        <f t="shared" si="152"/>
        <v>100</v>
      </c>
      <c r="R601" s="33">
        <f t="shared" si="147"/>
        <v>-5129.1000000000004</v>
      </c>
      <c r="S601" s="63">
        <f t="shared" si="148"/>
        <v>0</v>
      </c>
    </row>
    <row r="602" spans="3:19">
      <c r="C602" s="358"/>
      <c r="D602" s="352"/>
      <c r="E602" s="353"/>
      <c r="F602" s="354"/>
      <c r="G602" s="354"/>
      <c r="H602" s="45" t="s">
        <v>23</v>
      </c>
      <c r="I602" s="20"/>
      <c r="J602" s="20"/>
      <c r="K602" s="20"/>
      <c r="L602" s="18"/>
      <c r="M602" s="20"/>
      <c r="N602" s="11"/>
      <c r="O602" s="11"/>
      <c r="P602" s="11"/>
      <c r="R602" s="33">
        <f t="shared" si="147"/>
        <v>0</v>
      </c>
      <c r="S602" s="63">
        <f t="shared" si="148"/>
        <v>0</v>
      </c>
    </row>
    <row r="603" spans="3:19" ht="30">
      <c r="C603" s="358"/>
      <c r="D603" s="352"/>
      <c r="E603" s="353"/>
      <c r="F603" s="354"/>
      <c r="G603" s="354"/>
      <c r="H603" s="45" t="s">
        <v>37</v>
      </c>
      <c r="I603" s="20"/>
      <c r="J603" s="20"/>
      <c r="K603" s="20"/>
      <c r="L603" s="18"/>
      <c r="M603" s="20"/>
      <c r="N603" s="11"/>
      <c r="O603" s="11"/>
      <c r="P603" s="11"/>
      <c r="R603" s="33">
        <f t="shared" si="147"/>
        <v>0</v>
      </c>
      <c r="S603" s="63">
        <f t="shared" si="148"/>
        <v>0</v>
      </c>
    </row>
    <row r="604" spans="3:19" ht="15" customHeight="1">
      <c r="C604" s="358" t="s">
        <v>293</v>
      </c>
      <c r="D604" s="356" t="s">
        <v>294</v>
      </c>
      <c r="E604" s="354" t="s">
        <v>26</v>
      </c>
      <c r="F604" s="354">
        <v>2022</v>
      </c>
      <c r="G604" s="354">
        <v>2024</v>
      </c>
      <c r="H604" s="45" t="s">
        <v>20</v>
      </c>
      <c r="I604" s="11">
        <f>SUM(I607+I605)</f>
        <v>22910.299999999996</v>
      </c>
      <c r="J604" s="11">
        <f t="shared" ref="J604:M604" si="158">SUM(J607+J605)</f>
        <v>22910.299999999996</v>
      </c>
      <c r="K604" s="11">
        <f t="shared" si="158"/>
        <v>22910.299999999996</v>
      </c>
      <c r="L604" s="12">
        <f t="shared" si="158"/>
        <v>22910.299999999996</v>
      </c>
      <c r="M604" s="11">
        <f t="shared" si="158"/>
        <v>22910.299999999996</v>
      </c>
      <c r="N604" s="11">
        <f t="shared" si="150"/>
        <v>100</v>
      </c>
      <c r="O604" s="11">
        <f t="shared" si="151"/>
        <v>100</v>
      </c>
      <c r="P604" s="11">
        <f t="shared" si="152"/>
        <v>100</v>
      </c>
      <c r="R604" s="33">
        <f t="shared" si="147"/>
        <v>-22910.299999999996</v>
      </c>
      <c r="S604" s="63">
        <f t="shared" si="148"/>
        <v>0</v>
      </c>
    </row>
    <row r="605" spans="3:19" ht="15" customHeight="1">
      <c r="C605" s="358"/>
      <c r="D605" s="356"/>
      <c r="E605" s="354"/>
      <c r="F605" s="354"/>
      <c r="G605" s="354"/>
      <c r="H605" s="14" t="s">
        <v>21</v>
      </c>
      <c r="I605" s="11">
        <f>I612+I619+I626+I633</f>
        <v>2520.1</v>
      </c>
      <c r="J605" s="11">
        <v>2520.1</v>
      </c>
      <c r="K605" s="11">
        <v>2520.1</v>
      </c>
      <c r="L605" s="12">
        <v>2520.1</v>
      </c>
      <c r="M605" s="11">
        <v>2520.1</v>
      </c>
      <c r="N605" s="11">
        <f t="shared" si="150"/>
        <v>100</v>
      </c>
      <c r="O605" s="11">
        <f t="shared" si="151"/>
        <v>100</v>
      </c>
      <c r="P605" s="11">
        <f t="shared" si="152"/>
        <v>100</v>
      </c>
      <c r="R605" s="33">
        <f t="shared" si="147"/>
        <v>-2520.1</v>
      </c>
      <c r="S605" s="63">
        <f t="shared" si="148"/>
        <v>0</v>
      </c>
    </row>
    <row r="606" spans="3:19" ht="15" customHeight="1">
      <c r="C606" s="358"/>
      <c r="D606" s="356"/>
      <c r="E606" s="354"/>
      <c r="F606" s="354"/>
      <c r="G606" s="354"/>
      <c r="H606" s="14" t="s">
        <v>1215</v>
      </c>
      <c r="I606" s="11">
        <f>I605</f>
        <v>2520.1</v>
      </c>
      <c r="J606" s="11">
        <f t="shared" ref="J606:M606" si="159">J605</f>
        <v>2520.1</v>
      </c>
      <c r="K606" s="11">
        <f t="shared" si="159"/>
        <v>2520.1</v>
      </c>
      <c r="L606" s="11">
        <f t="shared" si="159"/>
        <v>2520.1</v>
      </c>
      <c r="M606" s="11">
        <f t="shared" si="159"/>
        <v>2520.1</v>
      </c>
      <c r="N606" s="11">
        <f t="shared" si="150"/>
        <v>100</v>
      </c>
      <c r="O606" s="11">
        <f t="shared" si="151"/>
        <v>100</v>
      </c>
      <c r="P606" s="11">
        <f t="shared" si="152"/>
        <v>100</v>
      </c>
      <c r="R606" s="33">
        <f t="shared" si="147"/>
        <v>-2520.1</v>
      </c>
      <c r="S606" s="63">
        <f t="shared" si="148"/>
        <v>0</v>
      </c>
    </row>
    <row r="607" spans="3:19" ht="30" customHeight="1">
      <c r="C607" s="358"/>
      <c r="D607" s="356"/>
      <c r="E607" s="354"/>
      <c r="F607" s="354"/>
      <c r="G607" s="354"/>
      <c r="H607" s="14" t="s">
        <v>22</v>
      </c>
      <c r="I607" s="11">
        <f>I614+I621+I628+I635</f>
        <v>20390.199999999997</v>
      </c>
      <c r="J607" s="11">
        <f t="shared" ref="J607:M607" si="160">J614+J621+J628+J635</f>
        <v>20390.199999999997</v>
      </c>
      <c r="K607" s="11">
        <f t="shared" si="160"/>
        <v>20390.199999999997</v>
      </c>
      <c r="L607" s="12">
        <f t="shared" si="160"/>
        <v>20390.199999999997</v>
      </c>
      <c r="M607" s="11">
        <f t="shared" si="160"/>
        <v>20390.199999999997</v>
      </c>
      <c r="N607" s="11">
        <f t="shared" si="150"/>
        <v>100</v>
      </c>
      <c r="O607" s="11">
        <f t="shared" si="151"/>
        <v>100</v>
      </c>
      <c r="P607" s="11">
        <f t="shared" si="152"/>
        <v>100</v>
      </c>
      <c r="R607" s="33">
        <f t="shared" si="147"/>
        <v>-20390.199999999997</v>
      </c>
      <c r="S607" s="63">
        <f t="shared" si="148"/>
        <v>0</v>
      </c>
    </row>
    <row r="608" spans="3:19" ht="30" customHeight="1">
      <c r="C608" s="358"/>
      <c r="D608" s="356"/>
      <c r="E608" s="354"/>
      <c r="F608" s="354"/>
      <c r="G608" s="354"/>
      <c r="H608" s="14" t="s">
        <v>1216</v>
      </c>
      <c r="I608" s="11">
        <f>I607</f>
        <v>20390.199999999997</v>
      </c>
      <c r="J608" s="11">
        <f t="shared" ref="J608:M608" si="161">J607</f>
        <v>20390.199999999997</v>
      </c>
      <c r="K608" s="11">
        <f t="shared" si="161"/>
        <v>20390.199999999997</v>
      </c>
      <c r="L608" s="11">
        <f t="shared" si="161"/>
        <v>20390.199999999997</v>
      </c>
      <c r="M608" s="11">
        <f t="shared" si="161"/>
        <v>20390.199999999997</v>
      </c>
      <c r="N608" s="11">
        <f t="shared" si="150"/>
        <v>100</v>
      </c>
      <c r="O608" s="11">
        <f t="shared" si="151"/>
        <v>100</v>
      </c>
      <c r="P608" s="11">
        <f t="shared" si="152"/>
        <v>100</v>
      </c>
      <c r="R608" s="33">
        <f t="shared" si="147"/>
        <v>-20390.199999999997</v>
      </c>
      <c r="S608" s="63">
        <f t="shared" si="148"/>
        <v>0</v>
      </c>
    </row>
    <row r="609" spans="3:19">
      <c r="C609" s="358"/>
      <c r="D609" s="356"/>
      <c r="E609" s="354"/>
      <c r="F609" s="354"/>
      <c r="G609" s="354"/>
      <c r="H609" s="45" t="s">
        <v>33</v>
      </c>
      <c r="I609" s="11">
        <f t="shared" ref="I609:M610" si="162">I616+I623+I630</f>
        <v>0</v>
      </c>
      <c r="J609" s="11">
        <f t="shared" si="162"/>
        <v>0</v>
      </c>
      <c r="K609" s="11">
        <f t="shared" si="162"/>
        <v>0</v>
      </c>
      <c r="L609" s="12">
        <f t="shared" si="162"/>
        <v>0</v>
      </c>
      <c r="M609" s="11">
        <f t="shared" si="162"/>
        <v>0</v>
      </c>
      <c r="N609" s="11"/>
      <c r="O609" s="11"/>
      <c r="P609" s="11"/>
      <c r="R609" s="33">
        <f t="shared" si="147"/>
        <v>0</v>
      </c>
      <c r="S609" s="63">
        <f t="shared" si="148"/>
        <v>0</v>
      </c>
    </row>
    <row r="610" spans="3:19" ht="30">
      <c r="C610" s="358"/>
      <c r="D610" s="356"/>
      <c r="E610" s="354"/>
      <c r="F610" s="354"/>
      <c r="G610" s="354"/>
      <c r="H610" s="45" t="s">
        <v>37</v>
      </c>
      <c r="I610" s="11">
        <f t="shared" si="162"/>
        <v>0</v>
      </c>
      <c r="J610" s="11">
        <f t="shared" si="162"/>
        <v>0</v>
      </c>
      <c r="K610" s="11">
        <f t="shared" si="162"/>
        <v>0</v>
      </c>
      <c r="L610" s="12">
        <f t="shared" si="162"/>
        <v>0</v>
      </c>
      <c r="M610" s="11">
        <f t="shared" si="162"/>
        <v>0</v>
      </c>
      <c r="N610" s="11"/>
      <c r="O610" s="11"/>
      <c r="P610" s="11"/>
      <c r="R610" s="33">
        <f t="shared" si="147"/>
        <v>0</v>
      </c>
      <c r="S610" s="63">
        <f t="shared" si="148"/>
        <v>0</v>
      </c>
    </row>
    <row r="611" spans="3:19" ht="15" customHeight="1">
      <c r="C611" s="358" t="s">
        <v>295</v>
      </c>
      <c r="D611" s="356" t="s">
        <v>296</v>
      </c>
      <c r="E611" s="354" t="s">
        <v>241</v>
      </c>
      <c r="F611" s="354">
        <v>2022</v>
      </c>
      <c r="G611" s="354">
        <v>2022</v>
      </c>
      <c r="H611" s="45" t="s">
        <v>20</v>
      </c>
      <c r="I611" s="11">
        <f>I612+I614</f>
        <v>7203.7</v>
      </c>
      <c r="J611" s="11">
        <f t="shared" ref="J611:M611" si="163">J612+J614</f>
        <v>7203.7</v>
      </c>
      <c r="K611" s="11">
        <f t="shared" si="163"/>
        <v>7203.7</v>
      </c>
      <c r="L611" s="12">
        <f t="shared" si="163"/>
        <v>7203.7</v>
      </c>
      <c r="M611" s="11">
        <f t="shared" si="163"/>
        <v>7203.7</v>
      </c>
      <c r="N611" s="11">
        <f t="shared" si="150"/>
        <v>100</v>
      </c>
      <c r="O611" s="11">
        <f t="shared" si="151"/>
        <v>100</v>
      </c>
      <c r="P611" s="11">
        <f t="shared" si="152"/>
        <v>100</v>
      </c>
      <c r="R611" s="33">
        <f t="shared" si="147"/>
        <v>-7203.7</v>
      </c>
      <c r="S611" s="63">
        <f t="shared" si="148"/>
        <v>0</v>
      </c>
    </row>
    <row r="612" spans="3:19" ht="15" customHeight="1">
      <c r="C612" s="358"/>
      <c r="D612" s="356"/>
      <c r="E612" s="354"/>
      <c r="F612" s="354"/>
      <c r="G612" s="354"/>
      <c r="H612" s="45" t="s">
        <v>21</v>
      </c>
      <c r="I612" s="11">
        <v>792.4</v>
      </c>
      <c r="J612" s="11">
        <v>792.4</v>
      </c>
      <c r="K612" s="11">
        <v>792.4</v>
      </c>
      <c r="L612" s="12">
        <v>792.4</v>
      </c>
      <c r="M612" s="11">
        <v>792.4</v>
      </c>
      <c r="N612" s="11">
        <f t="shared" si="150"/>
        <v>100</v>
      </c>
      <c r="O612" s="11">
        <f t="shared" si="151"/>
        <v>100</v>
      </c>
      <c r="P612" s="11">
        <f t="shared" si="152"/>
        <v>100</v>
      </c>
      <c r="R612" s="33">
        <f t="shared" si="147"/>
        <v>-792.4</v>
      </c>
      <c r="S612" s="63">
        <f t="shared" si="148"/>
        <v>0</v>
      </c>
    </row>
    <row r="613" spans="3:19" ht="15" customHeight="1">
      <c r="C613" s="358"/>
      <c r="D613" s="356"/>
      <c r="E613" s="354"/>
      <c r="F613" s="354"/>
      <c r="G613" s="354"/>
      <c r="H613" s="45"/>
      <c r="I613" s="11"/>
      <c r="J613" s="11"/>
      <c r="K613" s="11"/>
      <c r="L613" s="12"/>
      <c r="M613" s="11"/>
      <c r="N613" s="11"/>
      <c r="O613" s="11"/>
      <c r="P613" s="11"/>
      <c r="R613" s="33">
        <f t="shared" si="147"/>
        <v>0</v>
      </c>
      <c r="S613" s="63">
        <f t="shared" si="148"/>
        <v>0</v>
      </c>
    </row>
    <row r="614" spans="3:19" ht="30" customHeight="1">
      <c r="C614" s="358"/>
      <c r="D614" s="356"/>
      <c r="E614" s="354"/>
      <c r="F614" s="354"/>
      <c r="G614" s="354"/>
      <c r="H614" s="45" t="s">
        <v>22</v>
      </c>
      <c r="I614" s="11">
        <v>6411.3</v>
      </c>
      <c r="J614" s="11">
        <v>6411.3</v>
      </c>
      <c r="K614" s="11">
        <v>6411.3</v>
      </c>
      <c r="L614" s="12">
        <v>6411.3</v>
      </c>
      <c r="M614" s="11">
        <v>6411.3</v>
      </c>
      <c r="N614" s="11">
        <f t="shared" si="150"/>
        <v>100</v>
      </c>
      <c r="O614" s="11">
        <f t="shared" si="151"/>
        <v>100</v>
      </c>
      <c r="P614" s="11">
        <f t="shared" si="152"/>
        <v>100</v>
      </c>
      <c r="R614" s="33">
        <f t="shared" si="147"/>
        <v>-6411.3</v>
      </c>
      <c r="S614" s="63">
        <f t="shared" si="148"/>
        <v>0</v>
      </c>
    </row>
    <row r="615" spans="3:19" ht="30" customHeight="1">
      <c r="C615" s="358"/>
      <c r="D615" s="356"/>
      <c r="E615" s="354"/>
      <c r="F615" s="354"/>
      <c r="G615" s="354"/>
      <c r="H615" s="45"/>
      <c r="I615" s="11"/>
      <c r="J615" s="11"/>
      <c r="K615" s="11"/>
      <c r="L615" s="12"/>
      <c r="M615" s="11"/>
      <c r="N615" s="11"/>
      <c r="O615" s="11"/>
      <c r="P615" s="11"/>
      <c r="R615" s="33">
        <f t="shared" si="147"/>
        <v>0</v>
      </c>
      <c r="S615" s="63">
        <f t="shared" si="148"/>
        <v>0</v>
      </c>
    </row>
    <row r="616" spans="3:19">
      <c r="C616" s="358"/>
      <c r="D616" s="356"/>
      <c r="E616" s="354"/>
      <c r="F616" s="354"/>
      <c r="G616" s="354"/>
      <c r="H616" s="45" t="s">
        <v>33</v>
      </c>
      <c r="I616" s="11">
        <v>0</v>
      </c>
      <c r="J616" s="11">
        <v>0</v>
      </c>
      <c r="K616" s="11">
        <v>0</v>
      </c>
      <c r="L616" s="12">
        <v>0</v>
      </c>
      <c r="M616" s="11"/>
      <c r="N616" s="11"/>
      <c r="O616" s="11"/>
      <c r="P616" s="11"/>
      <c r="R616" s="33">
        <f t="shared" si="147"/>
        <v>0</v>
      </c>
      <c r="S616" s="63">
        <f t="shared" si="148"/>
        <v>0</v>
      </c>
    </row>
    <row r="617" spans="3:19" ht="30">
      <c r="C617" s="358"/>
      <c r="D617" s="356"/>
      <c r="E617" s="354"/>
      <c r="F617" s="354"/>
      <c r="G617" s="354"/>
      <c r="H617" s="45" t="s">
        <v>37</v>
      </c>
      <c r="I617" s="11">
        <v>0</v>
      </c>
      <c r="J617" s="11">
        <v>0</v>
      </c>
      <c r="K617" s="11">
        <v>0</v>
      </c>
      <c r="L617" s="12">
        <v>0</v>
      </c>
      <c r="M617" s="11"/>
      <c r="N617" s="11"/>
      <c r="O617" s="11"/>
      <c r="P617" s="11"/>
      <c r="R617" s="33">
        <f t="shared" si="147"/>
        <v>0</v>
      </c>
      <c r="S617" s="63">
        <f t="shared" si="148"/>
        <v>0</v>
      </c>
    </row>
    <row r="618" spans="3:19" ht="15" customHeight="1">
      <c r="C618" s="358" t="s">
        <v>297</v>
      </c>
      <c r="D618" s="356" t="s">
        <v>298</v>
      </c>
      <c r="E618" s="354" t="s">
        <v>299</v>
      </c>
      <c r="F618" s="354">
        <v>2022</v>
      </c>
      <c r="G618" s="354">
        <v>2022</v>
      </c>
      <c r="H618" s="45" t="s">
        <v>20</v>
      </c>
      <c r="I618" s="11">
        <f>I619+I621</f>
        <v>9252.7999999999993</v>
      </c>
      <c r="J618" s="11">
        <f t="shared" ref="J618:M618" si="164">J619+J621</f>
        <v>9252.7999999999993</v>
      </c>
      <c r="K618" s="11">
        <f t="shared" si="164"/>
        <v>9252.7999999999993</v>
      </c>
      <c r="L618" s="12">
        <f t="shared" si="164"/>
        <v>9252.7999999999993</v>
      </c>
      <c r="M618" s="11">
        <f t="shared" si="164"/>
        <v>9252.7999999999993</v>
      </c>
      <c r="N618" s="11">
        <f t="shared" si="150"/>
        <v>100</v>
      </c>
      <c r="O618" s="11">
        <f t="shared" si="151"/>
        <v>100</v>
      </c>
      <c r="P618" s="11">
        <f t="shared" si="152"/>
        <v>100</v>
      </c>
      <c r="R618" s="33">
        <f t="shared" si="147"/>
        <v>-9252.7999999999993</v>
      </c>
      <c r="S618" s="63">
        <f t="shared" si="148"/>
        <v>0</v>
      </c>
    </row>
    <row r="619" spans="3:19" ht="15" customHeight="1">
      <c r="C619" s="358"/>
      <c r="D619" s="356"/>
      <c r="E619" s="354"/>
      <c r="F619" s="354"/>
      <c r="G619" s="354"/>
      <c r="H619" s="45" t="s">
        <v>21</v>
      </c>
      <c r="I619" s="11">
        <v>1017.8</v>
      </c>
      <c r="J619" s="11">
        <v>1017.8</v>
      </c>
      <c r="K619" s="11">
        <v>1017.8</v>
      </c>
      <c r="L619" s="12">
        <v>1017.8</v>
      </c>
      <c r="M619" s="11">
        <v>1017.8</v>
      </c>
      <c r="N619" s="11">
        <f t="shared" si="150"/>
        <v>100</v>
      </c>
      <c r="O619" s="11">
        <f t="shared" si="151"/>
        <v>100</v>
      </c>
      <c r="P619" s="11">
        <f t="shared" si="152"/>
        <v>100</v>
      </c>
      <c r="R619" s="33">
        <f t="shared" si="147"/>
        <v>-1017.8</v>
      </c>
      <c r="S619" s="63">
        <f t="shared" si="148"/>
        <v>0</v>
      </c>
    </row>
    <row r="620" spans="3:19" ht="15" customHeight="1">
      <c r="C620" s="358"/>
      <c r="D620" s="356"/>
      <c r="E620" s="354"/>
      <c r="F620" s="354"/>
      <c r="G620" s="354"/>
      <c r="H620" s="45"/>
      <c r="I620" s="11"/>
      <c r="J620" s="11"/>
      <c r="K620" s="11"/>
      <c r="L620" s="12"/>
      <c r="M620" s="11"/>
      <c r="N620" s="11"/>
      <c r="O620" s="11"/>
      <c r="P620" s="11"/>
      <c r="R620" s="33">
        <f t="shared" si="147"/>
        <v>0</v>
      </c>
      <c r="S620" s="63">
        <f t="shared" si="148"/>
        <v>0</v>
      </c>
    </row>
    <row r="621" spans="3:19" ht="30" customHeight="1">
      <c r="C621" s="358"/>
      <c r="D621" s="356"/>
      <c r="E621" s="354"/>
      <c r="F621" s="354"/>
      <c r="G621" s="354"/>
      <c r="H621" s="45" t="s">
        <v>22</v>
      </c>
      <c r="I621" s="11">
        <v>8235</v>
      </c>
      <c r="J621" s="11">
        <v>8235</v>
      </c>
      <c r="K621" s="11">
        <v>8235</v>
      </c>
      <c r="L621" s="12">
        <v>8235</v>
      </c>
      <c r="M621" s="11">
        <v>8235</v>
      </c>
      <c r="N621" s="11">
        <f t="shared" si="150"/>
        <v>100</v>
      </c>
      <c r="O621" s="11">
        <f t="shared" si="151"/>
        <v>100</v>
      </c>
      <c r="P621" s="11">
        <f t="shared" si="152"/>
        <v>100</v>
      </c>
      <c r="R621" s="33">
        <f t="shared" si="147"/>
        <v>-8235</v>
      </c>
      <c r="S621" s="63">
        <f t="shared" si="148"/>
        <v>0</v>
      </c>
    </row>
    <row r="622" spans="3:19" ht="30" customHeight="1">
      <c r="C622" s="358"/>
      <c r="D622" s="356"/>
      <c r="E622" s="354"/>
      <c r="F622" s="354"/>
      <c r="G622" s="354"/>
      <c r="H622" s="45"/>
      <c r="I622" s="11"/>
      <c r="J622" s="11"/>
      <c r="K622" s="11"/>
      <c r="L622" s="12"/>
      <c r="M622" s="11"/>
      <c r="N622" s="11"/>
      <c r="O622" s="11"/>
      <c r="P622" s="11"/>
      <c r="R622" s="33">
        <f t="shared" si="147"/>
        <v>0</v>
      </c>
      <c r="S622" s="63">
        <f t="shared" si="148"/>
        <v>0</v>
      </c>
    </row>
    <row r="623" spans="3:19">
      <c r="C623" s="358"/>
      <c r="D623" s="356"/>
      <c r="E623" s="354"/>
      <c r="F623" s="354"/>
      <c r="G623" s="354"/>
      <c r="H623" s="45" t="s">
        <v>33</v>
      </c>
      <c r="I623" s="11">
        <v>0</v>
      </c>
      <c r="J623" s="11">
        <v>0</v>
      </c>
      <c r="K623" s="11">
        <v>0</v>
      </c>
      <c r="L623" s="12">
        <v>0</v>
      </c>
      <c r="M623" s="11"/>
      <c r="N623" s="11"/>
      <c r="O623" s="11"/>
      <c r="P623" s="11"/>
      <c r="R623" s="33">
        <f t="shared" si="147"/>
        <v>0</v>
      </c>
      <c r="S623" s="63">
        <f t="shared" si="148"/>
        <v>0</v>
      </c>
    </row>
    <row r="624" spans="3:19" ht="30">
      <c r="C624" s="358"/>
      <c r="D624" s="356"/>
      <c r="E624" s="354"/>
      <c r="F624" s="354"/>
      <c r="G624" s="354"/>
      <c r="H624" s="45" t="s">
        <v>37</v>
      </c>
      <c r="I624" s="11">
        <v>0</v>
      </c>
      <c r="J624" s="11">
        <v>0</v>
      </c>
      <c r="K624" s="11">
        <v>0</v>
      </c>
      <c r="L624" s="12">
        <v>0</v>
      </c>
      <c r="M624" s="11"/>
      <c r="N624" s="11"/>
      <c r="O624" s="11"/>
      <c r="P624" s="11"/>
      <c r="R624" s="33">
        <f t="shared" si="147"/>
        <v>0</v>
      </c>
      <c r="S624" s="63">
        <f t="shared" si="148"/>
        <v>0</v>
      </c>
    </row>
    <row r="625" spans="3:19" ht="15" customHeight="1">
      <c r="C625" s="358" t="s">
        <v>300</v>
      </c>
      <c r="D625" s="356" t="s">
        <v>301</v>
      </c>
      <c r="E625" s="354" t="s">
        <v>302</v>
      </c>
      <c r="F625" s="354">
        <v>2022</v>
      </c>
      <c r="G625" s="354">
        <v>2022</v>
      </c>
      <c r="H625" s="45" t="s">
        <v>20</v>
      </c>
      <c r="I625" s="11">
        <f>I626+I628</f>
        <v>293.2</v>
      </c>
      <c r="J625" s="11">
        <f t="shared" ref="J625:M625" si="165">J626+J628</f>
        <v>293.2</v>
      </c>
      <c r="K625" s="11">
        <f t="shared" si="165"/>
        <v>293.2</v>
      </c>
      <c r="L625" s="12">
        <f t="shared" si="165"/>
        <v>293.2</v>
      </c>
      <c r="M625" s="11">
        <f t="shared" si="165"/>
        <v>293.2</v>
      </c>
      <c r="N625" s="11">
        <f t="shared" si="150"/>
        <v>100</v>
      </c>
      <c r="O625" s="11">
        <f t="shared" si="151"/>
        <v>100</v>
      </c>
      <c r="P625" s="11">
        <f t="shared" si="152"/>
        <v>100</v>
      </c>
      <c r="R625" s="33">
        <f t="shared" si="147"/>
        <v>-293.2</v>
      </c>
      <c r="S625" s="63">
        <f t="shared" si="148"/>
        <v>0</v>
      </c>
    </row>
    <row r="626" spans="3:19" ht="15" customHeight="1">
      <c r="C626" s="358"/>
      <c r="D626" s="356"/>
      <c r="E626" s="354"/>
      <c r="F626" s="354"/>
      <c r="G626" s="354"/>
      <c r="H626" s="45" t="s">
        <v>21</v>
      </c>
      <c r="I626" s="11">
        <v>32.200000000000003</v>
      </c>
      <c r="J626" s="11">
        <v>32.200000000000003</v>
      </c>
      <c r="K626" s="11">
        <v>32.200000000000003</v>
      </c>
      <c r="L626" s="12">
        <v>32.200000000000003</v>
      </c>
      <c r="M626" s="11">
        <v>32.200000000000003</v>
      </c>
      <c r="N626" s="11">
        <f t="shared" si="150"/>
        <v>100</v>
      </c>
      <c r="O626" s="11">
        <f t="shared" si="151"/>
        <v>100</v>
      </c>
      <c r="P626" s="11">
        <f t="shared" si="152"/>
        <v>100</v>
      </c>
      <c r="R626" s="33">
        <f t="shared" si="147"/>
        <v>-32.200000000000003</v>
      </c>
      <c r="S626" s="63">
        <f t="shared" si="148"/>
        <v>0</v>
      </c>
    </row>
    <row r="627" spans="3:19" ht="15" customHeight="1">
      <c r="C627" s="358"/>
      <c r="D627" s="356"/>
      <c r="E627" s="354"/>
      <c r="F627" s="354"/>
      <c r="G627" s="354"/>
      <c r="H627" s="45"/>
      <c r="I627" s="11"/>
      <c r="J627" s="11"/>
      <c r="K627" s="11"/>
      <c r="L627" s="12"/>
      <c r="M627" s="11"/>
      <c r="N627" s="11"/>
      <c r="O627" s="11"/>
      <c r="P627" s="11"/>
      <c r="R627" s="33">
        <f t="shared" si="147"/>
        <v>0</v>
      </c>
      <c r="S627" s="63">
        <f t="shared" si="148"/>
        <v>0</v>
      </c>
    </row>
    <row r="628" spans="3:19" ht="30" customHeight="1">
      <c r="C628" s="358"/>
      <c r="D628" s="356"/>
      <c r="E628" s="354"/>
      <c r="F628" s="354"/>
      <c r="G628" s="354"/>
      <c r="H628" s="45" t="s">
        <v>22</v>
      </c>
      <c r="I628" s="11">
        <v>261</v>
      </c>
      <c r="J628" s="11">
        <v>261</v>
      </c>
      <c r="K628" s="11">
        <v>261</v>
      </c>
      <c r="L628" s="12">
        <v>261</v>
      </c>
      <c r="M628" s="11">
        <v>261</v>
      </c>
      <c r="N628" s="11">
        <f t="shared" si="150"/>
        <v>100</v>
      </c>
      <c r="O628" s="11">
        <f t="shared" si="151"/>
        <v>100</v>
      </c>
      <c r="P628" s="11">
        <f t="shared" si="152"/>
        <v>100</v>
      </c>
      <c r="R628" s="33">
        <f t="shared" si="147"/>
        <v>-261</v>
      </c>
      <c r="S628" s="63">
        <f t="shared" si="148"/>
        <v>0</v>
      </c>
    </row>
    <row r="629" spans="3:19" ht="30" customHeight="1">
      <c r="C629" s="358"/>
      <c r="D629" s="356"/>
      <c r="E629" s="354"/>
      <c r="F629" s="354"/>
      <c r="G629" s="354"/>
      <c r="H629" s="45"/>
      <c r="I629" s="11"/>
      <c r="J629" s="11"/>
      <c r="K629" s="11"/>
      <c r="L629" s="12"/>
      <c r="M629" s="11"/>
      <c r="N629" s="11"/>
      <c r="O629" s="11"/>
      <c r="P629" s="11"/>
      <c r="R629" s="33">
        <f t="shared" si="147"/>
        <v>0</v>
      </c>
      <c r="S629" s="63">
        <f t="shared" si="148"/>
        <v>0</v>
      </c>
    </row>
    <row r="630" spans="3:19">
      <c r="C630" s="358"/>
      <c r="D630" s="356"/>
      <c r="E630" s="354"/>
      <c r="F630" s="354"/>
      <c r="G630" s="354"/>
      <c r="H630" s="45" t="s">
        <v>33</v>
      </c>
      <c r="I630" s="11">
        <v>0</v>
      </c>
      <c r="J630" s="11">
        <v>0</v>
      </c>
      <c r="K630" s="11">
        <v>0</v>
      </c>
      <c r="L630" s="12">
        <v>0</v>
      </c>
      <c r="M630" s="11"/>
      <c r="N630" s="11"/>
      <c r="O630" s="11"/>
      <c r="P630" s="11"/>
      <c r="R630" s="33">
        <f t="shared" si="147"/>
        <v>0</v>
      </c>
      <c r="S630" s="63">
        <f t="shared" si="148"/>
        <v>0</v>
      </c>
    </row>
    <row r="631" spans="3:19" ht="30">
      <c r="C631" s="358"/>
      <c r="D631" s="356"/>
      <c r="E631" s="354"/>
      <c r="F631" s="354"/>
      <c r="G631" s="354"/>
      <c r="H631" s="45" t="s">
        <v>37</v>
      </c>
      <c r="I631" s="11">
        <v>0</v>
      </c>
      <c r="J631" s="11">
        <v>0</v>
      </c>
      <c r="K631" s="11">
        <v>0</v>
      </c>
      <c r="L631" s="12">
        <v>0</v>
      </c>
      <c r="M631" s="11"/>
      <c r="N631" s="11"/>
      <c r="O631" s="11"/>
      <c r="P631" s="11"/>
      <c r="R631" s="33">
        <f t="shared" si="147"/>
        <v>0</v>
      </c>
      <c r="S631" s="63">
        <f t="shared" si="148"/>
        <v>0</v>
      </c>
    </row>
    <row r="632" spans="3:19" ht="15" customHeight="1">
      <c r="C632" s="358" t="s">
        <v>303</v>
      </c>
      <c r="D632" s="356" t="s">
        <v>304</v>
      </c>
      <c r="E632" s="353" t="s">
        <v>292</v>
      </c>
      <c r="F632" s="354">
        <v>2022</v>
      </c>
      <c r="G632" s="354">
        <v>2024</v>
      </c>
      <c r="H632" s="45" t="s">
        <v>20</v>
      </c>
      <c r="I632" s="11">
        <f>I633+I635</f>
        <v>6160.5999999999995</v>
      </c>
      <c r="J632" s="11">
        <f t="shared" ref="J632:M632" si="166">J633+J635</f>
        <v>6160.5999999999995</v>
      </c>
      <c r="K632" s="11">
        <f t="shared" si="166"/>
        <v>6160.5999999999995</v>
      </c>
      <c r="L632" s="12">
        <f t="shared" si="166"/>
        <v>6160.5999999999995</v>
      </c>
      <c r="M632" s="11">
        <f t="shared" si="166"/>
        <v>6160.5999999999995</v>
      </c>
      <c r="N632" s="11">
        <f t="shared" si="150"/>
        <v>100</v>
      </c>
      <c r="O632" s="11">
        <f t="shared" si="151"/>
        <v>100</v>
      </c>
      <c r="P632" s="11">
        <f t="shared" si="152"/>
        <v>100</v>
      </c>
      <c r="R632" s="33">
        <f t="shared" si="147"/>
        <v>-6160.5999999999995</v>
      </c>
      <c r="S632" s="63">
        <f t="shared" si="148"/>
        <v>0</v>
      </c>
    </row>
    <row r="633" spans="3:19" ht="15" customHeight="1">
      <c r="C633" s="358"/>
      <c r="D633" s="356"/>
      <c r="E633" s="353"/>
      <c r="F633" s="354"/>
      <c r="G633" s="354"/>
      <c r="H633" s="45" t="s">
        <v>21</v>
      </c>
      <c r="I633" s="11">
        <v>677.7</v>
      </c>
      <c r="J633" s="11">
        <v>677.7</v>
      </c>
      <c r="K633" s="11">
        <v>677.7</v>
      </c>
      <c r="L633" s="12">
        <v>677.7</v>
      </c>
      <c r="M633" s="11">
        <v>677.7</v>
      </c>
      <c r="N633" s="11">
        <f t="shared" si="150"/>
        <v>100</v>
      </c>
      <c r="O633" s="11">
        <f t="shared" si="151"/>
        <v>100</v>
      </c>
      <c r="P633" s="11">
        <f t="shared" si="152"/>
        <v>100</v>
      </c>
      <c r="R633" s="33">
        <f t="shared" si="147"/>
        <v>-677.7</v>
      </c>
      <c r="S633" s="63">
        <f t="shared" si="148"/>
        <v>0</v>
      </c>
    </row>
    <row r="634" spans="3:19" ht="15" customHeight="1">
      <c r="C634" s="358"/>
      <c r="D634" s="356"/>
      <c r="E634" s="353"/>
      <c r="F634" s="354"/>
      <c r="G634" s="354"/>
      <c r="H634" s="45"/>
      <c r="I634" s="11">
        <f>I633</f>
        <v>677.7</v>
      </c>
      <c r="J634" s="11">
        <f t="shared" ref="J634:M634" si="167">J633</f>
        <v>677.7</v>
      </c>
      <c r="K634" s="11">
        <f t="shared" si="167"/>
        <v>677.7</v>
      </c>
      <c r="L634" s="11">
        <f t="shared" si="167"/>
        <v>677.7</v>
      </c>
      <c r="M634" s="11">
        <f t="shared" si="167"/>
        <v>677.7</v>
      </c>
      <c r="N634" s="11">
        <f t="shared" si="150"/>
        <v>100</v>
      </c>
      <c r="O634" s="11">
        <f t="shared" si="151"/>
        <v>100</v>
      </c>
      <c r="P634" s="11">
        <f t="shared" si="152"/>
        <v>100</v>
      </c>
      <c r="R634" s="33">
        <f t="shared" si="147"/>
        <v>-677.7</v>
      </c>
      <c r="S634" s="63">
        <f t="shared" si="148"/>
        <v>0</v>
      </c>
    </row>
    <row r="635" spans="3:19" ht="30" customHeight="1">
      <c r="C635" s="358"/>
      <c r="D635" s="356"/>
      <c r="E635" s="353"/>
      <c r="F635" s="354"/>
      <c r="G635" s="354"/>
      <c r="H635" s="45" t="s">
        <v>22</v>
      </c>
      <c r="I635" s="11">
        <v>5482.9</v>
      </c>
      <c r="J635" s="11">
        <v>5482.9</v>
      </c>
      <c r="K635" s="11">
        <v>5482.9</v>
      </c>
      <c r="L635" s="12">
        <v>5482.9</v>
      </c>
      <c r="M635" s="11">
        <v>5482.9</v>
      </c>
      <c r="N635" s="11">
        <f t="shared" si="150"/>
        <v>100</v>
      </c>
      <c r="O635" s="11">
        <f t="shared" si="151"/>
        <v>100</v>
      </c>
      <c r="P635" s="11">
        <f t="shared" si="152"/>
        <v>100</v>
      </c>
      <c r="R635" s="33">
        <f t="shared" si="147"/>
        <v>-5482.9</v>
      </c>
      <c r="S635" s="63">
        <f t="shared" si="148"/>
        <v>0</v>
      </c>
    </row>
    <row r="636" spans="3:19" ht="30" customHeight="1">
      <c r="C636" s="358"/>
      <c r="D636" s="356"/>
      <c r="E636" s="353"/>
      <c r="F636" s="354"/>
      <c r="G636" s="354"/>
      <c r="H636" s="45"/>
      <c r="I636" s="11">
        <f>I635</f>
        <v>5482.9</v>
      </c>
      <c r="J636" s="11">
        <f t="shared" ref="J636:M636" si="168">J635</f>
        <v>5482.9</v>
      </c>
      <c r="K636" s="11">
        <f t="shared" si="168"/>
        <v>5482.9</v>
      </c>
      <c r="L636" s="11">
        <f t="shared" si="168"/>
        <v>5482.9</v>
      </c>
      <c r="M636" s="11">
        <f t="shared" si="168"/>
        <v>5482.9</v>
      </c>
      <c r="N636" s="11">
        <f t="shared" si="150"/>
        <v>100</v>
      </c>
      <c r="O636" s="11">
        <f t="shared" si="151"/>
        <v>100</v>
      </c>
      <c r="P636" s="11">
        <f t="shared" si="152"/>
        <v>100</v>
      </c>
      <c r="R636" s="33">
        <f t="shared" si="147"/>
        <v>-5482.9</v>
      </c>
      <c r="S636" s="63">
        <f t="shared" si="148"/>
        <v>0</v>
      </c>
    </row>
    <row r="637" spans="3:19">
      <c r="C637" s="358"/>
      <c r="D637" s="356"/>
      <c r="E637" s="353"/>
      <c r="F637" s="354"/>
      <c r="G637" s="354"/>
      <c r="H637" s="45" t="s">
        <v>33</v>
      </c>
      <c r="I637" s="11">
        <v>0</v>
      </c>
      <c r="J637" s="11">
        <v>0</v>
      </c>
      <c r="K637" s="11">
        <v>0</v>
      </c>
      <c r="L637" s="12">
        <v>0</v>
      </c>
      <c r="M637" s="11"/>
      <c r="N637" s="11"/>
      <c r="O637" s="11"/>
      <c r="P637" s="11"/>
      <c r="R637" s="33">
        <f t="shared" si="147"/>
        <v>0</v>
      </c>
      <c r="S637" s="63">
        <f t="shared" si="148"/>
        <v>0</v>
      </c>
    </row>
    <row r="638" spans="3:19" ht="30">
      <c r="C638" s="358"/>
      <c r="D638" s="356"/>
      <c r="E638" s="353"/>
      <c r="F638" s="354"/>
      <c r="G638" s="354"/>
      <c r="H638" s="45" t="s">
        <v>37</v>
      </c>
      <c r="I638" s="11">
        <v>0</v>
      </c>
      <c r="J638" s="11">
        <v>0</v>
      </c>
      <c r="K638" s="11">
        <v>0</v>
      </c>
      <c r="L638" s="12">
        <v>0</v>
      </c>
      <c r="M638" s="11"/>
      <c r="N638" s="11"/>
      <c r="O638" s="11"/>
      <c r="P638" s="11"/>
      <c r="R638" s="33">
        <f t="shared" si="147"/>
        <v>0</v>
      </c>
      <c r="S638" s="63">
        <f t="shared" si="148"/>
        <v>0</v>
      </c>
    </row>
    <row r="639" spans="3:19" s="13" customFormat="1" ht="15" customHeight="1">
      <c r="C639" s="365" t="s">
        <v>305</v>
      </c>
      <c r="D639" s="366" t="s">
        <v>306</v>
      </c>
      <c r="E639" s="337" t="s">
        <v>36</v>
      </c>
      <c r="F639" s="337">
        <v>2022</v>
      </c>
      <c r="G639" s="337">
        <v>2024</v>
      </c>
      <c r="H639" s="14" t="s">
        <v>20</v>
      </c>
      <c r="I639" s="20">
        <f t="shared" ref="I639:M639" si="169">I640+I641+I642+I643</f>
        <v>227883.6</v>
      </c>
      <c r="J639" s="20" t="s">
        <v>1217</v>
      </c>
      <c r="K639" s="20" t="s">
        <v>1217</v>
      </c>
      <c r="L639" s="18" t="s">
        <v>1217</v>
      </c>
      <c r="M639" s="20">
        <f t="shared" si="169"/>
        <v>227883.6</v>
      </c>
      <c r="N639" s="11">
        <f t="shared" si="150"/>
        <v>100</v>
      </c>
      <c r="O639" s="11" t="s">
        <v>1217</v>
      </c>
      <c r="P639" s="11" t="s">
        <v>1217</v>
      </c>
      <c r="R639" s="33" t="e">
        <f t="shared" si="147"/>
        <v>#VALUE!</v>
      </c>
      <c r="S639" s="63" t="e">
        <f t="shared" si="148"/>
        <v>#VALUE!</v>
      </c>
    </row>
    <row r="640" spans="3:19" s="13" customFormat="1" ht="15" customHeight="1">
      <c r="C640" s="365"/>
      <c r="D640" s="366"/>
      <c r="E640" s="337"/>
      <c r="F640" s="337"/>
      <c r="G640" s="337"/>
      <c r="H640" s="14" t="s">
        <v>67</v>
      </c>
      <c r="I640" s="20">
        <f t="shared" ref="I640:M640" si="170">+I645+I650+I690+I730+I745</f>
        <v>210564.4</v>
      </c>
      <c r="J640" s="20">
        <f t="shared" si="170"/>
        <v>210564.4</v>
      </c>
      <c r="K640" s="20">
        <f t="shared" si="170"/>
        <v>210564.4</v>
      </c>
      <c r="L640" s="18">
        <f t="shared" si="170"/>
        <v>210564.4</v>
      </c>
      <c r="M640" s="20">
        <f t="shared" si="170"/>
        <v>210564.4</v>
      </c>
      <c r="N640" s="11">
        <f t="shared" si="150"/>
        <v>100</v>
      </c>
      <c r="O640" s="11">
        <f t="shared" si="151"/>
        <v>100</v>
      </c>
      <c r="P640" s="11">
        <f t="shared" si="152"/>
        <v>100</v>
      </c>
      <c r="R640" s="33">
        <f t="shared" si="147"/>
        <v>-210564.4</v>
      </c>
      <c r="S640" s="63">
        <f t="shared" si="148"/>
        <v>0</v>
      </c>
    </row>
    <row r="641" spans="3:19" s="13" customFormat="1" ht="28.5">
      <c r="C641" s="365"/>
      <c r="D641" s="366"/>
      <c r="E641" s="337"/>
      <c r="F641" s="337"/>
      <c r="G641" s="337"/>
      <c r="H641" s="14" t="s">
        <v>22</v>
      </c>
      <c r="I641" s="20">
        <f t="shared" ref="I641:M641" si="171">SUM(I646+I651+I691+I731+I746)</f>
        <v>0</v>
      </c>
      <c r="J641" s="20">
        <f t="shared" si="171"/>
        <v>0</v>
      </c>
      <c r="K641" s="20">
        <f t="shared" si="171"/>
        <v>0</v>
      </c>
      <c r="L641" s="18">
        <f t="shared" si="171"/>
        <v>0</v>
      </c>
      <c r="M641" s="20">
        <f t="shared" si="171"/>
        <v>0</v>
      </c>
      <c r="N641" s="11"/>
      <c r="O641" s="11"/>
      <c r="P641" s="11"/>
      <c r="R641" s="33">
        <f t="shared" si="147"/>
        <v>0</v>
      </c>
      <c r="S641" s="63">
        <f t="shared" si="148"/>
        <v>0</v>
      </c>
    </row>
    <row r="642" spans="3:19" s="13" customFormat="1" ht="28.5">
      <c r="C642" s="365"/>
      <c r="D642" s="366"/>
      <c r="E642" s="337"/>
      <c r="F642" s="337"/>
      <c r="G642" s="337"/>
      <c r="H642" s="14" t="s">
        <v>23</v>
      </c>
      <c r="I642" s="20">
        <f t="shared" ref="I642:M643" si="172">I647+I652+I692+I732+I747</f>
        <v>0</v>
      </c>
      <c r="J642" s="20" t="s">
        <v>1217</v>
      </c>
      <c r="K642" s="20" t="s">
        <v>1217</v>
      </c>
      <c r="L642" s="20" t="s">
        <v>1217</v>
      </c>
      <c r="M642" s="20">
        <f t="shared" si="172"/>
        <v>0</v>
      </c>
      <c r="N642" s="11"/>
      <c r="O642" s="11"/>
      <c r="P642" s="11"/>
      <c r="R642" s="33" t="e">
        <f t="shared" si="147"/>
        <v>#VALUE!</v>
      </c>
      <c r="S642" s="63" t="e">
        <f t="shared" si="148"/>
        <v>#VALUE!</v>
      </c>
    </row>
    <row r="643" spans="3:19" s="13" customFormat="1" ht="28.5">
      <c r="C643" s="365"/>
      <c r="D643" s="366"/>
      <c r="E643" s="337"/>
      <c r="F643" s="337"/>
      <c r="G643" s="337"/>
      <c r="H643" s="14" t="s">
        <v>37</v>
      </c>
      <c r="I643" s="20">
        <f t="shared" si="172"/>
        <v>17319.2</v>
      </c>
      <c r="J643" s="20" t="s">
        <v>1217</v>
      </c>
      <c r="K643" s="20" t="s">
        <v>1217</v>
      </c>
      <c r="L643" s="20" t="s">
        <v>1217</v>
      </c>
      <c r="M643" s="20">
        <f t="shared" si="172"/>
        <v>17319.2</v>
      </c>
      <c r="N643" s="11">
        <f t="shared" si="150"/>
        <v>100</v>
      </c>
      <c r="O643" s="20" t="s">
        <v>1217</v>
      </c>
      <c r="P643" s="20" t="s">
        <v>1217</v>
      </c>
      <c r="R643" s="33" t="e">
        <f t="shared" si="147"/>
        <v>#VALUE!</v>
      </c>
      <c r="S643" s="63" t="e">
        <f t="shared" si="148"/>
        <v>#VALUE!</v>
      </c>
    </row>
    <row r="644" spans="3:19" ht="15" customHeight="1">
      <c r="C644" s="358" t="s">
        <v>307</v>
      </c>
      <c r="D644" s="356" t="s">
        <v>308</v>
      </c>
      <c r="E644" s="354" t="s">
        <v>26</v>
      </c>
      <c r="F644" s="354">
        <v>2022</v>
      </c>
      <c r="G644" s="354">
        <v>2024</v>
      </c>
      <c r="H644" s="45" t="s">
        <v>20</v>
      </c>
      <c r="I644" s="19">
        <f>I645+I646+I647+I648</f>
        <v>225703.6</v>
      </c>
      <c r="J644" s="20" t="s">
        <v>1217</v>
      </c>
      <c r="K644" s="20" t="s">
        <v>1217</v>
      </c>
      <c r="L644" s="20" t="s">
        <v>1217</v>
      </c>
      <c r="M644" s="19">
        <f t="shared" ref="M644" si="173">M645+M646+M647+M648</f>
        <v>225703.6</v>
      </c>
      <c r="N644" s="11">
        <f t="shared" si="150"/>
        <v>100</v>
      </c>
      <c r="O644" s="11" t="e">
        <f t="shared" si="151"/>
        <v>#VALUE!</v>
      </c>
      <c r="P644" s="11" t="e">
        <f t="shared" si="152"/>
        <v>#VALUE!</v>
      </c>
      <c r="R644" s="33" t="e">
        <f t="shared" si="147"/>
        <v>#VALUE!</v>
      </c>
      <c r="S644" s="63" t="e">
        <f t="shared" si="148"/>
        <v>#VALUE!</v>
      </c>
    </row>
    <row r="645" spans="3:19" ht="28.5" customHeight="1">
      <c r="C645" s="358"/>
      <c r="D645" s="356"/>
      <c r="E645" s="354"/>
      <c r="F645" s="354"/>
      <c r="G645" s="354"/>
      <c r="H645" s="45" t="s">
        <v>67</v>
      </c>
      <c r="I645" s="11">
        <v>208384.4</v>
      </c>
      <c r="J645" s="11">
        <v>208384.4</v>
      </c>
      <c r="K645" s="11">
        <v>208384.4</v>
      </c>
      <c r="L645" s="11">
        <v>208384.4</v>
      </c>
      <c r="M645" s="11">
        <v>208384.4</v>
      </c>
      <c r="N645" s="11">
        <f t="shared" si="150"/>
        <v>100</v>
      </c>
      <c r="O645" s="11">
        <f t="shared" si="151"/>
        <v>100</v>
      </c>
      <c r="P645" s="11">
        <f t="shared" si="152"/>
        <v>100</v>
      </c>
      <c r="R645" s="33">
        <f t="shared" si="147"/>
        <v>-208384.4</v>
      </c>
      <c r="S645" s="63">
        <f t="shared" si="148"/>
        <v>0</v>
      </c>
    </row>
    <row r="646" spans="3:19" ht="30" customHeight="1">
      <c r="C646" s="358"/>
      <c r="D646" s="356"/>
      <c r="E646" s="354"/>
      <c r="F646" s="354"/>
      <c r="G646" s="354"/>
      <c r="H646" s="45" t="s">
        <v>22</v>
      </c>
      <c r="I646" s="19"/>
      <c r="J646" s="11"/>
      <c r="K646" s="11"/>
      <c r="L646" s="12"/>
      <c r="M646" s="11"/>
      <c r="N646" s="11"/>
      <c r="O646" s="11"/>
      <c r="P646" s="11"/>
      <c r="R646" s="33">
        <f t="shared" si="147"/>
        <v>0</v>
      </c>
      <c r="S646" s="63">
        <f t="shared" si="148"/>
        <v>0</v>
      </c>
    </row>
    <row r="647" spans="3:19">
      <c r="C647" s="358"/>
      <c r="D647" s="356"/>
      <c r="E647" s="354"/>
      <c r="F647" s="354"/>
      <c r="G647" s="354"/>
      <c r="H647" s="45" t="s">
        <v>23</v>
      </c>
      <c r="I647" s="19"/>
      <c r="J647" s="11"/>
      <c r="K647" s="11"/>
      <c r="L647" s="12"/>
      <c r="M647" s="11"/>
      <c r="N647" s="11"/>
      <c r="O647" s="11"/>
      <c r="P647" s="11"/>
      <c r="R647" s="33">
        <f t="shared" si="147"/>
        <v>0</v>
      </c>
      <c r="S647" s="63">
        <f t="shared" si="148"/>
        <v>0</v>
      </c>
    </row>
    <row r="648" spans="3:19" ht="30">
      <c r="C648" s="358"/>
      <c r="D648" s="356"/>
      <c r="E648" s="354"/>
      <c r="F648" s="354"/>
      <c r="G648" s="354"/>
      <c r="H648" s="45" t="s">
        <v>37</v>
      </c>
      <c r="I648" s="19">
        <v>17319.2</v>
      </c>
      <c r="J648" s="20" t="s">
        <v>1217</v>
      </c>
      <c r="K648" s="20" t="s">
        <v>1217</v>
      </c>
      <c r="L648" s="20" t="s">
        <v>1217</v>
      </c>
      <c r="M648" s="19">
        <v>17319.2</v>
      </c>
      <c r="N648" s="11">
        <f t="shared" si="150"/>
        <v>100</v>
      </c>
      <c r="O648" s="20" t="s">
        <v>1217</v>
      </c>
      <c r="P648" s="20" t="s">
        <v>1217</v>
      </c>
      <c r="R648" s="33" t="e">
        <f t="shared" si="147"/>
        <v>#VALUE!</v>
      </c>
      <c r="S648" s="63" t="e">
        <f t="shared" si="148"/>
        <v>#VALUE!</v>
      </c>
    </row>
    <row r="649" spans="3:19" ht="15" customHeight="1">
      <c r="C649" s="358" t="s">
        <v>309</v>
      </c>
      <c r="D649" s="356" t="s">
        <v>1195</v>
      </c>
      <c r="E649" s="354" t="s">
        <v>36</v>
      </c>
      <c r="F649" s="354">
        <v>2022</v>
      </c>
      <c r="G649" s="354">
        <v>2024</v>
      </c>
      <c r="H649" s="45" t="s">
        <v>20</v>
      </c>
      <c r="I649" s="19">
        <f>SUM(I651+I650)</f>
        <v>270</v>
      </c>
      <c r="J649" s="19">
        <f t="shared" ref="J649:M649" si="174">SUM(J651+J650)</f>
        <v>270</v>
      </c>
      <c r="K649" s="19">
        <f t="shared" si="174"/>
        <v>270</v>
      </c>
      <c r="L649" s="12">
        <f t="shared" si="174"/>
        <v>270</v>
      </c>
      <c r="M649" s="19">
        <f t="shared" si="174"/>
        <v>270</v>
      </c>
      <c r="N649" s="11">
        <f t="shared" si="150"/>
        <v>100</v>
      </c>
      <c r="O649" s="11">
        <f t="shared" si="151"/>
        <v>100</v>
      </c>
      <c r="P649" s="11">
        <f t="shared" si="152"/>
        <v>100</v>
      </c>
      <c r="R649" s="33">
        <f t="shared" si="147"/>
        <v>-270</v>
      </c>
      <c r="S649" s="63">
        <f t="shared" si="148"/>
        <v>0</v>
      </c>
    </row>
    <row r="650" spans="3:19" ht="15" customHeight="1">
      <c r="C650" s="358"/>
      <c r="D650" s="356"/>
      <c r="E650" s="354"/>
      <c r="F650" s="354"/>
      <c r="G650" s="354"/>
      <c r="H650" s="45" t="s">
        <v>67</v>
      </c>
      <c r="I650" s="19">
        <v>270</v>
      </c>
      <c r="J650" s="19">
        <v>270</v>
      </c>
      <c r="K650" s="19">
        <f t="shared" ref="K650:M650" si="175">SUM(K655+K660+K665+K670+K675+K680+K685)</f>
        <v>270</v>
      </c>
      <c r="L650" s="12">
        <f t="shared" si="175"/>
        <v>270</v>
      </c>
      <c r="M650" s="19">
        <f t="shared" si="175"/>
        <v>270</v>
      </c>
      <c r="N650" s="11">
        <f t="shared" si="150"/>
        <v>100</v>
      </c>
      <c r="O650" s="11">
        <f t="shared" si="151"/>
        <v>100</v>
      </c>
      <c r="P650" s="11">
        <f t="shared" si="152"/>
        <v>100</v>
      </c>
      <c r="R650" s="33">
        <f t="shared" si="147"/>
        <v>-270</v>
      </c>
      <c r="S650" s="63">
        <f t="shared" si="148"/>
        <v>0</v>
      </c>
    </row>
    <row r="651" spans="3:19" ht="30" customHeight="1">
      <c r="C651" s="358"/>
      <c r="D651" s="356"/>
      <c r="E651" s="354"/>
      <c r="F651" s="354"/>
      <c r="G651" s="354"/>
      <c r="H651" s="45" t="s">
        <v>22</v>
      </c>
      <c r="I651" s="19">
        <v>0</v>
      </c>
      <c r="J651" s="19">
        <v>0</v>
      </c>
      <c r="K651" s="19">
        <v>0</v>
      </c>
      <c r="L651" s="12">
        <v>0</v>
      </c>
      <c r="M651" s="19">
        <v>0</v>
      </c>
      <c r="N651" s="11"/>
      <c r="O651" s="11"/>
      <c r="P651" s="11"/>
      <c r="R651" s="33">
        <f t="shared" si="147"/>
        <v>0</v>
      </c>
      <c r="S651" s="63">
        <f t="shared" si="148"/>
        <v>0</v>
      </c>
    </row>
    <row r="652" spans="3:19">
      <c r="C652" s="358"/>
      <c r="D652" s="356"/>
      <c r="E652" s="354"/>
      <c r="F652" s="354"/>
      <c r="G652" s="354"/>
      <c r="H652" s="45" t="s">
        <v>23</v>
      </c>
      <c r="I652" s="19">
        <v>0</v>
      </c>
      <c r="J652" s="19">
        <v>0</v>
      </c>
      <c r="K652" s="19">
        <v>0</v>
      </c>
      <c r="L652" s="12">
        <v>0</v>
      </c>
      <c r="M652" s="19">
        <v>0</v>
      </c>
      <c r="N652" s="11"/>
      <c r="O652" s="11"/>
      <c r="P652" s="11"/>
      <c r="R652" s="33">
        <f t="shared" ref="R652:R715" si="176">Q652-L652</f>
        <v>0</v>
      </c>
      <c r="S652" s="63">
        <f t="shared" ref="S652:S715" si="177">L652-M652</f>
        <v>0</v>
      </c>
    </row>
    <row r="653" spans="3:19" ht="30">
      <c r="C653" s="358"/>
      <c r="D653" s="356"/>
      <c r="E653" s="354"/>
      <c r="F653" s="354"/>
      <c r="G653" s="354"/>
      <c r="H653" s="45" t="s">
        <v>37</v>
      </c>
      <c r="I653" s="19">
        <v>0</v>
      </c>
      <c r="J653" s="19">
        <v>0</v>
      </c>
      <c r="K653" s="19">
        <v>0</v>
      </c>
      <c r="L653" s="12">
        <v>0</v>
      </c>
      <c r="M653" s="19">
        <v>0</v>
      </c>
      <c r="N653" s="11"/>
      <c r="O653" s="11"/>
      <c r="P653" s="11"/>
      <c r="R653" s="33">
        <f t="shared" si="176"/>
        <v>0</v>
      </c>
      <c r="S653" s="63">
        <f t="shared" si="177"/>
        <v>0</v>
      </c>
    </row>
    <row r="654" spans="3:19" ht="15" customHeight="1">
      <c r="C654" s="361" t="s">
        <v>310</v>
      </c>
      <c r="D654" s="362" t="s">
        <v>311</v>
      </c>
      <c r="E654" s="353" t="s">
        <v>312</v>
      </c>
      <c r="F654" s="353">
        <v>2022</v>
      </c>
      <c r="G654" s="353">
        <v>2022</v>
      </c>
      <c r="H654" s="45" t="s">
        <v>20</v>
      </c>
      <c r="I654" s="19">
        <f>I655</f>
        <v>225</v>
      </c>
      <c r="J654" s="19">
        <f>J655</f>
        <v>225</v>
      </c>
      <c r="K654" s="19">
        <f t="shared" ref="K654:M654" si="178">K655</f>
        <v>225</v>
      </c>
      <c r="L654" s="12">
        <f t="shared" si="178"/>
        <v>225</v>
      </c>
      <c r="M654" s="19">
        <f t="shared" si="178"/>
        <v>225</v>
      </c>
      <c r="N654" s="11">
        <f t="shared" ref="N654:N715" si="179">M654/I654*100</f>
        <v>100</v>
      </c>
      <c r="O654" s="11">
        <f t="shared" ref="O654:O715" si="180">M654/J654*100</f>
        <v>100</v>
      </c>
      <c r="P654" s="11">
        <f t="shared" ref="P654:P715" si="181">L654/K654*100</f>
        <v>100</v>
      </c>
      <c r="R654" s="33">
        <f t="shared" si="176"/>
        <v>-225</v>
      </c>
      <c r="S654" s="63">
        <f t="shared" si="177"/>
        <v>0</v>
      </c>
    </row>
    <row r="655" spans="3:19" ht="15" customHeight="1">
      <c r="C655" s="361"/>
      <c r="D655" s="362"/>
      <c r="E655" s="353"/>
      <c r="F655" s="353"/>
      <c r="G655" s="353"/>
      <c r="H655" s="45" t="s">
        <v>67</v>
      </c>
      <c r="I655" s="19">
        <v>225</v>
      </c>
      <c r="J655" s="19">
        <f>100+125</f>
        <v>225</v>
      </c>
      <c r="K655" s="11">
        <f>90+135</f>
        <v>225</v>
      </c>
      <c r="L655" s="12">
        <v>225</v>
      </c>
      <c r="M655" s="11">
        <v>225</v>
      </c>
      <c r="N655" s="11">
        <f t="shared" si="179"/>
        <v>100</v>
      </c>
      <c r="O655" s="11">
        <f t="shared" si="180"/>
        <v>100</v>
      </c>
      <c r="P655" s="11">
        <f t="shared" si="181"/>
        <v>100</v>
      </c>
      <c r="R655" s="33">
        <f t="shared" si="176"/>
        <v>-225</v>
      </c>
      <c r="S655" s="63">
        <f t="shared" si="177"/>
        <v>0</v>
      </c>
    </row>
    <row r="656" spans="3:19" ht="30" customHeight="1">
      <c r="C656" s="361"/>
      <c r="D656" s="362"/>
      <c r="E656" s="353"/>
      <c r="F656" s="353"/>
      <c r="G656" s="353"/>
      <c r="H656" s="45" t="s">
        <v>22</v>
      </c>
      <c r="I656" s="19">
        <v>0</v>
      </c>
      <c r="J656" s="19">
        <v>0</v>
      </c>
      <c r="K656" s="11"/>
      <c r="L656" s="12"/>
      <c r="M656" s="11"/>
      <c r="N656" s="11"/>
      <c r="O656" s="11"/>
      <c r="P656" s="11"/>
      <c r="R656" s="33">
        <f t="shared" si="176"/>
        <v>0</v>
      </c>
      <c r="S656" s="63">
        <f t="shared" si="177"/>
        <v>0</v>
      </c>
    </row>
    <row r="657" spans="3:19">
      <c r="C657" s="361"/>
      <c r="D657" s="362"/>
      <c r="E657" s="353"/>
      <c r="F657" s="353"/>
      <c r="G657" s="353"/>
      <c r="H657" s="45" t="s">
        <v>23</v>
      </c>
      <c r="I657" s="19">
        <v>0</v>
      </c>
      <c r="J657" s="19">
        <v>0</v>
      </c>
      <c r="K657" s="11"/>
      <c r="L657" s="12"/>
      <c r="M657" s="11"/>
      <c r="N657" s="11"/>
      <c r="O657" s="11"/>
      <c r="P657" s="11"/>
      <c r="R657" s="33">
        <f t="shared" si="176"/>
        <v>0</v>
      </c>
      <c r="S657" s="63">
        <f t="shared" si="177"/>
        <v>0</v>
      </c>
    </row>
    <row r="658" spans="3:19" ht="30">
      <c r="C658" s="361"/>
      <c r="D658" s="362"/>
      <c r="E658" s="353"/>
      <c r="F658" s="353"/>
      <c r="G658" s="353"/>
      <c r="H658" s="45" t="s">
        <v>37</v>
      </c>
      <c r="I658" s="19">
        <v>0</v>
      </c>
      <c r="J658" s="19">
        <v>0</v>
      </c>
      <c r="K658" s="11"/>
      <c r="L658" s="12"/>
      <c r="M658" s="11"/>
      <c r="N658" s="11"/>
      <c r="O658" s="11"/>
      <c r="P658" s="11"/>
      <c r="R658" s="33">
        <f t="shared" si="176"/>
        <v>0</v>
      </c>
      <c r="S658" s="63">
        <f t="shared" si="177"/>
        <v>0</v>
      </c>
    </row>
    <row r="659" spans="3:19" ht="15" hidden="1" customHeight="1">
      <c r="C659" s="361" t="s">
        <v>313</v>
      </c>
      <c r="D659" s="352" t="s">
        <v>314</v>
      </c>
      <c r="E659" s="353" t="s">
        <v>315</v>
      </c>
      <c r="F659" s="353">
        <v>2022</v>
      </c>
      <c r="G659" s="353">
        <v>2022</v>
      </c>
      <c r="H659" s="45" t="s">
        <v>20</v>
      </c>
      <c r="I659" s="19">
        <f>I660</f>
        <v>0</v>
      </c>
      <c r="J659" s="19">
        <f>J660</f>
        <v>0</v>
      </c>
      <c r="K659" s="19">
        <f t="shared" ref="K659:M659" si="182">K660</f>
        <v>0</v>
      </c>
      <c r="L659" s="12">
        <f t="shared" si="182"/>
        <v>0</v>
      </c>
      <c r="M659" s="19">
        <f t="shared" si="182"/>
        <v>0</v>
      </c>
      <c r="N659" s="11" t="e">
        <f t="shared" si="179"/>
        <v>#DIV/0!</v>
      </c>
      <c r="O659" s="11" t="e">
        <f t="shared" si="180"/>
        <v>#DIV/0!</v>
      </c>
      <c r="P659" s="11" t="e">
        <f t="shared" si="181"/>
        <v>#DIV/0!</v>
      </c>
      <c r="R659" s="33">
        <f t="shared" si="176"/>
        <v>0</v>
      </c>
      <c r="S659" s="63">
        <f t="shared" si="177"/>
        <v>0</v>
      </c>
    </row>
    <row r="660" spans="3:19" ht="15" hidden="1" customHeight="1">
      <c r="C660" s="361"/>
      <c r="D660" s="352"/>
      <c r="E660" s="353"/>
      <c r="F660" s="353"/>
      <c r="G660" s="353"/>
      <c r="H660" s="45" t="s">
        <v>67</v>
      </c>
      <c r="I660" s="19"/>
      <c r="J660" s="19"/>
      <c r="K660" s="11">
        <v>0</v>
      </c>
      <c r="L660" s="12">
        <v>0</v>
      </c>
      <c r="M660" s="11"/>
      <c r="N660" s="11" t="e">
        <f t="shared" si="179"/>
        <v>#DIV/0!</v>
      </c>
      <c r="O660" s="11" t="e">
        <f t="shared" si="180"/>
        <v>#DIV/0!</v>
      </c>
      <c r="P660" s="11" t="e">
        <f t="shared" si="181"/>
        <v>#DIV/0!</v>
      </c>
      <c r="R660" s="33">
        <f t="shared" si="176"/>
        <v>0</v>
      </c>
      <c r="S660" s="63">
        <f t="shared" si="177"/>
        <v>0</v>
      </c>
    </row>
    <row r="661" spans="3:19" ht="30" hidden="1" customHeight="1">
      <c r="C661" s="361"/>
      <c r="D661" s="352"/>
      <c r="E661" s="353"/>
      <c r="F661" s="353"/>
      <c r="G661" s="353"/>
      <c r="H661" s="45" t="s">
        <v>22</v>
      </c>
      <c r="I661" s="19">
        <v>0</v>
      </c>
      <c r="J661" s="19">
        <v>0</v>
      </c>
      <c r="K661" s="11"/>
      <c r="L661" s="12"/>
      <c r="M661" s="11"/>
      <c r="N661" s="11" t="e">
        <f t="shared" si="179"/>
        <v>#DIV/0!</v>
      </c>
      <c r="O661" s="11" t="e">
        <f t="shared" si="180"/>
        <v>#DIV/0!</v>
      </c>
      <c r="P661" s="11" t="e">
        <f t="shared" si="181"/>
        <v>#DIV/0!</v>
      </c>
      <c r="R661" s="33">
        <f t="shared" si="176"/>
        <v>0</v>
      </c>
      <c r="S661" s="63">
        <f t="shared" si="177"/>
        <v>0</v>
      </c>
    </row>
    <row r="662" spans="3:19" hidden="1">
      <c r="C662" s="361"/>
      <c r="D662" s="352"/>
      <c r="E662" s="353"/>
      <c r="F662" s="353"/>
      <c r="G662" s="353"/>
      <c r="H662" s="45" t="s">
        <v>23</v>
      </c>
      <c r="I662" s="19">
        <v>0</v>
      </c>
      <c r="J662" s="19">
        <v>0</v>
      </c>
      <c r="K662" s="11"/>
      <c r="L662" s="12"/>
      <c r="M662" s="11"/>
      <c r="N662" s="11" t="e">
        <f t="shared" si="179"/>
        <v>#DIV/0!</v>
      </c>
      <c r="O662" s="11" t="e">
        <f t="shared" si="180"/>
        <v>#DIV/0!</v>
      </c>
      <c r="P662" s="11" t="e">
        <f t="shared" si="181"/>
        <v>#DIV/0!</v>
      </c>
      <c r="R662" s="33">
        <f t="shared" si="176"/>
        <v>0</v>
      </c>
      <c r="S662" s="63">
        <f t="shared" si="177"/>
        <v>0</v>
      </c>
    </row>
    <row r="663" spans="3:19" ht="30" hidden="1">
      <c r="C663" s="361"/>
      <c r="D663" s="352"/>
      <c r="E663" s="353"/>
      <c r="F663" s="353"/>
      <c r="G663" s="353"/>
      <c r="H663" s="45" t="s">
        <v>37</v>
      </c>
      <c r="I663" s="19">
        <v>0</v>
      </c>
      <c r="J663" s="19">
        <v>0</v>
      </c>
      <c r="K663" s="11"/>
      <c r="L663" s="12"/>
      <c r="M663" s="11"/>
      <c r="N663" s="11" t="e">
        <f t="shared" si="179"/>
        <v>#DIV/0!</v>
      </c>
      <c r="O663" s="11" t="e">
        <f t="shared" si="180"/>
        <v>#DIV/0!</v>
      </c>
      <c r="P663" s="11" t="e">
        <f t="shared" si="181"/>
        <v>#DIV/0!</v>
      </c>
      <c r="R663" s="33">
        <f t="shared" si="176"/>
        <v>0</v>
      </c>
      <c r="S663" s="63">
        <f t="shared" si="177"/>
        <v>0</v>
      </c>
    </row>
    <row r="664" spans="3:19" ht="15" customHeight="1">
      <c r="C664" s="361" t="s">
        <v>316</v>
      </c>
      <c r="D664" s="362" t="s">
        <v>317</v>
      </c>
      <c r="E664" s="353" t="s">
        <v>318</v>
      </c>
      <c r="F664" s="353">
        <v>2022</v>
      </c>
      <c r="G664" s="353">
        <v>2022</v>
      </c>
      <c r="H664" s="45" t="s">
        <v>20</v>
      </c>
      <c r="I664" s="19">
        <f>I665</f>
        <v>45</v>
      </c>
      <c r="J664" s="19">
        <f>J665</f>
        <v>45</v>
      </c>
      <c r="K664" s="19">
        <f t="shared" ref="K664:M664" si="183">K665</f>
        <v>45</v>
      </c>
      <c r="L664" s="12">
        <f t="shared" si="183"/>
        <v>45</v>
      </c>
      <c r="M664" s="19">
        <f t="shared" si="183"/>
        <v>45</v>
      </c>
      <c r="N664" s="11">
        <f t="shared" si="179"/>
        <v>100</v>
      </c>
      <c r="O664" s="11">
        <f t="shared" si="180"/>
        <v>100</v>
      </c>
      <c r="P664" s="11">
        <f t="shared" si="181"/>
        <v>100</v>
      </c>
      <c r="R664" s="33">
        <f t="shared" si="176"/>
        <v>-45</v>
      </c>
      <c r="S664" s="63">
        <f t="shared" si="177"/>
        <v>0</v>
      </c>
    </row>
    <row r="665" spans="3:19" ht="15" customHeight="1">
      <c r="C665" s="361"/>
      <c r="D665" s="362"/>
      <c r="E665" s="353"/>
      <c r="F665" s="353"/>
      <c r="G665" s="353"/>
      <c r="H665" s="45" t="s">
        <v>67</v>
      </c>
      <c r="I665" s="19">
        <v>45</v>
      </c>
      <c r="J665" s="19">
        <v>45</v>
      </c>
      <c r="K665" s="11">
        <v>45</v>
      </c>
      <c r="L665" s="12">
        <v>45</v>
      </c>
      <c r="M665" s="12">
        <v>45</v>
      </c>
      <c r="N665" s="11">
        <f t="shared" si="179"/>
        <v>100</v>
      </c>
      <c r="O665" s="11">
        <f t="shared" si="180"/>
        <v>100</v>
      </c>
      <c r="P665" s="11">
        <f t="shared" si="181"/>
        <v>100</v>
      </c>
      <c r="R665" s="33">
        <f t="shared" si="176"/>
        <v>-45</v>
      </c>
      <c r="S665" s="63">
        <f t="shared" si="177"/>
        <v>0</v>
      </c>
    </row>
    <row r="666" spans="3:19" ht="30">
      <c r="C666" s="361"/>
      <c r="D666" s="362"/>
      <c r="E666" s="353"/>
      <c r="F666" s="353"/>
      <c r="G666" s="353"/>
      <c r="H666" s="45" t="s">
        <v>22</v>
      </c>
      <c r="I666" s="19">
        <v>0</v>
      </c>
      <c r="J666" s="19">
        <v>0</v>
      </c>
      <c r="K666" s="11"/>
      <c r="L666" s="12"/>
      <c r="M666" s="11"/>
      <c r="N666" s="11"/>
      <c r="O666" s="11"/>
      <c r="P666" s="11"/>
      <c r="R666" s="33">
        <f t="shared" si="176"/>
        <v>0</v>
      </c>
      <c r="S666" s="63">
        <f t="shared" si="177"/>
        <v>0</v>
      </c>
    </row>
    <row r="667" spans="3:19">
      <c r="C667" s="361"/>
      <c r="D667" s="362"/>
      <c r="E667" s="353"/>
      <c r="F667" s="353"/>
      <c r="G667" s="353"/>
      <c r="H667" s="45" t="s">
        <v>23</v>
      </c>
      <c r="I667" s="19">
        <v>0</v>
      </c>
      <c r="J667" s="19">
        <v>0</v>
      </c>
      <c r="K667" s="11"/>
      <c r="L667" s="12"/>
      <c r="M667" s="11"/>
      <c r="N667" s="11"/>
      <c r="O667" s="11"/>
      <c r="P667" s="11"/>
      <c r="R667" s="33">
        <f t="shared" si="176"/>
        <v>0</v>
      </c>
      <c r="S667" s="63">
        <f t="shared" si="177"/>
        <v>0</v>
      </c>
    </row>
    <row r="668" spans="3:19" ht="30">
      <c r="C668" s="361"/>
      <c r="D668" s="362"/>
      <c r="E668" s="353"/>
      <c r="F668" s="353"/>
      <c r="G668" s="353"/>
      <c r="H668" s="45" t="s">
        <v>37</v>
      </c>
      <c r="I668" s="19">
        <v>0</v>
      </c>
      <c r="J668" s="19">
        <v>0</v>
      </c>
      <c r="K668" s="11"/>
      <c r="L668" s="12"/>
      <c r="M668" s="11"/>
      <c r="N668" s="11"/>
      <c r="O668" s="11"/>
      <c r="P668" s="11"/>
      <c r="R668" s="33">
        <f t="shared" si="176"/>
        <v>0</v>
      </c>
      <c r="S668" s="63">
        <f t="shared" si="177"/>
        <v>0</v>
      </c>
    </row>
    <row r="669" spans="3:19" ht="15" hidden="1" customHeight="1">
      <c r="C669" s="355" t="s">
        <v>319</v>
      </c>
      <c r="D669" s="362" t="s">
        <v>320</v>
      </c>
      <c r="E669" s="353" t="s">
        <v>321</v>
      </c>
      <c r="F669" s="353">
        <v>2023</v>
      </c>
      <c r="G669" s="353">
        <v>2023</v>
      </c>
      <c r="H669" s="45" t="s">
        <v>20</v>
      </c>
      <c r="I669" s="19">
        <f>I670</f>
        <v>0</v>
      </c>
      <c r="J669" s="19">
        <f>J670</f>
        <v>0</v>
      </c>
      <c r="K669" s="19">
        <f t="shared" ref="K669:M669" si="184">K670</f>
        <v>0</v>
      </c>
      <c r="L669" s="12">
        <f t="shared" si="184"/>
        <v>0</v>
      </c>
      <c r="M669" s="19">
        <f t="shared" si="184"/>
        <v>0</v>
      </c>
      <c r="N669" s="11" t="e">
        <f t="shared" si="179"/>
        <v>#DIV/0!</v>
      </c>
      <c r="O669" s="11" t="e">
        <f t="shared" si="180"/>
        <v>#DIV/0!</v>
      </c>
      <c r="P669" s="11" t="e">
        <f t="shared" si="181"/>
        <v>#DIV/0!</v>
      </c>
      <c r="R669" s="33">
        <f t="shared" si="176"/>
        <v>0</v>
      </c>
      <c r="S669" s="63">
        <f t="shared" si="177"/>
        <v>0</v>
      </c>
    </row>
    <row r="670" spans="3:19" ht="15" hidden="1" customHeight="1">
      <c r="C670" s="355"/>
      <c r="D670" s="362"/>
      <c r="E670" s="353"/>
      <c r="F670" s="353"/>
      <c r="G670" s="353"/>
      <c r="H670" s="45" t="s">
        <v>67</v>
      </c>
      <c r="I670" s="19">
        <v>0</v>
      </c>
      <c r="J670" s="19">
        <v>0</v>
      </c>
      <c r="K670" s="11"/>
      <c r="L670" s="12"/>
      <c r="M670" s="11"/>
      <c r="N670" s="11" t="e">
        <f t="shared" si="179"/>
        <v>#DIV/0!</v>
      </c>
      <c r="O670" s="11" t="e">
        <f t="shared" si="180"/>
        <v>#DIV/0!</v>
      </c>
      <c r="P670" s="11" t="e">
        <f t="shared" si="181"/>
        <v>#DIV/0!</v>
      </c>
      <c r="R670" s="33">
        <f t="shared" si="176"/>
        <v>0</v>
      </c>
      <c r="S670" s="63">
        <f t="shared" si="177"/>
        <v>0</v>
      </c>
    </row>
    <row r="671" spans="3:19" ht="30" hidden="1" customHeight="1">
      <c r="C671" s="355"/>
      <c r="D671" s="362"/>
      <c r="E671" s="353"/>
      <c r="F671" s="353"/>
      <c r="G671" s="353"/>
      <c r="H671" s="45" t="s">
        <v>22</v>
      </c>
      <c r="I671" s="19">
        <v>0</v>
      </c>
      <c r="J671" s="19">
        <v>0</v>
      </c>
      <c r="K671" s="11"/>
      <c r="L671" s="12"/>
      <c r="M671" s="11"/>
      <c r="N671" s="11" t="e">
        <f t="shared" si="179"/>
        <v>#DIV/0!</v>
      </c>
      <c r="O671" s="11" t="e">
        <f t="shared" si="180"/>
        <v>#DIV/0!</v>
      </c>
      <c r="P671" s="11" t="e">
        <f t="shared" si="181"/>
        <v>#DIV/0!</v>
      </c>
      <c r="R671" s="33">
        <f t="shared" si="176"/>
        <v>0</v>
      </c>
      <c r="S671" s="63">
        <f t="shared" si="177"/>
        <v>0</v>
      </c>
    </row>
    <row r="672" spans="3:19" ht="30" hidden="1" customHeight="1">
      <c r="C672" s="355"/>
      <c r="D672" s="362"/>
      <c r="E672" s="353"/>
      <c r="F672" s="353"/>
      <c r="G672" s="353"/>
      <c r="H672" s="45" t="s">
        <v>23</v>
      </c>
      <c r="I672" s="19">
        <v>0</v>
      </c>
      <c r="J672" s="19">
        <v>0</v>
      </c>
      <c r="K672" s="11"/>
      <c r="L672" s="12"/>
      <c r="M672" s="11"/>
      <c r="N672" s="11" t="e">
        <f t="shared" si="179"/>
        <v>#DIV/0!</v>
      </c>
      <c r="O672" s="11" t="e">
        <f t="shared" si="180"/>
        <v>#DIV/0!</v>
      </c>
      <c r="P672" s="11" t="e">
        <f t="shared" si="181"/>
        <v>#DIV/0!</v>
      </c>
      <c r="R672" s="33">
        <f t="shared" si="176"/>
        <v>0</v>
      </c>
      <c r="S672" s="63">
        <f t="shared" si="177"/>
        <v>0</v>
      </c>
    </row>
    <row r="673" spans="3:19" ht="30" hidden="1" customHeight="1">
      <c r="C673" s="355"/>
      <c r="D673" s="362"/>
      <c r="E673" s="353"/>
      <c r="F673" s="353"/>
      <c r="G673" s="353"/>
      <c r="H673" s="45" t="s">
        <v>37</v>
      </c>
      <c r="I673" s="19">
        <v>0</v>
      </c>
      <c r="J673" s="19">
        <v>0</v>
      </c>
      <c r="K673" s="11"/>
      <c r="L673" s="12"/>
      <c r="M673" s="11"/>
      <c r="N673" s="11" t="e">
        <f t="shared" si="179"/>
        <v>#DIV/0!</v>
      </c>
      <c r="O673" s="11" t="e">
        <f t="shared" si="180"/>
        <v>#DIV/0!</v>
      </c>
      <c r="P673" s="11" t="e">
        <f t="shared" si="181"/>
        <v>#DIV/0!</v>
      </c>
      <c r="R673" s="33">
        <f t="shared" si="176"/>
        <v>0</v>
      </c>
      <c r="S673" s="63">
        <f t="shared" si="177"/>
        <v>0</v>
      </c>
    </row>
    <row r="674" spans="3:19" ht="15" hidden="1" customHeight="1">
      <c r="C674" s="355" t="s">
        <v>322</v>
      </c>
      <c r="D674" s="362" t="s">
        <v>323</v>
      </c>
      <c r="E674" s="353" t="s">
        <v>318</v>
      </c>
      <c r="F674" s="353">
        <v>2023</v>
      </c>
      <c r="G674" s="353">
        <v>2023</v>
      </c>
      <c r="H674" s="45" t="s">
        <v>20</v>
      </c>
      <c r="I674" s="19">
        <f>I675</f>
        <v>0</v>
      </c>
      <c r="J674" s="19">
        <f>J675</f>
        <v>0</v>
      </c>
      <c r="K674" s="19">
        <f t="shared" ref="K674:M674" si="185">K675</f>
        <v>0</v>
      </c>
      <c r="L674" s="12">
        <f t="shared" si="185"/>
        <v>0</v>
      </c>
      <c r="M674" s="19">
        <f t="shared" si="185"/>
        <v>0</v>
      </c>
      <c r="N674" s="11" t="e">
        <f t="shared" si="179"/>
        <v>#DIV/0!</v>
      </c>
      <c r="O674" s="11" t="e">
        <f t="shared" si="180"/>
        <v>#DIV/0!</v>
      </c>
      <c r="P674" s="11" t="e">
        <f t="shared" si="181"/>
        <v>#DIV/0!</v>
      </c>
      <c r="R674" s="33">
        <f t="shared" si="176"/>
        <v>0</v>
      </c>
      <c r="S674" s="63">
        <f t="shared" si="177"/>
        <v>0</v>
      </c>
    </row>
    <row r="675" spans="3:19" ht="15" hidden="1" customHeight="1">
      <c r="C675" s="355"/>
      <c r="D675" s="362"/>
      <c r="E675" s="353"/>
      <c r="F675" s="353"/>
      <c r="G675" s="353"/>
      <c r="H675" s="45" t="s">
        <v>67</v>
      </c>
      <c r="I675" s="19">
        <v>0</v>
      </c>
      <c r="J675" s="19">
        <v>0</v>
      </c>
      <c r="K675" s="11"/>
      <c r="L675" s="12"/>
      <c r="M675" s="11"/>
      <c r="N675" s="11" t="e">
        <f t="shared" si="179"/>
        <v>#DIV/0!</v>
      </c>
      <c r="O675" s="11" t="e">
        <f t="shared" si="180"/>
        <v>#DIV/0!</v>
      </c>
      <c r="P675" s="11" t="e">
        <f t="shared" si="181"/>
        <v>#DIV/0!</v>
      </c>
      <c r="R675" s="33">
        <f t="shared" si="176"/>
        <v>0</v>
      </c>
      <c r="S675" s="63">
        <f t="shared" si="177"/>
        <v>0</v>
      </c>
    </row>
    <row r="676" spans="3:19" ht="30" hidden="1" customHeight="1">
      <c r="C676" s="355"/>
      <c r="D676" s="362"/>
      <c r="E676" s="353"/>
      <c r="F676" s="353"/>
      <c r="G676" s="353"/>
      <c r="H676" s="45" t="s">
        <v>22</v>
      </c>
      <c r="I676" s="19">
        <v>0</v>
      </c>
      <c r="J676" s="19">
        <v>0</v>
      </c>
      <c r="K676" s="11"/>
      <c r="L676" s="12"/>
      <c r="M676" s="11"/>
      <c r="N676" s="11" t="e">
        <f t="shared" si="179"/>
        <v>#DIV/0!</v>
      </c>
      <c r="O676" s="11" t="e">
        <f t="shared" si="180"/>
        <v>#DIV/0!</v>
      </c>
      <c r="P676" s="11" t="e">
        <f t="shared" si="181"/>
        <v>#DIV/0!</v>
      </c>
      <c r="R676" s="33">
        <f t="shared" si="176"/>
        <v>0</v>
      </c>
      <c r="S676" s="63">
        <f t="shared" si="177"/>
        <v>0</v>
      </c>
    </row>
    <row r="677" spans="3:19" ht="30" hidden="1" customHeight="1">
      <c r="C677" s="355"/>
      <c r="D677" s="362"/>
      <c r="E677" s="353"/>
      <c r="F677" s="353"/>
      <c r="G677" s="353"/>
      <c r="H677" s="45" t="s">
        <v>23</v>
      </c>
      <c r="I677" s="19">
        <v>0</v>
      </c>
      <c r="J677" s="19">
        <v>0</v>
      </c>
      <c r="K677" s="11"/>
      <c r="L677" s="12"/>
      <c r="M677" s="11"/>
      <c r="N677" s="11" t="e">
        <f t="shared" si="179"/>
        <v>#DIV/0!</v>
      </c>
      <c r="O677" s="11" t="e">
        <f t="shared" si="180"/>
        <v>#DIV/0!</v>
      </c>
      <c r="P677" s="11" t="e">
        <f t="shared" si="181"/>
        <v>#DIV/0!</v>
      </c>
      <c r="R677" s="33">
        <f t="shared" si="176"/>
        <v>0</v>
      </c>
      <c r="S677" s="63">
        <f t="shared" si="177"/>
        <v>0</v>
      </c>
    </row>
    <row r="678" spans="3:19" ht="30" hidden="1" customHeight="1">
      <c r="C678" s="355"/>
      <c r="D678" s="362"/>
      <c r="E678" s="353"/>
      <c r="F678" s="353"/>
      <c r="G678" s="353"/>
      <c r="H678" s="45" t="s">
        <v>37</v>
      </c>
      <c r="I678" s="19">
        <v>0</v>
      </c>
      <c r="J678" s="19">
        <v>0</v>
      </c>
      <c r="K678" s="11"/>
      <c r="L678" s="12"/>
      <c r="M678" s="11"/>
      <c r="N678" s="11" t="e">
        <f t="shared" si="179"/>
        <v>#DIV/0!</v>
      </c>
      <c r="O678" s="11" t="e">
        <f t="shared" si="180"/>
        <v>#DIV/0!</v>
      </c>
      <c r="P678" s="11" t="e">
        <f t="shared" si="181"/>
        <v>#DIV/0!</v>
      </c>
      <c r="R678" s="33">
        <f t="shared" si="176"/>
        <v>0</v>
      </c>
      <c r="S678" s="63">
        <f t="shared" si="177"/>
        <v>0</v>
      </c>
    </row>
    <row r="679" spans="3:19" ht="15" hidden="1" customHeight="1">
      <c r="C679" s="355" t="s">
        <v>324</v>
      </c>
      <c r="D679" s="362" t="s">
        <v>325</v>
      </c>
      <c r="E679" s="353" t="s">
        <v>326</v>
      </c>
      <c r="F679" s="353">
        <v>2024</v>
      </c>
      <c r="G679" s="353">
        <v>2024</v>
      </c>
      <c r="H679" s="45" t="s">
        <v>20</v>
      </c>
      <c r="I679" s="19">
        <f t="shared" ref="I679:M679" si="186">I680</f>
        <v>0</v>
      </c>
      <c r="J679" s="19">
        <f t="shared" si="186"/>
        <v>0</v>
      </c>
      <c r="K679" s="19">
        <f t="shared" si="186"/>
        <v>0</v>
      </c>
      <c r="L679" s="12">
        <f t="shared" si="186"/>
        <v>0</v>
      </c>
      <c r="M679" s="19">
        <f t="shared" si="186"/>
        <v>0</v>
      </c>
      <c r="N679" s="11" t="e">
        <f t="shared" si="179"/>
        <v>#DIV/0!</v>
      </c>
      <c r="O679" s="11" t="e">
        <f t="shared" si="180"/>
        <v>#DIV/0!</v>
      </c>
      <c r="P679" s="11" t="e">
        <f t="shared" si="181"/>
        <v>#DIV/0!</v>
      </c>
      <c r="R679" s="33">
        <f t="shared" si="176"/>
        <v>0</v>
      </c>
      <c r="S679" s="63">
        <f t="shared" si="177"/>
        <v>0</v>
      </c>
    </row>
    <row r="680" spans="3:19" ht="15" hidden="1" customHeight="1">
      <c r="C680" s="355"/>
      <c r="D680" s="362"/>
      <c r="E680" s="353"/>
      <c r="F680" s="353"/>
      <c r="G680" s="353"/>
      <c r="H680" s="45" t="s">
        <v>67</v>
      </c>
      <c r="I680" s="19">
        <v>0</v>
      </c>
      <c r="J680" s="19">
        <v>0</v>
      </c>
      <c r="K680" s="11"/>
      <c r="L680" s="12"/>
      <c r="M680" s="11"/>
      <c r="N680" s="11" t="e">
        <f t="shared" si="179"/>
        <v>#DIV/0!</v>
      </c>
      <c r="O680" s="11" t="e">
        <f t="shared" si="180"/>
        <v>#DIV/0!</v>
      </c>
      <c r="P680" s="11" t="e">
        <f t="shared" si="181"/>
        <v>#DIV/0!</v>
      </c>
      <c r="R680" s="33">
        <f t="shared" si="176"/>
        <v>0</v>
      </c>
      <c r="S680" s="63">
        <f t="shared" si="177"/>
        <v>0</v>
      </c>
    </row>
    <row r="681" spans="3:19" ht="30" hidden="1" customHeight="1">
      <c r="C681" s="355"/>
      <c r="D681" s="362"/>
      <c r="E681" s="353"/>
      <c r="F681" s="353"/>
      <c r="G681" s="353"/>
      <c r="H681" s="45" t="s">
        <v>22</v>
      </c>
      <c r="I681" s="19">
        <v>0</v>
      </c>
      <c r="J681" s="19">
        <v>0</v>
      </c>
      <c r="K681" s="11"/>
      <c r="L681" s="12"/>
      <c r="M681" s="11"/>
      <c r="N681" s="11" t="e">
        <f t="shared" si="179"/>
        <v>#DIV/0!</v>
      </c>
      <c r="O681" s="11" t="e">
        <f t="shared" si="180"/>
        <v>#DIV/0!</v>
      </c>
      <c r="P681" s="11" t="e">
        <f t="shared" si="181"/>
        <v>#DIV/0!</v>
      </c>
      <c r="R681" s="33">
        <f t="shared" si="176"/>
        <v>0</v>
      </c>
      <c r="S681" s="63">
        <f t="shared" si="177"/>
        <v>0</v>
      </c>
    </row>
    <row r="682" spans="3:19" ht="30" hidden="1" customHeight="1">
      <c r="C682" s="355"/>
      <c r="D682" s="362"/>
      <c r="E682" s="353"/>
      <c r="F682" s="353"/>
      <c r="G682" s="353"/>
      <c r="H682" s="45" t="s">
        <v>23</v>
      </c>
      <c r="I682" s="19">
        <v>0</v>
      </c>
      <c r="J682" s="19">
        <v>0</v>
      </c>
      <c r="K682" s="11"/>
      <c r="L682" s="12"/>
      <c r="M682" s="11"/>
      <c r="N682" s="11" t="e">
        <f t="shared" si="179"/>
        <v>#DIV/0!</v>
      </c>
      <c r="O682" s="11" t="e">
        <f t="shared" si="180"/>
        <v>#DIV/0!</v>
      </c>
      <c r="P682" s="11" t="e">
        <f t="shared" si="181"/>
        <v>#DIV/0!</v>
      </c>
      <c r="R682" s="33">
        <f t="shared" si="176"/>
        <v>0</v>
      </c>
      <c r="S682" s="63">
        <f t="shared" si="177"/>
        <v>0</v>
      </c>
    </row>
    <row r="683" spans="3:19" ht="30" hidden="1" customHeight="1">
      <c r="C683" s="355"/>
      <c r="D683" s="362"/>
      <c r="E683" s="353"/>
      <c r="F683" s="353"/>
      <c r="G683" s="353"/>
      <c r="H683" s="45" t="s">
        <v>37</v>
      </c>
      <c r="I683" s="19">
        <v>0</v>
      </c>
      <c r="J683" s="19">
        <v>0</v>
      </c>
      <c r="K683" s="11"/>
      <c r="L683" s="12"/>
      <c r="M683" s="11"/>
      <c r="N683" s="11" t="e">
        <f t="shared" si="179"/>
        <v>#DIV/0!</v>
      </c>
      <c r="O683" s="11" t="e">
        <f t="shared" si="180"/>
        <v>#DIV/0!</v>
      </c>
      <c r="P683" s="11" t="e">
        <f t="shared" si="181"/>
        <v>#DIV/0!</v>
      </c>
      <c r="R683" s="33">
        <f t="shared" si="176"/>
        <v>0</v>
      </c>
      <c r="S683" s="63">
        <f t="shared" si="177"/>
        <v>0</v>
      </c>
    </row>
    <row r="684" spans="3:19" ht="15" hidden="1" customHeight="1">
      <c r="C684" s="355" t="s">
        <v>327</v>
      </c>
      <c r="D684" s="362" t="s">
        <v>328</v>
      </c>
      <c r="E684" s="353" t="s">
        <v>318</v>
      </c>
      <c r="F684" s="353">
        <v>2024</v>
      </c>
      <c r="G684" s="353">
        <v>2024</v>
      </c>
      <c r="H684" s="45" t="s">
        <v>20</v>
      </c>
      <c r="I684" s="19">
        <f t="shared" ref="I684:M684" si="187">I685</f>
        <v>0</v>
      </c>
      <c r="J684" s="19">
        <f t="shared" si="187"/>
        <v>0</v>
      </c>
      <c r="K684" s="19">
        <f t="shared" si="187"/>
        <v>0</v>
      </c>
      <c r="L684" s="12">
        <f t="shared" si="187"/>
        <v>0</v>
      </c>
      <c r="M684" s="19">
        <f t="shared" si="187"/>
        <v>0</v>
      </c>
      <c r="N684" s="11" t="e">
        <f t="shared" si="179"/>
        <v>#DIV/0!</v>
      </c>
      <c r="O684" s="11" t="e">
        <f t="shared" si="180"/>
        <v>#DIV/0!</v>
      </c>
      <c r="P684" s="11" t="e">
        <f t="shared" si="181"/>
        <v>#DIV/0!</v>
      </c>
      <c r="R684" s="33">
        <f t="shared" si="176"/>
        <v>0</v>
      </c>
      <c r="S684" s="63">
        <f t="shared" si="177"/>
        <v>0</v>
      </c>
    </row>
    <row r="685" spans="3:19" ht="15" hidden="1" customHeight="1">
      <c r="C685" s="355"/>
      <c r="D685" s="362"/>
      <c r="E685" s="353"/>
      <c r="F685" s="353"/>
      <c r="G685" s="353"/>
      <c r="H685" s="45" t="s">
        <v>67</v>
      </c>
      <c r="I685" s="19">
        <v>0</v>
      </c>
      <c r="J685" s="19">
        <v>0</v>
      </c>
      <c r="K685" s="11"/>
      <c r="L685" s="12"/>
      <c r="M685" s="11"/>
      <c r="N685" s="11" t="e">
        <f t="shared" si="179"/>
        <v>#DIV/0!</v>
      </c>
      <c r="O685" s="11" t="e">
        <f t="shared" si="180"/>
        <v>#DIV/0!</v>
      </c>
      <c r="P685" s="11" t="e">
        <f t="shared" si="181"/>
        <v>#DIV/0!</v>
      </c>
      <c r="R685" s="33">
        <f t="shared" si="176"/>
        <v>0</v>
      </c>
      <c r="S685" s="63">
        <f t="shared" si="177"/>
        <v>0</v>
      </c>
    </row>
    <row r="686" spans="3:19" ht="30" hidden="1" customHeight="1">
      <c r="C686" s="355"/>
      <c r="D686" s="362"/>
      <c r="E686" s="353"/>
      <c r="F686" s="353"/>
      <c r="G686" s="353"/>
      <c r="H686" s="45" t="s">
        <v>22</v>
      </c>
      <c r="I686" s="19">
        <v>0</v>
      </c>
      <c r="J686" s="19">
        <v>0</v>
      </c>
      <c r="K686" s="11"/>
      <c r="L686" s="12"/>
      <c r="M686" s="11"/>
      <c r="N686" s="11" t="e">
        <f t="shared" si="179"/>
        <v>#DIV/0!</v>
      </c>
      <c r="O686" s="11" t="e">
        <f t="shared" si="180"/>
        <v>#DIV/0!</v>
      </c>
      <c r="P686" s="11" t="e">
        <f t="shared" si="181"/>
        <v>#DIV/0!</v>
      </c>
      <c r="R686" s="33">
        <f t="shared" si="176"/>
        <v>0</v>
      </c>
      <c r="S686" s="63">
        <f t="shared" si="177"/>
        <v>0</v>
      </c>
    </row>
    <row r="687" spans="3:19" ht="30" hidden="1" customHeight="1">
      <c r="C687" s="355"/>
      <c r="D687" s="362"/>
      <c r="E687" s="353"/>
      <c r="F687" s="353"/>
      <c r="G687" s="353"/>
      <c r="H687" s="45" t="s">
        <v>23</v>
      </c>
      <c r="I687" s="19">
        <v>0</v>
      </c>
      <c r="J687" s="19">
        <v>0</v>
      </c>
      <c r="K687" s="11"/>
      <c r="L687" s="12"/>
      <c r="M687" s="11"/>
      <c r="N687" s="11" t="e">
        <f t="shared" si="179"/>
        <v>#DIV/0!</v>
      </c>
      <c r="O687" s="11" t="e">
        <f t="shared" si="180"/>
        <v>#DIV/0!</v>
      </c>
      <c r="P687" s="11" t="e">
        <f t="shared" si="181"/>
        <v>#DIV/0!</v>
      </c>
      <c r="R687" s="33">
        <f t="shared" si="176"/>
        <v>0</v>
      </c>
      <c r="S687" s="63">
        <f t="shared" si="177"/>
        <v>0</v>
      </c>
    </row>
    <row r="688" spans="3:19" ht="30" hidden="1" customHeight="1">
      <c r="C688" s="355"/>
      <c r="D688" s="362"/>
      <c r="E688" s="353"/>
      <c r="F688" s="353"/>
      <c r="G688" s="353"/>
      <c r="H688" s="45" t="s">
        <v>37</v>
      </c>
      <c r="I688" s="19">
        <v>0</v>
      </c>
      <c r="J688" s="19">
        <v>0</v>
      </c>
      <c r="K688" s="11"/>
      <c r="L688" s="12"/>
      <c r="M688" s="11"/>
      <c r="N688" s="11" t="e">
        <f t="shared" si="179"/>
        <v>#DIV/0!</v>
      </c>
      <c r="O688" s="11" t="e">
        <f t="shared" si="180"/>
        <v>#DIV/0!</v>
      </c>
      <c r="P688" s="11" t="e">
        <f t="shared" si="181"/>
        <v>#DIV/0!</v>
      </c>
      <c r="R688" s="33">
        <f t="shared" si="176"/>
        <v>0</v>
      </c>
      <c r="S688" s="63">
        <f t="shared" si="177"/>
        <v>0</v>
      </c>
    </row>
    <row r="689" spans="3:19" ht="15" customHeight="1">
      <c r="C689" s="351" t="s">
        <v>329</v>
      </c>
      <c r="D689" s="357" t="s">
        <v>1196</v>
      </c>
      <c r="E689" s="354" t="s">
        <v>330</v>
      </c>
      <c r="F689" s="354">
        <v>2022</v>
      </c>
      <c r="G689" s="354">
        <v>2024</v>
      </c>
      <c r="H689" s="45" t="s">
        <v>20</v>
      </c>
      <c r="I689" s="19">
        <f>I690</f>
        <v>810</v>
      </c>
      <c r="J689" s="19">
        <f t="shared" ref="J689:M689" si="188">J690</f>
        <v>810</v>
      </c>
      <c r="K689" s="19">
        <f t="shared" si="188"/>
        <v>810</v>
      </c>
      <c r="L689" s="12">
        <f t="shared" si="188"/>
        <v>810</v>
      </c>
      <c r="M689" s="19">
        <f t="shared" si="188"/>
        <v>810</v>
      </c>
      <c r="N689" s="11">
        <f t="shared" si="179"/>
        <v>100</v>
      </c>
      <c r="O689" s="11">
        <f t="shared" si="180"/>
        <v>100</v>
      </c>
      <c r="P689" s="11">
        <f t="shared" si="181"/>
        <v>100</v>
      </c>
      <c r="R689" s="33">
        <f t="shared" si="176"/>
        <v>-810</v>
      </c>
      <c r="S689" s="63">
        <f t="shared" si="177"/>
        <v>0</v>
      </c>
    </row>
    <row r="690" spans="3:19">
      <c r="C690" s="351"/>
      <c r="D690" s="357"/>
      <c r="E690" s="354"/>
      <c r="F690" s="354"/>
      <c r="G690" s="354"/>
      <c r="H690" s="45" t="s">
        <v>67</v>
      </c>
      <c r="I690" s="19">
        <v>810</v>
      </c>
      <c r="J690" s="19">
        <v>810</v>
      </c>
      <c r="K690" s="19">
        <f t="shared" ref="K690:M690" si="189">K695+K700+K705+K710+K715+K720+K725</f>
        <v>810</v>
      </c>
      <c r="L690" s="12">
        <f t="shared" si="189"/>
        <v>810</v>
      </c>
      <c r="M690" s="19">
        <f t="shared" si="189"/>
        <v>810</v>
      </c>
      <c r="N690" s="11">
        <f t="shared" si="179"/>
        <v>100</v>
      </c>
      <c r="O690" s="11">
        <f t="shared" si="180"/>
        <v>100</v>
      </c>
      <c r="P690" s="11">
        <f t="shared" si="181"/>
        <v>100</v>
      </c>
      <c r="R690" s="33">
        <f t="shared" si="176"/>
        <v>-810</v>
      </c>
      <c r="S690" s="63">
        <f t="shared" si="177"/>
        <v>0</v>
      </c>
    </row>
    <row r="691" spans="3:19" ht="30" customHeight="1">
      <c r="C691" s="351"/>
      <c r="D691" s="357"/>
      <c r="E691" s="354"/>
      <c r="F691" s="354"/>
      <c r="G691" s="354"/>
      <c r="H691" s="45" t="s">
        <v>22</v>
      </c>
      <c r="I691" s="19">
        <v>0</v>
      </c>
      <c r="J691" s="19">
        <v>0</v>
      </c>
      <c r="K691" s="19">
        <v>0</v>
      </c>
      <c r="L691" s="19">
        <v>0</v>
      </c>
      <c r="M691" s="19">
        <v>0</v>
      </c>
      <c r="N691" s="11"/>
      <c r="O691" s="11"/>
      <c r="P691" s="11"/>
      <c r="R691" s="33">
        <f t="shared" si="176"/>
        <v>0</v>
      </c>
      <c r="S691" s="63">
        <f t="shared" si="177"/>
        <v>0</v>
      </c>
    </row>
    <row r="692" spans="3:19">
      <c r="C692" s="351"/>
      <c r="D692" s="357"/>
      <c r="E692" s="354"/>
      <c r="F692" s="354"/>
      <c r="G692" s="354"/>
      <c r="H692" s="45" t="s">
        <v>23</v>
      </c>
      <c r="I692" s="19">
        <v>0</v>
      </c>
      <c r="J692" s="19">
        <v>0</v>
      </c>
      <c r="K692" s="19">
        <v>0</v>
      </c>
      <c r="L692" s="19">
        <v>0</v>
      </c>
      <c r="M692" s="19">
        <v>0</v>
      </c>
      <c r="N692" s="11"/>
      <c r="O692" s="11"/>
      <c r="P692" s="11"/>
      <c r="R692" s="33">
        <f t="shared" si="176"/>
        <v>0</v>
      </c>
      <c r="S692" s="63">
        <f t="shared" si="177"/>
        <v>0</v>
      </c>
    </row>
    <row r="693" spans="3:19" ht="30">
      <c r="C693" s="351"/>
      <c r="D693" s="357"/>
      <c r="E693" s="354"/>
      <c r="F693" s="354"/>
      <c r="G693" s="354"/>
      <c r="H693" s="45" t="s">
        <v>37</v>
      </c>
      <c r="I693" s="19">
        <v>0</v>
      </c>
      <c r="J693" s="19">
        <v>0</v>
      </c>
      <c r="K693" s="19">
        <v>0</v>
      </c>
      <c r="L693" s="19">
        <v>0</v>
      </c>
      <c r="M693" s="19">
        <v>0</v>
      </c>
      <c r="N693" s="11"/>
      <c r="O693" s="11"/>
      <c r="P693" s="11"/>
      <c r="R693" s="33">
        <f t="shared" si="176"/>
        <v>0</v>
      </c>
      <c r="S693" s="63">
        <f t="shared" si="177"/>
        <v>0</v>
      </c>
    </row>
    <row r="694" spans="3:19" ht="15" customHeight="1">
      <c r="C694" s="355" t="s">
        <v>331</v>
      </c>
      <c r="D694" s="352" t="s">
        <v>332</v>
      </c>
      <c r="E694" s="353" t="s">
        <v>333</v>
      </c>
      <c r="F694" s="353">
        <v>2022</v>
      </c>
      <c r="G694" s="353">
        <v>2022</v>
      </c>
      <c r="H694" s="45" t="s">
        <v>20</v>
      </c>
      <c r="I694" s="19">
        <f>SUM(I695:I696)</f>
        <v>720</v>
      </c>
      <c r="J694" s="19">
        <f>SUM(J695:J696)</f>
        <v>720</v>
      </c>
      <c r="K694" s="19">
        <f>SUM(K695:K696)</f>
        <v>720</v>
      </c>
      <c r="L694" s="12">
        <f t="shared" ref="L694:M694" si="190">SUM(L695:L696)</f>
        <v>720</v>
      </c>
      <c r="M694" s="19">
        <f t="shared" si="190"/>
        <v>720</v>
      </c>
      <c r="N694" s="11">
        <f t="shared" si="179"/>
        <v>100</v>
      </c>
      <c r="O694" s="11">
        <f t="shared" si="180"/>
        <v>100</v>
      </c>
      <c r="P694" s="11">
        <f t="shared" si="181"/>
        <v>100</v>
      </c>
      <c r="R694" s="33">
        <f t="shared" si="176"/>
        <v>-720</v>
      </c>
      <c r="S694" s="63">
        <f t="shared" si="177"/>
        <v>0</v>
      </c>
    </row>
    <row r="695" spans="3:19" ht="15" customHeight="1">
      <c r="C695" s="355"/>
      <c r="D695" s="352"/>
      <c r="E695" s="353"/>
      <c r="F695" s="353"/>
      <c r="G695" s="353"/>
      <c r="H695" s="45" t="s">
        <v>67</v>
      </c>
      <c r="I695" s="19">
        <v>720</v>
      </c>
      <c r="J695" s="19">
        <v>720</v>
      </c>
      <c r="K695" s="19">
        <v>720</v>
      </c>
      <c r="L695" s="12">
        <v>720</v>
      </c>
      <c r="M695" s="19">
        <v>720</v>
      </c>
      <c r="N695" s="11">
        <f t="shared" si="179"/>
        <v>100</v>
      </c>
      <c r="O695" s="11">
        <f t="shared" si="180"/>
        <v>100</v>
      </c>
      <c r="P695" s="11">
        <f t="shared" si="181"/>
        <v>100</v>
      </c>
      <c r="R695" s="33">
        <f t="shared" si="176"/>
        <v>-720</v>
      </c>
      <c r="S695" s="63">
        <f t="shared" si="177"/>
        <v>0</v>
      </c>
    </row>
    <row r="696" spans="3:19" ht="30" customHeight="1">
      <c r="C696" s="355"/>
      <c r="D696" s="352"/>
      <c r="E696" s="353"/>
      <c r="F696" s="353"/>
      <c r="G696" s="353"/>
      <c r="H696" s="45" t="s">
        <v>22</v>
      </c>
      <c r="I696" s="19">
        <v>0</v>
      </c>
      <c r="J696" s="19">
        <v>0</v>
      </c>
      <c r="K696" s="19">
        <v>0</v>
      </c>
      <c r="L696" s="12">
        <v>0</v>
      </c>
      <c r="M696" s="19">
        <v>0</v>
      </c>
      <c r="N696" s="11"/>
      <c r="O696" s="11"/>
      <c r="P696" s="11"/>
      <c r="R696" s="33">
        <f t="shared" si="176"/>
        <v>0</v>
      </c>
      <c r="S696" s="63">
        <f t="shared" si="177"/>
        <v>0</v>
      </c>
    </row>
    <row r="697" spans="3:19">
      <c r="C697" s="355"/>
      <c r="D697" s="352"/>
      <c r="E697" s="353"/>
      <c r="F697" s="353"/>
      <c r="G697" s="353"/>
      <c r="H697" s="45" t="s">
        <v>23</v>
      </c>
      <c r="I697" s="19">
        <v>0</v>
      </c>
      <c r="J697" s="19">
        <v>0</v>
      </c>
      <c r="K697" s="19">
        <v>0</v>
      </c>
      <c r="L697" s="12">
        <v>0</v>
      </c>
      <c r="M697" s="19">
        <v>0</v>
      </c>
      <c r="N697" s="11"/>
      <c r="O697" s="11"/>
      <c r="P697" s="11"/>
      <c r="R697" s="33">
        <f t="shared" si="176"/>
        <v>0</v>
      </c>
      <c r="S697" s="63">
        <f t="shared" si="177"/>
        <v>0</v>
      </c>
    </row>
    <row r="698" spans="3:19" ht="30">
      <c r="C698" s="355"/>
      <c r="D698" s="352"/>
      <c r="E698" s="353"/>
      <c r="F698" s="353"/>
      <c r="G698" s="353"/>
      <c r="H698" s="45" t="s">
        <v>37</v>
      </c>
      <c r="I698" s="19">
        <v>0</v>
      </c>
      <c r="J698" s="19">
        <v>0</v>
      </c>
      <c r="K698" s="19">
        <v>0</v>
      </c>
      <c r="L698" s="12">
        <v>0</v>
      </c>
      <c r="M698" s="19">
        <v>0</v>
      </c>
      <c r="N698" s="11"/>
      <c r="O698" s="11"/>
      <c r="P698" s="11"/>
      <c r="R698" s="33">
        <f t="shared" si="176"/>
        <v>0</v>
      </c>
      <c r="S698" s="63">
        <f t="shared" si="177"/>
        <v>0</v>
      </c>
    </row>
    <row r="699" spans="3:19" ht="15" customHeight="1">
      <c r="C699" s="355" t="s">
        <v>334</v>
      </c>
      <c r="D699" s="368" t="s">
        <v>335</v>
      </c>
      <c r="E699" s="353" t="s">
        <v>318</v>
      </c>
      <c r="F699" s="353">
        <v>2022</v>
      </c>
      <c r="G699" s="353">
        <v>2022</v>
      </c>
      <c r="H699" s="45" t="s">
        <v>20</v>
      </c>
      <c r="I699" s="19">
        <f>I700</f>
        <v>90</v>
      </c>
      <c r="J699" s="19">
        <f>J700</f>
        <v>90</v>
      </c>
      <c r="K699" s="19">
        <f>K700</f>
        <v>90</v>
      </c>
      <c r="L699" s="12">
        <f t="shared" ref="L699:M699" si="191">L700</f>
        <v>90</v>
      </c>
      <c r="M699" s="19">
        <f t="shared" si="191"/>
        <v>90</v>
      </c>
      <c r="N699" s="11">
        <f t="shared" si="179"/>
        <v>100</v>
      </c>
      <c r="O699" s="11">
        <f t="shared" si="180"/>
        <v>100</v>
      </c>
      <c r="P699" s="11">
        <f t="shared" si="181"/>
        <v>100</v>
      </c>
      <c r="R699" s="33">
        <f t="shared" si="176"/>
        <v>-90</v>
      </c>
      <c r="S699" s="63">
        <f t="shared" si="177"/>
        <v>0</v>
      </c>
    </row>
    <row r="700" spans="3:19" ht="15" customHeight="1">
      <c r="C700" s="355"/>
      <c r="D700" s="368"/>
      <c r="E700" s="353"/>
      <c r="F700" s="353"/>
      <c r="G700" s="353"/>
      <c r="H700" s="45" t="s">
        <v>67</v>
      </c>
      <c r="I700" s="19">
        <v>90</v>
      </c>
      <c r="J700" s="19">
        <v>90</v>
      </c>
      <c r="K700" s="19">
        <v>90</v>
      </c>
      <c r="L700" s="12">
        <v>90</v>
      </c>
      <c r="M700" s="19">
        <v>90</v>
      </c>
      <c r="N700" s="11">
        <f t="shared" si="179"/>
        <v>100</v>
      </c>
      <c r="O700" s="11">
        <f t="shared" si="180"/>
        <v>100</v>
      </c>
      <c r="P700" s="11">
        <f t="shared" si="181"/>
        <v>100</v>
      </c>
      <c r="R700" s="33">
        <f t="shared" si="176"/>
        <v>-90</v>
      </c>
      <c r="S700" s="63">
        <f t="shared" si="177"/>
        <v>0</v>
      </c>
    </row>
    <row r="701" spans="3:19" ht="30">
      <c r="C701" s="355"/>
      <c r="D701" s="368"/>
      <c r="E701" s="353"/>
      <c r="F701" s="353"/>
      <c r="G701" s="353"/>
      <c r="H701" s="45" t="s">
        <v>22</v>
      </c>
      <c r="I701" s="19">
        <v>0</v>
      </c>
      <c r="J701" s="19">
        <v>0</v>
      </c>
      <c r="K701" s="19">
        <v>0</v>
      </c>
      <c r="L701" s="12">
        <v>0</v>
      </c>
      <c r="M701" s="19">
        <v>0</v>
      </c>
      <c r="N701" s="11"/>
      <c r="O701" s="11"/>
      <c r="P701" s="11"/>
      <c r="R701" s="33">
        <f t="shared" si="176"/>
        <v>0</v>
      </c>
      <c r="S701" s="63">
        <f t="shared" si="177"/>
        <v>0</v>
      </c>
    </row>
    <row r="702" spans="3:19">
      <c r="C702" s="355"/>
      <c r="D702" s="368"/>
      <c r="E702" s="353"/>
      <c r="F702" s="353"/>
      <c r="G702" s="353"/>
      <c r="H702" s="45" t="s">
        <v>23</v>
      </c>
      <c r="I702" s="19">
        <v>0</v>
      </c>
      <c r="J702" s="19">
        <v>0</v>
      </c>
      <c r="K702" s="19">
        <v>0</v>
      </c>
      <c r="L702" s="12">
        <v>0</v>
      </c>
      <c r="M702" s="19">
        <v>0</v>
      </c>
      <c r="N702" s="11"/>
      <c r="O702" s="11"/>
      <c r="P702" s="11"/>
      <c r="R702" s="33">
        <f t="shared" si="176"/>
        <v>0</v>
      </c>
      <c r="S702" s="63">
        <f t="shared" si="177"/>
        <v>0</v>
      </c>
    </row>
    <row r="703" spans="3:19" ht="30">
      <c r="C703" s="355"/>
      <c r="D703" s="368"/>
      <c r="E703" s="353"/>
      <c r="F703" s="353"/>
      <c r="G703" s="353"/>
      <c r="H703" s="45" t="s">
        <v>37</v>
      </c>
      <c r="I703" s="19">
        <v>0</v>
      </c>
      <c r="J703" s="19">
        <v>0</v>
      </c>
      <c r="K703" s="19">
        <v>0</v>
      </c>
      <c r="L703" s="12">
        <v>0</v>
      </c>
      <c r="M703" s="19">
        <v>0</v>
      </c>
      <c r="N703" s="11"/>
      <c r="O703" s="11"/>
      <c r="P703" s="11"/>
      <c r="R703" s="33">
        <f t="shared" si="176"/>
        <v>0</v>
      </c>
      <c r="S703" s="63">
        <f t="shared" si="177"/>
        <v>0</v>
      </c>
    </row>
    <row r="704" spans="3:19" ht="15" hidden="1" customHeight="1">
      <c r="C704" s="355" t="s">
        <v>336</v>
      </c>
      <c r="D704" s="352" t="s">
        <v>337</v>
      </c>
      <c r="E704" s="353" t="s">
        <v>338</v>
      </c>
      <c r="F704" s="353">
        <v>2023</v>
      </c>
      <c r="G704" s="353">
        <v>2023</v>
      </c>
      <c r="H704" s="45" t="s">
        <v>20</v>
      </c>
      <c r="I704" s="19">
        <v>0</v>
      </c>
      <c r="J704" s="19">
        <v>0</v>
      </c>
      <c r="K704" s="19">
        <v>0</v>
      </c>
      <c r="L704" s="12">
        <v>0</v>
      </c>
      <c r="M704" s="19">
        <v>0</v>
      </c>
      <c r="N704" s="11" t="e">
        <f t="shared" si="179"/>
        <v>#DIV/0!</v>
      </c>
      <c r="O704" s="11" t="e">
        <f t="shared" si="180"/>
        <v>#DIV/0!</v>
      </c>
      <c r="P704" s="11" t="e">
        <f t="shared" si="181"/>
        <v>#DIV/0!</v>
      </c>
      <c r="R704" s="33">
        <f t="shared" si="176"/>
        <v>0</v>
      </c>
      <c r="S704" s="63">
        <f t="shared" si="177"/>
        <v>0</v>
      </c>
    </row>
    <row r="705" spans="3:19" ht="15" hidden="1" customHeight="1">
      <c r="C705" s="355"/>
      <c r="D705" s="352"/>
      <c r="E705" s="353"/>
      <c r="F705" s="353"/>
      <c r="G705" s="353"/>
      <c r="H705" s="45" t="s">
        <v>67</v>
      </c>
      <c r="I705" s="19">
        <v>0</v>
      </c>
      <c r="J705" s="19">
        <v>0</v>
      </c>
      <c r="K705" s="19">
        <v>0</v>
      </c>
      <c r="L705" s="12">
        <v>0</v>
      </c>
      <c r="M705" s="19">
        <v>0</v>
      </c>
      <c r="N705" s="11" t="e">
        <f t="shared" si="179"/>
        <v>#DIV/0!</v>
      </c>
      <c r="O705" s="11" t="e">
        <f t="shared" si="180"/>
        <v>#DIV/0!</v>
      </c>
      <c r="P705" s="11" t="e">
        <f t="shared" si="181"/>
        <v>#DIV/0!</v>
      </c>
      <c r="R705" s="33">
        <f t="shared" si="176"/>
        <v>0</v>
      </c>
      <c r="S705" s="63">
        <f t="shared" si="177"/>
        <v>0</v>
      </c>
    </row>
    <row r="706" spans="3:19" ht="30" hidden="1" customHeight="1">
      <c r="C706" s="355"/>
      <c r="D706" s="352"/>
      <c r="E706" s="353"/>
      <c r="F706" s="353"/>
      <c r="G706" s="353"/>
      <c r="H706" s="45" t="s">
        <v>22</v>
      </c>
      <c r="I706" s="19">
        <v>0</v>
      </c>
      <c r="J706" s="19">
        <v>0</v>
      </c>
      <c r="K706" s="19">
        <v>0</v>
      </c>
      <c r="L706" s="12">
        <v>0</v>
      </c>
      <c r="M706" s="19">
        <v>0</v>
      </c>
      <c r="N706" s="11" t="e">
        <f t="shared" si="179"/>
        <v>#DIV/0!</v>
      </c>
      <c r="O706" s="11" t="e">
        <f t="shared" si="180"/>
        <v>#DIV/0!</v>
      </c>
      <c r="P706" s="11" t="e">
        <f t="shared" si="181"/>
        <v>#DIV/0!</v>
      </c>
      <c r="R706" s="33">
        <f t="shared" si="176"/>
        <v>0</v>
      </c>
      <c r="S706" s="63">
        <f t="shared" si="177"/>
        <v>0</v>
      </c>
    </row>
    <row r="707" spans="3:19" ht="30" hidden="1" customHeight="1">
      <c r="C707" s="355"/>
      <c r="D707" s="352"/>
      <c r="E707" s="353"/>
      <c r="F707" s="353"/>
      <c r="G707" s="353"/>
      <c r="H707" s="45" t="s">
        <v>23</v>
      </c>
      <c r="I707" s="19">
        <v>0</v>
      </c>
      <c r="J707" s="19">
        <v>0</v>
      </c>
      <c r="K707" s="19">
        <v>0</v>
      </c>
      <c r="L707" s="12">
        <v>0</v>
      </c>
      <c r="M707" s="19">
        <v>0</v>
      </c>
      <c r="N707" s="11" t="e">
        <f t="shared" si="179"/>
        <v>#DIV/0!</v>
      </c>
      <c r="O707" s="11" t="e">
        <f t="shared" si="180"/>
        <v>#DIV/0!</v>
      </c>
      <c r="P707" s="11" t="e">
        <f t="shared" si="181"/>
        <v>#DIV/0!</v>
      </c>
      <c r="R707" s="33">
        <f t="shared" si="176"/>
        <v>0</v>
      </c>
      <c r="S707" s="63">
        <f t="shared" si="177"/>
        <v>0</v>
      </c>
    </row>
    <row r="708" spans="3:19" ht="30" hidden="1" customHeight="1">
      <c r="C708" s="355"/>
      <c r="D708" s="352"/>
      <c r="E708" s="353"/>
      <c r="F708" s="353"/>
      <c r="G708" s="353"/>
      <c r="H708" s="45" t="s">
        <v>37</v>
      </c>
      <c r="I708" s="19">
        <v>0</v>
      </c>
      <c r="J708" s="19">
        <v>0</v>
      </c>
      <c r="K708" s="19">
        <v>0</v>
      </c>
      <c r="L708" s="12">
        <v>0</v>
      </c>
      <c r="M708" s="19">
        <v>0</v>
      </c>
      <c r="N708" s="11" t="e">
        <f t="shared" si="179"/>
        <v>#DIV/0!</v>
      </c>
      <c r="O708" s="11" t="e">
        <f t="shared" si="180"/>
        <v>#DIV/0!</v>
      </c>
      <c r="P708" s="11" t="e">
        <f t="shared" si="181"/>
        <v>#DIV/0!</v>
      </c>
      <c r="R708" s="33">
        <f t="shared" si="176"/>
        <v>0</v>
      </c>
      <c r="S708" s="63">
        <f t="shared" si="177"/>
        <v>0</v>
      </c>
    </row>
    <row r="709" spans="3:19" ht="15" hidden="1" customHeight="1">
      <c r="C709" s="355" t="s">
        <v>339</v>
      </c>
      <c r="D709" s="352" t="s">
        <v>340</v>
      </c>
      <c r="E709" s="353" t="s">
        <v>338</v>
      </c>
      <c r="F709" s="353">
        <v>2023</v>
      </c>
      <c r="G709" s="353">
        <v>2023</v>
      </c>
      <c r="H709" s="45" t="s">
        <v>20</v>
      </c>
      <c r="I709" s="19">
        <v>0</v>
      </c>
      <c r="J709" s="19">
        <v>0</v>
      </c>
      <c r="K709" s="19">
        <v>0</v>
      </c>
      <c r="L709" s="12">
        <v>0</v>
      </c>
      <c r="M709" s="19">
        <v>0</v>
      </c>
      <c r="N709" s="11" t="e">
        <f t="shared" si="179"/>
        <v>#DIV/0!</v>
      </c>
      <c r="O709" s="11" t="e">
        <f t="shared" si="180"/>
        <v>#DIV/0!</v>
      </c>
      <c r="P709" s="11" t="e">
        <f t="shared" si="181"/>
        <v>#DIV/0!</v>
      </c>
      <c r="R709" s="33">
        <f t="shared" si="176"/>
        <v>0</v>
      </c>
      <c r="S709" s="63">
        <f t="shared" si="177"/>
        <v>0</v>
      </c>
    </row>
    <row r="710" spans="3:19" ht="15" hidden="1" customHeight="1">
      <c r="C710" s="355"/>
      <c r="D710" s="367"/>
      <c r="E710" s="353"/>
      <c r="F710" s="353"/>
      <c r="G710" s="353"/>
      <c r="H710" s="45" t="s">
        <v>67</v>
      </c>
      <c r="I710" s="19">
        <v>0</v>
      </c>
      <c r="J710" s="19">
        <v>0</v>
      </c>
      <c r="K710" s="19">
        <v>0</v>
      </c>
      <c r="L710" s="12">
        <v>0</v>
      </c>
      <c r="M710" s="19">
        <v>0</v>
      </c>
      <c r="N710" s="11" t="e">
        <f t="shared" si="179"/>
        <v>#DIV/0!</v>
      </c>
      <c r="O710" s="11" t="e">
        <f t="shared" si="180"/>
        <v>#DIV/0!</v>
      </c>
      <c r="P710" s="11" t="e">
        <f t="shared" si="181"/>
        <v>#DIV/0!</v>
      </c>
      <c r="R710" s="33">
        <f t="shared" si="176"/>
        <v>0</v>
      </c>
      <c r="S710" s="63">
        <f t="shared" si="177"/>
        <v>0</v>
      </c>
    </row>
    <row r="711" spans="3:19" ht="30" hidden="1" customHeight="1">
      <c r="C711" s="355"/>
      <c r="D711" s="367"/>
      <c r="E711" s="353"/>
      <c r="F711" s="353"/>
      <c r="G711" s="353"/>
      <c r="H711" s="45" t="s">
        <v>22</v>
      </c>
      <c r="I711" s="19">
        <v>0</v>
      </c>
      <c r="J711" s="19">
        <v>0</v>
      </c>
      <c r="K711" s="19">
        <v>0</v>
      </c>
      <c r="L711" s="12">
        <v>0</v>
      </c>
      <c r="M711" s="19">
        <v>0</v>
      </c>
      <c r="N711" s="11" t="e">
        <f t="shared" si="179"/>
        <v>#DIV/0!</v>
      </c>
      <c r="O711" s="11" t="e">
        <f t="shared" si="180"/>
        <v>#DIV/0!</v>
      </c>
      <c r="P711" s="11" t="e">
        <f t="shared" si="181"/>
        <v>#DIV/0!</v>
      </c>
      <c r="R711" s="33">
        <f t="shared" si="176"/>
        <v>0</v>
      </c>
      <c r="S711" s="63">
        <f t="shared" si="177"/>
        <v>0</v>
      </c>
    </row>
    <row r="712" spans="3:19" ht="30" hidden="1" customHeight="1">
      <c r="C712" s="355"/>
      <c r="D712" s="367"/>
      <c r="E712" s="353"/>
      <c r="F712" s="353"/>
      <c r="G712" s="353"/>
      <c r="H712" s="45" t="s">
        <v>23</v>
      </c>
      <c r="I712" s="19">
        <v>0</v>
      </c>
      <c r="J712" s="19">
        <v>0</v>
      </c>
      <c r="K712" s="19">
        <v>0</v>
      </c>
      <c r="L712" s="12">
        <v>0</v>
      </c>
      <c r="M712" s="19">
        <v>0</v>
      </c>
      <c r="N712" s="11" t="e">
        <f t="shared" si="179"/>
        <v>#DIV/0!</v>
      </c>
      <c r="O712" s="11" t="e">
        <f t="shared" si="180"/>
        <v>#DIV/0!</v>
      </c>
      <c r="P712" s="11" t="e">
        <f t="shared" si="181"/>
        <v>#DIV/0!</v>
      </c>
      <c r="R712" s="33">
        <f t="shared" si="176"/>
        <v>0</v>
      </c>
      <c r="S712" s="63">
        <f t="shared" si="177"/>
        <v>0</v>
      </c>
    </row>
    <row r="713" spans="3:19" ht="30" hidden="1" customHeight="1">
      <c r="C713" s="355"/>
      <c r="D713" s="367"/>
      <c r="E713" s="353"/>
      <c r="F713" s="353"/>
      <c r="G713" s="353"/>
      <c r="H713" s="45" t="s">
        <v>37</v>
      </c>
      <c r="I713" s="19">
        <v>0</v>
      </c>
      <c r="J713" s="19">
        <v>0</v>
      </c>
      <c r="K713" s="19">
        <v>0</v>
      </c>
      <c r="L713" s="12">
        <v>0</v>
      </c>
      <c r="M713" s="19">
        <v>0</v>
      </c>
      <c r="N713" s="11" t="e">
        <f t="shared" si="179"/>
        <v>#DIV/0!</v>
      </c>
      <c r="O713" s="11" t="e">
        <f t="shared" si="180"/>
        <v>#DIV/0!</v>
      </c>
      <c r="P713" s="11" t="e">
        <f t="shared" si="181"/>
        <v>#DIV/0!</v>
      </c>
      <c r="R713" s="33">
        <f t="shared" si="176"/>
        <v>0</v>
      </c>
      <c r="S713" s="63">
        <f t="shared" si="177"/>
        <v>0</v>
      </c>
    </row>
    <row r="714" spans="3:19" ht="15" hidden="1" customHeight="1">
      <c r="C714" s="355" t="s">
        <v>341</v>
      </c>
      <c r="D714" s="352" t="s">
        <v>342</v>
      </c>
      <c r="E714" s="353" t="s">
        <v>338</v>
      </c>
      <c r="F714" s="353">
        <v>2024</v>
      </c>
      <c r="G714" s="353">
        <v>2024</v>
      </c>
      <c r="H714" s="45" t="s">
        <v>20</v>
      </c>
      <c r="I714" s="19">
        <v>0</v>
      </c>
      <c r="J714" s="19">
        <v>0</v>
      </c>
      <c r="K714" s="19">
        <v>0</v>
      </c>
      <c r="L714" s="12">
        <v>0</v>
      </c>
      <c r="M714" s="19">
        <v>0</v>
      </c>
      <c r="N714" s="11" t="e">
        <f t="shared" si="179"/>
        <v>#DIV/0!</v>
      </c>
      <c r="O714" s="11" t="e">
        <f t="shared" si="180"/>
        <v>#DIV/0!</v>
      </c>
      <c r="P714" s="11" t="e">
        <f t="shared" si="181"/>
        <v>#DIV/0!</v>
      </c>
      <c r="R714" s="33">
        <f t="shared" si="176"/>
        <v>0</v>
      </c>
      <c r="S714" s="63">
        <f t="shared" si="177"/>
        <v>0</v>
      </c>
    </row>
    <row r="715" spans="3:19" ht="15" hidden="1" customHeight="1">
      <c r="C715" s="355"/>
      <c r="D715" s="367"/>
      <c r="E715" s="353"/>
      <c r="F715" s="353"/>
      <c r="G715" s="353"/>
      <c r="H715" s="45" t="s">
        <v>67</v>
      </c>
      <c r="I715" s="19">
        <v>0</v>
      </c>
      <c r="J715" s="19">
        <v>0</v>
      </c>
      <c r="K715" s="19">
        <v>0</v>
      </c>
      <c r="L715" s="12">
        <v>0</v>
      </c>
      <c r="M715" s="19">
        <v>0</v>
      </c>
      <c r="N715" s="11" t="e">
        <f t="shared" si="179"/>
        <v>#DIV/0!</v>
      </c>
      <c r="O715" s="11" t="e">
        <f t="shared" si="180"/>
        <v>#DIV/0!</v>
      </c>
      <c r="P715" s="11" t="e">
        <f t="shared" si="181"/>
        <v>#DIV/0!</v>
      </c>
      <c r="R715" s="33">
        <f t="shared" si="176"/>
        <v>0</v>
      </c>
      <c r="S715" s="63">
        <f t="shared" si="177"/>
        <v>0</v>
      </c>
    </row>
    <row r="716" spans="3:19" ht="30" hidden="1" customHeight="1">
      <c r="C716" s="355"/>
      <c r="D716" s="367"/>
      <c r="E716" s="353"/>
      <c r="F716" s="353"/>
      <c r="G716" s="353"/>
      <c r="H716" s="45" t="s">
        <v>22</v>
      </c>
      <c r="I716" s="19">
        <v>0</v>
      </c>
      <c r="J716" s="19">
        <v>0</v>
      </c>
      <c r="K716" s="19">
        <v>0</v>
      </c>
      <c r="L716" s="12">
        <v>0</v>
      </c>
      <c r="M716" s="19">
        <v>0</v>
      </c>
      <c r="N716" s="11" t="e">
        <f t="shared" ref="N716:N779" si="192">M716/I716*100</f>
        <v>#DIV/0!</v>
      </c>
      <c r="O716" s="11" t="e">
        <f t="shared" ref="O716:O777" si="193">M716/J716*100</f>
        <v>#DIV/0!</v>
      </c>
      <c r="P716" s="11" t="e">
        <f t="shared" ref="P716:P777" si="194">L716/K716*100</f>
        <v>#DIV/0!</v>
      </c>
      <c r="R716" s="33">
        <f t="shared" ref="R716:R779" si="195">Q716-L716</f>
        <v>0</v>
      </c>
      <c r="S716" s="63">
        <f t="shared" ref="S716:S779" si="196">L716-M716</f>
        <v>0</v>
      </c>
    </row>
    <row r="717" spans="3:19" ht="30" hidden="1" customHeight="1">
      <c r="C717" s="355"/>
      <c r="D717" s="367"/>
      <c r="E717" s="353"/>
      <c r="F717" s="353"/>
      <c r="G717" s="353"/>
      <c r="H717" s="45" t="s">
        <v>23</v>
      </c>
      <c r="I717" s="19">
        <v>0</v>
      </c>
      <c r="J717" s="19">
        <v>0</v>
      </c>
      <c r="K717" s="19">
        <v>0</v>
      </c>
      <c r="L717" s="12">
        <v>0</v>
      </c>
      <c r="M717" s="19">
        <v>0</v>
      </c>
      <c r="N717" s="11" t="e">
        <f t="shared" si="192"/>
        <v>#DIV/0!</v>
      </c>
      <c r="O717" s="11" t="e">
        <f t="shared" si="193"/>
        <v>#DIV/0!</v>
      </c>
      <c r="P717" s="11" t="e">
        <f t="shared" si="194"/>
        <v>#DIV/0!</v>
      </c>
      <c r="R717" s="33">
        <f t="shared" si="195"/>
        <v>0</v>
      </c>
      <c r="S717" s="63">
        <f t="shared" si="196"/>
        <v>0</v>
      </c>
    </row>
    <row r="718" spans="3:19" ht="30" hidden="1" customHeight="1">
      <c r="C718" s="355"/>
      <c r="D718" s="367"/>
      <c r="E718" s="353"/>
      <c r="F718" s="353"/>
      <c r="G718" s="353"/>
      <c r="H718" s="45" t="s">
        <v>37</v>
      </c>
      <c r="I718" s="19">
        <v>0</v>
      </c>
      <c r="J718" s="19">
        <v>0</v>
      </c>
      <c r="K718" s="19">
        <v>0</v>
      </c>
      <c r="L718" s="12">
        <v>0</v>
      </c>
      <c r="M718" s="19">
        <v>0</v>
      </c>
      <c r="N718" s="11" t="e">
        <f t="shared" si="192"/>
        <v>#DIV/0!</v>
      </c>
      <c r="O718" s="11" t="e">
        <f t="shared" si="193"/>
        <v>#DIV/0!</v>
      </c>
      <c r="P718" s="11" t="e">
        <f t="shared" si="194"/>
        <v>#DIV/0!</v>
      </c>
      <c r="R718" s="33">
        <f t="shared" si="195"/>
        <v>0</v>
      </c>
      <c r="S718" s="63">
        <f t="shared" si="196"/>
        <v>0</v>
      </c>
    </row>
    <row r="719" spans="3:19" ht="15" hidden="1" customHeight="1">
      <c r="C719" s="355" t="s">
        <v>343</v>
      </c>
      <c r="D719" s="352" t="s">
        <v>344</v>
      </c>
      <c r="E719" s="353" t="s">
        <v>338</v>
      </c>
      <c r="F719" s="353">
        <v>2024</v>
      </c>
      <c r="G719" s="353">
        <v>2024</v>
      </c>
      <c r="H719" s="45" t="s">
        <v>20</v>
      </c>
      <c r="I719" s="19">
        <v>0</v>
      </c>
      <c r="J719" s="19">
        <v>0</v>
      </c>
      <c r="K719" s="19">
        <v>0</v>
      </c>
      <c r="L719" s="12">
        <v>0</v>
      </c>
      <c r="M719" s="19">
        <v>0</v>
      </c>
      <c r="N719" s="11" t="e">
        <f t="shared" si="192"/>
        <v>#DIV/0!</v>
      </c>
      <c r="O719" s="11" t="e">
        <f t="shared" si="193"/>
        <v>#DIV/0!</v>
      </c>
      <c r="P719" s="11" t="e">
        <f t="shared" si="194"/>
        <v>#DIV/0!</v>
      </c>
      <c r="R719" s="33">
        <f t="shared" si="195"/>
        <v>0</v>
      </c>
      <c r="S719" s="63">
        <f t="shared" si="196"/>
        <v>0</v>
      </c>
    </row>
    <row r="720" spans="3:19" ht="15" hidden="1" customHeight="1">
      <c r="C720" s="355"/>
      <c r="D720" s="352"/>
      <c r="E720" s="353"/>
      <c r="F720" s="353"/>
      <c r="G720" s="353"/>
      <c r="H720" s="45" t="s">
        <v>67</v>
      </c>
      <c r="I720" s="19">
        <v>0</v>
      </c>
      <c r="J720" s="19">
        <v>0</v>
      </c>
      <c r="K720" s="19">
        <v>0</v>
      </c>
      <c r="L720" s="12">
        <v>0</v>
      </c>
      <c r="M720" s="19">
        <v>0</v>
      </c>
      <c r="N720" s="11" t="e">
        <f t="shared" si="192"/>
        <v>#DIV/0!</v>
      </c>
      <c r="O720" s="11" t="e">
        <f t="shared" si="193"/>
        <v>#DIV/0!</v>
      </c>
      <c r="P720" s="11" t="e">
        <f t="shared" si="194"/>
        <v>#DIV/0!</v>
      </c>
      <c r="R720" s="33">
        <f t="shared" si="195"/>
        <v>0</v>
      </c>
      <c r="S720" s="63">
        <f t="shared" si="196"/>
        <v>0</v>
      </c>
    </row>
    <row r="721" spans="2:19" ht="30" hidden="1" customHeight="1">
      <c r="C721" s="355"/>
      <c r="D721" s="352"/>
      <c r="E721" s="353"/>
      <c r="F721" s="353"/>
      <c r="G721" s="353"/>
      <c r="H721" s="45" t="s">
        <v>22</v>
      </c>
      <c r="I721" s="19">
        <v>0</v>
      </c>
      <c r="J721" s="19">
        <v>0</v>
      </c>
      <c r="K721" s="19">
        <v>0</v>
      </c>
      <c r="L721" s="12">
        <v>0</v>
      </c>
      <c r="M721" s="19">
        <v>0</v>
      </c>
      <c r="N721" s="11" t="e">
        <f t="shared" si="192"/>
        <v>#DIV/0!</v>
      </c>
      <c r="O721" s="11" t="e">
        <f t="shared" si="193"/>
        <v>#DIV/0!</v>
      </c>
      <c r="P721" s="11" t="e">
        <f t="shared" si="194"/>
        <v>#DIV/0!</v>
      </c>
      <c r="R721" s="33">
        <f t="shared" si="195"/>
        <v>0</v>
      </c>
      <c r="S721" s="63">
        <f t="shared" si="196"/>
        <v>0</v>
      </c>
    </row>
    <row r="722" spans="2:19" ht="30" hidden="1" customHeight="1">
      <c r="C722" s="355"/>
      <c r="D722" s="352"/>
      <c r="E722" s="353"/>
      <c r="F722" s="353"/>
      <c r="G722" s="353"/>
      <c r="H722" s="45" t="s">
        <v>23</v>
      </c>
      <c r="I722" s="19">
        <v>0</v>
      </c>
      <c r="J722" s="19">
        <v>0</v>
      </c>
      <c r="K722" s="19">
        <v>0</v>
      </c>
      <c r="L722" s="12">
        <v>0</v>
      </c>
      <c r="M722" s="19">
        <v>0</v>
      </c>
      <c r="N722" s="11" t="e">
        <f t="shared" si="192"/>
        <v>#DIV/0!</v>
      </c>
      <c r="O722" s="11" t="e">
        <f t="shared" si="193"/>
        <v>#DIV/0!</v>
      </c>
      <c r="P722" s="11" t="e">
        <f t="shared" si="194"/>
        <v>#DIV/0!</v>
      </c>
      <c r="R722" s="33">
        <f t="shared" si="195"/>
        <v>0</v>
      </c>
      <c r="S722" s="63">
        <f t="shared" si="196"/>
        <v>0</v>
      </c>
    </row>
    <row r="723" spans="2:19" ht="30" hidden="1" customHeight="1">
      <c r="C723" s="355"/>
      <c r="D723" s="352"/>
      <c r="E723" s="353"/>
      <c r="F723" s="353"/>
      <c r="G723" s="353"/>
      <c r="H723" s="45" t="s">
        <v>37</v>
      </c>
      <c r="I723" s="19">
        <v>0</v>
      </c>
      <c r="J723" s="19">
        <v>0</v>
      </c>
      <c r="K723" s="19">
        <v>0</v>
      </c>
      <c r="L723" s="12">
        <v>0</v>
      </c>
      <c r="M723" s="19">
        <v>0</v>
      </c>
      <c r="N723" s="11" t="e">
        <f t="shared" si="192"/>
        <v>#DIV/0!</v>
      </c>
      <c r="O723" s="11" t="e">
        <f t="shared" si="193"/>
        <v>#DIV/0!</v>
      </c>
      <c r="P723" s="11" t="e">
        <f t="shared" si="194"/>
        <v>#DIV/0!</v>
      </c>
      <c r="R723" s="33">
        <f t="shared" si="195"/>
        <v>0</v>
      </c>
      <c r="S723" s="63">
        <f t="shared" si="196"/>
        <v>0</v>
      </c>
    </row>
    <row r="724" spans="2:19" ht="15" hidden="1" customHeight="1">
      <c r="C724" s="355" t="s">
        <v>345</v>
      </c>
      <c r="D724" s="352" t="s">
        <v>346</v>
      </c>
      <c r="E724" s="353" t="s">
        <v>318</v>
      </c>
      <c r="F724" s="353">
        <v>2024</v>
      </c>
      <c r="G724" s="353">
        <v>2024</v>
      </c>
      <c r="H724" s="45" t="s">
        <v>20</v>
      </c>
      <c r="I724" s="19">
        <v>0</v>
      </c>
      <c r="J724" s="19">
        <v>0</v>
      </c>
      <c r="K724" s="19">
        <v>0</v>
      </c>
      <c r="L724" s="12">
        <v>0</v>
      </c>
      <c r="M724" s="19">
        <v>0</v>
      </c>
      <c r="N724" s="11" t="e">
        <f t="shared" si="192"/>
        <v>#DIV/0!</v>
      </c>
      <c r="O724" s="11" t="e">
        <f t="shared" si="193"/>
        <v>#DIV/0!</v>
      </c>
      <c r="P724" s="11" t="e">
        <f t="shared" si="194"/>
        <v>#DIV/0!</v>
      </c>
      <c r="R724" s="33">
        <f t="shared" si="195"/>
        <v>0</v>
      </c>
      <c r="S724" s="63">
        <f t="shared" si="196"/>
        <v>0</v>
      </c>
    </row>
    <row r="725" spans="2:19" ht="15" hidden="1" customHeight="1">
      <c r="C725" s="355"/>
      <c r="D725" s="352"/>
      <c r="E725" s="353"/>
      <c r="F725" s="353"/>
      <c r="G725" s="353"/>
      <c r="H725" s="45" t="s">
        <v>67</v>
      </c>
      <c r="I725" s="19">
        <v>0</v>
      </c>
      <c r="J725" s="19">
        <v>0</v>
      </c>
      <c r="K725" s="19">
        <v>0</v>
      </c>
      <c r="L725" s="12">
        <v>0</v>
      </c>
      <c r="M725" s="19">
        <v>0</v>
      </c>
      <c r="N725" s="11" t="e">
        <f t="shared" si="192"/>
        <v>#DIV/0!</v>
      </c>
      <c r="O725" s="11" t="e">
        <f t="shared" si="193"/>
        <v>#DIV/0!</v>
      </c>
      <c r="P725" s="11" t="e">
        <f t="shared" si="194"/>
        <v>#DIV/0!</v>
      </c>
      <c r="R725" s="33">
        <f t="shared" si="195"/>
        <v>0</v>
      </c>
      <c r="S725" s="63">
        <f t="shared" si="196"/>
        <v>0</v>
      </c>
    </row>
    <row r="726" spans="2:19" ht="30" hidden="1" customHeight="1">
      <c r="C726" s="355"/>
      <c r="D726" s="352"/>
      <c r="E726" s="353"/>
      <c r="F726" s="353"/>
      <c r="G726" s="353"/>
      <c r="H726" s="45" t="s">
        <v>22</v>
      </c>
      <c r="I726" s="19">
        <v>0</v>
      </c>
      <c r="J726" s="19">
        <v>0</v>
      </c>
      <c r="K726" s="19">
        <v>0</v>
      </c>
      <c r="L726" s="12">
        <v>0</v>
      </c>
      <c r="M726" s="19">
        <v>0</v>
      </c>
      <c r="N726" s="11" t="e">
        <f t="shared" si="192"/>
        <v>#DIV/0!</v>
      </c>
      <c r="O726" s="11" t="e">
        <f t="shared" si="193"/>
        <v>#DIV/0!</v>
      </c>
      <c r="P726" s="11" t="e">
        <f t="shared" si="194"/>
        <v>#DIV/0!</v>
      </c>
      <c r="R726" s="33">
        <f t="shared" si="195"/>
        <v>0</v>
      </c>
      <c r="S726" s="63">
        <f t="shared" si="196"/>
        <v>0</v>
      </c>
    </row>
    <row r="727" spans="2:19" ht="30" hidden="1" customHeight="1">
      <c r="C727" s="355"/>
      <c r="D727" s="352"/>
      <c r="E727" s="353"/>
      <c r="F727" s="353"/>
      <c r="G727" s="353"/>
      <c r="H727" s="45" t="s">
        <v>23</v>
      </c>
      <c r="I727" s="19">
        <v>0</v>
      </c>
      <c r="J727" s="19">
        <v>0</v>
      </c>
      <c r="K727" s="19">
        <v>0</v>
      </c>
      <c r="L727" s="12">
        <v>0</v>
      </c>
      <c r="M727" s="19">
        <v>0</v>
      </c>
      <c r="N727" s="11" t="e">
        <f t="shared" si="192"/>
        <v>#DIV/0!</v>
      </c>
      <c r="O727" s="11" t="e">
        <f t="shared" si="193"/>
        <v>#DIV/0!</v>
      </c>
      <c r="P727" s="11" t="e">
        <f t="shared" si="194"/>
        <v>#DIV/0!</v>
      </c>
      <c r="R727" s="33">
        <f t="shared" si="195"/>
        <v>0</v>
      </c>
      <c r="S727" s="63">
        <f t="shared" si="196"/>
        <v>0</v>
      </c>
    </row>
    <row r="728" spans="2:19" ht="30" hidden="1" customHeight="1">
      <c r="C728" s="355"/>
      <c r="D728" s="352"/>
      <c r="E728" s="353"/>
      <c r="F728" s="353"/>
      <c r="G728" s="353"/>
      <c r="H728" s="45" t="s">
        <v>37</v>
      </c>
      <c r="I728" s="19">
        <v>0</v>
      </c>
      <c r="J728" s="19">
        <v>0</v>
      </c>
      <c r="K728" s="19">
        <v>0</v>
      </c>
      <c r="L728" s="12">
        <v>0</v>
      </c>
      <c r="M728" s="19">
        <v>0</v>
      </c>
      <c r="N728" s="11" t="e">
        <f t="shared" si="192"/>
        <v>#DIV/0!</v>
      </c>
      <c r="O728" s="11" t="e">
        <f t="shared" si="193"/>
        <v>#DIV/0!</v>
      </c>
      <c r="P728" s="11" t="e">
        <f t="shared" si="194"/>
        <v>#DIV/0!</v>
      </c>
      <c r="R728" s="33">
        <f t="shared" si="195"/>
        <v>0</v>
      </c>
      <c r="S728" s="63">
        <f t="shared" si="196"/>
        <v>0</v>
      </c>
    </row>
    <row r="729" spans="2:19" ht="15" customHeight="1">
      <c r="B729" s="21"/>
      <c r="C729" s="351" t="s">
        <v>347</v>
      </c>
      <c r="D729" s="356" t="s">
        <v>1197</v>
      </c>
      <c r="E729" s="354" t="s">
        <v>36</v>
      </c>
      <c r="F729" s="354">
        <v>2022</v>
      </c>
      <c r="G729" s="354">
        <v>2024</v>
      </c>
      <c r="H729" s="45" t="s">
        <v>20</v>
      </c>
      <c r="I729" s="19">
        <f>I730</f>
        <v>450</v>
      </c>
      <c r="J729" s="19">
        <f t="shared" ref="J729:M729" si="197">J730</f>
        <v>450</v>
      </c>
      <c r="K729" s="19">
        <f t="shared" si="197"/>
        <v>450</v>
      </c>
      <c r="L729" s="12">
        <f t="shared" si="197"/>
        <v>450</v>
      </c>
      <c r="M729" s="19">
        <f t="shared" si="197"/>
        <v>450</v>
      </c>
      <c r="N729" s="11">
        <f t="shared" si="192"/>
        <v>100</v>
      </c>
      <c r="O729" s="11">
        <f t="shared" si="193"/>
        <v>100</v>
      </c>
      <c r="P729" s="11">
        <f t="shared" si="194"/>
        <v>100</v>
      </c>
      <c r="R729" s="33">
        <f t="shared" si="195"/>
        <v>-450</v>
      </c>
      <c r="S729" s="63">
        <f t="shared" si="196"/>
        <v>0</v>
      </c>
    </row>
    <row r="730" spans="2:19" ht="15" customHeight="1">
      <c r="C730" s="351"/>
      <c r="D730" s="356"/>
      <c r="E730" s="354"/>
      <c r="F730" s="354"/>
      <c r="G730" s="354"/>
      <c r="H730" s="45" t="s">
        <v>67</v>
      </c>
      <c r="I730" s="19">
        <v>450</v>
      </c>
      <c r="J730" s="19">
        <v>450</v>
      </c>
      <c r="K730" s="19">
        <f t="shared" ref="J730:M731" si="198">K735+K740</f>
        <v>450</v>
      </c>
      <c r="L730" s="19">
        <v>450</v>
      </c>
      <c r="M730" s="19">
        <v>450</v>
      </c>
      <c r="N730" s="11">
        <f t="shared" si="192"/>
        <v>100</v>
      </c>
      <c r="O730" s="11">
        <f t="shared" si="193"/>
        <v>100</v>
      </c>
      <c r="P730" s="11">
        <f t="shared" si="194"/>
        <v>100</v>
      </c>
      <c r="R730" s="33">
        <f t="shared" si="195"/>
        <v>-450</v>
      </c>
      <c r="S730" s="63">
        <f t="shared" si="196"/>
        <v>0</v>
      </c>
    </row>
    <row r="731" spans="2:19" ht="30" customHeight="1">
      <c r="C731" s="351"/>
      <c r="D731" s="356"/>
      <c r="E731" s="354"/>
      <c r="F731" s="354"/>
      <c r="G731" s="354"/>
      <c r="H731" s="45" t="s">
        <v>22</v>
      </c>
      <c r="I731" s="19">
        <f>I736+I741</f>
        <v>0</v>
      </c>
      <c r="J731" s="19">
        <f t="shared" si="198"/>
        <v>0</v>
      </c>
      <c r="K731" s="19">
        <f t="shared" si="198"/>
        <v>0</v>
      </c>
      <c r="L731" s="12">
        <f t="shared" si="198"/>
        <v>0</v>
      </c>
      <c r="M731" s="19">
        <f t="shared" si="198"/>
        <v>0</v>
      </c>
      <c r="N731" s="11"/>
      <c r="O731" s="11"/>
      <c r="P731" s="11"/>
      <c r="R731" s="33">
        <f t="shared" si="195"/>
        <v>0</v>
      </c>
      <c r="S731" s="63">
        <f t="shared" si="196"/>
        <v>0</v>
      </c>
    </row>
    <row r="732" spans="2:19">
      <c r="C732" s="351"/>
      <c r="D732" s="356"/>
      <c r="E732" s="354"/>
      <c r="F732" s="354"/>
      <c r="G732" s="354"/>
      <c r="H732" s="45" t="s">
        <v>23</v>
      </c>
      <c r="I732" s="19">
        <f t="shared" ref="I732:M733" si="199">I737+I742+I747</f>
        <v>0</v>
      </c>
      <c r="J732" s="19">
        <f t="shared" si="199"/>
        <v>0</v>
      </c>
      <c r="K732" s="19">
        <f t="shared" si="199"/>
        <v>0</v>
      </c>
      <c r="L732" s="12">
        <f t="shared" si="199"/>
        <v>0</v>
      </c>
      <c r="M732" s="19">
        <f t="shared" si="199"/>
        <v>0</v>
      </c>
      <c r="N732" s="11"/>
      <c r="O732" s="11"/>
      <c r="P732" s="11"/>
      <c r="R732" s="33">
        <f t="shared" si="195"/>
        <v>0</v>
      </c>
      <c r="S732" s="63">
        <f t="shared" si="196"/>
        <v>0</v>
      </c>
    </row>
    <row r="733" spans="2:19" ht="30">
      <c r="C733" s="351"/>
      <c r="D733" s="356"/>
      <c r="E733" s="354"/>
      <c r="F733" s="354"/>
      <c r="G733" s="354"/>
      <c r="H733" s="45" t="s">
        <v>37</v>
      </c>
      <c r="I733" s="19">
        <f t="shared" si="199"/>
        <v>0</v>
      </c>
      <c r="J733" s="19">
        <f t="shared" si="199"/>
        <v>0</v>
      </c>
      <c r="K733" s="19">
        <f t="shared" si="199"/>
        <v>0</v>
      </c>
      <c r="L733" s="12">
        <f t="shared" si="199"/>
        <v>0</v>
      </c>
      <c r="M733" s="19">
        <f t="shared" si="199"/>
        <v>0</v>
      </c>
      <c r="N733" s="11"/>
      <c r="O733" s="11"/>
      <c r="P733" s="11"/>
      <c r="R733" s="33">
        <f t="shared" si="195"/>
        <v>0</v>
      </c>
      <c r="S733" s="63">
        <f t="shared" si="196"/>
        <v>0</v>
      </c>
    </row>
    <row r="734" spans="2:19" ht="15" customHeight="1">
      <c r="C734" s="355" t="s">
        <v>348</v>
      </c>
      <c r="D734" s="362" t="s">
        <v>349</v>
      </c>
      <c r="E734" s="353" t="s">
        <v>338</v>
      </c>
      <c r="F734" s="353">
        <v>2022</v>
      </c>
      <c r="G734" s="353">
        <v>2024</v>
      </c>
      <c r="H734" s="45" t="s">
        <v>20</v>
      </c>
      <c r="I734" s="19">
        <f>SUM(I735:I736)</f>
        <v>270</v>
      </c>
      <c r="J734" s="19">
        <f t="shared" ref="J734:M734" si="200">SUM(J735:J736)</f>
        <v>270</v>
      </c>
      <c r="K734" s="19">
        <f t="shared" si="200"/>
        <v>270</v>
      </c>
      <c r="L734" s="12">
        <f t="shared" si="200"/>
        <v>270</v>
      </c>
      <c r="M734" s="19">
        <f t="shared" si="200"/>
        <v>270</v>
      </c>
      <c r="N734" s="11">
        <f t="shared" si="192"/>
        <v>100</v>
      </c>
      <c r="O734" s="11">
        <f t="shared" si="193"/>
        <v>100</v>
      </c>
      <c r="P734" s="11">
        <f t="shared" si="194"/>
        <v>100</v>
      </c>
      <c r="R734" s="33">
        <f t="shared" si="195"/>
        <v>-270</v>
      </c>
      <c r="S734" s="63">
        <f t="shared" si="196"/>
        <v>0</v>
      </c>
    </row>
    <row r="735" spans="2:19" ht="15" customHeight="1">
      <c r="C735" s="355"/>
      <c r="D735" s="362"/>
      <c r="E735" s="353"/>
      <c r="F735" s="353"/>
      <c r="G735" s="353"/>
      <c r="H735" s="45" t="s">
        <v>67</v>
      </c>
      <c r="I735" s="19">
        <v>270</v>
      </c>
      <c r="J735" s="19">
        <v>270</v>
      </c>
      <c r="K735" s="19">
        <v>270</v>
      </c>
      <c r="L735" s="19">
        <v>270</v>
      </c>
      <c r="M735" s="19">
        <v>270</v>
      </c>
      <c r="N735" s="11">
        <f t="shared" si="192"/>
        <v>100</v>
      </c>
      <c r="O735" s="11">
        <f t="shared" si="193"/>
        <v>100</v>
      </c>
      <c r="P735" s="11">
        <f t="shared" si="194"/>
        <v>100</v>
      </c>
      <c r="R735" s="33">
        <f t="shared" si="195"/>
        <v>-270</v>
      </c>
      <c r="S735" s="63">
        <f t="shared" si="196"/>
        <v>0</v>
      </c>
    </row>
    <row r="736" spans="2:19" ht="30" customHeight="1">
      <c r="C736" s="355"/>
      <c r="D736" s="362"/>
      <c r="E736" s="353"/>
      <c r="F736" s="353"/>
      <c r="G736" s="353"/>
      <c r="H736" s="45" t="s">
        <v>22</v>
      </c>
      <c r="I736" s="19">
        <v>0</v>
      </c>
      <c r="J736" s="19">
        <v>0</v>
      </c>
      <c r="K736" s="19">
        <v>0</v>
      </c>
      <c r="L736" s="12">
        <v>0</v>
      </c>
      <c r="M736" s="19">
        <v>0</v>
      </c>
      <c r="N736" s="11"/>
      <c r="O736" s="11"/>
      <c r="P736" s="11"/>
      <c r="R736" s="33">
        <f t="shared" si="195"/>
        <v>0</v>
      </c>
      <c r="S736" s="63">
        <f t="shared" si="196"/>
        <v>0</v>
      </c>
    </row>
    <row r="737" spans="1:19">
      <c r="C737" s="355"/>
      <c r="D737" s="362"/>
      <c r="E737" s="353"/>
      <c r="F737" s="353"/>
      <c r="G737" s="353"/>
      <c r="H737" s="45" t="s">
        <v>23</v>
      </c>
      <c r="I737" s="19">
        <f t="shared" ref="I737:M738" si="201">I742+I747+I752</f>
        <v>0</v>
      </c>
      <c r="J737" s="19">
        <f t="shared" si="201"/>
        <v>0</v>
      </c>
      <c r="K737" s="19">
        <f t="shared" si="201"/>
        <v>0</v>
      </c>
      <c r="L737" s="12">
        <f t="shared" si="201"/>
        <v>0</v>
      </c>
      <c r="M737" s="19">
        <f t="shared" si="201"/>
        <v>0</v>
      </c>
      <c r="N737" s="11"/>
      <c r="O737" s="11"/>
      <c r="P737" s="11"/>
      <c r="R737" s="33">
        <f t="shared" si="195"/>
        <v>0</v>
      </c>
      <c r="S737" s="63">
        <f t="shared" si="196"/>
        <v>0</v>
      </c>
    </row>
    <row r="738" spans="1:19" ht="30">
      <c r="C738" s="355"/>
      <c r="D738" s="362"/>
      <c r="E738" s="353"/>
      <c r="F738" s="353"/>
      <c r="G738" s="353"/>
      <c r="H738" s="45" t="s">
        <v>37</v>
      </c>
      <c r="I738" s="19">
        <f t="shared" si="201"/>
        <v>0</v>
      </c>
      <c r="J738" s="19">
        <f t="shared" si="201"/>
        <v>0</v>
      </c>
      <c r="K738" s="19">
        <f t="shared" si="201"/>
        <v>0</v>
      </c>
      <c r="L738" s="12">
        <f t="shared" si="201"/>
        <v>0</v>
      </c>
      <c r="M738" s="19">
        <f t="shared" si="201"/>
        <v>0</v>
      </c>
      <c r="N738" s="11"/>
      <c r="O738" s="11"/>
      <c r="P738" s="11"/>
      <c r="R738" s="33">
        <f t="shared" si="195"/>
        <v>0</v>
      </c>
      <c r="S738" s="63">
        <f t="shared" si="196"/>
        <v>0</v>
      </c>
    </row>
    <row r="739" spans="1:19" ht="15" customHeight="1">
      <c r="C739" s="355" t="s">
        <v>350</v>
      </c>
      <c r="D739" s="362" t="s">
        <v>351</v>
      </c>
      <c r="E739" s="353" t="s">
        <v>318</v>
      </c>
      <c r="F739" s="353">
        <v>2022</v>
      </c>
      <c r="G739" s="353">
        <v>2024</v>
      </c>
      <c r="H739" s="45" t="s">
        <v>20</v>
      </c>
      <c r="I739" s="19">
        <f>SUM(I740:I741)</f>
        <v>180</v>
      </c>
      <c r="J739" s="19">
        <f t="shared" ref="J739:M739" si="202">SUM(J740:J741)</f>
        <v>180</v>
      </c>
      <c r="K739" s="19">
        <f t="shared" si="202"/>
        <v>180</v>
      </c>
      <c r="L739" s="12">
        <f t="shared" si="202"/>
        <v>180</v>
      </c>
      <c r="M739" s="19">
        <f t="shared" si="202"/>
        <v>180</v>
      </c>
      <c r="N739" s="11">
        <f t="shared" si="192"/>
        <v>100</v>
      </c>
      <c r="O739" s="11">
        <f t="shared" si="193"/>
        <v>100</v>
      </c>
      <c r="P739" s="11">
        <f t="shared" si="194"/>
        <v>100</v>
      </c>
      <c r="R739" s="33">
        <f t="shared" si="195"/>
        <v>-180</v>
      </c>
      <c r="S739" s="63">
        <f t="shared" si="196"/>
        <v>0</v>
      </c>
    </row>
    <row r="740" spans="1:19" ht="15" customHeight="1">
      <c r="C740" s="355"/>
      <c r="D740" s="362"/>
      <c r="E740" s="353"/>
      <c r="F740" s="353"/>
      <c r="G740" s="353"/>
      <c r="H740" s="45" t="s">
        <v>67</v>
      </c>
      <c r="I740" s="19">
        <v>180</v>
      </c>
      <c r="J740" s="19">
        <v>180</v>
      </c>
      <c r="K740" s="19">
        <v>180</v>
      </c>
      <c r="L740" s="19">
        <v>180</v>
      </c>
      <c r="M740" s="19">
        <v>180</v>
      </c>
      <c r="N740" s="11">
        <f t="shared" si="192"/>
        <v>100</v>
      </c>
      <c r="O740" s="11">
        <f t="shared" si="193"/>
        <v>100</v>
      </c>
      <c r="P740" s="11">
        <f t="shared" si="194"/>
        <v>100</v>
      </c>
      <c r="R740" s="33">
        <f t="shared" si="195"/>
        <v>-180</v>
      </c>
      <c r="S740" s="63">
        <f t="shared" si="196"/>
        <v>0</v>
      </c>
    </row>
    <row r="741" spans="1:19" ht="30" customHeight="1">
      <c r="C741" s="355"/>
      <c r="D741" s="362"/>
      <c r="E741" s="353"/>
      <c r="F741" s="353"/>
      <c r="G741" s="353"/>
      <c r="H741" s="45" t="s">
        <v>22</v>
      </c>
      <c r="I741" s="19">
        <v>0</v>
      </c>
      <c r="J741" s="19">
        <v>0</v>
      </c>
      <c r="K741" s="19">
        <v>0</v>
      </c>
      <c r="L741" s="12">
        <v>0</v>
      </c>
      <c r="M741" s="19">
        <v>0</v>
      </c>
      <c r="N741" s="11"/>
      <c r="O741" s="11"/>
      <c r="P741" s="11"/>
      <c r="R741" s="33">
        <f t="shared" si="195"/>
        <v>0</v>
      </c>
      <c r="S741" s="63">
        <f t="shared" si="196"/>
        <v>0</v>
      </c>
    </row>
    <row r="742" spans="1:19">
      <c r="C742" s="355"/>
      <c r="D742" s="362"/>
      <c r="E742" s="353"/>
      <c r="F742" s="353"/>
      <c r="G742" s="353"/>
      <c r="H742" s="45" t="s">
        <v>23</v>
      </c>
      <c r="I742" s="19">
        <v>0</v>
      </c>
      <c r="J742" s="19">
        <v>0</v>
      </c>
      <c r="K742" s="19">
        <v>0</v>
      </c>
      <c r="L742" s="12">
        <v>0</v>
      </c>
      <c r="M742" s="19">
        <v>0</v>
      </c>
      <c r="N742" s="11"/>
      <c r="O742" s="11"/>
      <c r="P742" s="11"/>
      <c r="R742" s="33">
        <f t="shared" si="195"/>
        <v>0</v>
      </c>
      <c r="S742" s="63">
        <f t="shared" si="196"/>
        <v>0</v>
      </c>
    </row>
    <row r="743" spans="1:19" ht="30">
      <c r="C743" s="355"/>
      <c r="D743" s="362"/>
      <c r="E743" s="353"/>
      <c r="F743" s="353"/>
      <c r="G743" s="353"/>
      <c r="H743" s="45" t="s">
        <v>37</v>
      </c>
      <c r="I743" s="19">
        <v>0</v>
      </c>
      <c r="J743" s="19">
        <v>0</v>
      </c>
      <c r="K743" s="19">
        <v>0</v>
      </c>
      <c r="L743" s="12">
        <v>0</v>
      </c>
      <c r="M743" s="19">
        <v>0</v>
      </c>
      <c r="N743" s="11"/>
      <c r="O743" s="11"/>
      <c r="P743" s="11"/>
      <c r="R743" s="33">
        <f t="shared" si="195"/>
        <v>0</v>
      </c>
      <c r="S743" s="63">
        <f t="shared" si="196"/>
        <v>0</v>
      </c>
    </row>
    <row r="744" spans="1:19" ht="15" customHeight="1">
      <c r="A744" s="22"/>
      <c r="C744" s="351" t="s">
        <v>352</v>
      </c>
      <c r="D744" s="356" t="s">
        <v>1198</v>
      </c>
      <c r="E744" s="354" t="s">
        <v>353</v>
      </c>
      <c r="F744" s="354">
        <v>2022</v>
      </c>
      <c r="G744" s="354">
        <v>2024</v>
      </c>
      <c r="H744" s="45" t="s">
        <v>20</v>
      </c>
      <c r="I744" s="19">
        <f>I745</f>
        <v>650</v>
      </c>
      <c r="J744" s="19">
        <f t="shared" ref="J744:M744" si="203">J745</f>
        <v>650</v>
      </c>
      <c r="K744" s="19">
        <f t="shared" si="203"/>
        <v>650</v>
      </c>
      <c r="L744" s="12">
        <f t="shared" si="203"/>
        <v>650</v>
      </c>
      <c r="M744" s="19">
        <f t="shared" si="203"/>
        <v>650</v>
      </c>
      <c r="N744" s="11">
        <f t="shared" si="192"/>
        <v>100</v>
      </c>
      <c r="O744" s="11">
        <f t="shared" si="193"/>
        <v>100</v>
      </c>
      <c r="P744" s="11">
        <f t="shared" si="194"/>
        <v>100</v>
      </c>
      <c r="R744" s="33">
        <f t="shared" si="195"/>
        <v>-650</v>
      </c>
      <c r="S744" s="63">
        <f t="shared" si="196"/>
        <v>0</v>
      </c>
    </row>
    <row r="745" spans="1:19" ht="15" customHeight="1">
      <c r="C745" s="351"/>
      <c r="D745" s="356"/>
      <c r="E745" s="354"/>
      <c r="F745" s="354"/>
      <c r="G745" s="354"/>
      <c r="H745" s="45" t="s">
        <v>67</v>
      </c>
      <c r="I745" s="19">
        <v>650</v>
      </c>
      <c r="J745" s="19">
        <v>650</v>
      </c>
      <c r="K745" s="19">
        <f t="shared" ref="K745:M745" si="204">K750+K755+K760+K765</f>
        <v>650</v>
      </c>
      <c r="L745" s="19">
        <f t="shared" si="204"/>
        <v>650</v>
      </c>
      <c r="M745" s="19">
        <f t="shared" si="204"/>
        <v>650</v>
      </c>
      <c r="N745" s="11">
        <f t="shared" si="192"/>
        <v>100</v>
      </c>
      <c r="O745" s="11">
        <f t="shared" si="193"/>
        <v>100</v>
      </c>
      <c r="P745" s="11">
        <f t="shared" si="194"/>
        <v>100</v>
      </c>
      <c r="R745" s="33">
        <f t="shared" si="195"/>
        <v>-650</v>
      </c>
      <c r="S745" s="63">
        <f t="shared" si="196"/>
        <v>0</v>
      </c>
    </row>
    <row r="746" spans="1:19" ht="30" customHeight="1">
      <c r="C746" s="351"/>
      <c r="D746" s="356"/>
      <c r="E746" s="354"/>
      <c r="F746" s="354"/>
      <c r="G746" s="354"/>
      <c r="H746" s="45" t="s">
        <v>22</v>
      </c>
      <c r="I746" s="19">
        <f t="shared" ref="I746:M748" si="205">I751+I756+I761</f>
        <v>0</v>
      </c>
      <c r="J746" s="19">
        <f t="shared" si="205"/>
        <v>0</v>
      </c>
      <c r="K746" s="19">
        <f t="shared" si="205"/>
        <v>0</v>
      </c>
      <c r="L746" s="12">
        <f t="shared" si="205"/>
        <v>0</v>
      </c>
      <c r="M746" s="19">
        <f t="shared" si="205"/>
        <v>0</v>
      </c>
      <c r="N746" s="11"/>
      <c r="O746" s="11"/>
      <c r="P746" s="11"/>
      <c r="R746" s="33">
        <f t="shared" si="195"/>
        <v>0</v>
      </c>
      <c r="S746" s="63">
        <f t="shared" si="196"/>
        <v>0</v>
      </c>
    </row>
    <row r="747" spans="1:19">
      <c r="C747" s="351"/>
      <c r="D747" s="356"/>
      <c r="E747" s="354"/>
      <c r="F747" s="354"/>
      <c r="G747" s="354"/>
      <c r="H747" s="45" t="s">
        <v>23</v>
      </c>
      <c r="I747" s="19">
        <f t="shared" si="205"/>
        <v>0</v>
      </c>
      <c r="J747" s="19">
        <f t="shared" si="205"/>
        <v>0</v>
      </c>
      <c r="K747" s="19">
        <f t="shared" si="205"/>
        <v>0</v>
      </c>
      <c r="L747" s="12">
        <f t="shared" si="205"/>
        <v>0</v>
      </c>
      <c r="M747" s="19">
        <f t="shared" si="205"/>
        <v>0</v>
      </c>
      <c r="N747" s="11"/>
      <c r="O747" s="11"/>
      <c r="P747" s="11"/>
      <c r="R747" s="33">
        <f t="shared" si="195"/>
        <v>0</v>
      </c>
      <c r="S747" s="63">
        <f t="shared" si="196"/>
        <v>0</v>
      </c>
    </row>
    <row r="748" spans="1:19" ht="30">
      <c r="C748" s="351"/>
      <c r="D748" s="356"/>
      <c r="E748" s="354"/>
      <c r="F748" s="354"/>
      <c r="G748" s="354"/>
      <c r="H748" s="45" t="s">
        <v>37</v>
      </c>
      <c r="I748" s="19">
        <f t="shared" si="205"/>
        <v>0</v>
      </c>
      <c r="J748" s="19">
        <f t="shared" si="205"/>
        <v>0</v>
      </c>
      <c r="K748" s="19">
        <f t="shared" si="205"/>
        <v>0</v>
      </c>
      <c r="L748" s="12">
        <f t="shared" si="205"/>
        <v>0</v>
      </c>
      <c r="M748" s="19">
        <f t="shared" si="205"/>
        <v>0</v>
      </c>
      <c r="N748" s="11"/>
      <c r="O748" s="11"/>
      <c r="P748" s="11"/>
      <c r="R748" s="33">
        <f t="shared" si="195"/>
        <v>0</v>
      </c>
      <c r="S748" s="63">
        <f t="shared" si="196"/>
        <v>0</v>
      </c>
    </row>
    <row r="749" spans="1:19" ht="15" customHeight="1">
      <c r="C749" s="355" t="s">
        <v>354</v>
      </c>
      <c r="D749" s="352" t="s">
        <v>355</v>
      </c>
      <c r="E749" s="353" t="s">
        <v>338</v>
      </c>
      <c r="F749" s="353">
        <v>2022</v>
      </c>
      <c r="G749" s="353">
        <v>2022</v>
      </c>
      <c r="H749" s="45" t="s">
        <v>20</v>
      </c>
      <c r="I749" s="19">
        <f>I750</f>
        <v>450</v>
      </c>
      <c r="J749" s="19">
        <f t="shared" ref="J749:M749" si="206">J750</f>
        <v>450</v>
      </c>
      <c r="K749" s="19">
        <f t="shared" si="206"/>
        <v>450</v>
      </c>
      <c r="L749" s="12">
        <f t="shared" si="206"/>
        <v>450</v>
      </c>
      <c r="M749" s="19">
        <f t="shared" si="206"/>
        <v>450</v>
      </c>
      <c r="N749" s="11">
        <f t="shared" si="192"/>
        <v>100</v>
      </c>
      <c r="O749" s="11">
        <f t="shared" si="193"/>
        <v>100</v>
      </c>
      <c r="P749" s="11">
        <f t="shared" si="194"/>
        <v>100</v>
      </c>
      <c r="R749" s="33">
        <f t="shared" si="195"/>
        <v>-450</v>
      </c>
      <c r="S749" s="63">
        <f t="shared" si="196"/>
        <v>0</v>
      </c>
    </row>
    <row r="750" spans="1:19" ht="15" customHeight="1">
      <c r="C750" s="355"/>
      <c r="D750" s="352"/>
      <c r="E750" s="353"/>
      <c r="F750" s="353"/>
      <c r="G750" s="353"/>
      <c r="H750" s="45" t="s">
        <v>67</v>
      </c>
      <c r="I750" s="19">
        <v>450</v>
      </c>
      <c r="J750" s="19">
        <v>450</v>
      </c>
      <c r="K750" s="11">
        <v>450</v>
      </c>
      <c r="L750" s="11">
        <v>450</v>
      </c>
      <c r="M750" s="11">
        <v>450</v>
      </c>
      <c r="N750" s="11">
        <f t="shared" si="192"/>
        <v>100</v>
      </c>
      <c r="O750" s="11">
        <f t="shared" si="193"/>
        <v>100</v>
      </c>
      <c r="P750" s="11">
        <f t="shared" si="194"/>
        <v>100</v>
      </c>
      <c r="R750" s="33">
        <f t="shared" si="195"/>
        <v>-450</v>
      </c>
      <c r="S750" s="63">
        <f t="shared" si="196"/>
        <v>0</v>
      </c>
    </row>
    <row r="751" spans="1:19" ht="30" customHeight="1">
      <c r="C751" s="355"/>
      <c r="D751" s="352"/>
      <c r="E751" s="353"/>
      <c r="F751" s="353"/>
      <c r="G751" s="353"/>
      <c r="H751" s="45" t="s">
        <v>22</v>
      </c>
      <c r="I751" s="19">
        <v>0</v>
      </c>
      <c r="J751" s="11"/>
      <c r="K751" s="11"/>
      <c r="L751" s="12"/>
      <c r="M751" s="11"/>
      <c r="N751" s="11"/>
      <c r="O751" s="11"/>
      <c r="P751" s="11"/>
      <c r="R751" s="33">
        <f t="shared" si="195"/>
        <v>0</v>
      </c>
      <c r="S751" s="63">
        <f t="shared" si="196"/>
        <v>0</v>
      </c>
    </row>
    <row r="752" spans="1:19">
      <c r="C752" s="355"/>
      <c r="D752" s="352"/>
      <c r="E752" s="353"/>
      <c r="F752" s="353"/>
      <c r="G752" s="353"/>
      <c r="H752" s="45" t="s">
        <v>23</v>
      </c>
      <c r="I752" s="19">
        <v>0</v>
      </c>
      <c r="J752" s="11"/>
      <c r="K752" s="11"/>
      <c r="L752" s="12"/>
      <c r="M752" s="11"/>
      <c r="N752" s="11"/>
      <c r="O752" s="11"/>
      <c r="P752" s="11"/>
      <c r="R752" s="33">
        <f t="shared" si="195"/>
        <v>0</v>
      </c>
      <c r="S752" s="63">
        <f t="shared" si="196"/>
        <v>0</v>
      </c>
    </row>
    <row r="753" spans="3:19" ht="30">
      <c r="C753" s="355"/>
      <c r="D753" s="352"/>
      <c r="E753" s="353"/>
      <c r="F753" s="353"/>
      <c r="G753" s="353"/>
      <c r="H753" s="45" t="s">
        <v>37</v>
      </c>
      <c r="I753" s="19">
        <v>0</v>
      </c>
      <c r="J753" s="11"/>
      <c r="K753" s="11"/>
      <c r="L753" s="12"/>
      <c r="M753" s="11"/>
      <c r="N753" s="11"/>
      <c r="O753" s="11"/>
      <c r="P753" s="11"/>
      <c r="R753" s="33">
        <f t="shared" si="195"/>
        <v>0</v>
      </c>
      <c r="S753" s="63">
        <f t="shared" si="196"/>
        <v>0</v>
      </c>
    </row>
    <row r="754" spans="3:19" ht="15" hidden="1" customHeight="1">
      <c r="C754" s="355" t="s">
        <v>356</v>
      </c>
      <c r="D754" s="362" t="s">
        <v>357</v>
      </c>
      <c r="E754" s="353" t="s">
        <v>338</v>
      </c>
      <c r="F754" s="353">
        <v>2023</v>
      </c>
      <c r="G754" s="353">
        <v>2023</v>
      </c>
      <c r="H754" s="45" t="s">
        <v>20</v>
      </c>
      <c r="I754" s="19">
        <f>I755</f>
        <v>0</v>
      </c>
      <c r="J754" s="19">
        <f t="shared" ref="J754:M754" si="207">J755</f>
        <v>0</v>
      </c>
      <c r="K754" s="19">
        <f t="shared" si="207"/>
        <v>0</v>
      </c>
      <c r="L754" s="12">
        <f t="shared" si="207"/>
        <v>0</v>
      </c>
      <c r="M754" s="19">
        <f t="shared" si="207"/>
        <v>0</v>
      </c>
      <c r="N754" s="11" t="e">
        <f t="shared" si="192"/>
        <v>#DIV/0!</v>
      </c>
      <c r="O754" s="11" t="e">
        <f t="shared" si="193"/>
        <v>#DIV/0!</v>
      </c>
      <c r="P754" s="11" t="e">
        <f t="shared" si="194"/>
        <v>#DIV/0!</v>
      </c>
      <c r="R754" s="33">
        <f t="shared" si="195"/>
        <v>0</v>
      </c>
      <c r="S754" s="63">
        <f t="shared" si="196"/>
        <v>0</v>
      </c>
    </row>
    <row r="755" spans="3:19" ht="15" hidden="1" customHeight="1">
      <c r="C755" s="355"/>
      <c r="D755" s="362"/>
      <c r="E755" s="353"/>
      <c r="F755" s="353"/>
      <c r="G755" s="353"/>
      <c r="H755" s="45" t="s">
        <v>21</v>
      </c>
      <c r="I755" s="19"/>
      <c r="J755" s="11"/>
      <c r="K755" s="11"/>
      <c r="L755" s="12"/>
      <c r="M755" s="11"/>
      <c r="N755" s="11" t="e">
        <f t="shared" si="192"/>
        <v>#DIV/0!</v>
      </c>
      <c r="O755" s="11" t="e">
        <f t="shared" si="193"/>
        <v>#DIV/0!</v>
      </c>
      <c r="P755" s="11" t="e">
        <f t="shared" si="194"/>
        <v>#DIV/0!</v>
      </c>
      <c r="R755" s="33">
        <f t="shared" si="195"/>
        <v>0</v>
      </c>
      <c r="S755" s="63">
        <f t="shared" si="196"/>
        <v>0</v>
      </c>
    </row>
    <row r="756" spans="3:19" ht="30" hidden="1" customHeight="1">
      <c r="C756" s="355"/>
      <c r="D756" s="362"/>
      <c r="E756" s="353"/>
      <c r="F756" s="353"/>
      <c r="G756" s="353"/>
      <c r="H756" s="45" t="s">
        <v>22</v>
      </c>
      <c r="I756" s="19">
        <v>0</v>
      </c>
      <c r="J756" s="11"/>
      <c r="K756" s="11"/>
      <c r="L756" s="12"/>
      <c r="M756" s="11"/>
      <c r="N756" s="11" t="e">
        <f t="shared" si="192"/>
        <v>#DIV/0!</v>
      </c>
      <c r="O756" s="11" t="e">
        <f t="shared" si="193"/>
        <v>#DIV/0!</v>
      </c>
      <c r="P756" s="11" t="e">
        <f t="shared" si="194"/>
        <v>#DIV/0!</v>
      </c>
      <c r="R756" s="33">
        <f t="shared" si="195"/>
        <v>0</v>
      </c>
      <c r="S756" s="63">
        <f t="shared" si="196"/>
        <v>0</v>
      </c>
    </row>
    <row r="757" spans="3:19" ht="30" hidden="1" customHeight="1">
      <c r="C757" s="355"/>
      <c r="D757" s="362"/>
      <c r="E757" s="353"/>
      <c r="F757" s="353"/>
      <c r="G757" s="353"/>
      <c r="H757" s="45" t="s">
        <v>33</v>
      </c>
      <c r="I757" s="19">
        <v>0</v>
      </c>
      <c r="J757" s="11"/>
      <c r="K757" s="11"/>
      <c r="L757" s="12"/>
      <c r="M757" s="11"/>
      <c r="N757" s="11" t="e">
        <f t="shared" si="192"/>
        <v>#DIV/0!</v>
      </c>
      <c r="O757" s="11" t="e">
        <f t="shared" si="193"/>
        <v>#DIV/0!</v>
      </c>
      <c r="P757" s="11" t="e">
        <f t="shared" si="194"/>
        <v>#DIV/0!</v>
      </c>
      <c r="R757" s="33">
        <f t="shared" si="195"/>
        <v>0</v>
      </c>
      <c r="S757" s="63">
        <f t="shared" si="196"/>
        <v>0</v>
      </c>
    </row>
    <row r="758" spans="3:19" ht="30" hidden="1" customHeight="1">
      <c r="C758" s="355"/>
      <c r="D758" s="362"/>
      <c r="E758" s="353"/>
      <c r="F758" s="353"/>
      <c r="G758" s="353"/>
      <c r="H758" s="45" t="s">
        <v>37</v>
      </c>
      <c r="I758" s="19">
        <v>0</v>
      </c>
      <c r="J758" s="11"/>
      <c r="K758" s="11"/>
      <c r="L758" s="12"/>
      <c r="M758" s="11"/>
      <c r="N758" s="11" t="e">
        <f t="shared" si="192"/>
        <v>#DIV/0!</v>
      </c>
      <c r="O758" s="11" t="e">
        <f t="shared" si="193"/>
        <v>#DIV/0!</v>
      </c>
      <c r="P758" s="11" t="e">
        <f t="shared" si="194"/>
        <v>#DIV/0!</v>
      </c>
      <c r="R758" s="33">
        <f t="shared" si="195"/>
        <v>0</v>
      </c>
      <c r="S758" s="63">
        <f t="shared" si="196"/>
        <v>0</v>
      </c>
    </row>
    <row r="759" spans="3:19" ht="15" hidden="1" customHeight="1">
      <c r="C759" s="355" t="s">
        <v>358</v>
      </c>
      <c r="D759" s="362" t="s">
        <v>359</v>
      </c>
      <c r="E759" s="353" t="s">
        <v>360</v>
      </c>
      <c r="F759" s="353">
        <v>2024</v>
      </c>
      <c r="G759" s="353">
        <v>2024</v>
      </c>
      <c r="H759" s="45" t="s">
        <v>20</v>
      </c>
      <c r="I759" s="19">
        <f>I760</f>
        <v>0</v>
      </c>
      <c r="J759" s="19">
        <f t="shared" ref="J759:M759" si="208">J760</f>
        <v>0</v>
      </c>
      <c r="K759" s="19">
        <f t="shared" si="208"/>
        <v>0</v>
      </c>
      <c r="L759" s="12">
        <f t="shared" si="208"/>
        <v>0</v>
      </c>
      <c r="M759" s="19">
        <f t="shared" si="208"/>
        <v>0</v>
      </c>
      <c r="N759" s="11" t="e">
        <f t="shared" si="192"/>
        <v>#DIV/0!</v>
      </c>
      <c r="O759" s="11" t="e">
        <f t="shared" si="193"/>
        <v>#DIV/0!</v>
      </c>
      <c r="P759" s="11" t="e">
        <f t="shared" si="194"/>
        <v>#DIV/0!</v>
      </c>
      <c r="R759" s="33">
        <f t="shared" si="195"/>
        <v>0</v>
      </c>
      <c r="S759" s="63">
        <f t="shared" si="196"/>
        <v>0</v>
      </c>
    </row>
    <row r="760" spans="3:19" ht="15" hidden="1" customHeight="1">
      <c r="C760" s="355"/>
      <c r="D760" s="362"/>
      <c r="E760" s="353"/>
      <c r="F760" s="353"/>
      <c r="G760" s="353"/>
      <c r="H760" s="45" t="s">
        <v>21</v>
      </c>
      <c r="I760" s="19"/>
      <c r="J760" s="11"/>
      <c r="K760" s="11"/>
      <c r="L760" s="12"/>
      <c r="M760" s="11"/>
      <c r="N760" s="11" t="e">
        <f t="shared" si="192"/>
        <v>#DIV/0!</v>
      </c>
      <c r="O760" s="11" t="e">
        <f t="shared" si="193"/>
        <v>#DIV/0!</v>
      </c>
      <c r="P760" s="11" t="e">
        <f t="shared" si="194"/>
        <v>#DIV/0!</v>
      </c>
      <c r="R760" s="33">
        <f t="shared" si="195"/>
        <v>0</v>
      </c>
      <c r="S760" s="63">
        <f t="shared" si="196"/>
        <v>0</v>
      </c>
    </row>
    <row r="761" spans="3:19" ht="30" hidden="1" customHeight="1">
      <c r="C761" s="355"/>
      <c r="D761" s="362"/>
      <c r="E761" s="353"/>
      <c r="F761" s="353"/>
      <c r="G761" s="353"/>
      <c r="H761" s="45" t="s">
        <v>22</v>
      </c>
      <c r="I761" s="19">
        <v>0</v>
      </c>
      <c r="J761" s="11"/>
      <c r="K761" s="11"/>
      <c r="L761" s="12"/>
      <c r="M761" s="11"/>
      <c r="N761" s="11" t="e">
        <f t="shared" si="192"/>
        <v>#DIV/0!</v>
      </c>
      <c r="O761" s="11" t="e">
        <f t="shared" si="193"/>
        <v>#DIV/0!</v>
      </c>
      <c r="P761" s="11" t="e">
        <f t="shared" si="194"/>
        <v>#DIV/0!</v>
      </c>
      <c r="R761" s="33">
        <f t="shared" si="195"/>
        <v>0</v>
      </c>
      <c r="S761" s="63">
        <f t="shared" si="196"/>
        <v>0</v>
      </c>
    </row>
    <row r="762" spans="3:19" ht="30" hidden="1" customHeight="1">
      <c r="C762" s="355"/>
      <c r="D762" s="362"/>
      <c r="E762" s="353"/>
      <c r="F762" s="353"/>
      <c r="G762" s="353"/>
      <c r="H762" s="45" t="s">
        <v>33</v>
      </c>
      <c r="I762" s="19">
        <v>0</v>
      </c>
      <c r="J762" s="11"/>
      <c r="K762" s="11"/>
      <c r="L762" s="12"/>
      <c r="M762" s="11"/>
      <c r="N762" s="11" t="e">
        <f t="shared" si="192"/>
        <v>#DIV/0!</v>
      </c>
      <c r="O762" s="11" t="e">
        <f t="shared" si="193"/>
        <v>#DIV/0!</v>
      </c>
      <c r="P762" s="11" t="e">
        <f t="shared" si="194"/>
        <v>#DIV/0!</v>
      </c>
      <c r="R762" s="33">
        <f t="shared" si="195"/>
        <v>0</v>
      </c>
      <c r="S762" s="63">
        <f t="shared" si="196"/>
        <v>0</v>
      </c>
    </row>
    <row r="763" spans="3:19" ht="30" hidden="1" customHeight="1">
      <c r="C763" s="355"/>
      <c r="D763" s="362"/>
      <c r="E763" s="353"/>
      <c r="F763" s="353"/>
      <c r="G763" s="353"/>
      <c r="H763" s="45" t="s">
        <v>37</v>
      </c>
      <c r="I763" s="19">
        <v>0</v>
      </c>
      <c r="J763" s="11"/>
      <c r="K763" s="11"/>
      <c r="L763" s="12"/>
      <c r="M763" s="11"/>
      <c r="N763" s="11" t="e">
        <f t="shared" si="192"/>
        <v>#DIV/0!</v>
      </c>
      <c r="O763" s="11" t="e">
        <f t="shared" si="193"/>
        <v>#DIV/0!</v>
      </c>
      <c r="P763" s="11" t="e">
        <f t="shared" si="194"/>
        <v>#DIV/0!</v>
      </c>
      <c r="R763" s="33">
        <f t="shared" si="195"/>
        <v>0</v>
      </c>
      <c r="S763" s="63">
        <f t="shared" si="196"/>
        <v>0</v>
      </c>
    </row>
    <row r="764" spans="3:19" ht="15" customHeight="1">
      <c r="C764" s="351" t="s">
        <v>361</v>
      </c>
      <c r="D764" s="356" t="s">
        <v>362</v>
      </c>
      <c r="E764" s="354" t="s">
        <v>279</v>
      </c>
      <c r="F764" s="354">
        <v>2022</v>
      </c>
      <c r="G764" s="354">
        <v>2024</v>
      </c>
      <c r="H764" s="45" t="s">
        <v>20</v>
      </c>
      <c r="I764" s="19">
        <f>SUM(I765)</f>
        <v>200</v>
      </c>
      <c r="J764" s="19">
        <f t="shared" ref="J764:M764" si="209">SUM(J765)</f>
        <v>200</v>
      </c>
      <c r="K764" s="19">
        <f t="shared" si="209"/>
        <v>200</v>
      </c>
      <c r="L764" s="12">
        <f t="shared" si="209"/>
        <v>200</v>
      </c>
      <c r="M764" s="19">
        <f t="shared" si="209"/>
        <v>200</v>
      </c>
      <c r="N764" s="11">
        <f t="shared" si="192"/>
        <v>100</v>
      </c>
      <c r="O764" s="11">
        <f t="shared" si="193"/>
        <v>100</v>
      </c>
      <c r="P764" s="11">
        <f t="shared" si="194"/>
        <v>100</v>
      </c>
      <c r="R764" s="33">
        <f t="shared" si="195"/>
        <v>-200</v>
      </c>
      <c r="S764" s="63">
        <f t="shared" si="196"/>
        <v>0</v>
      </c>
    </row>
    <row r="765" spans="3:19" ht="15" customHeight="1">
      <c r="C765" s="351"/>
      <c r="D765" s="356"/>
      <c r="E765" s="354"/>
      <c r="F765" s="354"/>
      <c r="G765" s="354"/>
      <c r="H765" s="45" t="s">
        <v>67</v>
      </c>
      <c r="I765" s="19">
        <v>200</v>
      </c>
      <c r="J765" s="19">
        <v>200</v>
      </c>
      <c r="K765" s="11">
        <v>200</v>
      </c>
      <c r="L765" s="11">
        <v>200</v>
      </c>
      <c r="M765" s="11">
        <v>200</v>
      </c>
      <c r="N765" s="11">
        <f t="shared" si="192"/>
        <v>100</v>
      </c>
      <c r="O765" s="11">
        <f t="shared" si="193"/>
        <v>100</v>
      </c>
      <c r="P765" s="11">
        <f t="shared" si="194"/>
        <v>100</v>
      </c>
      <c r="R765" s="33">
        <f t="shared" si="195"/>
        <v>-200</v>
      </c>
      <c r="S765" s="63">
        <f t="shared" si="196"/>
        <v>0</v>
      </c>
    </row>
    <row r="766" spans="3:19" ht="30" customHeight="1">
      <c r="C766" s="351"/>
      <c r="D766" s="356"/>
      <c r="E766" s="354"/>
      <c r="F766" s="354"/>
      <c r="G766" s="354"/>
      <c r="H766" s="45" t="s">
        <v>22</v>
      </c>
      <c r="I766" s="19">
        <v>0</v>
      </c>
      <c r="J766" s="11"/>
      <c r="K766" s="11"/>
      <c r="L766" s="12"/>
      <c r="M766" s="11"/>
      <c r="N766" s="11"/>
      <c r="O766" s="11"/>
      <c r="P766" s="11"/>
      <c r="R766" s="33">
        <f t="shared" si="195"/>
        <v>0</v>
      </c>
      <c r="S766" s="63">
        <f t="shared" si="196"/>
        <v>0</v>
      </c>
    </row>
    <row r="767" spans="3:19">
      <c r="C767" s="351"/>
      <c r="D767" s="356"/>
      <c r="E767" s="354"/>
      <c r="F767" s="354"/>
      <c r="G767" s="354"/>
      <c r="H767" s="45" t="s">
        <v>23</v>
      </c>
      <c r="I767" s="19">
        <v>0</v>
      </c>
      <c r="J767" s="11"/>
      <c r="K767" s="11"/>
      <c r="L767" s="12"/>
      <c r="M767" s="11"/>
      <c r="N767" s="11"/>
      <c r="O767" s="11"/>
      <c r="P767" s="11"/>
      <c r="R767" s="33">
        <f t="shared" si="195"/>
        <v>0</v>
      </c>
      <c r="S767" s="63">
        <f t="shared" si="196"/>
        <v>0</v>
      </c>
    </row>
    <row r="768" spans="3:19" ht="30">
      <c r="C768" s="351"/>
      <c r="D768" s="356"/>
      <c r="E768" s="354"/>
      <c r="F768" s="354"/>
      <c r="G768" s="354"/>
      <c r="H768" s="45" t="s">
        <v>37</v>
      </c>
      <c r="I768" s="19">
        <v>0</v>
      </c>
      <c r="J768" s="11"/>
      <c r="K768" s="11"/>
      <c r="L768" s="12"/>
      <c r="M768" s="11"/>
      <c r="N768" s="11"/>
      <c r="O768" s="11"/>
      <c r="P768" s="11"/>
      <c r="R768" s="33">
        <f t="shared" si="195"/>
        <v>0</v>
      </c>
      <c r="S768" s="63">
        <f t="shared" si="196"/>
        <v>0</v>
      </c>
    </row>
    <row r="769" spans="3:19" s="13" customFormat="1" ht="15" customHeight="1">
      <c r="C769" s="365" t="s">
        <v>363</v>
      </c>
      <c r="D769" s="366" t="s">
        <v>364</v>
      </c>
      <c r="E769" s="337" t="s">
        <v>153</v>
      </c>
      <c r="F769" s="337">
        <v>2022</v>
      </c>
      <c r="G769" s="337">
        <v>2024</v>
      </c>
      <c r="H769" s="14" t="s">
        <v>20</v>
      </c>
      <c r="I769" s="10">
        <f>I770+I772+I774+I775</f>
        <v>691456.1</v>
      </c>
      <c r="J769" s="10" t="s">
        <v>1217</v>
      </c>
      <c r="K769" s="10" t="s">
        <v>1217</v>
      </c>
      <c r="L769" s="18" t="s">
        <v>1217</v>
      </c>
      <c r="M769" s="10">
        <f t="shared" ref="M769" si="210">M770+M772+M774+M775</f>
        <v>691456.1</v>
      </c>
      <c r="N769" s="11">
        <f t="shared" si="192"/>
        <v>100</v>
      </c>
      <c r="O769" s="11" t="s">
        <v>1217</v>
      </c>
      <c r="P769" s="11" t="s">
        <v>1217</v>
      </c>
      <c r="R769" s="33" t="e">
        <f t="shared" si="195"/>
        <v>#VALUE!</v>
      </c>
      <c r="S769" s="63" t="e">
        <f t="shared" si="196"/>
        <v>#VALUE!</v>
      </c>
    </row>
    <row r="770" spans="3:19" s="13" customFormat="1" ht="15" customHeight="1">
      <c r="C770" s="365"/>
      <c r="D770" s="366"/>
      <c r="E770" s="337"/>
      <c r="F770" s="337"/>
      <c r="G770" s="337"/>
      <c r="H770" s="14" t="s">
        <v>21</v>
      </c>
      <c r="I770" s="10">
        <f>I777+I782+I823+I938+I963</f>
        <v>138646</v>
      </c>
      <c r="J770" s="10">
        <f>J777+J782+J823+J938+J963</f>
        <v>138646</v>
      </c>
      <c r="K770" s="10">
        <f>K777+K782+K823+K938+K963</f>
        <v>138646</v>
      </c>
      <c r="L770" s="18">
        <f>L777+L782+L823+L938+L963</f>
        <v>138646</v>
      </c>
      <c r="M770" s="10">
        <f>M777+M782+M823+M938+M963</f>
        <v>138646</v>
      </c>
      <c r="N770" s="11">
        <f t="shared" si="192"/>
        <v>100</v>
      </c>
      <c r="O770" s="11">
        <f t="shared" si="193"/>
        <v>100</v>
      </c>
      <c r="P770" s="11">
        <f t="shared" si="194"/>
        <v>100</v>
      </c>
      <c r="R770" s="33">
        <f t="shared" si="195"/>
        <v>-138646</v>
      </c>
      <c r="S770" s="63">
        <f t="shared" si="196"/>
        <v>0</v>
      </c>
    </row>
    <row r="771" spans="3:19" s="13" customFormat="1" ht="15" customHeight="1">
      <c r="C771" s="365"/>
      <c r="D771" s="366"/>
      <c r="E771" s="337"/>
      <c r="F771" s="337"/>
      <c r="G771" s="337"/>
      <c r="H771" s="14" t="s">
        <v>1215</v>
      </c>
      <c r="I771" s="10">
        <f>I783</f>
        <v>1429.9</v>
      </c>
      <c r="J771" s="10">
        <f t="shared" ref="J771:M771" si="211">J783</f>
        <v>1429.9</v>
      </c>
      <c r="K771" s="10">
        <f t="shared" si="211"/>
        <v>1429.9</v>
      </c>
      <c r="L771" s="10">
        <f t="shared" si="211"/>
        <v>1429.9</v>
      </c>
      <c r="M771" s="10">
        <f t="shared" si="211"/>
        <v>1429.9</v>
      </c>
      <c r="N771" s="11">
        <f t="shared" si="192"/>
        <v>100</v>
      </c>
      <c r="O771" s="11">
        <f t="shared" si="193"/>
        <v>100</v>
      </c>
      <c r="P771" s="11">
        <f t="shared" si="194"/>
        <v>100</v>
      </c>
      <c r="R771" s="33">
        <f t="shared" si="195"/>
        <v>-1429.9</v>
      </c>
      <c r="S771" s="63">
        <f t="shared" si="196"/>
        <v>0</v>
      </c>
    </row>
    <row r="772" spans="3:19" s="13" customFormat="1" ht="28.5">
      <c r="C772" s="365"/>
      <c r="D772" s="366"/>
      <c r="E772" s="337"/>
      <c r="F772" s="337"/>
      <c r="G772" s="337"/>
      <c r="H772" s="14" t="s">
        <v>22</v>
      </c>
      <c r="I772" s="10">
        <f>I778+I784+I824+I939+I964</f>
        <v>11568.9</v>
      </c>
      <c r="J772" s="10">
        <f>J778+J784+J824+J939+J964</f>
        <v>11568.9</v>
      </c>
      <c r="K772" s="10">
        <f>K778+K784+K824+K939+K964</f>
        <v>11568.9</v>
      </c>
      <c r="L772" s="18">
        <f>L778+L784+L824+L939+L964</f>
        <v>11568.9</v>
      </c>
      <c r="M772" s="10">
        <f>M778+M784+M824+M939+M964</f>
        <v>11568.9</v>
      </c>
      <c r="N772" s="11">
        <f t="shared" si="192"/>
        <v>100</v>
      </c>
      <c r="O772" s="11">
        <f t="shared" si="193"/>
        <v>100</v>
      </c>
      <c r="P772" s="11">
        <f t="shared" si="194"/>
        <v>100</v>
      </c>
      <c r="R772" s="33">
        <f t="shared" si="195"/>
        <v>-11568.9</v>
      </c>
      <c r="S772" s="63">
        <f t="shared" si="196"/>
        <v>0</v>
      </c>
    </row>
    <row r="773" spans="3:19" s="13" customFormat="1" ht="57">
      <c r="C773" s="365"/>
      <c r="D773" s="366"/>
      <c r="E773" s="337"/>
      <c r="F773" s="337"/>
      <c r="G773" s="337"/>
      <c r="H773" s="14" t="s">
        <v>1216</v>
      </c>
      <c r="I773" s="10">
        <f>I785</f>
        <v>11568.9</v>
      </c>
      <c r="J773" s="10">
        <f t="shared" ref="J773:M773" si="212">J785</f>
        <v>11568.9</v>
      </c>
      <c r="K773" s="10">
        <f t="shared" si="212"/>
        <v>11568.9</v>
      </c>
      <c r="L773" s="10">
        <f t="shared" si="212"/>
        <v>11568.9</v>
      </c>
      <c r="M773" s="10">
        <f t="shared" si="212"/>
        <v>11568.9</v>
      </c>
      <c r="N773" s="11">
        <f t="shared" si="192"/>
        <v>100</v>
      </c>
      <c r="O773" s="11">
        <f t="shared" si="193"/>
        <v>100</v>
      </c>
      <c r="P773" s="11">
        <f t="shared" si="194"/>
        <v>100</v>
      </c>
      <c r="R773" s="33">
        <f t="shared" si="195"/>
        <v>-11568.9</v>
      </c>
      <c r="S773" s="63">
        <f t="shared" si="196"/>
        <v>0</v>
      </c>
    </row>
    <row r="774" spans="3:19" s="13" customFormat="1" ht="28.5">
      <c r="C774" s="365"/>
      <c r="D774" s="366"/>
      <c r="E774" s="337"/>
      <c r="F774" s="337"/>
      <c r="G774" s="337"/>
      <c r="H774" s="14" t="s">
        <v>33</v>
      </c>
      <c r="I774" s="10">
        <f>I779+I786+I825+I940+I965</f>
        <v>530284.19999999995</v>
      </c>
      <c r="J774" s="10" t="s">
        <v>1217</v>
      </c>
      <c r="K774" s="10" t="s">
        <v>1217</v>
      </c>
      <c r="L774" s="18" t="s">
        <v>1217</v>
      </c>
      <c r="M774" s="10">
        <f>M779+M786+M825+M940+M965</f>
        <v>530284.19999999995</v>
      </c>
      <c r="N774" s="11">
        <f t="shared" si="192"/>
        <v>100</v>
      </c>
      <c r="O774" s="11" t="s">
        <v>1217</v>
      </c>
      <c r="P774" s="11" t="s">
        <v>1217</v>
      </c>
      <c r="R774" s="33" t="e">
        <f t="shared" si="195"/>
        <v>#VALUE!</v>
      </c>
      <c r="S774" s="63" t="e">
        <f t="shared" si="196"/>
        <v>#VALUE!</v>
      </c>
    </row>
    <row r="775" spans="3:19" s="13" customFormat="1" ht="28.5">
      <c r="C775" s="365"/>
      <c r="D775" s="366"/>
      <c r="E775" s="337"/>
      <c r="F775" s="337"/>
      <c r="G775" s="337"/>
      <c r="H775" s="14" t="s">
        <v>37</v>
      </c>
      <c r="I775" s="10">
        <f>I780+I787+I826+I941+I966</f>
        <v>10957</v>
      </c>
      <c r="J775" s="10" t="s">
        <v>1217</v>
      </c>
      <c r="K775" s="10" t="s">
        <v>1217</v>
      </c>
      <c r="L775" s="18" t="s">
        <v>1217</v>
      </c>
      <c r="M775" s="10">
        <f>M780+M787+M826+M941+M966</f>
        <v>10957</v>
      </c>
      <c r="N775" s="11">
        <f t="shared" si="192"/>
        <v>100</v>
      </c>
      <c r="O775" s="11" t="s">
        <v>1217</v>
      </c>
      <c r="P775" s="11" t="s">
        <v>1217</v>
      </c>
      <c r="R775" s="33" t="e">
        <f t="shared" si="195"/>
        <v>#VALUE!</v>
      </c>
      <c r="S775" s="63" t="e">
        <f t="shared" si="196"/>
        <v>#VALUE!</v>
      </c>
    </row>
    <row r="776" spans="3:19" ht="15" customHeight="1">
      <c r="C776" s="351" t="s">
        <v>365</v>
      </c>
      <c r="D776" s="356" t="s">
        <v>366</v>
      </c>
      <c r="E776" s="354" t="s">
        <v>36</v>
      </c>
      <c r="F776" s="354">
        <v>2022</v>
      </c>
      <c r="G776" s="354">
        <v>2024</v>
      </c>
      <c r="H776" s="45" t="s">
        <v>20</v>
      </c>
      <c r="I776" s="11">
        <f>I777+I778+I779+I780</f>
        <v>672680.79999999993</v>
      </c>
      <c r="J776" s="11" t="s">
        <v>1217</v>
      </c>
      <c r="K776" s="11" t="s">
        <v>1217</v>
      </c>
      <c r="L776" s="12" t="s">
        <v>1217</v>
      </c>
      <c r="M776" s="11">
        <f t="shared" ref="M776" si="213">M777+M778+M779+M780</f>
        <v>672680.79999999993</v>
      </c>
      <c r="N776" s="11">
        <f t="shared" si="192"/>
        <v>100</v>
      </c>
      <c r="O776" s="11" t="s">
        <v>1217</v>
      </c>
      <c r="P776" s="11" t="s">
        <v>1217</v>
      </c>
      <c r="R776" s="33" t="e">
        <f t="shared" si="195"/>
        <v>#VALUE!</v>
      </c>
      <c r="S776" s="63" t="e">
        <f t="shared" si="196"/>
        <v>#VALUE!</v>
      </c>
    </row>
    <row r="777" spans="3:19" ht="28.5" customHeight="1">
      <c r="C777" s="351"/>
      <c r="D777" s="356"/>
      <c r="E777" s="354"/>
      <c r="F777" s="354"/>
      <c r="G777" s="354"/>
      <c r="H777" s="45" t="s">
        <v>21</v>
      </c>
      <c r="I777" s="11">
        <v>131439.6</v>
      </c>
      <c r="J777" s="11">
        <v>131439.6</v>
      </c>
      <c r="K777" s="11">
        <v>131439.6</v>
      </c>
      <c r="L777" s="11">
        <v>131439.6</v>
      </c>
      <c r="M777" s="11">
        <v>131439.6</v>
      </c>
      <c r="N777" s="11">
        <f t="shared" si="192"/>
        <v>100</v>
      </c>
      <c r="O777" s="11">
        <f t="shared" si="193"/>
        <v>100</v>
      </c>
      <c r="P777" s="11">
        <f t="shared" si="194"/>
        <v>100</v>
      </c>
      <c r="R777" s="33">
        <f t="shared" si="195"/>
        <v>-131439.6</v>
      </c>
      <c r="S777" s="63">
        <f t="shared" si="196"/>
        <v>0</v>
      </c>
    </row>
    <row r="778" spans="3:19" ht="30" customHeight="1">
      <c r="C778" s="351"/>
      <c r="D778" s="356"/>
      <c r="E778" s="354"/>
      <c r="F778" s="354"/>
      <c r="G778" s="354"/>
      <c r="H778" s="45" t="s">
        <v>22</v>
      </c>
      <c r="I778" s="11"/>
      <c r="J778" s="11"/>
      <c r="K778" s="11"/>
      <c r="L778" s="12"/>
      <c r="M778" s="11"/>
      <c r="N778" s="11"/>
      <c r="O778" s="11"/>
      <c r="P778" s="11"/>
      <c r="R778" s="33">
        <f t="shared" si="195"/>
        <v>0</v>
      </c>
      <c r="S778" s="63">
        <f t="shared" si="196"/>
        <v>0</v>
      </c>
    </row>
    <row r="779" spans="3:19">
      <c r="C779" s="351"/>
      <c r="D779" s="356"/>
      <c r="E779" s="354"/>
      <c r="F779" s="354"/>
      <c r="G779" s="354"/>
      <c r="H779" s="45" t="s">
        <v>33</v>
      </c>
      <c r="I779" s="11">
        <v>530284.19999999995</v>
      </c>
      <c r="J779" s="11" t="s">
        <v>1217</v>
      </c>
      <c r="K779" s="11" t="s">
        <v>1217</v>
      </c>
      <c r="L779" s="11" t="s">
        <v>1217</v>
      </c>
      <c r="M779" s="11">
        <v>530284.19999999995</v>
      </c>
      <c r="N779" s="11">
        <f t="shared" si="192"/>
        <v>100</v>
      </c>
      <c r="O779" s="11" t="s">
        <v>1217</v>
      </c>
      <c r="P779" s="11" t="s">
        <v>1217</v>
      </c>
      <c r="R779" s="33" t="e">
        <f t="shared" si="195"/>
        <v>#VALUE!</v>
      </c>
      <c r="S779" s="63" t="e">
        <f t="shared" si="196"/>
        <v>#VALUE!</v>
      </c>
    </row>
    <row r="780" spans="3:19" ht="30">
      <c r="C780" s="351"/>
      <c r="D780" s="356"/>
      <c r="E780" s="354"/>
      <c r="F780" s="354"/>
      <c r="G780" s="354"/>
      <c r="H780" s="45" t="s">
        <v>37</v>
      </c>
      <c r="I780" s="11">
        <v>10957</v>
      </c>
      <c r="J780" s="11" t="s">
        <v>1217</v>
      </c>
      <c r="K780" s="11" t="s">
        <v>1217</v>
      </c>
      <c r="L780" s="11" t="s">
        <v>1217</v>
      </c>
      <c r="M780" s="11">
        <v>10957</v>
      </c>
      <c r="N780" s="11">
        <f t="shared" ref="N780:N843" si="214">M780/I780*100</f>
        <v>100</v>
      </c>
      <c r="O780" s="11" t="s">
        <v>1217</v>
      </c>
      <c r="P780" s="11" t="s">
        <v>1217</v>
      </c>
      <c r="R780" s="33" t="e">
        <f t="shared" ref="R780:R843" si="215">Q780-L780</f>
        <v>#VALUE!</v>
      </c>
      <c r="S780" s="63" t="e">
        <f t="shared" ref="S780:S843" si="216">L780-M780</f>
        <v>#VALUE!</v>
      </c>
    </row>
    <row r="781" spans="3:19" ht="15" customHeight="1">
      <c r="C781" s="358" t="s">
        <v>367</v>
      </c>
      <c r="D781" s="362" t="s">
        <v>368</v>
      </c>
      <c r="E781" s="353" t="s">
        <v>369</v>
      </c>
      <c r="F781" s="353">
        <v>2022</v>
      </c>
      <c r="G781" s="353">
        <v>2024</v>
      </c>
      <c r="H781" s="46" t="s">
        <v>20</v>
      </c>
      <c r="I781" s="15">
        <f>I782+I784+I786+I787+I817</f>
        <v>19808.8</v>
      </c>
      <c r="J781" s="15">
        <f t="shared" ref="J781:M781" si="217">J782+J784+J786+J787+J817</f>
        <v>19808.8</v>
      </c>
      <c r="K781" s="15">
        <f t="shared" si="217"/>
        <v>19808.8</v>
      </c>
      <c r="L781" s="15">
        <f t="shared" si="217"/>
        <v>19808.8</v>
      </c>
      <c r="M781" s="15">
        <f t="shared" si="217"/>
        <v>19808.8</v>
      </c>
      <c r="N781" s="11">
        <f t="shared" si="214"/>
        <v>100</v>
      </c>
      <c r="O781" s="11">
        <f t="shared" ref="O781:O843" si="218">M781/J781*100</f>
        <v>100</v>
      </c>
      <c r="P781" s="11">
        <f t="shared" ref="P781:P843" si="219">L781/K781*100</f>
        <v>100</v>
      </c>
      <c r="R781" s="33">
        <f t="shared" si="215"/>
        <v>-19808.8</v>
      </c>
      <c r="S781" s="63">
        <f t="shared" si="216"/>
        <v>0</v>
      </c>
    </row>
    <row r="782" spans="3:19" ht="15" customHeight="1">
      <c r="C782" s="358"/>
      <c r="D782" s="362"/>
      <c r="E782" s="353"/>
      <c r="F782" s="353"/>
      <c r="G782" s="353"/>
      <c r="H782" s="14" t="s">
        <v>21</v>
      </c>
      <c r="I782" s="15">
        <f>I789+I794+I799+I804+I811+I818</f>
        <v>5239.8999999999996</v>
      </c>
      <c r="J782" s="15">
        <f>J789+J794+J799+J804+J811+J818</f>
        <v>5239.8999999999996</v>
      </c>
      <c r="K782" s="15">
        <f t="shared" ref="K782:M782" si="220">K789+K794+K799+K804+K811+K818</f>
        <v>5239.8999999999996</v>
      </c>
      <c r="L782" s="15">
        <f t="shared" si="220"/>
        <v>5239.8999999999996</v>
      </c>
      <c r="M782" s="15">
        <f t="shared" si="220"/>
        <v>5239.8999999999996</v>
      </c>
      <c r="N782" s="11">
        <f t="shared" si="214"/>
        <v>100</v>
      </c>
      <c r="O782" s="11">
        <f t="shared" si="218"/>
        <v>100</v>
      </c>
      <c r="P782" s="11">
        <f t="shared" si="219"/>
        <v>100</v>
      </c>
      <c r="R782" s="33">
        <f t="shared" si="215"/>
        <v>-5239.8999999999996</v>
      </c>
      <c r="S782" s="63">
        <f t="shared" si="216"/>
        <v>0</v>
      </c>
    </row>
    <row r="783" spans="3:19" ht="15" customHeight="1">
      <c r="C783" s="358"/>
      <c r="D783" s="362"/>
      <c r="E783" s="353"/>
      <c r="F783" s="353"/>
      <c r="G783" s="353"/>
      <c r="H783" s="14" t="s">
        <v>1215</v>
      </c>
      <c r="I783" s="15">
        <f>I805+I811</f>
        <v>1429.9</v>
      </c>
      <c r="J783" s="15">
        <f t="shared" ref="J783:M785" si="221">J805+J811</f>
        <v>1429.9</v>
      </c>
      <c r="K783" s="15">
        <f t="shared" si="221"/>
        <v>1429.9</v>
      </c>
      <c r="L783" s="15">
        <f t="shared" si="221"/>
        <v>1429.9</v>
      </c>
      <c r="M783" s="15">
        <f t="shared" si="221"/>
        <v>1429.9</v>
      </c>
      <c r="N783" s="11">
        <f t="shared" si="214"/>
        <v>100</v>
      </c>
      <c r="O783" s="11">
        <f t="shared" si="218"/>
        <v>100</v>
      </c>
      <c r="P783" s="11">
        <f t="shared" si="219"/>
        <v>100</v>
      </c>
      <c r="R783" s="33">
        <f t="shared" si="215"/>
        <v>-1429.9</v>
      </c>
      <c r="S783" s="63">
        <f t="shared" si="216"/>
        <v>0</v>
      </c>
    </row>
    <row r="784" spans="3:19" ht="28.5">
      <c r="C784" s="358"/>
      <c r="D784" s="362"/>
      <c r="E784" s="353"/>
      <c r="F784" s="353"/>
      <c r="G784" s="353"/>
      <c r="H784" s="14" t="s">
        <v>22</v>
      </c>
      <c r="I784" s="15">
        <f>I790+I795+I800+I806+I813</f>
        <v>11568.9</v>
      </c>
      <c r="J784" s="15">
        <f t="shared" ref="J784:M784" si="222">J790+J795+J800+J806+J813</f>
        <v>11568.9</v>
      </c>
      <c r="K784" s="15">
        <f t="shared" si="222"/>
        <v>11568.9</v>
      </c>
      <c r="L784" s="12">
        <f t="shared" si="222"/>
        <v>11568.9</v>
      </c>
      <c r="M784" s="15">
        <f t="shared" si="222"/>
        <v>11568.9</v>
      </c>
      <c r="N784" s="11">
        <f t="shared" si="214"/>
        <v>100</v>
      </c>
      <c r="O784" s="11">
        <f t="shared" si="218"/>
        <v>100</v>
      </c>
      <c r="P784" s="11">
        <f t="shared" si="219"/>
        <v>100</v>
      </c>
      <c r="R784" s="33">
        <f t="shared" si="215"/>
        <v>-11568.9</v>
      </c>
      <c r="S784" s="63">
        <f t="shared" si="216"/>
        <v>0</v>
      </c>
    </row>
    <row r="785" spans="3:19" ht="57">
      <c r="C785" s="358"/>
      <c r="D785" s="362"/>
      <c r="E785" s="353"/>
      <c r="F785" s="353"/>
      <c r="G785" s="353"/>
      <c r="H785" s="14" t="s">
        <v>1216</v>
      </c>
      <c r="I785" s="15">
        <f>I807+I813</f>
        <v>11568.9</v>
      </c>
      <c r="J785" s="15">
        <f t="shared" si="221"/>
        <v>11568.9</v>
      </c>
      <c r="K785" s="15">
        <f t="shared" si="221"/>
        <v>11568.9</v>
      </c>
      <c r="L785" s="15">
        <f t="shared" si="221"/>
        <v>11568.9</v>
      </c>
      <c r="M785" s="15">
        <f t="shared" si="221"/>
        <v>11568.9</v>
      </c>
      <c r="N785" s="11">
        <f t="shared" si="214"/>
        <v>100</v>
      </c>
      <c r="O785" s="11">
        <f t="shared" si="218"/>
        <v>100</v>
      </c>
      <c r="P785" s="11">
        <f t="shared" si="219"/>
        <v>100</v>
      </c>
      <c r="R785" s="33">
        <f t="shared" si="215"/>
        <v>-11568.9</v>
      </c>
      <c r="S785" s="63">
        <f t="shared" si="216"/>
        <v>0</v>
      </c>
    </row>
    <row r="786" spans="3:19">
      <c r="C786" s="358"/>
      <c r="D786" s="362"/>
      <c r="E786" s="353"/>
      <c r="F786" s="353"/>
      <c r="G786" s="353"/>
      <c r="H786" s="46" t="s">
        <v>33</v>
      </c>
      <c r="I786" s="15">
        <f t="shared" ref="I786:M787" si="223">I791+I796+I801</f>
        <v>0</v>
      </c>
      <c r="J786" s="15">
        <f t="shared" si="223"/>
        <v>0</v>
      </c>
      <c r="K786" s="15">
        <f t="shared" si="223"/>
        <v>0</v>
      </c>
      <c r="L786" s="12">
        <f t="shared" si="223"/>
        <v>0</v>
      </c>
      <c r="M786" s="15">
        <f t="shared" si="223"/>
        <v>0</v>
      </c>
      <c r="N786" s="11"/>
      <c r="O786" s="11"/>
      <c r="P786" s="11"/>
      <c r="R786" s="33">
        <f t="shared" si="215"/>
        <v>0</v>
      </c>
      <c r="S786" s="63">
        <f t="shared" si="216"/>
        <v>0</v>
      </c>
    </row>
    <row r="787" spans="3:19" ht="30">
      <c r="C787" s="358"/>
      <c r="D787" s="362"/>
      <c r="E787" s="353"/>
      <c r="F787" s="353"/>
      <c r="G787" s="353"/>
      <c r="H787" s="46" t="s">
        <v>37</v>
      </c>
      <c r="I787" s="15">
        <f t="shared" si="223"/>
        <v>0</v>
      </c>
      <c r="J787" s="15">
        <f t="shared" si="223"/>
        <v>0</v>
      </c>
      <c r="K787" s="15">
        <f t="shared" si="223"/>
        <v>0</v>
      </c>
      <c r="L787" s="12">
        <f t="shared" si="223"/>
        <v>0</v>
      </c>
      <c r="M787" s="15">
        <f t="shared" si="223"/>
        <v>0</v>
      </c>
      <c r="N787" s="11"/>
      <c r="O787" s="11"/>
      <c r="P787" s="11"/>
      <c r="R787" s="33">
        <f t="shared" si="215"/>
        <v>0</v>
      </c>
      <c r="S787" s="63">
        <f t="shared" si="216"/>
        <v>0</v>
      </c>
    </row>
    <row r="788" spans="3:19" ht="15" customHeight="1">
      <c r="C788" s="358" t="s">
        <v>370</v>
      </c>
      <c r="D788" s="362" t="s">
        <v>371</v>
      </c>
      <c r="E788" s="353" t="s">
        <v>372</v>
      </c>
      <c r="F788" s="353">
        <v>2022</v>
      </c>
      <c r="G788" s="353">
        <v>2024</v>
      </c>
      <c r="H788" s="46" t="s">
        <v>20</v>
      </c>
      <c r="I788" s="15">
        <f>I789+I790+I791+I792</f>
        <v>270</v>
      </c>
      <c r="J788" s="15">
        <f t="shared" ref="J788:M788" si="224">J789+J790+J791+J792</f>
        <v>270</v>
      </c>
      <c r="K788" s="15">
        <f t="shared" si="224"/>
        <v>270</v>
      </c>
      <c r="L788" s="12">
        <f t="shared" si="224"/>
        <v>270</v>
      </c>
      <c r="M788" s="15">
        <f t="shared" si="224"/>
        <v>270</v>
      </c>
      <c r="N788" s="11">
        <f t="shared" si="214"/>
        <v>100</v>
      </c>
      <c r="O788" s="11">
        <f t="shared" si="218"/>
        <v>100</v>
      </c>
      <c r="P788" s="11">
        <f t="shared" si="219"/>
        <v>100</v>
      </c>
      <c r="R788" s="33">
        <f t="shared" si="215"/>
        <v>-270</v>
      </c>
      <c r="S788" s="63">
        <f t="shared" si="216"/>
        <v>0</v>
      </c>
    </row>
    <row r="789" spans="3:19" ht="15" customHeight="1">
      <c r="C789" s="358"/>
      <c r="D789" s="362"/>
      <c r="E789" s="353"/>
      <c r="F789" s="353"/>
      <c r="G789" s="353"/>
      <c r="H789" s="46" t="s">
        <v>21</v>
      </c>
      <c r="I789" s="15">
        <v>270</v>
      </c>
      <c r="J789" s="15">
        <v>270</v>
      </c>
      <c r="K789" s="15">
        <v>270</v>
      </c>
      <c r="L789" s="12">
        <v>270</v>
      </c>
      <c r="M789" s="12">
        <v>270</v>
      </c>
      <c r="N789" s="11">
        <f t="shared" si="214"/>
        <v>100</v>
      </c>
      <c r="O789" s="11">
        <f t="shared" si="218"/>
        <v>100</v>
      </c>
      <c r="P789" s="11">
        <f t="shared" si="219"/>
        <v>100</v>
      </c>
      <c r="R789" s="33">
        <f t="shared" si="215"/>
        <v>-270</v>
      </c>
      <c r="S789" s="63">
        <f t="shared" si="216"/>
        <v>0</v>
      </c>
    </row>
    <row r="790" spans="3:19" ht="30" customHeight="1">
      <c r="C790" s="358"/>
      <c r="D790" s="362"/>
      <c r="E790" s="353"/>
      <c r="F790" s="353"/>
      <c r="G790" s="353"/>
      <c r="H790" s="46" t="s">
        <v>22</v>
      </c>
      <c r="I790" s="15">
        <v>0</v>
      </c>
      <c r="J790" s="15">
        <v>0</v>
      </c>
      <c r="K790" s="15">
        <v>0</v>
      </c>
      <c r="L790" s="12">
        <v>0</v>
      </c>
      <c r="M790" s="15">
        <v>0</v>
      </c>
      <c r="N790" s="11"/>
      <c r="O790" s="11"/>
      <c r="P790" s="11"/>
      <c r="R790" s="33">
        <f t="shared" si="215"/>
        <v>0</v>
      </c>
      <c r="S790" s="63">
        <f t="shared" si="216"/>
        <v>0</v>
      </c>
    </row>
    <row r="791" spans="3:19">
      <c r="C791" s="358"/>
      <c r="D791" s="362"/>
      <c r="E791" s="353"/>
      <c r="F791" s="353"/>
      <c r="G791" s="353"/>
      <c r="H791" s="46" t="s">
        <v>33</v>
      </c>
      <c r="I791" s="15">
        <v>0</v>
      </c>
      <c r="J791" s="15">
        <v>0</v>
      </c>
      <c r="K791" s="15">
        <v>0</v>
      </c>
      <c r="L791" s="12">
        <v>0</v>
      </c>
      <c r="M791" s="15">
        <v>0</v>
      </c>
      <c r="N791" s="11"/>
      <c r="O791" s="11"/>
      <c r="P791" s="11"/>
      <c r="R791" s="33">
        <f t="shared" si="215"/>
        <v>0</v>
      </c>
      <c r="S791" s="63">
        <f t="shared" si="216"/>
        <v>0</v>
      </c>
    </row>
    <row r="792" spans="3:19" ht="30">
      <c r="C792" s="358"/>
      <c r="D792" s="362"/>
      <c r="E792" s="353"/>
      <c r="F792" s="353"/>
      <c r="G792" s="353"/>
      <c r="H792" s="46" t="s">
        <v>37</v>
      </c>
      <c r="I792" s="15">
        <v>0</v>
      </c>
      <c r="J792" s="15">
        <v>0</v>
      </c>
      <c r="K792" s="15">
        <v>0</v>
      </c>
      <c r="L792" s="12">
        <v>0</v>
      </c>
      <c r="M792" s="15">
        <v>0</v>
      </c>
      <c r="N792" s="11"/>
      <c r="O792" s="11"/>
      <c r="P792" s="11"/>
      <c r="R792" s="33">
        <f t="shared" si="215"/>
        <v>0</v>
      </c>
      <c r="S792" s="63">
        <f t="shared" si="216"/>
        <v>0</v>
      </c>
    </row>
    <row r="793" spans="3:19" ht="15" customHeight="1">
      <c r="C793" s="358" t="s">
        <v>373</v>
      </c>
      <c r="D793" s="362" t="s">
        <v>374</v>
      </c>
      <c r="E793" s="353" t="s">
        <v>375</v>
      </c>
      <c r="F793" s="353">
        <v>2022</v>
      </c>
      <c r="G793" s="353">
        <v>2024</v>
      </c>
      <c r="H793" s="46" t="s">
        <v>20</v>
      </c>
      <c r="I793" s="15">
        <f>I794+I795+I796+I797</f>
        <v>270</v>
      </c>
      <c r="J793" s="15">
        <f t="shared" ref="J793:M793" si="225">J794+J795+J796+J797</f>
        <v>270</v>
      </c>
      <c r="K793" s="15">
        <f t="shared" si="225"/>
        <v>270</v>
      </c>
      <c r="L793" s="12">
        <f t="shared" si="225"/>
        <v>270</v>
      </c>
      <c r="M793" s="15">
        <f t="shared" si="225"/>
        <v>270</v>
      </c>
      <c r="N793" s="11">
        <f t="shared" si="214"/>
        <v>100</v>
      </c>
      <c r="O793" s="11">
        <f t="shared" si="218"/>
        <v>100</v>
      </c>
      <c r="P793" s="11">
        <f t="shared" si="219"/>
        <v>100</v>
      </c>
      <c r="R793" s="33">
        <f t="shared" si="215"/>
        <v>-270</v>
      </c>
      <c r="S793" s="63">
        <f t="shared" si="216"/>
        <v>0</v>
      </c>
    </row>
    <row r="794" spans="3:19" ht="15" customHeight="1">
      <c r="C794" s="358"/>
      <c r="D794" s="362"/>
      <c r="E794" s="353"/>
      <c r="F794" s="353"/>
      <c r="G794" s="353"/>
      <c r="H794" s="46" t="s">
        <v>21</v>
      </c>
      <c r="I794" s="15">
        <v>270</v>
      </c>
      <c r="J794" s="15">
        <v>270</v>
      </c>
      <c r="K794" s="15">
        <v>270</v>
      </c>
      <c r="L794" s="12">
        <v>270</v>
      </c>
      <c r="M794" s="12">
        <v>270</v>
      </c>
      <c r="N794" s="11">
        <f t="shared" si="214"/>
        <v>100</v>
      </c>
      <c r="O794" s="11">
        <f t="shared" si="218"/>
        <v>100</v>
      </c>
      <c r="P794" s="11">
        <f t="shared" si="219"/>
        <v>100</v>
      </c>
      <c r="R794" s="33">
        <f t="shared" si="215"/>
        <v>-270</v>
      </c>
      <c r="S794" s="63">
        <f t="shared" si="216"/>
        <v>0</v>
      </c>
    </row>
    <row r="795" spans="3:19" ht="30" customHeight="1">
      <c r="C795" s="358"/>
      <c r="D795" s="362"/>
      <c r="E795" s="353"/>
      <c r="F795" s="353"/>
      <c r="G795" s="353"/>
      <c r="H795" s="46" t="s">
        <v>22</v>
      </c>
      <c r="I795" s="15">
        <v>0</v>
      </c>
      <c r="J795" s="15">
        <v>0</v>
      </c>
      <c r="K795" s="15">
        <v>0</v>
      </c>
      <c r="L795" s="12">
        <v>0</v>
      </c>
      <c r="M795" s="15">
        <v>0</v>
      </c>
      <c r="N795" s="11"/>
      <c r="O795" s="11"/>
      <c r="P795" s="11"/>
      <c r="R795" s="33">
        <f t="shared" si="215"/>
        <v>0</v>
      </c>
      <c r="S795" s="63">
        <f t="shared" si="216"/>
        <v>0</v>
      </c>
    </row>
    <row r="796" spans="3:19">
      <c r="C796" s="358"/>
      <c r="D796" s="362"/>
      <c r="E796" s="353"/>
      <c r="F796" s="353"/>
      <c r="G796" s="353"/>
      <c r="H796" s="46" t="s">
        <v>33</v>
      </c>
      <c r="I796" s="15">
        <v>0</v>
      </c>
      <c r="J796" s="15">
        <v>0</v>
      </c>
      <c r="K796" s="15">
        <v>0</v>
      </c>
      <c r="L796" s="12">
        <v>0</v>
      </c>
      <c r="M796" s="15">
        <v>0</v>
      </c>
      <c r="N796" s="11"/>
      <c r="O796" s="11"/>
      <c r="P796" s="11"/>
      <c r="R796" s="33">
        <f t="shared" si="215"/>
        <v>0</v>
      </c>
      <c r="S796" s="63">
        <f t="shared" si="216"/>
        <v>0</v>
      </c>
    </row>
    <row r="797" spans="3:19" ht="30">
      <c r="C797" s="358"/>
      <c r="D797" s="362"/>
      <c r="E797" s="353"/>
      <c r="F797" s="353"/>
      <c r="G797" s="353"/>
      <c r="H797" s="46" t="s">
        <v>37</v>
      </c>
      <c r="I797" s="15">
        <v>0</v>
      </c>
      <c r="J797" s="15">
        <v>0</v>
      </c>
      <c r="K797" s="15">
        <v>0</v>
      </c>
      <c r="L797" s="12">
        <v>0</v>
      </c>
      <c r="M797" s="15">
        <v>0</v>
      </c>
      <c r="N797" s="11"/>
      <c r="O797" s="11"/>
      <c r="P797" s="11"/>
      <c r="R797" s="33">
        <f t="shared" si="215"/>
        <v>0</v>
      </c>
      <c r="S797" s="63">
        <f t="shared" si="216"/>
        <v>0</v>
      </c>
    </row>
    <row r="798" spans="3:19" ht="15" customHeight="1">
      <c r="C798" s="358" t="s">
        <v>376</v>
      </c>
      <c r="D798" s="362" t="s">
        <v>377</v>
      </c>
      <c r="E798" s="353" t="s">
        <v>378</v>
      </c>
      <c r="F798" s="353">
        <v>2022</v>
      </c>
      <c r="G798" s="353">
        <v>2024</v>
      </c>
      <c r="H798" s="46" t="s">
        <v>20</v>
      </c>
      <c r="I798" s="15">
        <f>I799+I800+I801+I802</f>
        <v>270</v>
      </c>
      <c r="J798" s="15">
        <f t="shared" ref="J798:M798" si="226">J799+J800+J801+J802</f>
        <v>270</v>
      </c>
      <c r="K798" s="15">
        <f t="shared" si="226"/>
        <v>270</v>
      </c>
      <c r="L798" s="12">
        <f t="shared" si="226"/>
        <v>270</v>
      </c>
      <c r="M798" s="15">
        <f t="shared" si="226"/>
        <v>270</v>
      </c>
      <c r="N798" s="11">
        <f t="shared" si="214"/>
        <v>100</v>
      </c>
      <c r="O798" s="11">
        <f t="shared" si="218"/>
        <v>100</v>
      </c>
      <c r="P798" s="11">
        <f t="shared" si="219"/>
        <v>100</v>
      </c>
      <c r="R798" s="33">
        <f t="shared" si="215"/>
        <v>-270</v>
      </c>
      <c r="S798" s="63">
        <f t="shared" si="216"/>
        <v>0</v>
      </c>
    </row>
    <row r="799" spans="3:19" ht="15" customHeight="1">
      <c r="C799" s="358"/>
      <c r="D799" s="362"/>
      <c r="E799" s="353"/>
      <c r="F799" s="353"/>
      <c r="G799" s="353"/>
      <c r="H799" s="46" t="s">
        <v>21</v>
      </c>
      <c r="I799" s="15">
        <v>270</v>
      </c>
      <c r="J799" s="15">
        <v>270</v>
      </c>
      <c r="K799" s="15">
        <v>270</v>
      </c>
      <c r="L799" s="12">
        <v>270</v>
      </c>
      <c r="M799" s="12">
        <v>270</v>
      </c>
      <c r="N799" s="11">
        <f t="shared" si="214"/>
        <v>100</v>
      </c>
      <c r="O799" s="11">
        <f t="shared" si="218"/>
        <v>100</v>
      </c>
      <c r="P799" s="11">
        <f t="shared" si="219"/>
        <v>100</v>
      </c>
      <c r="R799" s="33">
        <f t="shared" si="215"/>
        <v>-270</v>
      </c>
      <c r="S799" s="63">
        <f t="shared" si="216"/>
        <v>0</v>
      </c>
    </row>
    <row r="800" spans="3:19" ht="30" customHeight="1">
      <c r="C800" s="358"/>
      <c r="D800" s="362"/>
      <c r="E800" s="353"/>
      <c r="F800" s="353"/>
      <c r="G800" s="353"/>
      <c r="H800" s="46" t="s">
        <v>22</v>
      </c>
      <c r="I800" s="15">
        <v>0</v>
      </c>
      <c r="J800" s="15">
        <v>0</v>
      </c>
      <c r="K800" s="15">
        <v>0</v>
      </c>
      <c r="L800" s="12">
        <v>0</v>
      </c>
      <c r="M800" s="15">
        <v>0</v>
      </c>
      <c r="N800" s="11"/>
      <c r="O800" s="11"/>
      <c r="P800" s="11"/>
      <c r="R800" s="33">
        <f t="shared" si="215"/>
        <v>0</v>
      </c>
      <c r="S800" s="63">
        <f t="shared" si="216"/>
        <v>0</v>
      </c>
    </row>
    <row r="801" spans="3:19">
      <c r="C801" s="358"/>
      <c r="D801" s="362"/>
      <c r="E801" s="353"/>
      <c r="F801" s="353"/>
      <c r="G801" s="353"/>
      <c r="H801" s="46" t="s">
        <v>33</v>
      </c>
      <c r="I801" s="15">
        <v>0</v>
      </c>
      <c r="J801" s="15">
        <v>0</v>
      </c>
      <c r="K801" s="15">
        <v>0</v>
      </c>
      <c r="L801" s="12">
        <v>0</v>
      </c>
      <c r="M801" s="15">
        <v>0</v>
      </c>
      <c r="N801" s="11"/>
      <c r="O801" s="11"/>
      <c r="P801" s="11"/>
      <c r="R801" s="33">
        <f t="shared" si="215"/>
        <v>0</v>
      </c>
      <c r="S801" s="63">
        <f t="shared" si="216"/>
        <v>0</v>
      </c>
    </row>
    <row r="802" spans="3:19" ht="30">
      <c r="C802" s="358"/>
      <c r="D802" s="362"/>
      <c r="E802" s="353"/>
      <c r="F802" s="353"/>
      <c r="G802" s="353"/>
      <c r="H802" s="46" t="s">
        <v>37</v>
      </c>
      <c r="I802" s="15">
        <v>0</v>
      </c>
      <c r="J802" s="15">
        <v>0</v>
      </c>
      <c r="K802" s="15">
        <v>0</v>
      </c>
      <c r="L802" s="12">
        <v>0</v>
      </c>
      <c r="M802" s="15">
        <v>0</v>
      </c>
      <c r="N802" s="11"/>
      <c r="O802" s="11"/>
      <c r="P802" s="11"/>
      <c r="R802" s="33">
        <f t="shared" si="215"/>
        <v>0</v>
      </c>
      <c r="S802" s="63">
        <f t="shared" si="216"/>
        <v>0</v>
      </c>
    </row>
    <row r="803" spans="3:19" ht="15" customHeight="1">
      <c r="C803" s="358" t="s">
        <v>379</v>
      </c>
      <c r="D803" s="362" t="s">
        <v>380</v>
      </c>
      <c r="E803" s="353" t="s">
        <v>381</v>
      </c>
      <c r="F803" s="353">
        <v>2022</v>
      </c>
      <c r="G803" s="353">
        <v>2022</v>
      </c>
      <c r="H803" s="46" t="s">
        <v>20</v>
      </c>
      <c r="I803" s="15">
        <f>I804+I806+I808+I809</f>
        <v>2100</v>
      </c>
      <c r="J803" s="15">
        <f t="shared" ref="J803:M803" si="227">J804+J806+J808+J809</f>
        <v>2100</v>
      </c>
      <c r="K803" s="15">
        <f t="shared" si="227"/>
        <v>2100</v>
      </c>
      <c r="L803" s="12">
        <f t="shared" si="227"/>
        <v>2100</v>
      </c>
      <c r="M803" s="15">
        <f t="shared" si="227"/>
        <v>2100</v>
      </c>
      <c r="N803" s="11">
        <f t="shared" si="214"/>
        <v>100</v>
      </c>
      <c r="O803" s="11">
        <f t="shared" si="218"/>
        <v>100</v>
      </c>
      <c r="P803" s="11">
        <f t="shared" si="219"/>
        <v>100</v>
      </c>
      <c r="R803" s="33">
        <f t="shared" si="215"/>
        <v>-2100</v>
      </c>
      <c r="S803" s="63">
        <f t="shared" si="216"/>
        <v>0</v>
      </c>
    </row>
    <row r="804" spans="3:19" ht="15" customHeight="1">
      <c r="C804" s="358"/>
      <c r="D804" s="362"/>
      <c r="E804" s="353"/>
      <c r="F804" s="353"/>
      <c r="G804" s="353"/>
      <c r="H804" s="14" t="s">
        <v>21</v>
      </c>
      <c r="I804" s="15">
        <v>231</v>
      </c>
      <c r="J804" s="15">
        <v>231</v>
      </c>
      <c r="K804" s="15">
        <v>231</v>
      </c>
      <c r="L804" s="12">
        <v>231</v>
      </c>
      <c r="M804" s="12">
        <v>231</v>
      </c>
      <c r="N804" s="11">
        <f t="shared" si="214"/>
        <v>100</v>
      </c>
      <c r="O804" s="11">
        <f t="shared" si="218"/>
        <v>100</v>
      </c>
      <c r="P804" s="11">
        <f t="shared" si="219"/>
        <v>100</v>
      </c>
      <c r="R804" s="33">
        <f t="shared" si="215"/>
        <v>-231</v>
      </c>
      <c r="S804" s="63">
        <f t="shared" si="216"/>
        <v>0</v>
      </c>
    </row>
    <row r="805" spans="3:19" ht="15" customHeight="1">
      <c r="C805" s="358"/>
      <c r="D805" s="362"/>
      <c r="E805" s="353"/>
      <c r="F805" s="353"/>
      <c r="G805" s="353"/>
      <c r="H805" s="14" t="s">
        <v>1215</v>
      </c>
      <c r="I805" s="15">
        <v>231</v>
      </c>
      <c r="J805" s="15">
        <v>231</v>
      </c>
      <c r="K805" s="15">
        <v>231</v>
      </c>
      <c r="L805" s="15">
        <v>231</v>
      </c>
      <c r="M805" s="15">
        <v>231</v>
      </c>
      <c r="N805" s="11">
        <f t="shared" si="214"/>
        <v>100</v>
      </c>
      <c r="O805" s="11">
        <f t="shared" si="218"/>
        <v>100</v>
      </c>
      <c r="P805" s="11">
        <f t="shared" si="219"/>
        <v>100</v>
      </c>
      <c r="R805" s="33">
        <f t="shared" si="215"/>
        <v>-231</v>
      </c>
      <c r="S805" s="63">
        <f t="shared" si="216"/>
        <v>0</v>
      </c>
    </row>
    <row r="806" spans="3:19" ht="30" customHeight="1">
      <c r="C806" s="358"/>
      <c r="D806" s="362"/>
      <c r="E806" s="353"/>
      <c r="F806" s="353"/>
      <c r="G806" s="353"/>
      <c r="H806" s="14" t="s">
        <v>22</v>
      </c>
      <c r="I806" s="15">
        <v>1869</v>
      </c>
      <c r="J806" s="15">
        <v>1869</v>
      </c>
      <c r="K806" s="15">
        <v>1869</v>
      </c>
      <c r="L806" s="12">
        <v>1869</v>
      </c>
      <c r="M806" s="12">
        <v>1869</v>
      </c>
      <c r="N806" s="11">
        <f t="shared" si="214"/>
        <v>100</v>
      </c>
      <c r="O806" s="11">
        <f t="shared" si="218"/>
        <v>100</v>
      </c>
      <c r="P806" s="11">
        <f t="shared" si="219"/>
        <v>100</v>
      </c>
      <c r="R806" s="33">
        <f t="shared" si="215"/>
        <v>-1869</v>
      </c>
      <c r="S806" s="63">
        <f t="shared" si="216"/>
        <v>0</v>
      </c>
    </row>
    <row r="807" spans="3:19" ht="30" customHeight="1">
      <c r="C807" s="358"/>
      <c r="D807" s="362"/>
      <c r="E807" s="353"/>
      <c r="F807" s="353"/>
      <c r="G807" s="353"/>
      <c r="H807" s="14" t="s">
        <v>1216</v>
      </c>
      <c r="I807" s="15">
        <f>I806</f>
        <v>1869</v>
      </c>
      <c r="J807" s="15">
        <f t="shared" ref="J807:M807" si="228">J806</f>
        <v>1869</v>
      </c>
      <c r="K807" s="15">
        <f t="shared" si="228"/>
        <v>1869</v>
      </c>
      <c r="L807" s="15">
        <f t="shared" si="228"/>
        <v>1869</v>
      </c>
      <c r="M807" s="15">
        <f t="shared" si="228"/>
        <v>1869</v>
      </c>
      <c r="N807" s="11">
        <f t="shared" si="214"/>
        <v>100</v>
      </c>
      <c r="O807" s="11">
        <f t="shared" si="218"/>
        <v>100</v>
      </c>
      <c r="P807" s="11">
        <f t="shared" si="219"/>
        <v>100</v>
      </c>
      <c r="R807" s="33">
        <f t="shared" si="215"/>
        <v>-1869</v>
      </c>
      <c r="S807" s="63">
        <f t="shared" si="216"/>
        <v>0</v>
      </c>
    </row>
    <row r="808" spans="3:19">
      <c r="C808" s="358"/>
      <c r="D808" s="362"/>
      <c r="E808" s="353"/>
      <c r="F808" s="353"/>
      <c r="G808" s="353"/>
      <c r="H808" s="46" t="s">
        <v>33</v>
      </c>
      <c r="I808" s="15">
        <v>0</v>
      </c>
      <c r="J808" s="15">
        <v>0</v>
      </c>
      <c r="K808" s="15">
        <v>0</v>
      </c>
      <c r="L808" s="12">
        <v>0</v>
      </c>
      <c r="M808" s="15">
        <v>0</v>
      </c>
      <c r="N808" s="11"/>
      <c r="O808" s="11"/>
      <c r="P808" s="11"/>
      <c r="R808" s="33">
        <f t="shared" si="215"/>
        <v>0</v>
      </c>
      <c r="S808" s="63">
        <f t="shared" si="216"/>
        <v>0</v>
      </c>
    </row>
    <row r="809" spans="3:19" ht="30">
      <c r="C809" s="358"/>
      <c r="D809" s="362"/>
      <c r="E809" s="353"/>
      <c r="F809" s="353"/>
      <c r="G809" s="353"/>
      <c r="H809" s="46" t="s">
        <v>37</v>
      </c>
      <c r="I809" s="15">
        <v>0</v>
      </c>
      <c r="J809" s="15">
        <v>0</v>
      </c>
      <c r="K809" s="15">
        <v>0</v>
      </c>
      <c r="L809" s="12">
        <v>0</v>
      </c>
      <c r="M809" s="15">
        <v>0</v>
      </c>
      <c r="N809" s="11"/>
      <c r="O809" s="11"/>
      <c r="P809" s="11"/>
      <c r="R809" s="33">
        <f t="shared" si="215"/>
        <v>0</v>
      </c>
      <c r="S809" s="63">
        <f t="shared" si="216"/>
        <v>0</v>
      </c>
    </row>
    <row r="810" spans="3:19" ht="15" customHeight="1">
      <c r="C810" s="358" t="s">
        <v>382</v>
      </c>
      <c r="D810" s="362" t="s">
        <v>383</v>
      </c>
      <c r="E810" s="353" t="s">
        <v>292</v>
      </c>
      <c r="F810" s="353">
        <v>2022</v>
      </c>
      <c r="G810" s="353">
        <v>2024</v>
      </c>
      <c r="H810" s="46" t="s">
        <v>20</v>
      </c>
      <c r="I810" s="15">
        <f>I811+I813+I815+I816</f>
        <v>10898.8</v>
      </c>
      <c r="J810" s="15">
        <f t="shared" ref="J810:M810" si="229">J811+J813+J815+J816</f>
        <v>10898.8</v>
      </c>
      <c r="K810" s="15">
        <f t="shared" si="229"/>
        <v>10898.8</v>
      </c>
      <c r="L810" s="12">
        <f t="shared" si="229"/>
        <v>10898.8</v>
      </c>
      <c r="M810" s="15">
        <f t="shared" si="229"/>
        <v>10898.8</v>
      </c>
      <c r="N810" s="11">
        <f t="shared" si="214"/>
        <v>100</v>
      </c>
      <c r="O810" s="11">
        <f t="shared" si="218"/>
        <v>100</v>
      </c>
      <c r="P810" s="11">
        <f t="shared" si="219"/>
        <v>100</v>
      </c>
      <c r="R810" s="33">
        <f t="shared" si="215"/>
        <v>-10898.8</v>
      </c>
      <c r="S810" s="63">
        <f t="shared" si="216"/>
        <v>0</v>
      </c>
    </row>
    <row r="811" spans="3:19" ht="15" customHeight="1">
      <c r="C811" s="358"/>
      <c r="D811" s="362"/>
      <c r="E811" s="353"/>
      <c r="F811" s="353"/>
      <c r="G811" s="353"/>
      <c r="H811" s="14" t="s">
        <v>21</v>
      </c>
      <c r="I811" s="15">
        <v>1198.9000000000001</v>
      </c>
      <c r="J811" s="15">
        <v>1198.9000000000001</v>
      </c>
      <c r="K811" s="15">
        <v>1198.9000000000001</v>
      </c>
      <c r="L811" s="12">
        <v>1198.9000000000001</v>
      </c>
      <c r="M811" s="12">
        <v>1198.9000000000001</v>
      </c>
      <c r="N811" s="11">
        <f t="shared" si="214"/>
        <v>100</v>
      </c>
      <c r="O811" s="11">
        <f t="shared" si="218"/>
        <v>100</v>
      </c>
      <c r="P811" s="11">
        <f t="shared" si="219"/>
        <v>100</v>
      </c>
      <c r="R811" s="33">
        <f t="shared" si="215"/>
        <v>-1198.9000000000001</v>
      </c>
      <c r="S811" s="63">
        <f t="shared" si="216"/>
        <v>0</v>
      </c>
    </row>
    <row r="812" spans="3:19" ht="15" customHeight="1">
      <c r="C812" s="358"/>
      <c r="D812" s="362"/>
      <c r="E812" s="353"/>
      <c r="F812" s="353"/>
      <c r="G812" s="353"/>
      <c r="H812" s="14" t="s">
        <v>1215</v>
      </c>
      <c r="I812" s="15">
        <f>I811</f>
        <v>1198.9000000000001</v>
      </c>
      <c r="J812" s="15">
        <f t="shared" ref="J812:M812" si="230">J811</f>
        <v>1198.9000000000001</v>
      </c>
      <c r="K812" s="15">
        <f t="shared" si="230"/>
        <v>1198.9000000000001</v>
      </c>
      <c r="L812" s="15">
        <f t="shared" si="230"/>
        <v>1198.9000000000001</v>
      </c>
      <c r="M812" s="15">
        <f t="shared" si="230"/>
        <v>1198.9000000000001</v>
      </c>
      <c r="N812" s="11">
        <f t="shared" si="214"/>
        <v>100</v>
      </c>
      <c r="O812" s="11">
        <f t="shared" si="218"/>
        <v>100</v>
      </c>
      <c r="P812" s="11">
        <f t="shared" si="219"/>
        <v>100</v>
      </c>
      <c r="R812" s="33">
        <f t="shared" si="215"/>
        <v>-1198.9000000000001</v>
      </c>
      <c r="S812" s="63">
        <f t="shared" si="216"/>
        <v>0</v>
      </c>
    </row>
    <row r="813" spans="3:19" ht="30" customHeight="1">
      <c r="C813" s="358"/>
      <c r="D813" s="362"/>
      <c r="E813" s="353"/>
      <c r="F813" s="353"/>
      <c r="G813" s="353"/>
      <c r="H813" s="14" t="s">
        <v>22</v>
      </c>
      <c r="I813" s="15">
        <v>9699.9</v>
      </c>
      <c r="J813" s="15">
        <v>9699.9</v>
      </c>
      <c r="K813" s="15">
        <v>9699.9</v>
      </c>
      <c r="L813" s="12">
        <v>9699.9</v>
      </c>
      <c r="M813" s="12">
        <v>9699.9</v>
      </c>
      <c r="N813" s="11">
        <f t="shared" si="214"/>
        <v>100</v>
      </c>
      <c r="O813" s="11">
        <f t="shared" si="218"/>
        <v>100</v>
      </c>
      <c r="P813" s="11">
        <f t="shared" si="219"/>
        <v>100</v>
      </c>
      <c r="R813" s="33">
        <f t="shared" si="215"/>
        <v>-9699.9</v>
      </c>
      <c r="S813" s="63">
        <f t="shared" si="216"/>
        <v>0</v>
      </c>
    </row>
    <row r="814" spans="3:19" ht="30" customHeight="1">
      <c r="C814" s="358"/>
      <c r="D814" s="362"/>
      <c r="E814" s="353"/>
      <c r="F814" s="353"/>
      <c r="G814" s="353"/>
      <c r="H814" s="14" t="s">
        <v>1216</v>
      </c>
      <c r="I814" s="15">
        <f>I813</f>
        <v>9699.9</v>
      </c>
      <c r="J814" s="15">
        <f t="shared" ref="J814:M814" si="231">J813</f>
        <v>9699.9</v>
      </c>
      <c r="K814" s="15">
        <f t="shared" si="231"/>
        <v>9699.9</v>
      </c>
      <c r="L814" s="15">
        <f t="shared" si="231"/>
        <v>9699.9</v>
      </c>
      <c r="M814" s="15">
        <f t="shared" si="231"/>
        <v>9699.9</v>
      </c>
      <c r="N814" s="11">
        <f t="shared" si="214"/>
        <v>100</v>
      </c>
      <c r="O814" s="11">
        <f t="shared" si="218"/>
        <v>100</v>
      </c>
      <c r="P814" s="11">
        <f t="shared" si="219"/>
        <v>100</v>
      </c>
      <c r="R814" s="33">
        <f t="shared" si="215"/>
        <v>-9699.9</v>
      </c>
      <c r="S814" s="63">
        <f t="shared" si="216"/>
        <v>0</v>
      </c>
    </row>
    <row r="815" spans="3:19">
      <c r="C815" s="358"/>
      <c r="D815" s="362"/>
      <c r="E815" s="353"/>
      <c r="F815" s="353"/>
      <c r="G815" s="353"/>
      <c r="H815" s="46" t="s">
        <v>33</v>
      </c>
      <c r="I815" s="15">
        <v>0</v>
      </c>
      <c r="J815" s="15">
        <v>0</v>
      </c>
      <c r="K815" s="15">
        <v>0</v>
      </c>
      <c r="L815" s="12">
        <v>0</v>
      </c>
      <c r="M815" s="15">
        <v>0</v>
      </c>
      <c r="N815" s="11"/>
      <c r="O815" s="11"/>
      <c r="P815" s="11"/>
      <c r="R815" s="33">
        <f t="shared" si="215"/>
        <v>0</v>
      </c>
      <c r="S815" s="63">
        <f t="shared" si="216"/>
        <v>0</v>
      </c>
    </row>
    <row r="816" spans="3:19" ht="30">
      <c r="C816" s="358"/>
      <c r="D816" s="362"/>
      <c r="E816" s="353"/>
      <c r="F816" s="353"/>
      <c r="G816" s="353"/>
      <c r="H816" s="46" t="s">
        <v>37</v>
      </c>
      <c r="I816" s="15">
        <v>0</v>
      </c>
      <c r="J816" s="15">
        <v>0</v>
      </c>
      <c r="K816" s="15">
        <v>0</v>
      </c>
      <c r="L816" s="12">
        <v>0</v>
      </c>
      <c r="M816" s="15">
        <v>0</v>
      </c>
      <c r="N816" s="11"/>
      <c r="O816" s="11"/>
      <c r="P816" s="11"/>
      <c r="R816" s="33">
        <f t="shared" si="215"/>
        <v>0</v>
      </c>
      <c r="S816" s="63">
        <f t="shared" si="216"/>
        <v>0</v>
      </c>
    </row>
    <row r="817" spans="3:19" ht="15" customHeight="1">
      <c r="C817" s="369" t="s">
        <v>966</v>
      </c>
      <c r="D817" s="362" t="s">
        <v>923</v>
      </c>
      <c r="E817" s="353" t="s">
        <v>292</v>
      </c>
      <c r="F817" s="47"/>
      <c r="G817" s="47"/>
      <c r="H817" s="46" t="s">
        <v>20</v>
      </c>
      <c r="I817" s="15">
        <f>I818+I819+I820+I821</f>
        <v>3000</v>
      </c>
      <c r="J817" s="15">
        <f t="shared" ref="J817:M817" si="232">J818+J819+J820+J821</f>
        <v>3000</v>
      </c>
      <c r="K817" s="15">
        <f t="shared" si="232"/>
        <v>3000</v>
      </c>
      <c r="L817" s="12">
        <f t="shared" si="232"/>
        <v>3000</v>
      </c>
      <c r="M817" s="15">
        <f t="shared" si="232"/>
        <v>3000</v>
      </c>
      <c r="N817" s="11">
        <f t="shared" si="214"/>
        <v>100</v>
      </c>
      <c r="O817" s="11">
        <f t="shared" si="218"/>
        <v>100</v>
      </c>
      <c r="P817" s="11">
        <f t="shared" si="219"/>
        <v>100</v>
      </c>
      <c r="R817" s="33">
        <f t="shared" si="215"/>
        <v>-3000</v>
      </c>
      <c r="S817" s="63">
        <f t="shared" si="216"/>
        <v>0</v>
      </c>
    </row>
    <row r="818" spans="3:19">
      <c r="C818" s="370"/>
      <c r="D818" s="362"/>
      <c r="E818" s="353"/>
      <c r="F818" s="47"/>
      <c r="G818" s="47"/>
      <c r="H818" s="46" t="s">
        <v>21</v>
      </c>
      <c r="I818" s="15">
        <v>3000</v>
      </c>
      <c r="J818" s="15">
        <v>3000</v>
      </c>
      <c r="K818" s="15">
        <v>3000</v>
      </c>
      <c r="L818" s="12">
        <v>3000</v>
      </c>
      <c r="M818" s="12">
        <v>3000</v>
      </c>
      <c r="N818" s="11">
        <f t="shared" si="214"/>
        <v>100</v>
      </c>
      <c r="O818" s="11">
        <f t="shared" si="218"/>
        <v>100</v>
      </c>
      <c r="P818" s="11">
        <f t="shared" si="219"/>
        <v>100</v>
      </c>
      <c r="R818" s="33">
        <f t="shared" si="215"/>
        <v>-3000</v>
      </c>
      <c r="S818" s="63">
        <f t="shared" si="216"/>
        <v>0</v>
      </c>
    </row>
    <row r="819" spans="3:19" ht="30">
      <c r="C819" s="370"/>
      <c r="D819" s="362"/>
      <c r="E819" s="353"/>
      <c r="F819" s="47"/>
      <c r="G819" s="47"/>
      <c r="H819" s="46" t="s">
        <v>22</v>
      </c>
      <c r="I819" s="15"/>
      <c r="J819" s="15"/>
      <c r="K819" s="15"/>
      <c r="L819" s="12"/>
      <c r="M819" s="12"/>
      <c r="N819" s="11"/>
      <c r="O819" s="11"/>
      <c r="P819" s="11"/>
      <c r="R819" s="33">
        <f t="shared" si="215"/>
        <v>0</v>
      </c>
      <c r="S819" s="63">
        <f t="shared" si="216"/>
        <v>0</v>
      </c>
    </row>
    <row r="820" spans="3:19">
      <c r="C820" s="370"/>
      <c r="D820" s="362"/>
      <c r="E820" s="353"/>
      <c r="F820" s="47"/>
      <c r="G820" s="47"/>
      <c r="H820" s="46" t="s">
        <v>33</v>
      </c>
      <c r="I820" s="15">
        <v>0</v>
      </c>
      <c r="J820" s="15">
        <v>0</v>
      </c>
      <c r="K820" s="15">
        <v>0</v>
      </c>
      <c r="L820" s="12">
        <v>0</v>
      </c>
      <c r="M820" s="15">
        <v>0</v>
      </c>
      <c r="N820" s="11"/>
      <c r="O820" s="11"/>
      <c r="P820" s="11"/>
      <c r="R820" s="33">
        <f t="shared" si="215"/>
        <v>0</v>
      </c>
      <c r="S820" s="63">
        <f t="shared" si="216"/>
        <v>0</v>
      </c>
    </row>
    <row r="821" spans="3:19" ht="40.5" customHeight="1">
      <c r="C821" s="371"/>
      <c r="D821" s="362"/>
      <c r="E821" s="353"/>
      <c r="F821" s="47"/>
      <c r="G821" s="47"/>
      <c r="H821" s="46" t="s">
        <v>37</v>
      </c>
      <c r="I821" s="15">
        <v>0</v>
      </c>
      <c r="J821" s="15">
        <v>0</v>
      </c>
      <c r="K821" s="15">
        <v>0</v>
      </c>
      <c r="L821" s="12">
        <v>0</v>
      </c>
      <c r="M821" s="15">
        <v>0</v>
      </c>
      <c r="N821" s="11"/>
      <c r="O821" s="11"/>
      <c r="P821" s="11"/>
      <c r="R821" s="33">
        <f t="shared" si="215"/>
        <v>0</v>
      </c>
      <c r="S821" s="63">
        <f t="shared" si="216"/>
        <v>0</v>
      </c>
    </row>
    <row r="822" spans="3:19" ht="15" customHeight="1">
      <c r="C822" s="358" t="s">
        <v>384</v>
      </c>
      <c r="D822" s="362" t="s">
        <v>385</v>
      </c>
      <c r="E822" s="353" t="s">
        <v>49</v>
      </c>
      <c r="F822" s="353">
        <v>2022</v>
      </c>
      <c r="G822" s="353">
        <v>2024</v>
      </c>
      <c r="H822" s="46" t="s">
        <v>20</v>
      </c>
      <c r="I822" s="15">
        <f>SUM(I823:I826)</f>
        <v>1800</v>
      </c>
      <c r="J822" s="15">
        <f t="shared" ref="J822:M822" si="233">SUM(J823:J826)</f>
        <v>1800</v>
      </c>
      <c r="K822" s="15">
        <f t="shared" si="233"/>
        <v>1800</v>
      </c>
      <c r="L822" s="12">
        <f t="shared" si="233"/>
        <v>1800</v>
      </c>
      <c r="M822" s="15">
        <f t="shared" si="233"/>
        <v>1800</v>
      </c>
      <c r="N822" s="11">
        <f t="shared" si="214"/>
        <v>100</v>
      </c>
      <c r="O822" s="11">
        <f t="shared" si="218"/>
        <v>100</v>
      </c>
      <c r="P822" s="11">
        <f t="shared" si="219"/>
        <v>100</v>
      </c>
      <c r="R822" s="33">
        <f t="shared" si="215"/>
        <v>-1800</v>
      </c>
      <c r="S822" s="63">
        <f t="shared" si="216"/>
        <v>0</v>
      </c>
    </row>
    <row r="823" spans="3:19" ht="15" customHeight="1">
      <c r="C823" s="358"/>
      <c r="D823" s="362"/>
      <c r="E823" s="353"/>
      <c r="F823" s="353"/>
      <c r="G823" s="353"/>
      <c r="H823" s="46" t="s">
        <v>21</v>
      </c>
      <c r="I823" s="15">
        <v>1800</v>
      </c>
      <c r="J823" s="15">
        <v>1800</v>
      </c>
      <c r="K823" s="15">
        <f t="shared" ref="K823:M823" si="234">K828+K833+K838+K843+K848+K853+K858+K863+K868+K873+K878+K883+K888+K893+K898+K903+K908+K913+K918+K923+K928+K933</f>
        <v>1800</v>
      </c>
      <c r="L823" s="12">
        <f t="shared" si="234"/>
        <v>1800</v>
      </c>
      <c r="M823" s="12">
        <f t="shared" si="234"/>
        <v>1800</v>
      </c>
      <c r="N823" s="11">
        <f t="shared" si="214"/>
        <v>100</v>
      </c>
      <c r="O823" s="11">
        <f t="shared" si="218"/>
        <v>100</v>
      </c>
      <c r="P823" s="11">
        <f t="shared" si="219"/>
        <v>100</v>
      </c>
      <c r="R823" s="33">
        <f t="shared" si="215"/>
        <v>-1800</v>
      </c>
      <c r="S823" s="63">
        <f t="shared" si="216"/>
        <v>0</v>
      </c>
    </row>
    <row r="824" spans="3:19" ht="30" customHeight="1">
      <c r="C824" s="358"/>
      <c r="D824" s="362"/>
      <c r="E824" s="353"/>
      <c r="F824" s="353"/>
      <c r="G824" s="353"/>
      <c r="H824" s="46" t="s">
        <v>22</v>
      </c>
      <c r="I824" s="15">
        <v>0</v>
      </c>
      <c r="J824" s="15">
        <v>0</v>
      </c>
      <c r="K824" s="15">
        <v>0</v>
      </c>
      <c r="L824" s="12">
        <v>0</v>
      </c>
      <c r="M824" s="15">
        <v>0</v>
      </c>
      <c r="N824" s="11"/>
      <c r="O824" s="11"/>
      <c r="P824" s="11"/>
      <c r="R824" s="33">
        <f t="shared" si="215"/>
        <v>0</v>
      </c>
      <c r="S824" s="63">
        <f t="shared" si="216"/>
        <v>0</v>
      </c>
    </row>
    <row r="825" spans="3:19">
      <c r="C825" s="358"/>
      <c r="D825" s="362"/>
      <c r="E825" s="353"/>
      <c r="F825" s="353"/>
      <c r="G825" s="353"/>
      <c r="H825" s="46" t="s">
        <v>33</v>
      </c>
      <c r="I825" s="15">
        <v>0</v>
      </c>
      <c r="J825" s="15">
        <v>0</v>
      </c>
      <c r="K825" s="15">
        <v>0</v>
      </c>
      <c r="L825" s="12">
        <v>0</v>
      </c>
      <c r="M825" s="15">
        <v>0</v>
      </c>
      <c r="N825" s="11"/>
      <c r="O825" s="11"/>
      <c r="P825" s="11"/>
      <c r="R825" s="33">
        <f t="shared" si="215"/>
        <v>0</v>
      </c>
      <c r="S825" s="63">
        <f t="shared" si="216"/>
        <v>0</v>
      </c>
    </row>
    <row r="826" spans="3:19" ht="30">
      <c r="C826" s="358"/>
      <c r="D826" s="362"/>
      <c r="E826" s="353"/>
      <c r="F826" s="353"/>
      <c r="G826" s="353"/>
      <c r="H826" s="46" t="s">
        <v>37</v>
      </c>
      <c r="I826" s="15">
        <v>0</v>
      </c>
      <c r="J826" s="15">
        <v>0</v>
      </c>
      <c r="K826" s="15">
        <v>0</v>
      </c>
      <c r="L826" s="12">
        <v>0</v>
      </c>
      <c r="M826" s="15">
        <v>0</v>
      </c>
      <c r="N826" s="11"/>
      <c r="O826" s="11"/>
      <c r="P826" s="11"/>
      <c r="R826" s="33">
        <f t="shared" si="215"/>
        <v>0</v>
      </c>
      <c r="S826" s="63">
        <f t="shared" si="216"/>
        <v>0</v>
      </c>
    </row>
    <row r="827" spans="3:19" ht="15" hidden="1" customHeight="1">
      <c r="C827" s="361" t="s">
        <v>386</v>
      </c>
      <c r="D827" s="362" t="s">
        <v>387</v>
      </c>
      <c r="E827" s="353" t="s">
        <v>388</v>
      </c>
      <c r="F827" s="353">
        <v>2022</v>
      </c>
      <c r="G827" s="353">
        <v>2024</v>
      </c>
      <c r="H827" s="46" t="s">
        <v>20</v>
      </c>
      <c r="I827" s="15">
        <f>I828</f>
        <v>0</v>
      </c>
      <c r="J827" s="15">
        <f t="shared" ref="J827:M827" si="235">J828</f>
        <v>0</v>
      </c>
      <c r="K827" s="15">
        <f t="shared" si="235"/>
        <v>0</v>
      </c>
      <c r="L827" s="12">
        <f t="shared" si="235"/>
        <v>0</v>
      </c>
      <c r="M827" s="15">
        <f t="shared" si="235"/>
        <v>0</v>
      </c>
      <c r="N827" s="11" t="e">
        <f t="shared" si="214"/>
        <v>#DIV/0!</v>
      </c>
      <c r="O827" s="11" t="e">
        <f t="shared" si="218"/>
        <v>#DIV/0!</v>
      </c>
      <c r="P827" s="11" t="e">
        <f t="shared" si="219"/>
        <v>#DIV/0!</v>
      </c>
      <c r="R827" s="33">
        <f t="shared" si="215"/>
        <v>0</v>
      </c>
      <c r="S827" s="63">
        <f t="shared" si="216"/>
        <v>0</v>
      </c>
    </row>
    <row r="828" spans="3:19" ht="15" hidden="1" customHeight="1">
      <c r="C828" s="361"/>
      <c r="D828" s="362"/>
      <c r="E828" s="353"/>
      <c r="F828" s="353"/>
      <c r="G828" s="353"/>
      <c r="H828" s="46" t="s">
        <v>21</v>
      </c>
      <c r="I828" s="15"/>
      <c r="J828" s="15"/>
      <c r="K828" s="15"/>
      <c r="L828" s="12"/>
      <c r="M828" s="15"/>
      <c r="N828" s="11" t="e">
        <f t="shared" si="214"/>
        <v>#DIV/0!</v>
      </c>
      <c r="O828" s="11" t="e">
        <f t="shared" si="218"/>
        <v>#DIV/0!</v>
      </c>
      <c r="P828" s="11" t="e">
        <f t="shared" si="219"/>
        <v>#DIV/0!</v>
      </c>
      <c r="R828" s="33">
        <f t="shared" si="215"/>
        <v>0</v>
      </c>
      <c r="S828" s="63">
        <f t="shared" si="216"/>
        <v>0</v>
      </c>
    </row>
    <row r="829" spans="3:19" ht="30" hidden="1" customHeight="1">
      <c r="C829" s="361"/>
      <c r="D829" s="362"/>
      <c r="E829" s="353"/>
      <c r="F829" s="353"/>
      <c r="G829" s="353"/>
      <c r="H829" s="46" t="s">
        <v>22</v>
      </c>
      <c r="I829" s="15">
        <v>0</v>
      </c>
      <c r="J829" s="15">
        <v>0</v>
      </c>
      <c r="K829" s="15">
        <v>0</v>
      </c>
      <c r="L829" s="12">
        <v>0</v>
      </c>
      <c r="M829" s="15">
        <v>0</v>
      </c>
      <c r="N829" s="11" t="e">
        <f t="shared" si="214"/>
        <v>#DIV/0!</v>
      </c>
      <c r="O829" s="11" t="e">
        <f t="shared" si="218"/>
        <v>#DIV/0!</v>
      </c>
      <c r="P829" s="11" t="e">
        <f t="shared" si="219"/>
        <v>#DIV/0!</v>
      </c>
      <c r="R829" s="33">
        <f t="shared" si="215"/>
        <v>0</v>
      </c>
      <c r="S829" s="63">
        <f t="shared" si="216"/>
        <v>0</v>
      </c>
    </row>
    <row r="830" spans="3:19" ht="30" hidden="1" customHeight="1">
      <c r="C830" s="361"/>
      <c r="D830" s="362"/>
      <c r="E830" s="353"/>
      <c r="F830" s="353"/>
      <c r="G830" s="353"/>
      <c r="H830" s="46" t="s">
        <v>33</v>
      </c>
      <c r="I830" s="15">
        <v>0</v>
      </c>
      <c r="J830" s="15">
        <v>0</v>
      </c>
      <c r="K830" s="15">
        <v>0</v>
      </c>
      <c r="L830" s="12">
        <v>0</v>
      </c>
      <c r="M830" s="15">
        <v>0</v>
      </c>
      <c r="N830" s="11" t="e">
        <f t="shared" si="214"/>
        <v>#DIV/0!</v>
      </c>
      <c r="O830" s="11" t="e">
        <f t="shared" si="218"/>
        <v>#DIV/0!</v>
      </c>
      <c r="P830" s="11" t="e">
        <f t="shared" si="219"/>
        <v>#DIV/0!</v>
      </c>
      <c r="R830" s="33">
        <f t="shared" si="215"/>
        <v>0</v>
      </c>
      <c r="S830" s="63">
        <f t="shared" si="216"/>
        <v>0</v>
      </c>
    </row>
    <row r="831" spans="3:19" ht="30" hidden="1" customHeight="1">
      <c r="C831" s="361"/>
      <c r="D831" s="362"/>
      <c r="E831" s="353"/>
      <c r="F831" s="353"/>
      <c r="G831" s="353"/>
      <c r="H831" s="46" t="s">
        <v>37</v>
      </c>
      <c r="I831" s="15">
        <v>0</v>
      </c>
      <c r="J831" s="15">
        <v>0</v>
      </c>
      <c r="K831" s="15">
        <v>0</v>
      </c>
      <c r="L831" s="12">
        <v>0</v>
      </c>
      <c r="M831" s="15">
        <v>0</v>
      </c>
      <c r="N831" s="11" t="e">
        <f t="shared" si="214"/>
        <v>#DIV/0!</v>
      </c>
      <c r="O831" s="11" t="e">
        <f t="shared" si="218"/>
        <v>#DIV/0!</v>
      </c>
      <c r="P831" s="11" t="e">
        <f t="shared" si="219"/>
        <v>#DIV/0!</v>
      </c>
      <c r="R831" s="33">
        <f t="shared" si="215"/>
        <v>0</v>
      </c>
      <c r="S831" s="63">
        <f t="shared" si="216"/>
        <v>0</v>
      </c>
    </row>
    <row r="832" spans="3:19" ht="15" customHeight="1">
      <c r="C832" s="361" t="s">
        <v>389</v>
      </c>
      <c r="D832" s="362" t="s">
        <v>390</v>
      </c>
      <c r="E832" s="353" t="s">
        <v>388</v>
      </c>
      <c r="F832" s="353">
        <v>2022</v>
      </c>
      <c r="G832" s="353">
        <v>2024</v>
      </c>
      <c r="H832" s="46" t="s">
        <v>20</v>
      </c>
      <c r="I832" s="15">
        <f>I833+I834+I835+I836</f>
        <v>180</v>
      </c>
      <c r="J832" s="15">
        <f t="shared" ref="J832:M832" si="236">J833+J834+J835+J836</f>
        <v>180</v>
      </c>
      <c r="K832" s="15">
        <f t="shared" si="236"/>
        <v>180</v>
      </c>
      <c r="L832" s="12">
        <f t="shared" si="236"/>
        <v>180</v>
      </c>
      <c r="M832" s="15">
        <f t="shared" si="236"/>
        <v>180</v>
      </c>
      <c r="N832" s="11">
        <f t="shared" si="214"/>
        <v>100</v>
      </c>
      <c r="O832" s="11">
        <f t="shared" si="218"/>
        <v>100</v>
      </c>
      <c r="P832" s="11">
        <f t="shared" si="219"/>
        <v>100</v>
      </c>
      <c r="R832" s="33">
        <f t="shared" si="215"/>
        <v>-180</v>
      </c>
      <c r="S832" s="63">
        <f t="shared" si="216"/>
        <v>0</v>
      </c>
    </row>
    <row r="833" spans="2:19" ht="15" customHeight="1">
      <c r="C833" s="361"/>
      <c r="D833" s="362"/>
      <c r="E833" s="353"/>
      <c r="F833" s="353"/>
      <c r="G833" s="353"/>
      <c r="H833" s="46" t="s">
        <v>21</v>
      </c>
      <c r="I833" s="15">
        <v>180</v>
      </c>
      <c r="J833" s="15">
        <v>180</v>
      </c>
      <c r="K833" s="15">
        <v>180</v>
      </c>
      <c r="L833" s="15">
        <v>180</v>
      </c>
      <c r="M833" s="15">
        <v>180</v>
      </c>
      <c r="N833" s="11">
        <f t="shared" si="214"/>
        <v>100</v>
      </c>
      <c r="O833" s="11">
        <f t="shared" si="218"/>
        <v>100</v>
      </c>
      <c r="P833" s="11">
        <f t="shared" si="219"/>
        <v>100</v>
      </c>
      <c r="R833" s="33">
        <f t="shared" si="215"/>
        <v>-180</v>
      </c>
      <c r="S833" s="63">
        <f t="shared" si="216"/>
        <v>0</v>
      </c>
    </row>
    <row r="834" spans="2:19" ht="30" customHeight="1">
      <c r="C834" s="361"/>
      <c r="D834" s="362"/>
      <c r="E834" s="353"/>
      <c r="F834" s="353"/>
      <c r="G834" s="353"/>
      <c r="H834" s="46" t="s">
        <v>22</v>
      </c>
      <c r="I834" s="15">
        <v>0</v>
      </c>
      <c r="J834" s="15">
        <v>0</v>
      </c>
      <c r="K834" s="15">
        <v>0</v>
      </c>
      <c r="L834" s="12">
        <v>0</v>
      </c>
      <c r="M834" s="15">
        <v>0</v>
      </c>
      <c r="N834" s="11"/>
      <c r="O834" s="11"/>
      <c r="P834" s="11"/>
      <c r="R834" s="33">
        <f t="shared" si="215"/>
        <v>0</v>
      </c>
      <c r="S834" s="63">
        <f t="shared" si="216"/>
        <v>0</v>
      </c>
    </row>
    <row r="835" spans="2:19">
      <c r="C835" s="361"/>
      <c r="D835" s="362"/>
      <c r="E835" s="353"/>
      <c r="F835" s="353"/>
      <c r="G835" s="353"/>
      <c r="H835" s="46" t="s">
        <v>33</v>
      </c>
      <c r="I835" s="15">
        <v>0</v>
      </c>
      <c r="J835" s="15">
        <v>0</v>
      </c>
      <c r="K835" s="15">
        <v>0</v>
      </c>
      <c r="L835" s="12">
        <v>0</v>
      </c>
      <c r="M835" s="15">
        <v>0</v>
      </c>
      <c r="N835" s="11"/>
      <c r="O835" s="11"/>
      <c r="P835" s="11"/>
      <c r="R835" s="33">
        <f t="shared" si="215"/>
        <v>0</v>
      </c>
      <c r="S835" s="63">
        <f t="shared" si="216"/>
        <v>0</v>
      </c>
    </row>
    <row r="836" spans="2:19" ht="30">
      <c r="C836" s="361"/>
      <c r="D836" s="362"/>
      <c r="E836" s="353"/>
      <c r="F836" s="353"/>
      <c r="G836" s="353"/>
      <c r="H836" s="46" t="s">
        <v>37</v>
      </c>
      <c r="I836" s="15">
        <v>0</v>
      </c>
      <c r="J836" s="15">
        <v>0</v>
      </c>
      <c r="K836" s="15">
        <v>0</v>
      </c>
      <c r="L836" s="12">
        <v>0</v>
      </c>
      <c r="M836" s="15">
        <v>0</v>
      </c>
      <c r="N836" s="11"/>
      <c r="O836" s="11"/>
      <c r="P836" s="11"/>
      <c r="R836" s="33">
        <f t="shared" si="215"/>
        <v>0</v>
      </c>
      <c r="S836" s="63">
        <f t="shared" si="216"/>
        <v>0</v>
      </c>
    </row>
    <row r="837" spans="2:19" ht="15" hidden="1" customHeight="1">
      <c r="C837" s="361" t="s">
        <v>391</v>
      </c>
      <c r="D837" s="362" t="s">
        <v>392</v>
      </c>
      <c r="E837" s="353" t="s">
        <v>388</v>
      </c>
      <c r="F837" s="353">
        <v>2023</v>
      </c>
      <c r="G837" s="353">
        <v>2023</v>
      </c>
      <c r="H837" s="46" t="s">
        <v>20</v>
      </c>
      <c r="I837" s="15">
        <v>0</v>
      </c>
      <c r="J837" s="15">
        <v>0</v>
      </c>
      <c r="K837" s="15">
        <v>0</v>
      </c>
      <c r="L837" s="12">
        <v>0</v>
      </c>
      <c r="M837" s="15">
        <v>0</v>
      </c>
      <c r="N837" s="11" t="e">
        <f t="shared" si="214"/>
        <v>#DIV/0!</v>
      </c>
      <c r="O837" s="11" t="e">
        <f t="shared" si="218"/>
        <v>#DIV/0!</v>
      </c>
      <c r="P837" s="11" t="e">
        <f t="shared" si="219"/>
        <v>#DIV/0!</v>
      </c>
      <c r="R837" s="33">
        <f t="shared" si="215"/>
        <v>0</v>
      </c>
      <c r="S837" s="63">
        <f t="shared" si="216"/>
        <v>0</v>
      </c>
    </row>
    <row r="838" spans="2:19" ht="15" hidden="1" customHeight="1">
      <c r="B838" s="17"/>
      <c r="C838" s="361"/>
      <c r="D838" s="362"/>
      <c r="E838" s="353"/>
      <c r="F838" s="353"/>
      <c r="G838" s="353"/>
      <c r="H838" s="46" t="s">
        <v>21</v>
      </c>
      <c r="I838" s="15">
        <v>0</v>
      </c>
      <c r="J838" s="15">
        <v>0</v>
      </c>
      <c r="K838" s="15">
        <v>0</v>
      </c>
      <c r="L838" s="12">
        <v>0</v>
      </c>
      <c r="M838" s="15">
        <v>0</v>
      </c>
      <c r="N838" s="11" t="e">
        <f t="shared" si="214"/>
        <v>#DIV/0!</v>
      </c>
      <c r="O838" s="11" t="e">
        <f t="shared" si="218"/>
        <v>#DIV/0!</v>
      </c>
      <c r="P838" s="11" t="e">
        <f t="shared" si="219"/>
        <v>#DIV/0!</v>
      </c>
      <c r="R838" s="33">
        <f t="shared" si="215"/>
        <v>0</v>
      </c>
      <c r="S838" s="63">
        <f t="shared" si="216"/>
        <v>0</v>
      </c>
    </row>
    <row r="839" spans="2:19" ht="30" hidden="1" customHeight="1">
      <c r="B839" s="17"/>
      <c r="C839" s="361"/>
      <c r="D839" s="362"/>
      <c r="E839" s="353"/>
      <c r="F839" s="353"/>
      <c r="G839" s="353"/>
      <c r="H839" s="46" t="s">
        <v>22</v>
      </c>
      <c r="I839" s="15">
        <v>0</v>
      </c>
      <c r="J839" s="15">
        <v>0</v>
      </c>
      <c r="K839" s="15">
        <v>0</v>
      </c>
      <c r="L839" s="12">
        <v>0</v>
      </c>
      <c r="M839" s="15">
        <v>0</v>
      </c>
      <c r="N839" s="11" t="e">
        <f t="shared" si="214"/>
        <v>#DIV/0!</v>
      </c>
      <c r="O839" s="11" t="e">
        <f t="shared" si="218"/>
        <v>#DIV/0!</v>
      </c>
      <c r="P839" s="11" t="e">
        <f t="shared" si="219"/>
        <v>#DIV/0!</v>
      </c>
      <c r="R839" s="33">
        <f t="shared" si="215"/>
        <v>0</v>
      </c>
      <c r="S839" s="63">
        <f t="shared" si="216"/>
        <v>0</v>
      </c>
    </row>
    <row r="840" spans="2:19" ht="30" hidden="1" customHeight="1">
      <c r="B840" s="17"/>
      <c r="C840" s="361"/>
      <c r="D840" s="362"/>
      <c r="E840" s="353"/>
      <c r="F840" s="353"/>
      <c r="G840" s="353"/>
      <c r="H840" s="46" t="s">
        <v>33</v>
      </c>
      <c r="I840" s="15">
        <v>0</v>
      </c>
      <c r="J840" s="15">
        <v>0</v>
      </c>
      <c r="K840" s="15">
        <v>0</v>
      </c>
      <c r="L840" s="12">
        <v>0</v>
      </c>
      <c r="M840" s="15">
        <v>0</v>
      </c>
      <c r="N840" s="11" t="e">
        <f t="shared" si="214"/>
        <v>#DIV/0!</v>
      </c>
      <c r="O840" s="11" t="e">
        <f t="shared" si="218"/>
        <v>#DIV/0!</v>
      </c>
      <c r="P840" s="11" t="e">
        <f t="shared" si="219"/>
        <v>#DIV/0!</v>
      </c>
      <c r="R840" s="33">
        <f t="shared" si="215"/>
        <v>0</v>
      </c>
      <c r="S840" s="63">
        <f t="shared" si="216"/>
        <v>0</v>
      </c>
    </row>
    <row r="841" spans="2:19" ht="30" hidden="1" customHeight="1">
      <c r="B841" s="17"/>
      <c r="C841" s="361"/>
      <c r="D841" s="362"/>
      <c r="E841" s="353"/>
      <c r="F841" s="353"/>
      <c r="G841" s="353"/>
      <c r="H841" s="46" t="s">
        <v>37</v>
      </c>
      <c r="I841" s="15">
        <v>0</v>
      </c>
      <c r="J841" s="15">
        <v>0</v>
      </c>
      <c r="K841" s="15">
        <v>0</v>
      </c>
      <c r="L841" s="12">
        <v>0</v>
      </c>
      <c r="M841" s="15">
        <v>0</v>
      </c>
      <c r="N841" s="11" t="e">
        <f t="shared" si="214"/>
        <v>#DIV/0!</v>
      </c>
      <c r="O841" s="11" t="e">
        <f t="shared" si="218"/>
        <v>#DIV/0!</v>
      </c>
      <c r="P841" s="11" t="e">
        <f t="shared" si="219"/>
        <v>#DIV/0!</v>
      </c>
      <c r="R841" s="33">
        <f t="shared" si="215"/>
        <v>0</v>
      </c>
      <c r="S841" s="63">
        <f t="shared" si="216"/>
        <v>0</v>
      </c>
    </row>
    <row r="842" spans="2:19" ht="15" customHeight="1">
      <c r="B842" s="17"/>
      <c r="C842" s="361" t="s">
        <v>393</v>
      </c>
      <c r="D842" s="362" t="s">
        <v>394</v>
      </c>
      <c r="E842" s="353" t="s">
        <v>388</v>
      </c>
      <c r="F842" s="353">
        <v>2022</v>
      </c>
      <c r="G842" s="353">
        <v>2022</v>
      </c>
      <c r="H842" s="46" t="s">
        <v>20</v>
      </c>
      <c r="I842" s="15">
        <f>I843</f>
        <v>270</v>
      </c>
      <c r="J842" s="15">
        <f t="shared" ref="J842:M842" si="237">J843</f>
        <v>270</v>
      </c>
      <c r="K842" s="15">
        <f t="shared" si="237"/>
        <v>270</v>
      </c>
      <c r="L842" s="12">
        <f t="shared" si="237"/>
        <v>270</v>
      </c>
      <c r="M842" s="15">
        <f t="shared" si="237"/>
        <v>270</v>
      </c>
      <c r="N842" s="11">
        <f t="shared" si="214"/>
        <v>100</v>
      </c>
      <c r="O842" s="11">
        <f t="shared" si="218"/>
        <v>100</v>
      </c>
      <c r="P842" s="11">
        <f t="shared" si="219"/>
        <v>100</v>
      </c>
      <c r="R842" s="33">
        <f t="shared" si="215"/>
        <v>-270</v>
      </c>
      <c r="S842" s="63">
        <f t="shared" si="216"/>
        <v>0</v>
      </c>
    </row>
    <row r="843" spans="2:19" ht="15" customHeight="1">
      <c r="C843" s="361"/>
      <c r="D843" s="362"/>
      <c r="E843" s="353"/>
      <c r="F843" s="353"/>
      <c r="G843" s="353"/>
      <c r="H843" s="46" t="s">
        <v>21</v>
      </c>
      <c r="I843" s="15">
        <v>270</v>
      </c>
      <c r="J843" s="15">
        <v>270</v>
      </c>
      <c r="K843" s="15">
        <v>270</v>
      </c>
      <c r="L843" s="15">
        <v>270</v>
      </c>
      <c r="M843" s="15">
        <v>270</v>
      </c>
      <c r="N843" s="11">
        <f t="shared" si="214"/>
        <v>100</v>
      </c>
      <c r="O843" s="11">
        <f t="shared" si="218"/>
        <v>100</v>
      </c>
      <c r="P843" s="11">
        <f t="shared" si="219"/>
        <v>100</v>
      </c>
      <c r="R843" s="33">
        <f t="shared" si="215"/>
        <v>-270</v>
      </c>
      <c r="S843" s="63">
        <f t="shared" si="216"/>
        <v>0</v>
      </c>
    </row>
    <row r="844" spans="2:19" ht="30" customHeight="1">
      <c r="C844" s="361"/>
      <c r="D844" s="362"/>
      <c r="E844" s="353"/>
      <c r="F844" s="353"/>
      <c r="G844" s="353"/>
      <c r="H844" s="46" t="s">
        <v>22</v>
      </c>
      <c r="I844" s="15">
        <v>0</v>
      </c>
      <c r="J844" s="15">
        <v>0</v>
      </c>
      <c r="K844" s="15">
        <v>0</v>
      </c>
      <c r="L844" s="12">
        <v>0</v>
      </c>
      <c r="M844" s="15">
        <v>0</v>
      </c>
      <c r="N844" s="11"/>
      <c r="O844" s="11"/>
      <c r="P844" s="11"/>
      <c r="R844" s="33">
        <f t="shared" ref="R844:R907" si="238">Q844-L844</f>
        <v>0</v>
      </c>
      <c r="S844" s="63">
        <f t="shared" ref="S844:S907" si="239">L844-M844</f>
        <v>0</v>
      </c>
    </row>
    <row r="845" spans="2:19">
      <c r="C845" s="361"/>
      <c r="D845" s="362"/>
      <c r="E845" s="353"/>
      <c r="F845" s="353"/>
      <c r="G845" s="353"/>
      <c r="H845" s="46" t="s">
        <v>33</v>
      </c>
      <c r="I845" s="15">
        <v>0</v>
      </c>
      <c r="J845" s="15">
        <v>0</v>
      </c>
      <c r="K845" s="15">
        <v>0</v>
      </c>
      <c r="L845" s="12">
        <v>0</v>
      </c>
      <c r="M845" s="15">
        <v>0</v>
      </c>
      <c r="N845" s="11"/>
      <c r="O845" s="11"/>
      <c r="P845" s="11"/>
      <c r="R845" s="33">
        <f t="shared" si="238"/>
        <v>0</v>
      </c>
      <c r="S845" s="63">
        <f t="shared" si="239"/>
        <v>0</v>
      </c>
    </row>
    <row r="846" spans="2:19" ht="30">
      <c r="C846" s="361"/>
      <c r="D846" s="362"/>
      <c r="E846" s="353"/>
      <c r="F846" s="353"/>
      <c r="G846" s="353"/>
      <c r="H846" s="46" t="s">
        <v>37</v>
      </c>
      <c r="I846" s="15">
        <v>0</v>
      </c>
      <c r="J846" s="15">
        <v>0</v>
      </c>
      <c r="K846" s="15">
        <v>0</v>
      </c>
      <c r="L846" s="12">
        <v>0</v>
      </c>
      <c r="M846" s="15">
        <v>0</v>
      </c>
      <c r="N846" s="11"/>
      <c r="O846" s="11"/>
      <c r="P846" s="11"/>
      <c r="R846" s="33">
        <f t="shared" si="238"/>
        <v>0</v>
      </c>
      <c r="S846" s="63">
        <f t="shared" si="239"/>
        <v>0</v>
      </c>
    </row>
    <row r="847" spans="2:19" ht="15" customHeight="1">
      <c r="B847" s="17"/>
      <c r="C847" s="361" t="s">
        <v>395</v>
      </c>
      <c r="D847" s="362" t="s">
        <v>396</v>
      </c>
      <c r="E847" s="353" t="s">
        <v>388</v>
      </c>
      <c r="F847" s="353">
        <v>2022</v>
      </c>
      <c r="G847" s="353">
        <v>2022</v>
      </c>
      <c r="H847" s="46" t="s">
        <v>20</v>
      </c>
      <c r="I847" s="15">
        <f>I848</f>
        <v>99</v>
      </c>
      <c r="J847" s="15">
        <f t="shared" ref="J847:M847" si="240">J848</f>
        <v>99</v>
      </c>
      <c r="K847" s="15">
        <f t="shared" si="240"/>
        <v>99</v>
      </c>
      <c r="L847" s="12">
        <f t="shared" si="240"/>
        <v>99</v>
      </c>
      <c r="M847" s="15">
        <f t="shared" si="240"/>
        <v>99</v>
      </c>
      <c r="N847" s="11">
        <f t="shared" ref="N847:N907" si="241">M847/I847*100</f>
        <v>100</v>
      </c>
      <c r="O847" s="11">
        <f t="shared" ref="O847:O907" si="242">M847/J847*100</f>
        <v>100</v>
      </c>
      <c r="P847" s="11">
        <f t="shared" ref="P847:P907" si="243">L847/K847*100</f>
        <v>100</v>
      </c>
      <c r="R847" s="33">
        <f t="shared" si="238"/>
        <v>-99</v>
      </c>
      <c r="S847" s="63">
        <f t="shared" si="239"/>
        <v>0</v>
      </c>
    </row>
    <row r="848" spans="2:19" ht="15" customHeight="1">
      <c r="C848" s="361"/>
      <c r="D848" s="362"/>
      <c r="E848" s="353"/>
      <c r="F848" s="353"/>
      <c r="G848" s="353"/>
      <c r="H848" s="46" t="s">
        <v>21</v>
      </c>
      <c r="I848" s="15">
        <v>99</v>
      </c>
      <c r="J848" s="15">
        <v>99</v>
      </c>
      <c r="K848" s="15">
        <v>99</v>
      </c>
      <c r="L848" s="12">
        <v>99</v>
      </c>
      <c r="M848" s="12">
        <v>99</v>
      </c>
      <c r="N848" s="11">
        <f t="shared" si="241"/>
        <v>100</v>
      </c>
      <c r="O848" s="11">
        <f t="shared" si="242"/>
        <v>100</v>
      </c>
      <c r="P848" s="11">
        <f t="shared" si="243"/>
        <v>100</v>
      </c>
      <c r="R848" s="33">
        <f t="shared" si="238"/>
        <v>-99</v>
      </c>
      <c r="S848" s="63">
        <f t="shared" si="239"/>
        <v>0</v>
      </c>
    </row>
    <row r="849" spans="2:19" ht="30" customHeight="1">
      <c r="C849" s="361"/>
      <c r="D849" s="362"/>
      <c r="E849" s="353"/>
      <c r="F849" s="353"/>
      <c r="G849" s="353"/>
      <c r="H849" s="46" t="s">
        <v>22</v>
      </c>
      <c r="I849" s="15">
        <v>0</v>
      </c>
      <c r="J849" s="15">
        <v>0</v>
      </c>
      <c r="K849" s="15">
        <v>0</v>
      </c>
      <c r="L849" s="12">
        <v>0</v>
      </c>
      <c r="M849" s="15">
        <v>0</v>
      </c>
      <c r="N849" s="11"/>
      <c r="O849" s="11"/>
      <c r="P849" s="11"/>
      <c r="R849" s="33">
        <f t="shared" si="238"/>
        <v>0</v>
      </c>
      <c r="S849" s="63">
        <f t="shared" si="239"/>
        <v>0</v>
      </c>
    </row>
    <row r="850" spans="2:19">
      <c r="C850" s="361"/>
      <c r="D850" s="362"/>
      <c r="E850" s="353"/>
      <c r="F850" s="353"/>
      <c r="G850" s="353"/>
      <c r="H850" s="46" t="s">
        <v>33</v>
      </c>
      <c r="I850" s="15">
        <v>0</v>
      </c>
      <c r="J850" s="15">
        <v>0</v>
      </c>
      <c r="K850" s="15">
        <v>0</v>
      </c>
      <c r="L850" s="12">
        <v>0</v>
      </c>
      <c r="M850" s="15">
        <v>0</v>
      </c>
      <c r="N850" s="11"/>
      <c r="O850" s="11"/>
      <c r="P850" s="11"/>
      <c r="R850" s="33">
        <f t="shared" si="238"/>
        <v>0</v>
      </c>
      <c r="S850" s="63">
        <f t="shared" si="239"/>
        <v>0</v>
      </c>
    </row>
    <row r="851" spans="2:19" ht="30">
      <c r="C851" s="361"/>
      <c r="D851" s="362"/>
      <c r="E851" s="353"/>
      <c r="F851" s="353"/>
      <c r="G851" s="353"/>
      <c r="H851" s="46" t="s">
        <v>37</v>
      </c>
      <c r="I851" s="15">
        <v>0</v>
      </c>
      <c r="J851" s="15">
        <v>0</v>
      </c>
      <c r="K851" s="15">
        <v>0</v>
      </c>
      <c r="L851" s="12">
        <v>0</v>
      </c>
      <c r="M851" s="15">
        <v>0</v>
      </c>
      <c r="N851" s="11"/>
      <c r="O851" s="11"/>
      <c r="P851" s="11"/>
      <c r="R851" s="33">
        <f t="shared" si="238"/>
        <v>0</v>
      </c>
      <c r="S851" s="63">
        <f t="shared" si="239"/>
        <v>0</v>
      </c>
    </row>
    <row r="852" spans="2:19" ht="15" hidden="1" customHeight="1">
      <c r="B852" s="17"/>
      <c r="C852" s="361" t="s">
        <v>397</v>
      </c>
      <c r="D852" s="362" t="s">
        <v>398</v>
      </c>
      <c r="E852" s="353" t="s">
        <v>388</v>
      </c>
      <c r="F852" s="353">
        <v>2023</v>
      </c>
      <c r="G852" s="353">
        <v>2023</v>
      </c>
      <c r="H852" s="46" t="s">
        <v>20</v>
      </c>
      <c r="I852" s="15">
        <v>0</v>
      </c>
      <c r="J852" s="15">
        <v>0</v>
      </c>
      <c r="K852" s="15">
        <v>0</v>
      </c>
      <c r="L852" s="12">
        <v>0</v>
      </c>
      <c r="M852" s="15">
        <v>0</v>
      </c>
      <c r="N852" s="11" t="e">
        <f t="shared" si="241"/>
        <v>#DIV/0!</v>
      </c>
      <c r="O852" s="11" t="e">
        <f t="shared" si="242"/>
        <v>#DIV/0!</v>
      </c>
      <c r="P852" s="11" t="e">
        <f t="shared" si="243"/>
        <v>#DIV/0!</v>
      </c>
      <c r="R852" s="33">
        <f t="shared" si="238"/>
        <v>0</v>
      </c>
      <c r="S852" s="63">
        <f t="shared" si="239"/>
        <v>0</v>
      </c>
    </row>
    <row r="853" spans="2:19" ht="15" hidden="1" customHeight="1">
      <c r="C853" s="361"/>
      <c r="D853" s="362"/>
      <c r="E853" s="353"/>
      <c r="F853" s="353"/>
      <c r="G853" s="353"/>
      <c r="H853" s="46" t="s">
        <v>21</v>
      </c>
      <c r="I853" s="15">
        <v>0</v>
      </c>
      <c r="J853" s="15">
        <v>0</v>
      </c>
      <c r="K853" s="15">
        <v>0</v>
      </c>
      <c r="L853" s="12">
        <v>0</v>
      </c>
      <c r="M853" s="15">
        <v>0</v>
      </c>
      <c r="N853" s="11" t="e">
        <f t="shared" si="241"/>
        <v>#DIV/0!</v>
      </c>
      <c r="O853" s="11" t="e">
        <f t="shared" si="242"/>
        <v>#DIV/0!</v>
      </c>
      <c r="P853" s="11" t="e">
        <f t="shared" si="243"/>
        <v>#DIV/0!</v>
      </c>
      <c r="R853" s="33">
        <f t="shared" si="238"/>
        <v>0</v>
      </c>
      <c r="S853" s="63">
        <f t="shared" si="239"/>
        <v>0</v>
      </c>
    </row>
    <row r="854" spans="2:19" ht="30" hidden="1" customHeight="1">
      <c r="C854" s="361"/>
      <c r="D854" s="362"/>
      <c r="E854" s="353"/>
      <c r="F854" s="353"/>
      <c r="G854" s="353"/>
      <c r="H854" s="46" t="s">
        <v>22</v>
      </c>
      <c r="I854" s="15">
        <v>0</v>
      </c>
      <c r="J854" s="15">
        <v>0</v>
      </c>
      <c r="K854" s="15">
        <v>0</v>
      </c>
      <c r="L854" s="12">
        <v>0</v>
      </c>
      <c r="M854" s="15">
        <v>0</v>
      </c>
      <c r="N854" s="11" t="e">
        <f t="shared" si="241"/>
        <v>#DIV/0!</v>
      </c>
      <c r="O854" s="11" t="e">
        <f t="shared" si="242"/>
        <v>#DIV/0!</v>
      </c>
      <c r="P854" s="11" t="e">
        <f t="shared" si="243"/>
        <v>#DIV/0!</v>
      </c>
      <c r="R854" s="33">
        <f t="shared" si="238"/>
        <v>0</v>
      </c>
      <c r="S854" s="63">
        <f t="shared" si="239"/>
        <v>0</v>
      </c>
    </row>
    <row r="855" spans="2:19" ht="30" hidden="1" customHeight="1">
      <c r="C855" s="361"/>
      <c r="D855" s="362"/>
      <c r="E855" s="353"/>
      <c r="F855" s="353"/>
      <c r="G855" s="353"/>
      <c r="H855" s="46" t="s">
        <v>33</v>
      </c>
      <c r="I855" s="15">
        <v>0</v>
      </c>
      <c r="J855" s="15">
        <v>0</v>
      </c>
      <c r="K855" s="15">
        <v>0</v>
      </c>
      <c r="L855" s="12">
        <v>0</v>
      </c>
      <c r="M855" s="15">
        <v>0</v>
      </c>
      <c r="N855" s="11" t="e">
        <f t="shared" si="241"/>
        <v>#DIV/0!</v>
      </c>
      <c r="O855" s="11" t="e">
        <f t="shared" si="242"/>
        <v>#DIV/0!</v>
      </c>
      <c r="P855" s="11" t="e">
        <f t="shared" si="243"/>
        <v>#DIV/0!</v>
      </c>
      <c r="R855" s="33">
        <f t="shared" si="238"/>
        <v>0</v>
      </c>
      <c r="S855" s="63">
        <f t="shared" si="239"/>
        <v>0</v>
      </c>
    </row>
    <row r="856" spans="2:19" ht="30" hidden="1" customHeight="1">
      <c r="C856" s="361"/>
      <c r="D856" s="362"/>
      <c r="E856" s="353"/>
      <c r="F856" s="353"/>
      <c r="G856" s="353"/>
      <c r="H856" s="46" t="s">
        <v>37</v>
      </c>
      <c r="I856" s="15">
        <v>0</v>
      </c>
      <c r="J856" s="15">
        <v>0</v>
      </c>
      <c r="K856" s="15">
        <v>0</v>
      </c>
      <c r="L856" s="12">
        <v>0</v>
      </c>
      <c r="M856" s="15">
        <v>0</v>
      </c>
      <c r="N856" s="11" t="e">
        <f t="shared" si="241"/>
        <v>#DIV/0!</v>
      </c>
      <c r="O856" s="11" t="e">
        <f t="shared" si="242"/>
        <v>#DIV/0!</v>
      </c>
      <c r="P856" s="11" t="e">
        <f t="shared" si="243"/>
        <v>#DIV/0!</v>
      </c>
      <c r="R856" s="33">
        <f t="shared" si="238"/>
        <v>0</v>
      </c>
      <c r="S856" s="63">
        <f t="shared" si="239"/>
        <v>0</v>
      </c>
    </row>
    <row r="857" spans="2:19" ht="15" customHeight="1">
      <c r="C857" s="361" t="s">
        <v>399</v>
      </c>
      <c r="D857" s="362" t="s">
        <v>400</v>
      </c>
      <c r="E857" s="353" t="s">
        <v>375</v>
      </c>
      <c r="F857" s="353">
        <v>2022</v>
      </c>
      <c r="G857" s="353">
        <v>2024</v>
      </c>
      <c r="H857" s="46" t="s">
        <v>20</v>
      </c>
      <c r="I857" s="15">
        <f>I858</f>
        <v>121.5</v>
      </c>
      <c r="J857" s="15">
        <f t="shared" ref="J857:M857" si="244">J858</f>
        <v>121.5</v>
      </c>
      <c r="K857" s="15">
        <f t="shared" si="244"/>
        <v>121.5</v>
      </c>
      <c r="L857" s="12">
        <f t="shared" si="244"/>
        <v>121.5</v>
      </c>
      <c r="M857" s="15">
        <f t="shared" si="244"/>
        <v>121.5</v>
      </c>
      <c r="N857" s="11">
        <f t="shared" si="241"/>
        <v>100</v>
      </c>
      <c r="O857" s="11">
        <f t="shared" si="242"/>
        <v>100</v>
      </c>
      <c r="P857" s="11">
        <f t="shared" si="243"/>
        <v>100</v>
      </c>
      <c r="R857" s="33">
        <f t="shared" si="238"/>
        <v>-121.5</v>
      </c>
      <c r="S857" s="63">
        <f t="shared" si="239"/>
        <v>0</v>
      </c>
    </row>
    <row r="858" spans="2:19" ht="15" customHeight="1">
      <c r="C858" s="361"/>
      <c r="D858" s="362"/>
      <c r="E858" s="353"/>
      <c r="F858" s="353"/>
      <c r="G858" s="353"/>
      <c r="H858" s="46" t="s">
        <v>21</v>
      </c>
      <c r="I858" s="15">
        <v>121.5</v>
      </c>
      <c r="J858" s="15">
        <v>121.5</v>
      </c>
      <c r="K858" s="15">
        <v>121.5</v>
      </c>
      <c r="L858" s="12">
        <v>121.5</v>
      </c>
      <c r="M858" s="12">
        <v>121.5</v>
      </c>
      <c r="N858" s="11">
        <f t="shared" si="241"/>
        <v>100</v>
      </c>
      <c r="O858" s="11">
        <f t="shared" si="242"/>
        <v>100</v>
      </c>
      <c r="P858" s="11">
        <f t="shared" si="243"/>
        <v>100</v>
      </c>
      <c r="R858" s="33">
        <f t="shared" si="238"/>
        <v>-121.5</v>
      </c>
      <c r="S858" s="63">
        <f t="shared" si="239"/>
        <v>0</v>
      </c>
    </row>
    <row r="859" spans="2:19" ht="30" customHeight="1">
      <c r="C859" s="361"/>
      <c r="D859" s="362"/>
      <c r="E859" s="353"/>
      <c r="F859" s="353"/>
      <c r="G859" s="353"/>
      <c r="H859" s="46" t="s">
        <v>22</v>
      </c>
      <c r="I859" s="15">
        <v>0</v>
      </c>
      <c r="J859" s="15">
        <v>0</v>
      </c>
      <c r="K859" s="15">
        <v>0</v>
      </c>
      <c r="L859" s="12">
        <v>0</v>
      </c>
      <c r="M859" s="15">
        <v>0</v>
      </c>
      <c r="N859" s="11"/>
      <c r="O859" s="11"/>
      <c r="P859" s="11"/>
      <c r="R859" s="33">
        <f t="shared" si="238"/>
        <v>0</v>
      </c>
      <c r="S859" s="63">
        <f t="shared" si="239"/>
        <v>0</v>
      </c>
    </row>
    <row r="860" spans="2:19">
      <c r="C860" s="361"/>
      <c r="D860" s="362"/>
      <c r="E860" s="353"/>
      <c r="F860" s="353"/>
      <c r="G860" s="353"/>
      <c r="H860" s="46" t="s">
        <v>33</v>
      </c>
      <c r="I860" s="15">
        <v>0</v>
      </c>
      <c r="J860" s="15">
        <v>0</v>
      </c>
      <c r="K860" s="15">
        <v>0</v>
      </c>
      <c r="L860" s="12">
        <v>0</v>
      </c>
      <c r="M860" s="15">
        <v>0</v>
      </c>
      <c r="N860" s="11"/>
      <c r="O860" s="11"/>
      <c r="P860" s="11"/>
      <c r="R860" s="33">
        <f t="shared" si="238"/>
        <v>0</v>
      </c>
      <c r="S860" s="63">
        <f t="shared" si="239"/>
        <v>0</v>
      </c>
    </row>
    <row r="861" spans="2:19" ht="30">
      <c r="C861" s="361"/>
      <c r="D861" s="362"/>
      <c r="E861" s="353"/>
      <c r="F861" s="353"/>
      <c r="G861" s="353"/>
      <c r="H861" s="46" t="s">
        <v>37</v>
      </c>
      <c r="I861" s="15">
        <v>0</v>
      </c>
      <c r="J861" s="15">
        <v>0</v>
      </c>
      <c r="K861" s="15">
        <v>0</v>
      </c>
      <c r="L861" s="12">
        <v>0</v>
      </c>
      <c r="M861" s="15">
        <v>0</v>
      </c>
      <c r="N861" s="11"/>
      <c r="O861" s="11"/>
      <c r="P861" s="11"/>
      <c r="R861" s="33">
        <f t="shared" si="238"/>
        <v>0</v>
      </c>
      <c r="S861" s="63">
        <f t="shared" si="239"/>
        <v>0</v>
      </c>
    </row>
    <row r="862" spans="2:19" ht="15" customHeight="1">
      <c r="C862" s="361" t="s">
        <v>401</v>
      </c>
      <c r="D862" s="362" t="s">
        <v>402</v>
      </c>
      <c r="E862" s="353" t="s">
        <v>375</v>
      </c>
      <c r="F862" s="353">
        <v>2022</v>
      </c>
      <c r="G862" s="353">
        <v>2022</v>
      </c>
      <c r="H862" s="46" t="s">
        <v>20</v>
      </c>
      <c r="I862" s="15">
        <f>I863</f>
        <v>58.5</v>
      </c>
      <c r="J862" s="15">
        <f t="shared" ref="J862:M862" si="245">J863</f>
        <v>58.5</v>
      </c>
      <c r="K862" s="15">
        <f t="shared" si="245"/>
        <v>58.5</v>
      </c>
      <c r="L862" s="12">
        <f t="shared" si="245"/>
        <v>58.5</v>
      </c>
      <c r="M862" s="15">
        <f t="shared" si="245"/>
        <v>58.5</v>
      </c>
      <c r="N862" s="11">
        <f t="shared" si="241"/>
        <v>100</v>
      </c>
      <c r="O862" s="11">
        <f t="shared" si="242"/>
        <v>100</v>
      </c>
      <c r="P862" s="11">
        <f t="shared" si="243"/>
        <v>100</v>
      </c>
      <c r="R862" s="33">
        <f t="shared" si="238"/>
        <v>-58.5</v>
      </c>
      <c r="S862" s="63">
        <f t="shared" si="239"/>
        <v>0</v>
      </c>
    </row>
    <row r="863" spans="2:19" ht="15" customHeight="1">
      <c r="C863" s="361"/>
      <c r="D863" s="362"/>
      <c r="E863" s="353"/>
      <c r="F863" s="353"/>
      <c r="G863" s="353"/>
      <c r="H863" s="46" t="s">
        <v>21</v>
      </c>
      <c r="I863" s="15">
        <v>58.5</v>
      </c>
      <c r="J863" s="15">
        <v>58.5</v>
      </c>
      <c r="K863" s="15">
        <v>58.5</v>
      </c>
      <c r="L863" s="12">
        <v>58.5</v>
      </c>
      <c r="M863" s="15">
        <v>58.5</v>
      </c>
      <c r="N863" s="11">
        <f t="shared" si="241"/>
        <v>100</v>
      </c>
      <c r="O863" s="11">
        <f t="shared" si="242"/>
        <v>100</v>
      </c>
      <c r="P863" s="11">
        <f t="shared" si="243"/>
        <v>100</v>
      </c>
      <c r="R863" s="33">
        <f t="shared" si="238"/>
        <v>-58.5</v>
      </c>
      <c r="S863" s="63">
        <f t="shared" si="239"/>
        <v>0</v>
      </c>
    </row>
    <row r="864" spans="2:19" ht="30">
      <c r="C864" s="361"/>
      <c r="D864" s="362"/>
      <c r="E864" s="353"/>
      <c r="F864" s="353"/>
      <c r="G864" s="353"/>
      <c r="H864" s="46" t="s">
        <v>22</v>
      </c>
      <c r="I864" s="15">
        <v>0</v>
      </c>
      <c r="J864" s="15">
        <v>0</v>
      </c>
      <c r="K864" s="15">
        <v>0</v>
      </c>
      <c r="L864" s="12">
        <v>0</v>
      </c>
      <c r="M864" s="15">
        <v>0</v>
      </c>
      <c r="N864" s="11"/>
      <c r="O864" s="11"/>
      <c r="P864" s="11"/>
      <c r="R864" s="33">
        <f t="shared" si="238"/>
        <v>0</v>
      </c>
      <c r="S864" s="63">
        <f t="shared" si="239"/>
        <v>0</v>
      </c>
    </row>
    <row r="865" spans="3:19">
      <c r="C865" s="361"/>
      <c r="D865" s="362"/>
      <c r="E865" s="353"/>
      <c r="F865" s="353"/>
      <c r="G865" s="353"/>
      <c r="H865" s="46" t="s">
        <v>33</v>
      </c>
      <c r="I865" s="15">
        <v>0</v>
      </c>
      <c r="J865" s="15">
        <v>0</v>
      </c>
      <c r="K865" s="15">
        <v>0</v>
      </c>
      <c r="L865" s="12">
        <v>0</v>
      </c>
      <c r="M865" s="15">
        <v>0</v>
      </c>
      <c r="N865" s="11"/>
      <c r="O865" s="11"/>
      <c r="P865" s="11"/>
      <c r="R865" s="33">
        <f t="shared" si="238"/>
        <v>0</v>
      </c>
      <c r="S865" s="63">
        <f t="shared" si="239"/>
        <v>0</v>
      </c>
    </row>
    <row r="866" spans="3:19" ht="30">
      <c r="C866" s="361"/>
      <c r="D866" s="362"/>
      <c r="E866" s="353"/>
      <c r="F866" s="353"/>
      <c r="G866" s="353"/>
      <c r="H866" s="46" t="s">
        <v>37</v>
      </c>
      <c r="I866" s="15">
        <v>0</v>
      </c>
      <c r="J866" s="15">
        <v>0</v>
      </c>
      <c r="K866" s="15">
        <v>0</v>
      </c>
      <c r="L866" s="12">
        <v>0</v>
      </c>
      <c r="M866" s="15">
        <v>0</v>
      </c>
      <c r="N866" s="11"/>
      <c r="O866" s="11"/>
      <c r="P866" s="11"/>
      <c r="R866" s="33">
        <f t="shared" si="238"/>
        <v>0</v>
      </c>
      <c r="S866" s="63">
        <f t="shared" si="239"/>
        <v>0</v>
      </c>
    </row>
    <row r="867" spans="3:19" ht="15" customHeight="1">
      <c r="C867" s="361" t="s">
        <v>403</v>
      </c>
      <c r="D867" s="362" t="s">
        <v>404</v>
      </c>
      <c r="E867" s="353" t="s">
        <v>375</v>
      </c>
      <c r="F867" s="353">
        <v>2022</v>
      </c>
      <c r="G867" s="353">
        <v>2022</v>
      </c>
      <c r="H867" s="46" t="s">
        <v>20</v>
      </c>
      <c r="I867" s="15">
        <f>I868+I869+I870+I871</f>
        <v>360</v>
      </c>
      <c r="J867" s="15">
        <f t="shared" ref="J867:M867" si="246">J868+J869+J870+J871</f>
        <v>360</v>
      </c>
      <c r="K867" s="15">
        <f t="shared" si="246"/>
        <v>360</v>
      </c>
      <c r="L867" s="15">
        <f t="shared" si="246"/>
        <v>360</v>
      </c>
      <c r="M867" s="15">
        <f t="shared" si="246"/>
        <v>360</v>
      </c>
      <c r="N867" s="11">
        <f t="shared" si="241"/>
        <v>100</v>
      </c>
      <c r="O867" s="11">
        <f t="shared" si="242"/>
        <v>100</v>
      </c>
      <c r="P867" s="11">
        <f t="shared" si="243"/>
        <v>100</v>
      </c>
      <c r="R867" s="33">
        <f t="shared" si="238"/>
        <v>-360</v>
      </c>
      <c r="S867" s="63">
        <f t="shared" si="239"/>
        <v>0</v>
      </c>
    </row>
    <row r="868" spans="3:19" ht="15" customHeight="1">
      <c r="C868" s="361"/>
      <c r="D868" s="362"/>
      <c r="E868" s="353"/>
      <c r="F868" s="353"/>
      <c r="G868" s="353"/>
      <c r="H868" s="46" t="s">
        <v>21</v>
      </c>
      <c r="I868" s="15">
        <v>360</v>
      </c>
      <c r="J868" s="15">
        <v>360</v>
      </c>
      <c r="K868" s="15">
        <v>360</v>
      </c>
      <c r="L868" s="12">
        <v>360</v>
      </c>
      <c r="M868" s="12">
        <v>360</v>
      </c>
      <c r="N868" s="11">
        <f t="shared" si="241"/>
        <v>100</v>
      </c>
      <c r="O868" s="11">
        <f t="shared" si="242"/>
        <v>100</v>
      </c>
      <c r="P868" s="11">
        <f t="shared" si="243"/>
        <v>100</v>
      </c>
      <c r="R868" s="33">
        <f t="shared" si="238"/>
        <v>-360</v>
      </c>
      <c r="S868" s="63">
        <f t="shared" si="239"/>
        <v>0</v>
      </c>
    </row>
    <row r="869" spans="3:19" ht="30" customHeight="1">
      <c r="C869" s="361"/>
      <c r="D869" s="362"/>
      <c r="E869" s="353"/>
      <c r="F869" s="353"/>
      <c r="G869" s="353"/>
      <c r="H869" s="46" t="s">
        <v>22</v>
      </c>
      <c r="I869" s="15">
        <v>0</v>
      </c>
      <c r="J869" s="15">
        <v>0</v>
      </c>
      <c r="K869" s="15">
        <v>0</v>
      </c>
      <c r="L869" s="12">
        <v>0</v>
      </c>
      <c r="M869" s="15">
        <v>0</v>
      </c>
      <c r="N869" s="11"/>
      <c r="O869" s="11"/>
      <c r="P869" s="11"/>
      <c r="R869" s="33">
        <f t="shared" si="238"/>
        <v>0</v>
      </c>
      <c r="S869" s="63">
        <f t="shared" si="239"/>
        <v>0</v>
      </c>
    </row>
    <row r="870" spans="3:19">
      <c r="C870" s="361"/>
      <c r="D870" s="362"/>
      <c r="E870" s="353"/>
      <c r="F870" s="353"/>
      <c r="G870" s="353"/>
      <c r="H870" s="46" t="s">
        <v>33</v>
      </c>
      <c r="I870" s="15">
        <v>0</v>
      </c>
      <c r="J870" s="15">
        <v>0</v>
      </c>
      <c r="K870" s="15">
        <v>0</v>
      </c>
      <c r="L870" s="12">
        <v>0</v>
      </c>
      <c r="M870" s="15">
        <v>0</v>
      </c>
      <c r="N870" s="11"/>
      <c r="O870" s="11"/>
      <c r="P870" s="11"/>
      <c r="R870" s="33">
        <f t="shared" si="238"/>
        <v>0</v>
      </c>
      <c r="S870" s="63">
        <f t="shared" si="239"/>
        <v>0</v>
      </c>
    </row>
    <row r="871" spans="3:19" ht="30">
      <c r="C871" s="361"/>
      <c r="D871" s="362"/>
      <c r="E871" s="353"/>
      <c r="F871" s="353"/>
      <c r="G871" s="353"/>
      <c r="H871" s="46" t="s">
        <v>37</v>
      </c>
      <c r="I871" s="15">
        <v>0</v>
      </c>
      <c r="J871" s="15">
        <v>0</v>
      </c>
      <c r="K871" s="15">
        <v>0</v>
      </c>
      <c r="L871" s="12">
        <v>0</v>
      </c>
      <c r="M871" s="15">
        <v>0</v>
      </c>
      <c r="N871" s="11"/>
      <c r="O871" s="11"/>
      <c r="P871" s="11"/>
      <c r="R871" s="33">
        <f t="shared" si="238"/>
        <v>0</v>
      </c>
      <c r="S871" s="63">
        <f t="shared" si="239"/>
        <v>0</v>
      </c>
    </row>
    <row r="872" spans="3:19" ht="15" hidden="1" customHeight="1">
      <c r="C872" s="361" t="s">
        <v>405</v>
      </c>
      <c r="D872" s="362" t="s">
        <v>406</v>
      </c>
      <c r="E872" s="353" t="s">
        <v>375</v>
      </c>
      <c r="F872" s="353">
        <v>2023</v>
      </c>
      <c r="G872" s="353">
        <v>2023</v>
      </c>
      <c r="H872" s="46" t="s">
        <v>20</v>
      </c>
      <c r="I872" s="15">
        <v>0</v>
      </c>
      <c r="J872" s="15">
        <v>0</v>
      </c>
      <c r="K872" s="15">
        <v>0</v>
      </c>
      <c r="L872" s="12">
        <v>0</v>
      </c>
      <c r="M872" s="15">
        <v>0</v>
      </c>
      <c r="N872" s="11" t="e">
        <f t="shared" si="241"/>
        <v>#DIV/0!</v>
      </c>
      <c r="O872" s="11" t="e">
        <f t="shared" si="242"/>
        <v>#DIV/0!</v>
      </c>
      <c r="P872" s="11" t="e">
        <f t="shared" si="243"/>
        <v>#DIV/0!</v>
      </c>
      <c r="R872" s="33">
        <f t="shared" si="238"/>
        <v>0</v>
      </c>
      <c r="S872" s="63">
        <f t="shared" si="239"/>
        <v>0</v>
      </c>
    </row>
    <row r="873" spans="3:19" ht="15" hidden="1" customHeight="1">
      <c r="C873" s="361"/>
      <c r="D873" s="362"/>
      <c r="E873" s="353"/>
      <c r="F873" s="353"/>
      <c r="G873" s="353"/>
      <c r="H873" s="46" t="s">
        <v>21</v>
      </c>
      <c r="I873" s="15">
        <v>0</v>
      </c>
      <c r="J873" s="15">
        <v>0</v>
      </c>
      <c r="K873" s="15">
        <v>0</v>
      </c>
      <c r="L873" s="12">
        <v>0</v>
      </c>
      <c r="M873" s="15">
        <v>0</v>
      </c>
      <c r="N873" s="11" t="e">
        <f t="shared" si="241"/>
        <v>#DIV/0!</v>
      </c>
      <c r="O873" s="11" t="e">
        <f t="shared" si="242"/>
        <v>#DIV/0!</v>
      </c>
      <c r="P873" s="11" t="e">
        <f t="shared" si="243"/>
        <v>#DIV/0!</v>
      </c>
      <c r="R873" s="33">
        <f t="shared" si="238"/>
        <v>0</v>
      </c>
      <c r="S873" s="63">
        <f t="shared" si="239"/>
        <v>0</v>
      </c>
    </row>
    <row r="874" spans="3:19" ht="30" hidden="1" customHeight="1">
      <c r="C874" s="361"/>
      <c r="D874" s="362"/>
      <c r="E874" s="353"/>
      <c r="F874" s="353"/>
      <c r="G874" s="353"/>
      <c r="H874" s="46" t="s">
        <v>22</v>
      </c>
      <c r="I874" s="15">
        <v>0</v>
      </c>
      <c r="J874" s="15">
        <v>0</v>
      </c>
      <c r="K874" s="15">
        <v>0</v>
      </c>
      <c r="L874" s="12">
        <v>0</v>
      </c>
      <c r="M874" s="15">
        <v>0</v>
      </c>
      <c r="N874" s="11" t="e">
        <f t="shared" si="241"/>
        <v>#DIV/0!</v>
      </c>
      <c r="O874" s="11" t="e">
        <f t="shared" si="242"/>
        <v>#DIV/0!</v>
      </c>
      <c r="P874" s="11" t="e">
        <f t="shared" si="243"/>
        <v>#DIV/0!</v>
      </c>
      <c r="R874" s="33">
        <f t="shared" si="238"/>
        <v>0</v>
      </c>
      <c r="S874" s="63">
        <f t="shared" si="239"/>
        <v>0</v>
      </c>
    </row>
    <row r="875" spans="3:19" ht="30" hidden="1" customHeight="1">
      <c r="C875" s="361"/>
      <c r="D875" s="362"/>
      <c r="E875" s="353"/>
      <c r="F875" s="353"/>
      <c r="G875" s="353"/>
      <c r="H875" s="46" t="s">
        <v>33</v>
      </c>
      <c r="I875" s="15">
        <v>0</v>
      </c>
      <c r="J875" s="15">
        <v>0</v>
      </c>
      <c r="K875" s="15">
        <v>0</v>
      </c>
      <c r="L875" s="12">
        <v>0</v>
      </c>
      <c r="M875" s="15">
        <v>0</v>
      </c>
      <c r="N875" s="11" t="e">
        <f t="shared" si="241"/>
        <v>#DIV/0!</v>
      </c>
      <c r="O875" s="11" t="e">
        <f t="shared" si="242"/>
        <v>#DIV/0!</v>
      </c>
      <c r="P875" s="11" t="e">
        <f t="shared" si="243"/>
        <v>#DIV/0!</v>
      </c>
      <c r="R875" s="33">
        <f t="shared" si="238"/>
        <v>0</v>
      </c>
      <c r="S875" s="63">
        <f t="shared" si="239"/>
        <v>0</v>
      </c>
    </row>
    <row r="876" spans="3:19" ht="30" hidden="1" customHeight="1">
      <c r="C876" s="361"/>
      <c r="D876" s="362"/>
      <c r="E876" s="353"/>
      <c r="F876" s="353"/>
      <c r="G876" s="353"/>
      <c r="H876" s="46" t="s">
        <v>37</v>
      </c>
      <c r="I876" s="15">
        <v>0</v>
      </c>
      <c r="J876" s="15">
        <v>0</v>
      </c>
      <c r="K876" s="15">
        <v>0</v>
      </c>
      <c r="L876" s="12">
        <v>0</v>
      </c>
      <c r="M876" s="15">
        <v>0</v>
      </c>
      <c r="N876" s="11" t="e">
        <f t="shared" si="241"/>
        <v>#DIV/0!</v>
      </c>
      <c r="O876" s="11" t="e">
        <f t="shared" si="242"/>
        <v>#DIV/0!</v>
      </c>
      <c r="P876" s="11" t="e">
        <f t="shared" si="243"/>
        <v>#DIV/0!</v>
      </c>
      <c r="R876" s="33">
        <f t="shared" si="238"/>
        <v>0</v>
      </c>
      <c r="S876" s="63">
        <f t="shared" si="239"/>
        <v>0</v>
      </c>
    </row>
    <row r="877" spans="3:19" ht="15" hidden="1" customHeight="1">
      <c r="C877" s="361" t="s">
        <v>407</v>
      </c>
      <c r="D877" s="362" t="s">
        <v>408</v>
      </c>
      <c r="E877" s="353" t="s">
        <v>375</v>
      </c>
      <c r="F877" s="353">
        <v>2024</v>
      </c>
      <c r="G877" s="353">
        <v>2024</v>
      </c>
      <c r="H877" s="46" t="s">
        <v>20</v>
      </c>
      <c r="I877" s="15">
        <f>I878</f>
        <v>0</v>
      </c>
      <c r="J877" s="15">
        <f t="shared" ref="J877:M877" si="247">J878</f>
        <v>0</v>
      </c>
      <c r="K877" s="15">
        <f t="shared" si="247"/>
        <v>0</v>
      </c>
      <c r="L877" s="12">
        <f t="shared" si="247"/>
        <v>0</v>
      </c>
      <c r="M877" s="15">
        <f t="shared" si="247"/>
        <v>0</v>
      </c>
      <c r="N877" s="11" t="e">
        <f t="shared" si="241"/>
        <v>#DIV/0!</v>
      </c>
      <c r="O877" s="11" t="e">
        <f t="shared" si="242"/>
        <v>#DIV/0!</v>
      </c>
      <c r="P877" s="11" t="e">
        <f t="shared" si="243"/>
        <v>#DIV/0!</v>
      </c>
      <c r="R877" s="33">
        <f t="shared" si="238"/>
        <v>0</v>
      </c>
      <c r="S877" s="63">
        <f t="shared" si="239"/>
        <v>0</v>
      </c>
    </row>
    <row r="878" spans="3:19" ht="15" hidden="1" customHeight="1">
      <c r="C878" s="361"/>
      <c r="D878" s="362"/>
      <c r="E878" s="353"/>
      <c r="F878" s="353"/>
      <c r="G878" s="353"/>
      <c r="H878" s="46" t="s">
        <v>21</v>
      </c>
      <c r="I878" s="15"/>
      <c r="J878" s="15"/>
      <c r="K878" s="15"/>
      <c r="L878" s="12"/>
      <c r="M878" s="15"/>
      <c r="N878" s="11" t="e">
        <f t="shared" si="241"/>
        <v>#DIV/0!</v>
      </c>
      <c r="O878" s="11" t="e">
        <f t="shared" si="242"/>
        <v>#DIV/0!</v>
      </c>
      <c r="P878" s="11" t="e">
        <f t="shared" si="243"/>
        <v>#DIV/0!</v>
      </c>
      <c r="R878" s="33">
        <f t="shared" si="238"/>
        <v>0</v>
      </c>
      <c r="S878" s="63">
        <f t="shared" si="239"/>
        <v>0</v>
      </c>
    </row>
    <row r="879" spans="3:19" ht="30" hidden="1" customHeight="1">
      <c r="C879" s="361"/>
      <c r="D879" s="362"/>
      <c r="E879" s="353"/>
      <c r="F879" s="353"/>
      <c r="G879" s="353"/>
      <c r="H879" s="46" t="s">
        <v>22</v>
      </c>
      <c r="I879" s="15">
        <v>0</v>
      </c>
      <c r="J879" s="15">
        <v>0</v>
      </c>
      <c r="K879" s="15">
        <v>0</v>
      </c>
      <c r="L879" s="12">
        <v>0</v>
      </c>
      <c r="M879" s="15">
        <v>0</v>
      </c>
      <c r="N879" s="11" t="e">
        <f t="shared" si="241"/>
        <v>#DIV/0!</v>
      </c>
      <c r="O879" s="11" t="e">
        <f t="shared" si="242"/>
        <v>#DIV/0!</v>
      </c>
      <c r="P879" s="11" t="e">
        <f t="shared" si="243"/>
        <v>#DIV/0!</v>
      </c>
      <c r="R879" s="33">
        <f t="shared" si="238"/>
        <v>0</v>
      </c>
      <c r="S879" s="63">
        <f t="shared" si="239"/>
        <v>0</v>
      </c>
    </row>
    <row r="880" spans="3:19" ht="30" hidden="1" customHeight="1">
      <c r="C880" s="361"/>
      <c r="D880" s="362"/>
      <c r="E880" s="353"/>
      <c r="F880" s="353"/>
      <c r="G880" s="353"/>
      <c r="H880" s="46" t="s">
        <v>33</v>
      </c>
      <c r="I880" s="15">
        <v>0</v>
      </c>
      <c r="J880" s="15">
        <v>0</v>
      </c>
      <c r="K880" s="15">
        <v>0</v>
      </c>
      <c r="L880" s="12">
        <v>0</v>
      </c>
      <c r="M880" s="15">
        <v>0</v>
      </c>
      <c r="N880" s="11" t="e">
        <f t="shared" si="241"/>
        <v>#DIV/0!</v>
      </c>
      <c r="O880" s="11" t="e">
        <f t="shared" si="242"/>
        <v>#DIV/0!</v>
      </c>
      <c r="P880" s="11" t="e">
        <f t="shared" si="243"/>
        <v>#DIV/0!</v>
      </c>
      <c r="R880" s="33">
        <f t="shared" si="238"/>
        <v>0</v>
      </c>
      <c r="S880" s="63">
        <f t="shared" si="239"/>
        <v>0</v>
      </c>
    </row>
    <row r="881" spans="3:19" ht="30" hidden="1" customHeight="1">
      <c r="C881" s="361"/>
      <c r="D881" s="362"/>
      <c r="E881" s="353"/>
      <c r="F881" s="353"/>
      <c r="G881" s="353"/>
      <c r="H881" s="46" t="s">
        <v>37</v>
      </c>
      <c r="I881" s="15">
        <v>0</v>
      </c>
      <c r="J881" s="15">
        <v>0</v>
      </c>
      <c r="K881" s="15">
        <v>0</v>
      </c>
      <c r="L881" s="12">
        <v>0</v>
      </c>
      <c r="M881" s="15">
        <v>0</v>
      </c>
      <c r="N881" s="11" t="e">
        <f t="shared" si="241"/>
        <v>#DIV/0!</v>
      </c>
      <c r="O881" s="11" t="e">
        <f t="shared" si="242"/>
        <v>#DIV/0!</v>
      </c>
      <c r="P881" s="11" t="e">
        <f t="shared" si="243"/>
        <v>#DIV/0!</v>
      </c>
      <c r="R881" s="33">
        <f t="shared" si="238"/>
        <v>0</v>
      </c>
      <c r="S881" s="63">
        <f t="shared" si="239"/>
        <v>0</v>
      </c>
    </row>
    <row r="882" spans="3:19" ht="15" customHeight="1">
      <c r="C882" s="361" t="s">
        <v>409</v>
      </c>
      <c r="D882" s="362" t="s">
        <v>410</v>
      </c>
      <c r="E882" s="353" t="s">
        <v>411</v>
      </c>
      <c r="F882" s="353">
        <v>2022</v>
      </c>
      <c r="G882" s="353">
        <v>2024</v>
      </c>
      <c r="H882" s="46" t="s">
        <v>20</v>
      </c>
      <c r="I882" s="15">
        <f>I883</f>
        <v>405</v>
      </c>
      <c r="J882" s="15">
        <f t="shared" ref="J882:M882" si="248">J883</f>
        <v>405</v>
      </c>
      <c r="K882" s="15">
        <f t="shared" si="248"/>
        <v>405</v>
      </c>
      <c r="L882" s="12">
        <f t="shared" si="248"/>
        <v>405</v>
      </c>
      <c r="M882" s="15">
        <f t="shared" si="248"/>
        <v>405</v>
      </c>
      <c r="N882" s="11">
        <f t="shared" si="241"/>
        <v>100</v>
      </c>
      <c r="O882" s="11">
        <f t="shared" si="242"/>
        <v>100</v>
      </c>
      <c r="P882" s="11">
        <f t="shared" si="243"/>
        <v>100</v>
      </c>
      <c r="R882" s="33">
        <f t="shared" si="238"/>
        <v>-405</v>
      </c>
      <c r="S882" s="63">
        <f t="shared" si="239"/>
        <v>0</v>
      </c>
    </row>
    <row r="883" spans="3:19" ht="15" customHeight="1">
      <c r="C883" s="361"/>
      <c r="D883" s="362"/>
      <c r="E883" s="353"/>
      <c r="F883" s="353"/>
      <c r="G883" s="353"/>
      <c r="H883" s="46" t="s">
        <v>21</v>
      </c>
      <c r="I883" s="15">
        <v>405</v>
      </c>
      <c r="J883" s="15">
        <v>405</v>
      </c>
      <c r="K883" s="15">
        <v>405</v>
      </c>
      <c r="L883" s="12">
        <v>405</v>
      </c>
      <c r="M883" s="15">
        <v>405</v>
      </c>
      <c r="N883" s="11">
        <f t="shared" si="241"/>
        <v>100</v>
      </c>
      <c r="O883" s="11">
        <f t="shared" si="242"/>
        <v>100</v>
      </c>
      <c r="P883" s="11">
        <f t="shared" si="243"/>
        <v>100</v>
      </c>
      <c r="R883" s="33">
        <f t="shared" si="238"/>
        <v>-405</v>
      </c>
      <c r="S883" s="63">
        <f t="shared" si="239"/>
        <v>0</v>
      </c>
    </row>
    <row r="884" spans="3:19" ht="30" customHeight="1">
      <c r="C884" s="361"/>
      <c r="D884" s="362"/>
      <c r="E884" s="353"/>
      <c r="F884" s="353"/>
      <c r="G884" s="353"/>
      <c r="H884" s="46" t="s">
        <v>22</v>
      </c>
      <c r="I884" s="15">
        <v>0</v>
      </c>
      <c r="J884" s="15">
        <v>0</v>
      </c>
      <c r="K884" s="15">
        <v>0</v>
      </c>
      <c r="L884" s="12">
        <v>0</v>
      </c>
      <c r="M884" s="15">
        <v>0</v>
      </c>
      <c r="N884" s="11"/>
      <c r="O884" s="11"/>
      <c r="P884" s="11"/>
      <c r="R884" s="33">
        <f t="shared" si="238"/>
        <v>0</v>
      </c>
      <c r="S884" s="63">
        <f t="shared" si="239"/>
        <v>0</v>
      </c>
    </row>
    <row r="885" spans="3:19">
      <c r="C885" s="361"/>
      <c r="D885" s="362"/>
      <c r="E885" s="353"/>
      <c r="F885" s="353"/>
      <c r="G885" s="353"/>
      <c r="H885" s="46" t="s">
        <v>33</v>
      </c>
      <c r="I885" s="15">
        <v>0</v>
      </c>
      <c r="J885" s="15">
        <v>0</v>
      </c>
      <c r="K885" s="15">
        <v>0</v>
      </c>
      <c r="L885" s="12">
        <v>0</v>
      </c>
      <c r="M885" s="15">
        <v>0</v>
      </c>
      <c r="N885" s="11"/>
      <c r="O885" s="11"/>
      <c r="P885" s="11"/>
      <c r="R885" s="33">
        <f t="shared" si="238"/>
        <v>0</v>
      </c>
      <c r="S885" s="63">
        <f t="shared" si="239"/>
        <v>0</v>
      </c>
    </row>
    <row r="886" spans="3:19" ht="30">
      <c r="C886" s="361"/>
      <c r="D886" s="362"/>
      <c r="E886" s="353"/>
      <c r="F886" s="353"/>
      <c r="G886" s="353"/>
      <c r="H886" s="46" t="s">
        <v>37</v>
      </c>
      <c r="I886" s="15">
        <v>0</v>
      </c>
      <c r="J886" s="15">
        <v>0</v>
      </c>
      <c r="K886" s="15">
        <v>0</v>
      </c>
      <c r="L886" s="12">
        <v>0</v>
      </c>
      <c r="M886" s="15">
        <v>0</v>
      </c>
      <c r="N886" s="11"/>
      <c r="O886" s="11"/>
      <c r="P886" s="11"/>
      <c r="R886" s="33">
        <f t="shared" si="238"/>
        <v>0</v>
      </c>
      <c r="S886" s="63">
        <f t="shared" si="239"/>
        <v>0</v>
      </c>
    </row>
    <row r="887" spans="3:19" ht="15" customHeight="1">
      <c r="C887" s="361" t="s">
        <v>412</v>
      </c>
      <c r="D887" s="362" t="s">
        <v>413</v>
      </c>
      <c r="E887" s="353" t="s">
        <v>411</v>
      </c>
      <c r="F887" s="353">
        <v>2022</v>
      </c>
      <c r="G887" s="353">
        <v>2022</v>
      </c>
      <c r="H887" s="46" t="s">
        <v>20</v>
      </c>
      <c r="I887" s="15">
        <f>I888+I889+I890+I891</f>
        <v>17</v>
      </c>
      <c r="J887" s="15">
        <f t="shared" ref="J887:M887" si="249">J888+J889+J890+J891</f>
        <v>17</v>
      </c>
      <c r="K887" s="15">
        <f t="shared" si="249"/>
        <v>17</v>
      </c>
      <c r="L887" s="12">
        <f t="shared" si="249"/>
        <v>17</v>
      </c>
      <c r="M887" s="15">
        <f t="shared" si="249"/>
        <v>17</v>
      </c>
      <c r="N887" s="11">
        <f t="shared" si="241"/>
        <v>100</v>
      </c>
      <c r="O887" s="11">
        <f t="shared" si="242"/>
        <v>100</v>
      </c>
      <c r="P887" s="11">
        <f t="shared" si="243"/>
        <v>100</v>
      </c>
      <c r="R887" s="33">
        <f t="shared" si="238"/>
        <v>-17</v>
      </c>
      <c r="S887" s="63">
        <f t="shared" si="239"/>
        <v>0</v>
      </c>
    </row>
    <row r="888" spans="3:19" ht="15" customHeight="1">
      <c r="C888" s="361"/>
      <c r="D888" s="362"/>
      <c r="E888" s="353"/>
      <c r="F888" s="353"/>
      <c r="G888" s="353"/>
      <c r="H888" s="46" t="s">
        <v>21</v>
      </c>
      <c r="I888" s="15">
        <v>17</v>
      </c>
      <c r="J888" s="15">
        <v>17</v>
      </c>
      <c r="K888" s="15">
        <f>90-73</f>
        <v>17</v>
      </c>
      <c r="L888" s="12">
        <v>17</v>
      </c>
      <c r="M888" s="15">
        <v>17</v>
      </c>
      <c r="N888" s="11">
        <f t="shared" si="241"/>
        <v>100</v>
      </c>
      <c r="O888" s="11">
        <f t="shared" si="242"/>
        <v>100</v>
      </c>
      <c r="P888" s="11">
        <f t="shared" si="243"/>
        <v>100</v>
      </c>
      <c r="R888" s="33">
        <f t="shared" si="238"/>
        <v>-17</v>
      </c>
      <c r="S888" s="63">
        <f t="shared" si="239"/>
        <v>0</v>
      </c>
    </row>
    <row r="889" spans="3:19" ht="30" customHeight="1">
      <c r="C889" s="361"/>
      <c r="D889" s="362"/>
      <c r="E889" s="353"/>
      <c r="F889" s="353"/>
      <c r="G889" s="353"/>
      <c r="H889" s="46" t="s">
        <v>22</v>
      </c>
      <c r="I889" s="15">
        <v>0</v>
      </c>
      <c r="J889" s="15">
        <v>0</v>
      </c>
      <c r="K889" s="15">
        <v>0</v>
      </c>
      <c r="L889" s="12">
        <v>0</v>
      </c>
      <c r="M889" s="15">
        <v>0</v>
      </c>
      <c r="N889" s="11"/>
      <c r="O889" s="11"/>
      <c r="P889" s="11"/>
      <c r="R889" s="33">
        <f t="shared" si="238"/>
        <v>0</v>
      </c>
      <c r="S889" s="63">
        <f t="shared" si="239"/>
        <v>0</v>
      </c>
    </row>
    <row r="890" spans="3:19">
      <c r="C890" s="361"/>
      <c r="D890" s="362"/>
      <c r="E890" s="353"/>
      <c r="F890" s="353"/>
      <c r="G890" s="353"/>
      <c r="H890" s="46" t="s">
        <v>33</v>
      </c>
      <c r="I890" s="15">
        <v>0</v>
      </c>
      <c r="J890" s="15">
        <v>0</v>
      </c>
      <c r="K890" s="15">
        <v>0</v>
      </c>
      <c r="L890" s="12">
        <v>0</v>
      </c>
      <c r="M890" s="15">
        <v>0</v>
      </c>
      <c r="N890" s="11"/>
      <c r="O890" s="11"/>
      <c r="P890" s="11"/>
      <c r="R890" s="33">
        <f t="shared" si="238"/>
        <v>0</v>
      </c>
      <c r="S890" s="63">
        <f t="shared" si="239"/>
        <v>0</v>
      </c>
    </row>
    <row r="891" spans="3:19" ht="30">
      <c r="C891" s="361"/>
      <c r="D891" s="362"/>
      <c r="E891" s="353"/>
      <c r="F891" s="353"/>
      <c r="G891" s="353"/>
      <c r="H891" s="46" t="s">
        <v>37</v>
      </c>
      <c r="I891" s="15">
        <v>0</v>
      </c>
      <c r="J891" s="15">
        <v>0</v>
      </c>
      <c r="K891" s="15">
        <v>0</v>
      </c>
      <c r="L891" s="12">
        <v>0</v>
      </c>
      <c r="M891" s="15">
        <v>0</v>
      </c>
      <c r="N891" s="11"/>
      <c r="O891" s="11"/>
      <c r="P891" s="11"/>
      <c r="R891" s="33">
        <f t="shared" si="238"/>
        <v>0</v>
      </c>
      <c r="S891" s="63">
        <f t="shared" si="239"/>
        <v>0</v>
      </c>
    </row>
    <row r="892" spans="3:19" ht="15" customHeight="1">
      <c r="C892" s="361" t="s">
        <v>414</v>
      </c>
      <c r="D892" s="362" t="s">
        <v>415</v>
      </c>
      <c r="E892" s="353" t="s">
        <v>411</v>
      </c>
      <c r="F892" s="353">
        <v>2022</v>
      </c>
      <c r="G892" s="353">
        <v>2022</v>
      </c>
      <c r="H892" s="46" t="s">
        <v>20</v>
      </c>
      <c r="I892" s="15">
        <f>I893</f>
        <v>154</v>
      </c>
      <c r="J892" s="15">
        <f t="shared" ref="J892:M892" si="250">J893</f>
        <v>154</v>
      </c>
      <c r="K892" s="15">
        <f t="shared" si="250"/>
        <v>154</v>
      </c>
      <c r="L892" s="12">
        <f t="shared" si="250"/>
        <v>154</v>
      </c>
      <c r="M892" s="15">
        <f t="shared" si="250"/>
        <v>154</v>
      </c>
      <c r="N892" s="11">
        <f t="shared" si="241"/>
        <v>100</v>
      </c>
      <c r="O892" s="11">
        <f t="shared" si="242"/>
        <v>100</v>
      </c>
      <c r="P892" s="11">
        <f t="shared" si="243"/>
        <v>100</v>
      </c>
      <c r="R892" s="33">
        <f t="shared" si="238"/>
        <v>-154</v>
      </c>
      <c r="S892" s="63">
        <f t="shared" si="239"/>
        <v>0</v>
      </c>
    </row>
    <row r="893" spans="3:19" ht="15" customHeight="1">
      <c r="C893" s="361"/>
      <c r="D893" s="362"/>
      <c r="E893" s="353"/>
      <c r="F893" s="353"/>
      <c r="G893" s="353"/>
      <c r="H893" s="46" t="s">
        <v>21</v>
      </c>
      <c r="I893" s="15">
        <v>154</v>
      </c>
      <c r="J893" s="15">
        <v>154</v>
      </c>
      <c r="K893" s="15">
        <f>81+73</f>
        <v>154</v>
      </c>
      <c r="L893" s="12">
        <v>154</v>
      </c>
      <c r="M893" s="12">
        <v>154</v>
      </c>
      <c r="N893" s="11">
        <f t="shared" si="241"/>
        <v>100</v>
      </c>
      <c r="O893" s="11">
        <f t="shared" si="242"/>
        <v>100</v>
      </c>
      <c r="P893" s="11">
        <f t="shared" si="243"/>
        <v>100</v>
      </c>
      <c r="R893" s="33">
        <f t="shared" si="238"/>
        <v>-154</v>
      </c>
      <c r="S893" s="63">
        <f t="shared" si="239"/>
        <v>0</v>
      </c>
    </row>
    <row r="894" spans="3:19" ht="30" customHeight="1">
      <c r="C894" s="361"/>
      <c r="D894" s="362"/>
      <c r="E894" s="353"/>
      <c r="F894" s="353"/>
      <c r="G894" s="353"/>
      <c r="H894" s="46" t="s">
        <v>22</v>
      </c>
      <c r="I894" s="15">
        <v>0</v>
      </c>
      <c r="J894" s="15">
        <v>0</v>
      </c>
      <c r="K894" s="15">
        <v>0</v>
      </c>
      <c r="L894" s="12">
        <v>0</v>
      </c>
      <c r="M894" s="15">
        <v>0</v>
      </c>
      <c r="N894" s="11"/>
      <c r="O894" s="11"/>
      <c r="P894" s="11"/>
      <c r="R894" s="33">
        <f t="shared" si="238"/>
        <v>0</v>
      </c>
      <c r="S894" s="63">
        <f t="shared" si="239"/>
        <v>0</v>
      </c>
    </row>
    <row r="895" spans="3:19">
      <c r="C895" s="361"/>
      <c r="D895" s="362"/>
      <c r="E895" s="353"/>
      <c r="F895" s="353"/>
      <c r="G895" s="353"/>
      <c r="H895" s="46" t="s">
        <v>33</v>
      </c>
      <c r="I895" s="15">
        <v>0</v>
      </c>
      <c r="J895" s="15">
        <v>0</v>
      </c>
      <c r="K895" s="15">
        <v>0</v>
      </c>
      <c r="L895" s="12">
        <v>0</v>
      </c>
      <c r="M895" s="15">
        <v>0</v>
      </c>
      <c r="N895" s="11"/>
      <c r="O895" s="11"/>
      <c r="P895" s="11"/>
      <c r="R895" s="33">
        <f t="shared" si="238"/>
        <v>0</v>
      </c>
      <c r="S895" s="63">
        <f t="shared" si="239"/>
        <v>0</v>
      </c>
    </row>
    <row r="896" spans="3:19" ht="30">
      <c r="C896" s="361"/>
      <c r="D896" s="362"/>
      <c r="E896" s="353"/>
      <c r="F896" s="353"/>
      <c r="G896" s="353"/>
      <c r="H896" s="46" t="s">
        <v>37</v>
      </c>
      <c r="I896" s="15">
        <v>0</v>
      </c>
      <c r="J896" s="15">
        <v>0</v>
      </c>
      <c r="K896" s="15">
        <v>0</v>
      </c>
      <c r="L896" s="12">
        <v>0</v>
      </c>
      <c r="M896" s="15">
        <v>0</v>
      </c>
      <c r="N896" s="11"/>
      <c r="O896" s="11"/>
      <c r="P896" s="11"/>
      <c r="R896" s="33">
        <f t="shared" si="238"/>
        <v>0</v>
      </c>
      <c r="S896" s="63">
        <f t="shared" si="239"/>
        <v>0</v>
      </c>
    </row>
    <row r="897" spans="3:19" ht="15" customHeight="1">
      <c r="C897" s="361" t="s">
        <v>416</v>
      </c>
      <c r="D897" s="362" t="s">
        <v>417</v>
      </c>
      <c r="E897" s="353" t="s">
        <v>378</v>
      </c>
      <c r="F897" s="353">
        <v>2022</v>
      </c>
      <c r="G897" s="353">
        <v>2024</v>
      </c>
      <c r="H897" s="46" t="s">
        <v>20</v>
      </c>
      <c r="I897" s="15">
        <f>I898+I899+I900+I901</f>
        <v>135</v>
      </c>
      <c r="J897" s="15">
        <f t="shared" ref="J897:M897" si="251">J898+J899+J900+J901</f>
        <v>135</v>
      </c>
      <c r="K897" s="15">
        <f t="shared" si="251"/>
        <v>135</v>
      </c>
      <c r="L897" s="12">
        <f t="shared" si="251"/>
        <v>135</v>
      </c>
      <c r="M897" s="15">
        <f t="shared" si="251"/>
        <v>135</v>
      </c>
      <c r="N897" s="11">
        <f t="shared" si="241"/>
        <v>100</v>
      </c>
      <c r="O897" s="11">
        <f t="shared" si="242"/>
        <v>100</v>
      </c>
      <c r="P897" s="11">
        <f t="shared" si="243"/>
        <v>100</v>
      </c>
      <c r="R897" s="33">
        <f t="shared" si="238"/>
        <v>-135</v>
      </c>
      <c r="S897" s="63">
        <f t="shared" si="239"/>
        <v>0</v>
      </c>
    </row>
    <row r="898" spans="3:19" ht="15" customHeight="1">
      <c r="C898" s="361"/>
      <c r="D898" s="362"/>
      <c r="E898" s="353"/>
      <c r="F898" s="353"/>
      <c r="G898" s="353"/>
      <c r="H898" s="46" t="s">
        <v>21</v>
      </c>
      <c r="I898" s="15">
        <v>135</v>
      </c>
      <c r="J898" s="15">
        <v>135</v>
      </c>
      <c r="K898" s="15">
        <v>135</v>
      </c>
      <c r="L898" s="15">
        <v>135</v>
      </c>
      <c r="M898" s="15">
        <v>135</v>
      </c>
      <c r="N898" s="11">
        <f t="shared" si="241"/>
        <v>100</v>
      </c>
      <c r="O898" s="11">
        <f t="shared" si="242"/>
        <v>100</v>
      </c>
      <c r="P898" s="11">
        <f t="shared" si="243"/>
        <v>100</v>
      </c>
      <c r="R898" s="33">
        <f t="shared" si="238"/>
        <v>-135</v>
      </c>
      <c r="S898" s="63">
        <f t="shared" si="239"/>
        <v>0</v>
      </c>
    </row>
    <row r="899" spans="3:19" ht="30" customHeight="1">
      <c r="C899" s="361"/>
      <c r="D899" s="362"/>
      <c r="E899" s="353"/>
      <c r="F899" s="353"/>
      <c r="G899" s="353"/>
      <c r="H899" s="46" t="s">
        <v>22</v>
      </c>
      <c r="I899" s="15">
        <v>0</v>
      </c>
      <c r="J899" s="15">
        <v>0</v>
      </c>
      <c r="K899" s="15">
        <v>0</v>
      </c>
      <c r="L899" s="12">
        <v>0</v>
      </c>
      <c r="M899" s="15">
        <v>0</v>
      </c>
      <c r="N899" s="11"/>
      <c r="O899" s="11"/>
      <c r="P899" s="11"/>
      <c r="R899" s="33">
        <f t="shared" si="238"/>
        <v>0</v>
      </c>
      <c r="S899" s="63">
        <f t="shared" si="239"/>
        <v>0</v>
      </c>
    </row>
    <row r="900" spans="3:19">
      <c r="C900" s="361"/>
      <c r="D900" s="362"/>
      <c r="E900" s="353"/>
      <c r="F900" s="353"/>
      <c r="G900" s="353"/>
      <c r="H900" s="46" t="s">
        <v>33</v>
      </c>
      <c r="I900" s="15">
        <v>0</v>
      </c>
      <c r="J900" s="15">
        <v>0</v>
      </c>
      <c r="K900" s="15">
        <v>0</v>
      </c>
      <c r="L900" s="12">
        <v>0</v>
      </c>
      <c r="M900" s="15">
        <v>0</v>
      </c>
      <c r="N900" s="11"/>
      <c r="O900" s="11"/>
      <c r="P900" s="11"/>
      <c r="R900" s="33">
        <f t="shared" si="238"/>
        <v>0</v>
      </c>
      <c r="S900" s="63">
        <f t="shared" si="239"/>
        <v>0</v>
      </c>
    </row>
    <row r="901" spans="3:19" ht="30">
      <c r="C901" s="361"/>
      <c r="D901" s="362"/>
      <c r="E901" s="353"/>
      <c r="F901" s="353"/>
      <c r="G901" s="353"/>
      <c r="H901" s="46" t="s">
        <v>37</v>
      </c>
      <c r="I901" s="15">
        <v>0</v>
      </c>
      <c r="J901" s="15">
        <v>0</v>
      </c>
      <c r="K901" s="15">
        <v>0</v>
      </c>
      <c r="L901" s="12">
        <v>0</v>
      </c>
      <c r="M901" s="15">
        <v>0</v>
      </c>
      <c r="N901" s="11"/>
      <c r="O901" s="11"/>
      <c r="P901" s="11"/>
      <c r="R901" s="33">
        <f t="shared" si="238"/>
        <v>0</v>
      </c>
      <c r="S901" s="63">
        <f t="shared" si="239"/>
        <v>0</v>
      </c>
    </row>
    <row r="902" spans="3:19" ht="15" hidden="1" customHeight="1">
      <c r="C902" s="361" t="s">
        <v>418</v>
      </c>
      <c r="D902" s="362" t="s">
        <v>419</v>
      </c>
      <c r="E902" s="353" t="s">
        <v>375</v>
      </c>
      <c r="F902" s="353">
        <v>2022</v>
      </c>
      <c r="G902" s="353">
        <v>2022</v>
      </c>
      <c r="H902" s="46" t="s">
        <v>20</v>
      </c>
      <c r="I902" s="15">
        <f>I903+I904+I905+I906</f>
        <v>0</v>
      </c>
      <c r="J902" s="15">
        <f t="shared" ref="J902:M902" si="252">J903+J904+J905+J906</f>
        <v>0</v>
      </c>
      <c r="K902" s="15">
        <f t="shared" si="252"/>
        <v>0</v>
      </c>
      <c r="L902" s="12">
        <f t="shared" si="252"/>
        <v>0</v>
      </c>
      <c r="M902" s="15">
        <f t="shared" si="252"/>
        <v>0</v>
      </c>
      <c r="N902" s="11" t="e">
        <f t="shared" si="241"/>
        <v>#DIV/0!</v>
      </c>
      <c r="O902" s="11" t="e">
        <f t="shared" si="242"/>
        <v>#DIV/0!</v>
      </c>
      <c r="P902" s="11" t="e">
        <f t="shared" si="243"/>
        <v>#DIV/0!</v>
      </c>
      <c r="R902" s="33">
        <f t="shared" si="238"/>
        <v>0</v>
      </c>
      <c r="S902" s="63">
        <f t="shared" si="239"/>
        <v>0</v>
      </c>
    </row>
    <row r="903" spans="3:19" ht="15" hidden="1" customHeight="1">
      <c r="C903" s="361"/>
      <c r="D903" s="362"/>
      <c r="E903" s="353"/>
      <c r="F903" s="353"/>
      <c r="G903" s="353"/>
      <c r="H903" s="46" t="s">
        <v>21</v>
      </c>
      <c r="I903" s="15">
        <v>0</v>
      </c>
      <c r="J903" s="15">
        <v>0</v>
      </c>
      <c r="K903" s="15">
        <v>0</v>
      </c>
      <c r="L903" s="12">
        <v>0</v>
      </c>
      <c r="M903" s="15">
        <v>0</v>
      </c>
      <c r="N903" s="11" t="e">
        <f t="shared" si="241"/>
        <v>#DIV/0!</v>
      </c>
      <c r="O903" s="11" t="e">
        <f t="shared" si="242"/>
        <v>#DIV/0!</v>
      </c>
      <c r="P903" s="11" t="e">
        <f t="shared" si="243"/>
        <v>#DIV/0!</v>
      </c>
      <c r="R903" s="33">
        <f t="shared" si="238"/>
        <v>0</v>
      </c>
      <c r="S903" s="63">
        <f t="shared" si="239"/>
        <v>0</v>
      </c>
    </row>
    <row r="904" spans="3:19" ht="30" hidden="1" customHeight="1">
      <c r="C904" s="361"/>
      <c r="D904" s="362"/>
      <c r="E904" s="353"/>
      <c r="F904" s="353"/>
      <c r="G904" s="353"/>
      <c r="H904" s="46" t="s">
        <v>22</v>
      </c>
      <c r="I904" s="15">
        <v>0</v>
      </c>
      <c r="J904" s="15">
        <v>0</v>
      </c>
      <c r="K904" s="15">
        <v>0</v>
      </c>
      <c r="L904" s="12">
        <v>0</v>
      </c>
      <c r="M904" s="15">
        <v>0</v>
      </c>
      <c r="N904" s="11" t="e">
        <f t="shared" si="241"/>
        <v>#DIV/0!</v>
      </c>
      <c r="O904" s="11" t="e">
        <f t="shared" si="242"/>
        <v>#DIV/0!</v>
      </c>
      <c r="P904" s="11" t="e">
        <f t="shared" si="243"/>
        <v>#DIV/0!</v>
      </c>
      <c r="R904" s="33">
        <f t="shared" si="238"/>
        <v>0</v>
      </c>
      <c r="S904" s="63">
        <f t="shared" si="239"/>
        <v>0</v>
      </c>
    </row>
    <row r="905" spans="3:19" ht="30" hidden="1" customHeight="1">
      <c r="C905" s="361"/>
      <c r="D905" s="362"/>
      <c r="E905" s="353"/>
      <c r="F905" s="353"/>
      <c r="G905" s="353"/>
      <c r="H905" s="46" t="s">
        <v>33</v>
      </c>
      <c r="I905" s="15">
        <v>0</v>
      </c>
      <c r="J905" s="15">
        <v>0</v>
      </c>
      <c r="K905" s="15">
        <v>0</v>
      </c>
      <c r="L905" s="12">
        <v>0</v>
      </c>
      <c r="M905" s="15">
        <v>0</v>
      </c>
      <c r="N905" s="11" t="e">
        <f t="shared" si="241"/>
        <v>#DIV/0!</v>
      </c>
      <c r="O905" s="11" t="e">
        <f t="shared" si="242"/>
        <v>#DIV/0!</v>
      </c>
      <c r="P905" s="11" t="e">
        <f t="shared" si="243"/>
        <v>#DIV/0!</v>
      </c>
      <c r="R905" s="33">
        <f t="shared" si="238"/>
        <v>0</v>
      </c>
      <c r="S905" s="63">
        <f t="shared" si="239"/>
        <v>0</v>
      </c>
    </row>
    <row r="906" spans="3:19" ht="30" hidden="1" customHeight="1">
      <c r="C906" s="361"/>
      <c r="D906" s="362"/>
      <c r="E906" s="353"/>
      <c r="F906" s="353"/>
      <c r="G906" s="353"/>
      <c r="H906" s="46" t="s">
        <v>37</v>
      </c>
      <c r="I906" s="15">
        <v>0</v>
      </c>
      <c r="J906" s="15">
        <v>0</v>
      </c>
      <c r="K906" s="15">
        <v>0</v>
      </c>
      <c r="L906" s="12">
        <v>0</v>
      </c>
      <c r="M906" s="15">
        <v>0</v>
      </c>
      <c r="N906" s="11" t="e">
        <f t="shared" si="241"/>
        <v>#DIV/0!</v>
      </c>
      <c r="O906" s="11" t="e">
        <f t="shared" si="242"/>
        <v>#DIV/0!</v>
      </c>
      <c r="P906" s="11" t="e">
        <f t="shared" si="243"/>
        <v>#DIV/0!</v>
      </c>
      <c r="R906" s="33">
        <f t="shared" si="238"/>
        <v>0</v>
      </c>
      <c r="S906" s="63">
        <f t="shared" si="239"/>
        <v>0</v>
      </c>
    </row>
    <row r="907" spans="3:19" ht="15" hidden="1" customHeight="1">
      <c r="C907" s="361" t="s">
        <v>420</v>
      </c>
      <c r="D907" s="362" t="s">
        <v>421</v>
      </c>
      <c r="E907" s="353" t="s">
        <v>378</v>
      </c>
      <c r="F907" s="353">
        <v>2022</v>
      </c>
      <c r="G907" s="353">
        <v>2022</v>
      </c>
      <c r="H907" s="46" t="s">
        <v>20</v>
      </c>
      <c r="I907" s="15">
        <v>0</v>
      </c>
      <c r="J907" s="15">
        <v>0</v>
      </c>
      <c r="K907" s="15">
        <v>0</v>
      </c>
      <c r="L907" s="12">
        <v>0</v>
      </c>
      <c r="M907" s="15">
        <v>0</v>
      </c>
      <c r="N907" s="11" t="e">
        <f t="shared" si="241"/>
        <v>#DIV/0!</v>
      </c>
      <c r="O907" s="11" t="e">
        <f t="shared" si="242"/>
        <v>#DIV/0!</v>
      </c>
      <c r="P907" s="11" t="e">
        <f t="shared" si="243"/>
        <v>#DIV/0!</v>
      </c>
      <c r="R907" s="33">
        <f t="shared" si="238"/>
        <v>0</v>
      </c>
      <c r="S907" s="63">
        <f t="shared" si="239"/>
        <v>0</v>
      </c>
    </row>
    <row r="908" spans="3:19" ht="15" hidden="1" customHeight="1">
      <c r="C908" s="361"/>
      <c r="D908" s="372"/>
      <c r="E908" s="353"/>
      <c r="F908" s="353"/>
      <c r="G908" s="353"/>
      <c r="H908" s="46" t="s">
        <v>21</v>
      </c>
      <c r="I908" s="15">
        <v>0</v>
      </c>
      <c r="J908" s="15">
        <v>0</v>
      </c>
      <c r="K908" s="15">
        <v>0</v>
      </c>
      <c r="L908" s="12">
        <v>0</v>
      </c>
      <c r="M908" s="15">
        <v>0</v>
      </c>
      <c r="N908" s="11" t="e">
        <f t="shared" ref="N908:N971" si="253">M908/I908*100</f>
        <v>#DIV/0!</v>
      </c>
      <c r="O908" s="11" t="e">
        <f t="shared" ref="O908:O968" si="254">M908/J908*100</f>
        <v>#DIV/0!</v>
      </c>
      <c r="P908" s="11" t="e">
        <f t="shared" ref="P908:P968" si="255">L908/K908*100</f>
        <v>#DIV/0!</v>
      </c>
      <c r="R908" s="33">
        <f t="shared" ref="R908:R971" si="256">Q908-L908</f>
        <v>0</v>
      </c>
      <c r="S908" s="63">
        <f t="shared" ref="S908:S971" si="257">L908-M908</f>
        <v>0</v>
      </c>
    </row>
    <row r="909" spans="3:19" ht="30" hidden="1" customHeight="1">
      <c r="C909" s="361"/>
      <c r="D909" s="372"/>
      <c r="E909" s="353"/>
      <c r="F909" s="353"/>
      <c r="G909" s="353"/>
      <c r="H909" s="46" t="s">
        <v>22</v>
      </c>
      <c r="I909" s="15">
        <v>0</v>
      </c>
      <c r="J909" s="15">
        <v>0</v>
      </c>
      <c r="K909" s="15">
        <v>0</v>
      </c>
      <c r="L909" s="12">
        <v>0</v>
      </c>
      <c r="M909" s="15">
        <v>0</v>
      </c>
      <c r="N909" s="11" t="e">
        <f t="shared" si="253"/>
        <v>#DIV/0!</v>
      </c>
      <c r="O909" s="11" t="e">
        <f t="shared" si="254"/>
        <v>#DIV/0!</v>
      </c>
      <c r="P909" s="11" t="e">
        <f t="shared" si="255"/>
        <v>#DIV/0!</v>
      </c>
      <c r="R909" s="33">
        <f t="shared" si="256"/>
        <v>0</v>
      </c>
      <c r="S909" s="63">
        <f t="shared" si="257"/>
        <v>0</v>
      </c>
    </row>
    <row r="910" spans="3:19" ht="30" hidden="1" customHeight="1">
      <c r="C910" s="361"/>
      <c r="D910" s="372"/>
      <c r="E910" s="353"/>
      <c r="F910" s="353"/>
      <c r="G910" s="353"/>
      <c r="H910" s="46" t="s">
        <v>33</v>
      </c>
      <c r="I910" s="15">
        <v>0</v>
      </c>
      <c r="J910" s="15">
        <v>0</v>
      </c>
      <c r="K910" s="15">
        <v>0</v>
      </c>
      <c r="L910" s="12">
        <v>0</v>
      </c>
      <c r="M910" s="15">
        <v>0</v>
      </c>
      <c r="N910" s="11" t="e">
        <f t="shared" si="253"/>
        <v>#DIV/0!</v>
      </c>
      <c r="O910" s="11" t="e">
        <f t="shared" si="254"/>
        <v>#DIV/0!</v>
      </c>
      <c r="P910" s="11" t="e">
        <f t="shared" si="255"/>
        <v>#DIV/0!</v>
      </c>
      <c r="R910" s="33">
        <f t="shared" si="256"/>
        <v>0</v>
      </c>
      <c r="S910" s="63">
        <f t="shared" si="257"/>
        <v>0</v>
      </c>
    </row>
    <row r="911" spans="3:19" ht="30" hidden="1" customHeight="1">
      <c r="C911" s="361"/>
      <c r="D911" s="372"/>
      <c r="E911" s="353"/>
      <c r="F911" s="353"/>
      <c r="G911" s="353"/>
      <c r="H911" s="46" t="s">
        <v>37</v>
      </c>
      <c r="I911" s="15">
        <v>0</v>
      </c>
      <c r="J911" s="15">
        <v>0</v>
      </c>
      <c r="K911" s="15">
        <v>0</v>
      </c>
      <c r="L911" s="12">
        <v>0</v>
      </c>
      <c r="M911" s="15">
        <v>0</v>
      </c>
      <c r="N911" s="11" t="e">
        <f t="shared" si="253"/>
        <v>#DIV/0!</v>
      </c>
      <c r="O911" s="11" t="e">
        <f t="shared" si="254"/>
        <v>#DIV/0!</v>
      </c>
      <c r="P911" s="11" t="e">
        <f t="shared" si="255"/>
        <v>#DIV/0!</v>
      </c>
      <c r="R911" s="33">
        <f t="shared" si="256"/>
        <v>0</v>
      </c>
      <c r="S911" s="63">
        <f t="shared" si="257"/>
        <v>0</v>
      </c>
    </row>
    <row r="912" spans="3:19" s="16" customFormat="1" ht="15" hidden="1" customHeight="1">
      <c r="C912" s="361" t="s">
        <v>422</v>
      </c>
      <c r="D912" s="362" t="s">
        <v>423</v>
      </c>
      <c r="E912" s="353" t="s">
        <v>378</v>
      </c>
      <c r="F912" s="353">
        <v>2021</v>
      </c>
      <c r="G912" s="353">
        <v>2023</v>
      </c>
      <c r="H912" s="46" t="s">
        <v>20</v>
      </c>
      <c r="I912" s="15">
        <f>I913</f>
        <v>0</v>
      </c>
      <c r="J912" s="15">
        <f t="shared" ref="J912:M912" si="258">J913</f>
        <v>0</v>
      </c>
      <c r="K912" s="15">
        <f t="shared" si="258"/>
        <v>0</v>
      </c>
      <c r="L912" s="12">
        <f t="shared" si="258"/>
        <v>0</v>
      </c>
      <c r="M912" s="15">
        <f t="shared" si="258"/>
        <v>0</v>
      </c>
      <c r="N912" s="11" t="e">
        <f t="shared" si="253"/>
        <v>#DIV/0!</v>
      </c>
      <c r="O912" s="11" t="e">
        <f t="shared" si="254"/>
        <v>#DIV/0!</v>
      </c>
      <c r="P912" s="11" t="e">
        <f t="shared" si="255"/>
        <v>#DIV/0!</v>
      </c>
      <c r="R912" s="33">
        <f t="shared" si="256"/>
        <v>0</v>
      </c>
      <c r="S912" s="63">
        <f t="shared" si="257"/>
        <v>0</v>
      </c>
    </row>
    <row r="913" spans="3:19" s="16" customFormat="1" ht="15" hidden="1" customHeight="1">
      <c r="C913" s="361"/>
      <c r="D913" s="362"/>
      <c r="E913" s="353"/>
      <c r="F913" s="353"/>
      <c r="G913" s="353"/>
      <c r="H913" s="46" t="s">
        <v>67</v>
      </c>
      <c r="I913" s="15"/>
      <c r="J913" s="15"/>
      <c r="K913" s="15"/>
      <c r="L913" s="12"/>
      <c r="M913" s="15"/>
      <c r="N913" s="11" t="e">
        <f t="shared" si="253"/>
        <v>#DIV/0!</v>
      </c>
      <c r="O913" s="11" t="e">
        <f t="shared" si="254"/>
        <v>#DIV/0!</v>
      </c>
      <c r="P913" s="11" t="e">
        <f t="shared" si="255"/>
        <v>#DIV/0!</v>
      </c>
      <c r="R913" s="33">
        <f t="shared" si="256"/>
        <v>0</v>
      </c>
      <c r="S913" s="63">
        <f t="shared" si="257"/>
        <v>0</v>
      </c>
    </row>
    <row r="914" spans="3:19" s="16" customFormat="1" ht="30" hidden="1" customHeight="1">
      <c r="C914" s="361"/>
      <c r="D914" s="362"/>
      <c r="E914" s="353"/>
      <c r="F914" s="353"/>
      <c r="G914" s="353"/>
      <c r="H914" s="46" t="s">
        <v>424</v>
      </c>
      <c r="I914" s="15">
        <v>0</v>
      </c>
      <c r="J914" s="15">
        <v>0</v>
      </c>
      <c r="K914" s="15">
        <v>0</v>
      </c>
      <c r="L914" s="12">
        <v>0</v>
      </c>
      <c r="M914" s="15">
        <v>0</v>
      </c>
      <c r="N914" s="11" t="e">
        <f t="shared" si="253"/>
        <v>#DIV/0!</v>
      </c>
      <c r="O914" s="11" t="e">
        <f t="shared" si="254"/>
        <v>#DIV/0!</v>
      </c>
      <c r="P914" s="11" t="e">
        <f t="shared" si="255"/>
        <v>#DIV/0!</v>
      </c>
      <c r="R914" s="33">
        <f t="shared" si="256"/>
        <v>0</v>
      </c>
      <c r="S914" s="63">
        <f t="shared" si="257"/>
        <v>0</v>
      </c>
    </row>
    <row r="915" spans="3:19" s="16" customFormat="1" ht="30" hidden="1" customHeight="1">
      <c r="C915" s="361"/>
      <c r="D915" s="362"/>
      <c r="E915" s="353"/>
      <c r="F915" s="353"/>
      <c r="G915" s="353"/>
      <c r="H915" s="46" t="s">
        <v>23</v>
      </c>
      <c r="I915" s="15">
        <v>0</v>
      </c>
      <c r="J915" s="15">
        <v>0</v>
      </c>
      <c r="K915" s="15">
        <v>0</v>
      </c>
      <c r="L915" s="12">
        <v>0</v>
      </c>
      <c r="M915" s="15">
        <v>0</v>
      </c>
      <c r="N915" s="11" t="e">
        <f t="shared" si="253"/>
        <v>#DIV/0!</v>
      </c>
      <c r="O915" s="11" t="e">
        <f t="shared" si="254"/>
        <v>#DIV/0!</v>
      </c>
      <c r="P915" s="11" t="e">
        <f t="shared" si="255"/>
        <v>#DIV/0!</v>
      </c>
      <c r="R915" s="33">
        <f t="shared" si="256"/>
        <v>0</v>
      </c>
      <c r="S915" s="63">
        <f t="shared" si="257"/>
        <v>0</v>
      </c>
    </row>
    <row r="916" spans="3:19" s="16" customFormat="1" ht="30" hidden="1" customHeight="1">
      <c r="C916" s="361"/>
      <c r="D916" s="362"/>
      <c r="E916" s="353"/>
      <c r="F916" s="353"/>
      <c r="G916" s="353"/>
      <c r="H916" s="46" t="s">
        <v>37</v>
      </c>
      <c r="I916" s="15">
        <v>0</v>
      </c>
      <c r="J916" s="15">
        <v>0</v>
      </c>
      <c r="K916" s="15">
        <v>0</v>
      </c>
      <c r="L916" s="12">
        <v>0</v>
      </c>
      <c r="M916" s="15">
        <v>0</v>
      </c>
      <c r="N916" s="11" t="e">
        <f t="shared" si="253"/>
        <v>#DIV/0!</v>
      </c>
      <c r="O916" s="11" t="e">
        <f t="shared" si="254"/>
        <v>#DIV/0!</v>
      </c>
      <c r="P916" s="11" t="e">
        <f t="shared" si="255"/>
        <v>#DIV/0!</v>
      </c>
      <c r="R916" s="33">
        <f t="shared" si="256"/>
        <v>0</v>
      </c>
      <c r="S916" s="63">
        <f t="shared" si="257"/>
        <v>0</v>
      </c>
    </row>
    <row r="917" spans="3:19" ht="15" hidden="1" customHeight="1">
      <c r="C917" s="361" t="s">
        <v>425</v>
      </c>
      <c r="D917" s="362" t="s">
        <v>426</v>
      </c>
      <c r="E917" s="353" t="s">
        <v>372</v>
      </c>
      <c r="F917" s="353">
        <v>2023</v>
      </c>
      <c r="G917" s="353">
        <v>2023</v>
      </c>
      <c r="H917" s="46" t="s">
        <v>20</v>
      </c>
      <c r="I917" s="15">
        <v>0</v>
      </c>
      <c r="J917" s="15">
        <v>0</v>
      </c>
      <c r="K917" s="15">
        <v>0</v>
      </c>
      <c r="L917" s="12">
        <v>0</v>
      </c>
      <c r="M917" s="15">
        <v>0</v>
      </c>
      <c r="N917" s="11" t="e">
        <f t="shared" si="253"/>
        <v>#DIV/0!</v>
      </c>
      <c r="O917" s="11" t="e">
        <f t="shared" si="254"/>
        <v>#DIV/0!</v>
      </c>
      <c r="P917" s="11" t="e">
        <f t="shared" si="255"/>
        <v>#DIV/0!</v>
      </c>
      <c r="R917" s="33">
        <f t="shared" si="256"/>
        <v>0</v>
      </c>
      <c r="S917" s="63">
        <f t="shared" si="257"/>
        <v>0</v>
      </c>
    </row>
    <row r="918" spans="3:19" ht="15" hidden="1" customHeight="1">
      <c r="C918" s="361"/>
      <c r="D918" s="362"/>
      <c r="E918" s="353"/>
      <c r="F918" s="353"/>
      <c r="G918" s="353"/>
      <c r="H918" s="46" t="s">
        <v>21</v>
      </c>
      <c r="I918" s="15">
        <v>0</v>
      </c>
      <c r="J918" s="15">
        <v>0</v>
      </c>
      <c r="K918" s="15">
        <v>0</v>
      </c>
      <c r="L918" s="12">
        <v>0</v>
      </c>
      <c r="M918" s="15">
        <v>0</v>
      </c>
      <c r="N918" s="11" t="e">
        <f t="shared" si="253"/>
        <v>#DIV/0!</v>
      </c>
      <c r="O918" s="11" t="e">
        <f t="shared" si="254"/>
        <v>#DIV/0!</v>
      </c>
      <c r="P918" s="11" t="e">
        <f t="shared" si="255"/>
        <v>#DIV/0!</v>
      </c>
      <c r="R918" s="33">
        <f t="shared" si="256"/>
        <v>0</v>
      </c>
      <c r="S918" s="63">
        <f t="shared" si="257"/>
        <v>0</v>
      </c>
    </row>
    <row r="919" spans="3:19" ht="30" hidden="1" customHeight="1">
      <c r="C919" s="361"/>
      <c r="D919" s="362"/>
      <c r="E919" s="353"/>
      <c r="F919" s="353"/>
      <c r="G919" s="353"/>
      <c r="H919" s="46" t="s">
        <v>22</v>
      </c>
      <c r="I919" s="15">
        <v>0</v>
      </c>
      <c r="J919" s="15">
        <v>0</v>
      </c>
      <c r="K919" s="15">
        <v>0</v>
      </c>
      <c r="L919" s="12">
        <v>0</v>
      </c>
      <c r="M919" s="15">
        <v>0</v>
      </c>
      <c r="N919" s="11" t="e">
        <f t="shared" si="253"/>
        <v>#DIV/0!</v>
      </c>
      <c r="O919" s="11" t="e">
        <f t="shared" si="254"/>
        <v>#DIV/0!</v>
      </c>
      <c r="P919" s="11" t="e">
        <f t="shared" si="255"/>
        <v>#DIV/0!</v>
      </c>
      <c r="R919" s="33">
        <f t="shared" si="256"/>
        <v>0</v>
      </c>
      <c r="S919" s="63">
        <f t="shared" si="257"/>
        <v>0</v>
      </c>
    </row>
    <row r="920" spans="3:19" ht="30" hidden="1" customHeight="1">
      <c r="C920" s="361"/>
      <c r="D920" s="362"/>
      <c r="E920" s="353"/>
      <c r="F920" s="353"/>
      <c r="G920" s="353"/>
      <c r="H920" s="46" t="s">
        <v>33</v>
      </c>
      <c r="I920" s="15">
        <v>0</v>
      </c>
      <c r="J920" s="15">
        <v>0</v>
      </c>
      <c r="K920" s="15">
        <v>0</v>
      </c>
      <c r="L920" s="12">
        <v>0</v>
      </c>
      <c r="M920" s="15">
        <v>0</v>
      </c>
      <c r="N920" s="11" t="e">
        <f t="shared" si="253"/>
        <v>#DIV/0!</v>
      </c>
      <c r="O920" s="11" t="e">
        <f t="shared" si="254"/>
        <v>#DIV/0!</v>
      </c>
      <c r="P920" s="11" t="e">
        <f t="shared" si="255"/>
        <v>#DIV/0!</v>
      </c>
      <c r="R920" s="33">
        <f t="shared" si="256"/>
        <v>0</v>
      </c>
      <c r="S920" s="63">
        <f t="shared" si="257"/>
        <v>0</v>
      </c>
    </row>
    <row r="921" spans="3:19" ht="30" hidden="1" customHeight="1">
      <c r="C921" s="361"/>
      <c r="D921" s="362"/>
      <c r="E921" s="353"/>
      <c r="F921" s="353"/>
      <c r="G921" s="353"/>
      <c r="H921" s="46" t="s">
        <v>37</v>
      </c>
      <c r="I921" s="15">
        <v>0</v>
      </c>
      <c r="J921" s="15">
        <v>0</v>
      </c>
      <c r="K921" s="15">
        <v>0</v>
      </c>
      <c r="L921" s="12">
        <v>0</v>
      </c>
      <c r="M921" s="15">
        <v>0</v>
      </c>
      <c r="N921" s="11" t="e">
        <f t="shared" si="253"/>
        <v>#DIV/0!</v>
      </c>
      <c r="O921" s="11" t="e">
        <f t="shared" si="254"/>
        <v>#DIV/0!</v>
      </c>
      <c r="P921" s="11" t="e">
        <f t="shared" si="255"/>
        <v>#DIV/0!</v>
      </c>
      <c r="R921" s="33">
        <f t="shared" si="256"/>
        <v>0</v>
      </c>
      <c r="S921" s="63">
        <f t="shared" si="257"/>
        <v>0</v>
      </c>
    </row>
    <row r="922" spans="3:19" ht="15" hidden="1" customHeight="1">
      <c r="C922" s="361" t="s">
        <v>427</v>
      </c>
      <c r="D922" s="362" t="s">
        <v>428</v>
      </c>
      <c r="E922" s="353" t="s">
        <v>378</v>
      </c>
      <c r="F922" s="353">
        <v>2021</v>
      </c>
      <c r="G922" s="353">
        <v>2021</v>
      </c>
      <c r="H922" s="46" t="s">
        <v>20</v>
      </c>
      <c r="I922" s="15">
        <f>I923</f>
        <v>0</v>
      </c>
      <c r="J922" s="15">
        <f t="shared" ref="J922:M922" si="259">J923</f>
        <v>0</v>
      </c>
      <c r="K922" s="15">
        <f t="shared" si="259"/>
        <v>0</v>
      </c>
      <c r="L922" s="12">
        <f t="shared" si="259"/>
        <v>0</v>
      </c>
      <c r="M922" s="15">
        <f t="shared" si="259"/>
        <v>0</v>
      </c>
      <c r="N922" s="11" t="e">
        <f t="shared" si="253"/>
        <v>#DIV/0!</v>
      </c>
      <c r="O922" s="11" t="e">
        <f t="shared" si="254"/>
        <v>#DIV/0!</v>
      </c>
      <c r="P922" s="11" t="e">
        <f t="shared" si="255"/>
        <v>#DIV/0!</v>
      </c>
      <c r="R922" s="33">
        <f t="shared" si="256"/>
        <v>0</v>
      </c>
      <c r="S922" s="63">
        <f t="shared" si="257"/>
        <v>0</v>
      </c>
    </row>
    <row r="923" spans="3:19" ht="15" hidden="1" customHeight="1">
      <c r="C923" s="361"/>
      <c r="D923" s="362"/>
      <c r="E923" s="353"/>
      <c r="F923" s="353"/>
      <c r="G923" s="353"/>
      <c r="H923" s="46" t="s">
        <v>21</v>
      </c>
      <c r="I923" s="15"/>
      <c r="J923" s="15"/>
      <c r="K923" s="15"/>
      <c r="L923" s="12"/>
      <c r="M923" s="15"/>
      <c r="N923" s="11" t="e">
        <f t="shared" si="253"/>
        <v>#DIV/0!</v>
      </c>
      <c r="O923" s="11" t="e">
        <f t="shared" si="254"/>
        <v>#DIV/0!</v>
      </c>
      <c r="P923" s="11" t="e">
        <f t="shared" si="255"/>
        <v>#DIV/0!</v>
      </c>
      <c r="R923" s="33">
        <f t="shared" si="256"/>
        <v>0</v>
      </c>
      <c r="S923" s="63">
        <f t="shared" si="257"/>
        <v>0</v>
      </c>
    </row>
    <row r="924" spans="3:19" ht="30" hidden="1" customHeight="1">
      <c r="C924" s="361"/>
      <c r="D924" s="362"/>
      <c r="E924" s="353"/>
      <c r="F924" s="353"/>
      <c r="G924" s="353"/>
      <c r="H924" s="46" t="s">
        <v>22</v>
      </c>
      <c r="I924" s="15">
        <v>0</v>
      </c>
      <c r="J924" s="15">
        <v>0</v>
      </c>
      <c r="K924" s="15">
        <v>0</v>
      </c>
      <c r="L924" s="12">
        <v>0</v>
      </c>
      <c r="M924" s="15">
        <v>0</v>
      </c>
      <c r="N924" s="11" t="e">
        <f t="shared" si="253"/>
        <v>#DIV/0!</v>
      </c>
      <c r="O924" s="11" t="e">
        <f t="shared" si="254"/>
        <v>#DIV/0!</v>
      </c>
      <c r="P924" s="11" t="e">
        <f t="shared" si="255"/>
        <v>#DIV/0!</v>
      </c>
      <c r="R924" s="33">
        <f t="shared" si="256"/>
        <v>0</v>
      </c>
      <c r="S924" s="63">
        <f t="shared" si="257"/>
        <v>0</v>
      </c>
    </row>
    <row r="925" spans="3:19" ht="30" hidden="1" customHeight="1">
      <c r="C925" s="361"/>
      <c r="D925" s="362"/>
      <c r="E925" s="353"/>
      <c r="F925" s="353"/>
      <c r="G925" s="353"/>
      <c r="H925" s="46" t="s">
        <v>33</v>
      </c>
      <c r="I925" s="15">
        <v>0</v>
      </c>
      <c r="J925" s="15">
        <v>0</v>
      </c>
      <c r="K925" s="15">
        <v>0</v>
      </c>
      <c r="L925" s="12">
        <v>0</v>
      </c>
      <c r="M925" s="15">
        <v>0</v>
      </c>
      <c r="N925" s="11" t="e">
        <f t="shared" si="253"/>
        <v>#DIV/0!</v>
      </c>
      <c r="O925" s="11" t="e">
        <f t="shared" si="254"/>
        <v>#DIV/0!</v>
      </c>
      <c r="P925" s="11" t="e">
        <f t="shared" si="255"/>
        <v>#DIV/0!</v>
      </c>
      <c r="R925" s="33">
        <f t="shared" si="256"/>
        <v>0</v>
      </c>
      <c r="S925" s="63">
        <f t="shared" si="257"/>
        <v>0</v>
      </c>
    </row>
    <row r="926" spans="3:19" ht="30" hidden="1" customHeight="1">
      <c r="C926" s="361"/>
      <c r="D926" s="362"/>
      <c r="E926" s="353"/>
      <c r="F926" s="353"/>
      <c r="G926" s="353"/>
      <c r="H926" s="46" t="s">
        <v>37</v>
      </c>
      <c r="I926" s="15">
        <v>0</v>
      </c>
      <c r="J926" s="15">
        <v>0</v>
      </c>
      <c r="K926" s="15">
        <v>0</v>
      </c>
      <c r="L926" s="12">
        <v>0</v>
      </c>
      <c r="M926" s="15">
        <v>0</v>
      </c>
      <c r="N926" s="11" t="e">
        <f t="shared" si="253"/>
        <v>#DIV/0!</v>
      </c>
      <c r="O926" s="11" t="e">
        <f t="shared" si="254"/>
        <v>#DIV/0!</v>
      </c>
      <c r="P926" s="11" t="e">
        <f t="shared" si="255"/>
        <v>#DIV/0!</v>
      </c>
      <c r="R926" s="33">
        <f t="shared" si="256"/>
        <v>0</v>
      </c>
      <c r="S926" s="63">
        <f t="shared" si="257"/>
        <v>0</v>
      </c>
    </row>
    <row r="927" spans="3:19" ht="15" hidden="1" customHeight="1">
      <c r="C927" s="361" t="s">
        <v>429</v>
      </c>
      <c r="D927" s="362" t="s">
        <v>430</v>
      </c>
      <c r="E927" s="353" t="s">
        <v>378</v>
      </c>
      <c r="F927" s="353">
        <v>2021</v>
      </c>
      <c r="G927" s="353">
        <v>2021</v>
      </c>
      <c r="H927" s="46" t="s">
        <v>20</v>
      </c>
      <c r="I927" s="15">
        <f>I928</f>
        <v>0</v>
      </c>
      <c r="J927" s="15">
        <f t="shared" ref="J927:M927" si="260">J928</f>
        <v>0</v>
      </c>
      <c r="K927" s="15">
        <f t="shared" si="260"/>
        <v>0</v>
      </c>
      <c r="L927" s="12">
        <f t="shared" si="260"/>
        <v>0</v>
      </c>
      <c r="M927" s="15">
        <f t="shared" si="260"/>
        <v>0</v>
      </c>
      <c r="N927" s="11" t="e">
        <f t="shared" si="253"/>
        <v>#DIV/0!</v>
      </c>
      <c r="O927" s="11" t="e">
        <f t="shared" si="254"/>
        <v>#DIV/0!</v>
      </c>
      <c r="P927" s="11" t="e">
        <f t="shared" si="255"/>
        <v>#DIV/0!</v>
      </c>
      <c r="R927" s="33">
        <f t="shared" si="256"/>
        <v>0</v>
      </c>
      <c r="S927" s="63">
        <f t="shared" si="257"/>
        <v>0</v>
      </c>
    </row>
    <row r="928" spans="3:19" ht="15" hidden="1" customHeight="1">
      <c r="C928" s="361"/>
      <c r="D928" s="362"/>
      <c r="E928" s="353"/>
      <c r="F928" s="353"/>
      <c r="G928" s="353"/>
      <c r="H928" s="46" t="s">
        <v>21</v>
      </c>
      <c r="I928" s="15"/>
      <c r="J928" s="15"/>
      <c r="K928" s="15"/>
      <c r="L928" s="12"/>
      <c r="M928" s="15"/>
      <c r="N928" s="11" t="e">
        <f t="shared" si="253"/>
        <v>#DIV/0!</v>
      </c>
      <c r="O928" s="11" t="e">
        <f t="shared" si="254"/>
        <v>#DIV/0!</v>
      </c>
      <c r="P928" s="11" t="e">
        <f t="shared" si="255"/>
        <v>#DIV/0!</v>
      </c>
      <c r="R928" s="33">
        <f t="shared" si="256"/>
        <v>0</v>
      </c>
      <c r="S928" s="63">
        <f t="shared" si="257"/>
        <v>0</v>
      </c>
    </row>
    <row r="929" spans="3:19" ht="30" hidden="1" customHeight="1">
      <c r="C929" s="361"/>
      <c r="D929" s="362"/>
      <c r="E929" s="353"/>
      <c r="F929" s="353"/>
      <c r="G929" s="353"/>
      <c r="H929" s="46" t="s">
        <v>22</v>
      </c>
      <c r="I929" s="15">
        <v>0</v>
      </c>
      <c r="J929" s="15">
        <v>0</v>
      </c>
      <c r="K929" s="15">
        <v>0</v>
      </c>
      <c r="L929" s="12">
        <v>0</v>
      </c>
      <c r="M929" s="15">
        <v>0</v>
      </c>
      <c r="N929" s="11" t="e">
        <f t="shared" si="253"/>
        <v>#DIV/0!</v>
      </c>
      <c r="O929" s="11" t="e">
        <f t="shared" si="254"/>
        <v>#DIV/0!</v>
      </c>
      <c r="P929" s="11" t="e">
        <f t="shared" si="255"/>
        <v>#DIV/0!</v>
      </c>
      <c r="R929" s="33">
        <f t="shared" si="256"/>
        <v>0</v>
      </c>
      <c r="S929" s="63">
        <f t="shared" si="257"/>
        <v>0</v>
      </c>
    </row>
    <row r="930" spans="3:19" ht="30" hidden="1" customHeight="1">
      <c r="C930" s="361"/>
      <c r="D930" s="362"/>
      <c r="E930" s="353"/>
      <c r="F930" s="353"/>
      <c r="G930" s="353"/>
      <c r="H930" s="46" t="s">
        <v>33</v>
      </c>
      <c r="I930" s="15">
        <v>0</v>
      </c>
      <c r="J930" s="15">
        <v>0</v>
      </c>
      <c r="K930" s="15">
        <v>0</v>
      </c>
      <c r="L930" s="12">
        <v>0</v>
      </c>
      <c r="M930" s="15">
        <v>0</v>
      </c>
      <c r="N930" s="11" t="e">
        <f t="shared" si="253"/>
        <v>#DIV/0!</v>
      </c>
      <c r="O930" s="11" t="e">
        <f t="shared" si="254"/>
        <v>#DIV/0!</v>
      </c>
      <c r="P930" s="11" t="e">
        <f t="shared" si="255"/>
        <v>#DIV/0!</v>
      </c>
      <c r="R930" s="33">
        <f t="shared" si="256"/>
        <v>0</v>
      </c>
      <c r="S930" s="63">
        <f t="shared" si="257"/>
        <v>0</v>
      </c>
    </row>
    <row r="931" spans="3:19" ht="30" hidden="1" customHeight="1">
      <c r="C931" s="361"/>
      <c r="D931" s="362"/>
      <c r="E931" s="353"/>
      <c r="F931" s="353"/>
      <c r="G931" s="353"/>
      <c r="H931" s="46" t="s">
        <v>37</v>
      </c>
      <c r="I931" s="15">
        <v>0</v>
      </c>
      <c r="J931" s="15">
        <v>0</v>
      </c>
      <c r="K931" s="15">
        <v>0</v>
      </c>
      <c r="L931" s="12">
        <v>0</v>
      </c>
      <c r="M931" s="15">
        <v>0</v>
      </c>
      <c r="N931" s="11" t="e">
        <f t="shared" si="253"/>
        <v>#DIV/0!</v>
      </c>
      <c r="O931" s="11" t="e">
        <f t="shared" si="254"/>
        <v>#DIV/0!</v>
      </c>
      <c r="P931" s="11" t="e">
        <f t="shared" si="255"/>
        <v>#DIV/0!</v>
      </c>
      <c r="R931" s="33">
        <f t="shared" si="256"/>
        <v>0</v>
      </c>
      <c r="S931" s="63">
        <f t="shared" si="257"/>
        <v>0</v>
      </c>
    </row>
    <row r="932" spans="3:19" ht="15" hidden="1" customHeight="1">
      <c r="C932" s="361" t="s">
        <v>431</v>
      </c>
      <c r="D932" s="362" t="s">
        <v>432</v>
      </c>
      <c r="E932" s="353" t="s">
        <v>372</v>
      </c>
      <c r="F932" s="353">
        <v>2023</v>
      </c>
      <c r="G932" s="353">
        <v>2023</v>
      </c>
      <c r="H932" s="46" t="s">
        <v>20</v>
      </c>
      <c r="I932" s="15">
        <v>0</v>
      </c>
      <c r="J932" s="15">
        <v>0</v>
      </c>
      <c r="K932" s="15">
        <v>0</v>
      </c>
      <c r="L932" s="12">
        <v>0</v>
      </c>
      <c r="M932" s="15">
        <v>0</v>
      </c>
      <c r="N932" s="11" t="e">
        <f t="shared" si="253"/>
        <v>#DIV/0!</v>
      </c>
      <c r="O932" s="11" t="e">
        <f t="shared" si="254"/>
        <v>#DIV/0!</v>
      </c>
      <c r="P932" s="11" t="e">
        <f t="shared" si="255"/>
        <v>#DIV/0!</v>
      </c>
      <c r="R932" s="33">
        <f t="shared" si="256"/>
        <v>0</v>
      </c>
      <c r="S932" s="63">
        <f t="shared" si="257"/>
        <v>0</v>
      </c>
    </row>
    <row r="933" spans="3:19" ht="15" hidden="1" customHeight="1">
      <c r="C933" s="361"/>
      <c r="D933" s="362"/>
      <c r="E933" s="353"/>
      <c r="F933" s="353"/>
      <c r="G933" s="353"/>
      <c r="H933" s="46" t="s">
        <v>21</v>
      </c>
      <c r="I933" s="15">
        <v>0</v>
      </c>
      <c r="J933" s="15">
        <v>0</v>
      </c>
      <c r="K933" s="15">
        <v>0</v>
      </c>
      <c r="L933" s="12">
        <v>0</v>
      </c>
      <c r="M933" s="15">
        <v>0</v>
      </c>
      <c r="N933" s="11" t="e">
        <f t="shared" si="253"/>
        <v>#DIV/0!</v>
      </c>
      <c r="O933" s="11" t="e">
        <f t="shared" si="254"/>
        <v>#DIV/0!</v>
      </c>
      <c r="P933" s="11" t="e">
        <f t="shared" si="255"/>
        <v>#DIV/0!</v>
      </c>
      <c r="R933" s="33">
        <f t="shared" si="256"/>
        <v>0</v>
      </c>
      <c r="S933" s="63">
        <f t="shared" si="257"/>
        <v>0</v>
      </c>
    </row>
    <row r="934" spans="3:19" ht="30" hidden="1" customHeight="1">
      <c r="C934" s="361"/>
      <c r="D934" s="362"/>
      <c r="E934" s="353"/>
      <c r="F934" s="353"/>
      <c r="G934" s="353"/>
      <c r="H934" s="46" t="s">
        <v>22</v>
      </c>
      <c r="I934" s="15">
        <v>0</v>
      </c>
      <c r="J934" s="15">
        <v>0</v>
      </c>
      <c r="K934" s="15">
        <v>0</v>
      </c>
      <c r="L934" s="12">
        <v>0</v>
      </c>
      <c r="M934" s="15">
        <v>0</v>
      </c>
      <c r="N934" s="11" t="e">
        <f t="shared" si="253"/>
        <v>#DIV/0!</v>
      </c>
      <c r="O934" s="11" t="e">
        <f t="shared" si="254"/>
        <v>#DIV/0!</v>
      </c>
      <c r="P934" s="11" t="e">
        <f t="shared" si="255"/>
        <v>#DIV/0!</v>
      </c>
      <c r="R934" s="33">
        <f t="shared" si="256"/>
        <v>0</v>
      </c>
      <c r="S934" s="63">
        <f t="shared" si="257"/>
        <v>0</v>
      </c>
    </row>
    <row r="935" spans="3:19" ht="30" hidden="1" customHeight="1">
      <c r="C935" s="361"/>
      <c r="D935" s="362"/>
      <c r="E935" s="353"/>
      <c r="F935" s="353"/>
      <c r="G935" s="353"/>
      <c r="H935" s="46" t="s">
        <v>33</v>
      </c>
      <c r="I935" s="15">
        <v>0</v>
      </c>
      <c r="J935" s="15">
        <v>0</v>
      </c>
      <c r="K935" s="15">
        <v>0</v>
      </c>
      <c r="L935" s="12">
        <v>0</v>
      </c>
      <c r="M935" s="15">
        <v>0</v>
      </c>
      <c r="N935" s="11" t="e">
        <f t="shared" si="253"/>
        <v>#DIV/0!</v>
      </c>
      <c r="O935" s="11" t="e">
        <f t="shared" si="254"/>
        <v>#DIV/0!</v>
      </c>
      <c r="P935" s="11" t="e">
        <f t="shared" si="255"/>
        <v>#DIV/0!</v>
      </c>
      <c r="R935" s="33">
        <f t="shared" si="256"/>
        <v>0</v>
      </c>
      <c r="S935" s="63">
        <f t="shared" si="257"/>
        <v>0</v>
      </c>
    </row>
    <row r="936" spans="3:19" ht="30" hidden="1" customHeight="1">
      <c r="C936" s="361"/>
      <c r="D936" s="362"/>
      <c r="E936" s="353"/>
      <c r="F936" s="353"/>
      <c r="G936" s="353"/>
      <c r="H936" s="46" t="s">
        <v>37</v>
      </c>
      <c r="I936" s="15">
        <v>0</v>
      </c>
      <c r="J936" s="15">
        <v>0</v>
      </c>
      <c r="K936" s="15">
        <v>0</v>
      </c>
      <c r="L936" s="12">
        <v>0</v>
      </c>
      <c r="M936" s="15">
        <v>0</v>
      </c>
      <c r="N936" s="11" t="e">
        <f t="shared" si="253"/>
        <v>#DIV/0!</v>
      </c>
      <c r="O936" s="11" t="e">
        <f t="shared" si="254"/>
        <v>#DIV/0!</v>
      </c>
      <c r="P936" s="11" t="e">
        <f t="shared" si="255"/>
        <v>#DIV/0!</v>
      </c>
      <c r="R936" s="33">
        <f t="shared" si="256"/>
        <v>0</v>
      </c>
      <c r="S936" s="63">
        <f t="shared" si="257"/>
        <v>0</v>
      </c>
    </row>
    <row r="937" spans="3:19" ht="15" customHeight="1">
      <c r="C937" s="358" t="s">
        <v>433</v>
      </c>
      <c r="D937" s="373" t="s">
        <v>434</v>
      </c>
      <c r="E937" s="351" t="s">
        <v>26</v>
      </c>
      <c r="F937" s="351" t="s">
        <v>435</v>
      </c>
      <c r="G937" s="351" t="s">
        <v>436</v>
      </c>
      <c r="H937" s="45" t="s">
        <v>20</v>
      </c>
      <c r="I937" s="11">
        <f>I938+I939+I940+I941</f>
        <v>166.5</v>
      </c>
      <c r="J937" s="11">
        <f t="shared" ref="J937:M937" si="261">J938+J939+J940+J941</f>
        <v>166.5</v>
      </c>
      <c r="K937" s="11">
        <f t="shared" si="261"/>
        <v>166.5</v>
      </c>
      <c r="L937" s="12">
        <f t="shared" si="261"/>
        <v>166.5</v>
      </c>
      <c r="M937" s="11">
        <f t="shared" si="261"/>
        <v>166.5</v>
      </c>
      <c r="N937" s="11">
        <f t="shared" si="253"/>
        <v>100</v>
      </c>
      <c r="O937" s="11">
        <f t="shared" si="254"/>
        <v>100</v>
      </c>
      <c r="P937" s="11">
        <f t="shared" si="255"/>
        <v>100</v>
      </c>
      <c r="R937" s="33">
        <f t="shared" si="256"/>
        <v>-166.5</v>
      </c>
      <c r="S937" s="63">
        <f t="shared" si="257"/>
        <v>0</v>
      </c>
    </row>
    <row r="938" spans="3:19" ht="15" customHeight="1">
      <c r="C938" s="358"/>
      <c r="D938" s="373"/>
      <c r="E938" s="351"/>
      <c r="F938" s="351"/>
      <c r="G938" s="351"/>
      <c r="H938" s="45" t="s">
        <v>21</v>
      </c>
      <c r="I938" s="11">
        <v>166.5</v>
      </c>
      <c r="J938" s="11">
        <v>166.5</v>
      </c>
      <c r="K938" s="11">
        <v>166.5</v>
      </c>
      <c r="L938" s="11">
        <v>166.5</v>
      </c>
      <c r="M938" s="11">
        <v>166.5</v>
      </c>
      <c r="N938" s="11">
        <f t="shared" si="253"/>
        <v>100</v>
      </c>
      <c r="O938" s="11">
        <f t="shared" si="254"/>
        <v>100</v>
      </c>
      <c r="P938" s="11">
        <f t="shared" si="255"/>
        <v>100</v>
      </c>
      <c r="R938" s="33">
        <f t="shared" si="256"/>
        <v>-166.5</v>
      </c>
      <c r="S938" s="63">
        <f t="shared" si="257"/>
        <v>0</v>
      </c>
    </row>
    <row r="939" spans="3:19" ht="30" customHeight="1">
      <c r="C939" s="358"/>
      <c r="D939" s="373"/>
      <c r="E939" s="351"/>
      <c r="F939" s="351"/>
      <c r="G939" s="351"/>
      <c r="H939" s="45" t="s">
        <v>22</v>
      </c>
      <c r="I939" s="11">
        <v>0</v>
      </c>
      <c r="J939" s="11">
        <v>0</v>
      </c>
      <c r="K939" s="11">
        <v>0</v>
      </c>
      <c r="L939" s="12">
        <v>0</v>
      </c>
      <c r="M939" s="11">
        <v>0</v>
      </c>
      <c r="N939" s="11"/>
      <c r="O939" s="11"/>
      <c r="P939" s="11"/>
      <c r="R939" s="33">
        <f t="shared" si="256"/>
        <v>0</v>
      </c>
      <c r="S939" s="63">
        <f t="shared" si="257"/>
        <v>0</v>
      </c>
    </row>
    <row r="940" spans="3:19">
      <c r="C940" s="358"/>
      <c r="D940" s="373"/>
      <c r="E940" s="351"/>
      <c r="F940" s="351"/>
      <c r="G940" s="351"/>
      <c r="H940" s="45" t="s">
        <v>33</v>
      </c>
      <c r="I940" s="11">
        <v>0</v>
      </c>
      <c r="J940" s="11">
        <v>0</v>
      </c>
      <c r="K940" s="11">
        <v>0</v>
      </c>
      <c r="L940" s="12">
        <v>0</v>
      </c>
      <c r="M940" s="11">
        <v>0</v>
      </c>
      <c r="N940" s="11"/>
      <c r="O940" s="11"/>
      <c r="P940" s="11"/>
      <c r="R940" s="33">
        <f t="shared" si="256"/>
        <v>0</v>
      </c>
      <c r="S940" s="63">
        <f t="shared" si="257"/>
        <v>0</v>
      </c>
    </row>
    <row r="941" spans="3:19" ht="30">
      <c r="C941" s="358"/>
      <c r="D941" s="373"/>
      <c r="E941" s="351"/>
      <c r="F941" s="351"/>
      <c r="G941" s="351"/>
      <c r="H941" s="45" t="s">
        <v>37</v>
      </c>
      <c r="I941" s="11">
        <v>0</v>
      </c>
      <c r="J941" s="11">
        <v>0</v>
      </c>
      <c r="K941" s="11">
        <v>0</v>
      </c>
      <c r="L941" s="12">
        <v>0</v>
      </c>
      <c r="M941" s="11">
        <v>0</v>
      </c>
      <c r="N941" s="11"/>
      <c r="O941" s="11"/>
      <c r="P941" s="11"/>
      <c r="R941" s="33">
        <f t="shared" si="256"/>
        <v>0</v>
      </c>
      <c r="S941" s="63">
        <f t="shared" si="257"/>
        <v>0</v>
      </c>
    </row>
    <row r="942" spans="3:19" ht="15" hidden="1" customHeight="1">
      <c r="C942" s="358" t="s">
        <v>437</v>
      </c>
      <c r="D942" s="357" t="s">
        <v>438</v>
      </c>
      <c r="E942" s="354" t="s">
        <v>388</v>
      </c>
      <c r="F942" s="354">
        <v>2022</v>
      </c>
      <c r="G942" s="354">
        <v>2024</v>
      </c>
      <c r="H942" s="48" t="s">
        <v>20</v>
      </c>
      <c r="I942" s="11">
        <f>I943+I944+I945+I946</f>
        <v>0</v>
      </c>
      <c r="J942" s="11">
        <f t="shared" ref="J942:M942" si="262">J943+J944+J945+J946</f>
        <v>0</v>
      </c>
      <c r="K942" s="11">
        <f t="shared" si="262"/>
        <v>0</v>
      </c>
      <c r="L942" s="12">
        <f t="shared" si="262"/>
        <v>0</v>
      </c>
      <c r="M942" s="11">
        <f t="shared" si="262"/>
        <v>0</v>
      </c>
      <c r="N942" s="11" t="e">
        <f t="shared" si="253"/>
        <v>#DIV/0!</v>
      </c>
      <c r="O942" s="11" t="e">
        <f t="shared" si="254"/>
        <v>#DIV/0!</v>
      </c>
      <c r="P942" s="11" t="e">
        <f t="shared" si="255"/>
        <v>#DIV/0!</v>
      </c>
      <c r="R942" s="33">
        <f t="shared" si="256"/>
        <v>0</v>
      </c>
      <c r="S942" s="63">
        <f t="shared" si="257"/>
        <v>0</v>
      </c>
    </row>
    <row r="943" spans="3:19" ht="15" hidden="1" customHeight="1">
      <c r="C943" s="358"/>
      <c r="D943" s="357"/>
      <c r="E943" s="354"/>
      <c r="F943" s="354"/>
      <c r="G943" s="354"/>
      <c r="H943" s="48" t="s">
        <v>67</v>
      </c>
      <c r="I943" s="11"/>
      <c r="J943" s="11"/>
      <c r="K943" s="11"/>
      <c r="L943" s="12">
        <v>0</v>
      </c>
      <c r="M943" s="11"/>
      <c r="N943" s="11" t="e">
        <f t="shared" si="253"/>
        <v>#DIV/0!</v>
      </c>
      <c r="O943" s="11" t="e">
        <f t="shared" si="254"/>
        <v>#DIV/0!</v>
      </c>
      <c r="P943" s="11" t="e">
        <f t="shared" si="255"/>
        <v>#DIV/0!</v>
      </c>
      <c r="R943" s="33">
        <f t="shared" si="256"/>
        <v>0</v>
      </c>
      <c r="S943" s="63">
        <f t="shared" si="257"/>
        <v>0</v>
      </c>
    </row>
    <row r="944" spans="3:19" ht="30" hidden="1" customHeight="1">
      <c r="C944" s="358"/>
      <c r="D944" s="357"/>
      <c r="E944" s="354"/>
      <c r="F944" s="354"/>
      <c r="G944" s="354"/>
      <c r="H944" s="48" t="s">
        <v>22</v>
      </c>
      <c r="I944" s="11">
        <v>0</v>
      </c>
      <c r="J944" s="11">
        <v>0</v>
      </c>
      <c r="K944" s="11">
        <v>0</v>
      </c>
      <c r="L944" s="12">
        <v>0</v>
      </c>
      <c r="M944" s="11">
        <v>0</v>
      </c>
      <c r="N944" s="11" t="e">
        <f t="shared" si="253"/>
        <v>#DIV/0!</v>
      </c>
      <c r="O944" s="11" t="e">
        <f t="shared" si="254"/>
        <v>#DIV/0!</v>
      </c>
      <c r="P944" s="11" t="e">
        <f t="shared" si="255"/>
        <v>#DIV/0!</v>
      </c>
      <c r="R944" s="33">
        <f t="shared" si="256"/>
        <v>0</v>
      </c>
      <c r="S944" s="63">
        <f t="shared" si="257"/>
        <v>0</v>
      </c>
    </row>
    <row r="945" spans="3:19" s="17" customFormat="1" hidden="1">
      <c r="C945" s="358"/>
      <c r="D945" s="357"/>
      <c r="E945" s="354"/>
      <c r="F945" s="354"/>
      <c r="G945" s="354"/>
      <c r="H945" s="48" t="s">
        <v>33</v>
      </c>
      <c r="I945" s="11">
        <v>0</v>
      </c>
      <c r="J945" s="11">
        <v>0</v>
      </c>
      <c r="K945" s="11">
        <v>0</v>
      </c>
      <c r="L945" s="12">
        <v>0</v>
      </c>
      <c r="M945" s="11">
        <v>0</v>
      </c>
      <c r="N945" s="11" t="e">
        <f t="shared" si="253"/>
        <v>#DIV/0!</v>
      </c>
      <c r="O945" s="11" t="e">
        <f t="shared" si="254"/>
        <v>#DIV/0!</v>
      </c>
      <c r="P945" s="11" t="e">
        <f t="shared" si="255"/>
        <v>#DIV/0!</v>
      </c>
      <c r="R945" s="33">
        <f t="shared" si="256"/>
        <v>0</v>
      </c>
      <c r="S945" s="63">
        <f t="shared" si="257"/>
        <v>0</v>
      </c>
    </row>
    <row r="946" spans="3:19" s="17" customFormat="1" ht="30" hidden="1">
      <c r="C946" s="358"/>
      <c r="D946" s="357"/>
      <c r="E946" s="354"/>
      <c r="F946" s="354"/>
      <c r="G946" s="354"/>
      <c r="H946" s="48" t="s">
        <v>37</v>
      </c>
      <c r="I946" s="11">
        <v>0</v>
      </c>
      <c r="J946" s="11">
        <v>0</v>
      </c>
      <c r="K946" s="11">
        <v>0</v>
      </c>
      <c r="L946" s="12">
        <v>0</v>
      </c>
      <c r="M946" s="11">
        <v>0</v>
      </c>
      <c r="N946" s="11" t="e">
        <f t="shared" si="253"/>
        <v>#DIV/0!</v>
      </c>
      <c r="O946" s="11" t="e">
        <f t="shared" si="254"/>
        <v>#DIV/0!</v>
      </c>
      <c r="P946" s="11" t="e">
        <f t="shared" si="255"/>
        <v>#DIV/0!</v>
      </c>
      <c r="R946" s="33">
        <f t="shared" si="256"/>
        <v>0</v>
      </c>
      <c r="S946" s="63">
        <f t="shared" si="257"/>
        <v>0</v>
      </c>
    </row>
    <row r="947" spans="3:19" ht="15" customHeight="1">
      <c r="C947" s="358" t="s">
        <v>439</v>
      </c>
      <c r="D947" s="357" t="s">
        <v>440</v>
      </c>
      <c r="E947" s="354" t="s">
        <v>375</v>
      </c>
      <c r="F947" s="354">
        <v>2022</v>
      </c>
      <c r="G947" s="354">
        <v>2024</v>
      </c>
      <c r="H947" s="45" t="s">
        <v>441</v>
      </c>
      <c r="I947" s="11">
        <f>I948+I949+I950+I951</f>
        <v>18</v>
      </c>
      <c r="J947" s="11">
        <f t="shared" ref="J947:M947" si="263">J948+J949+J950+J951</f>
        <v>18</v>
      </c>
      <c r="K947" s="11">
        <f t="shared" si="263"/>
        <v>18</v>
      </c>
      <c r="L947" s="12">
        <f t="shared" si="263"/>
        <v>18</v>
      </c>
      <c r="M947" s="11">
        <f t="shared" si="263"/>
        <v>18</v>
      </c>
      <c r="N947" s="11">
        <f t="shared" si="253"/>
        <v>100</v>
      </c>
      <c r="O947" s="11">
        <f t="shared" si="254"/>
        <v>100</v>
      </c>
      <c r="P947" s="11">
        <f t="shared" si="255"/>
        <v>100</v>
      </c>
      <c r="R947" s="33">
        <f t="shared" si="256"/>
        <v>-18</v>
      </c>
      <c r="S947" s="63">
        <f t="shared" si="257"/>
        <v>0</v>
      </c>
    </row>
    <row r="948" spans="3:19" ht="15" customHeight="1">
      <c r="C948" s="358"/>
      <c r="D948" s="357"/>
      <c r="E948" s="354"/>
      <c r="F948" s="354"/>
      <c r="G948" s="354"/>
      <c r="H948" s="45" t="s">
        <v>21</v>
      </c>
      <c r="I948" s="11">
        <v>18</v>
      </c>
      <c r="J948" s="11">
        <v>18</v>
      </c>
      <c r="K948" s="11">
        <v>18</v>
      </c>
      <c r="L948" s="12">
        <v>18</v>
      </c>
      <c r="M948" s="11">
        <v>18</v>
      </c>
      <c r="N948" s="11">
        <f t="shared" si="253"/>
        <v>100</v>
      </c>
      <c r="O948" s="11">
        <f t="shared" si="254"/>
        <v>100</v>
      </c>
      <c r="P948" s="11">
        <f t="shared" si="255"/>
        <v>100</v>
      </c>
      <c r="R948" s="33">
        <f t="shared" si="256"/>
        <v>-18</v>
      </c>
      <c r="S948" s="63">
        <f t="shared" si="257"/>
        <v>0</v>
      </c>
    </row>
    <row r="949" spans="3:19" ht="30" customHeight="1">
      <c r="C949" s="358"/>
      <c r="D949" s="357"/>
      <c r="E949" s="354"/>
      <c r="F949" s="354"/>
      <c r="G949" s="354"/>
      <c r="H949" s="45" t="s">
        <v>22</v>
      </c>
      <c r="I949" s="11">
        <v>0</v>
      </c>
      <c r="J949" s="11">
        <v>0</v>
      </c>
      <c r="K949" s="11">
        <v>0</v>
      </c>
      <c r="L949" s="12">
        <v>0</v>
      </c>
      <c r="M949" s="11">
        <v>0</v>
      </c>
      <c r="N949" s="11"/>
      <c r="O949" s="11"/>
      <c r="P949" s="11"/>
      <c r="R949" s="33">
        <f t="shared" si="256"/>
        <v>0</v>
      </c>
      <c r="S949" s="63">
        <f t="shared" si="257"/>
        <v>0</v>
      </c>
    </row>
    <row r="950" spans="3:19">
      <c r="C950" s="358"/>
      <c r="D950" s="357"/>
      <c r="E950" s="354"/>
      <c r="F950" s="354"/>
      <c r="G950" s="354"/>
      <c r="H950" s="45" t="s">
        <v>33</v>
      </c>
      <c r="I950" s="11">
        <v>0</v>
      </c>
      <c r="J950" s="11">
        <v>0</v>
      </c>
      <c r="K950" s="11">
        <v>0</v>
      </c>
      <c r="L950" s="12">
        <v>0</v>
      </c>
      <c r="M950" s="11">
        <v>0</v>
      </c>
      <c r="N950" s="11"/>
      <c r="O950" s="11"/>
      <c r="P950" s="11"/>
      <c r="R950" s="33">
        <f t="shared" si="256"/>
        <v>0</v>
      </c>
      <c r="S950" s="63">
        <f t="shared" si="257"/>
        <v>0</v>
      </c>
    </row>
    <row r="951" spans="3:19" ht="30">
      <c r="C951" s="358"/>
      <c r="D951" s="357"/>
      <c r="E951" s="354"/>
      <c r="F951" s="354"/>
      <c r="G951" s="354"/>
      <c r="H951" s="45" t="s">
        <v>37</v>
      </c>
      <c r="I951" s="11">
        <v>0</v>
      </c>
      <c r="J951" s="11">
        <v>0</v>
      </c>
      <c r="K951" s="11">
        <v>0</v>
      </c>
      <c r="L951" s="12">
        <v>0</v>
      </c>
      <c r="M951" s="11">
        <v>0</v>
      </c>
      <c r="N951" s="11"/>
      <c r="O951" s="11"/>
      <c r="P951" s="11"/>
      <c r="R951" s="33">
        <f t="shared" si="256"/>
        <v>0</v>
      </c>
      <c r="S951" s="63">
        <f t="shared" si="257"/>
        <v>0</v>
      </c>
    </row>
    <row r="952" spans="3:19" ht="15" customHeight="1">
      <c r="C952" s="358" t="s">
        <v>442</v>
      </c>
      <c r="D952" s="357" t="s">
        <v>443</v>
      </c>
      <c r="E952" s="354" t="s">
        <v>375</v>
      </c>
      <c r="F952" s="354">
        <v>2022</v>
      </c>
      <c r="G952" s="354">
        <v>2024</v>
      </c>
      <c r="H952" s="45" t="s">
        <v>20</v>
      </c>
      <c r="I952" s="11">
        <f>I953+I954+I955+I956</f>
        <v>112.5</v>
      </c>
      <c r="J952" s="11">
        <f t="shared" ref="J952:M952" si="264">J953+J954+J955+J956</f>
        <v>112.5</v>
      </c>
      <c r="K952" s="11">
        <f t="shared" si="264"/>
        <v>112.5</v>
      </c>
      <c r="L952" s="12">
        <f t="shared" si="264"/>
        <v>112.5</v>
      </c>
      <c r="M952" s="11">
        <f t="shared" si="264"/>
        <v>112.5</v>
      </c>
      <c r="N952" s="11">
        <f t="shared" si="253"/>
        <v>100</v>
      </c>
      <c r="O952" s="11">
        <f t="shared" si="254"/>
        <v>100</v>
      </c>
      <c r="P952" s="11">
        <f t="shared" si="255"/>
        <v>100</v>
      </c>
      <c r="R952" s="33">
        <f t="shared" si="256"/>
        <v>-112.5</v>
      </c>
      <c r="S952" s="63">
        <f t="shared" si="257"/>
        <v>0</v>
      </c>
    </row>
    <row r="953" spans="3:19" ht="15" customHeight="1">
      <c r="C953" s="358"/>
      <c r="D953" s="357"/>
      <c r="E953" s="354"/>
      <c r="F953" s="354"/>
      <c r="G953" s="354"/>
      <c r="H953" s="45" t="s">
        <v>21</v>
      </c>
      <c r="I953" s="11">
        <v>112.5</v>
      </c>
      <c r="J953" s="11">
        <v>112.5</v>
      </c>
      <c r="K953" s="11">
        <v>112.5</v>
      </c>
      <c r="L953" s="11">
        <v>112.5</v>
      </c>
      <c r="M953" s="11">
        <v>112.5</v>
      </c>
      <c r="N953" s="11">
        <f t="shared" si="253"/>
        <v>100</v>
      </c>
      <c r="O953" s="11">
        <f t="shared" si="254"/>
        <v>100</v>
      </c>
      <c r="P953" s="11">
        <f t="shared" si="255"/>
        <v>100</v>
      </c>
      <c r="R953" s="33">
        <f t="shared" si="256"/>
        <v>-112.5</v>
      </c>
      <c r="S953" s="63">
        <f t="shared" si="257"/>
        <v>0</v>
      </c>
    </row>
    <row r="954" spans="3:19" ht="30" customHeight="1">
      <c r="C954" s="358"/>
      <c r="D954" s="357"/>
      <c r="E954" s="354"/>
      <c r="F954" s="354"/>
      <c r="G954" s="354"/>
      <c r="H954" s="45" t="s">
        <v>22</v>
      </c>
      <c r="I954" s="11">
        <v>0</v>
      </c>
      <c r="J954" s="11">
        <v>0</v>
      </c>
      <c r="K954" s="11">
        <v>0</v>
      </c>
      <c r="L954" s="12">
        <v>0</v>
      </c>
      <c r="M954" s="11">
        <v>0</v>
      </c>
      <c r="N954" s="11"/>
      <c r="O954" s="11"/>
      <c r="P954" s="11"/>
      <c r="R954" s="33">
        <f t="shared" si="256"/>
        <v>0</v>
      </c>
      <c r="S954" s="63">
        <f t="shared" si="257"/>
        <v>0</v>
      </c>
    </row>
    <row r="955" spans="3:19">
      <c r="C955" s="358"/>
      <c r="D955" s="357"/>
      <c r="E955" s="354"/>
      <c r="F955" s="354"/>
      <c r="G955" s="354"/>
      <c r="H955" s="45" t="s">
        <v>33</v>
      </c>
      <c r="I955" s="11">
        <v>0</v>
      </c>
      <c r="J955" s="11">
        <v>0</v>
      </c>
      <c r="K955" s="11">
        <v>0</v>
      </c>
      <c r="L955" s="12">
        <v>0</v>
      </c>
      <c r="M955" s="11">
        <v>0</v>
      </c>
      <c r="N955" s="11"/>
      <c r="O955" s="11"/>
      <c r="P955" s="11"/>
      <c r="R955" s="33">
        <f t="shared" si="256"/>
        <v>0</v>
      </c>
      <c r="S955" s="63">
        <f t="shared" si="257"/>
        <v>0</v>
      </c>
    </row>
    <row r="956" spans="3:19" ht="30">
      <c r="C956" s="358"/>
      <c r="D956" s="357"/>
      <c r="E956" s="354"/>
      <c r="F956" s="354"/>
      <c r="G956" s="354"/>
      <c r="H956" s="45" t="s">
        <v>37</v>
      </c>
      <c r="I956" s="11">
        <v>0</v>
      </c>
      <c r="J956" s="11">
        <v>0</v>
      </c>
      <c r="K956" s="11">
        <v>0</v>
      </c>
      <c r="L956" s="12">
        <v>0</v>
      </c>
      <c r="M956" s="11">
        <v>0</v>
      </c>
      <c r="N956" s="11"/>
      <c r="O956" s="11"/>
      <c r="P956" s="11"/>
      <c r="R956" s="33">
        <f t="shared" si="256"/>
        <v>0</v>
      </c>
      <c r="S956" s="63">
        <f t="shared" si="257"/>
        <v>0</v>
      </c>
    </row>
    <row r="957" spans="3:19" ht="15" customHeight="1">
      <c r="C957" s="358" t="s">
        <v>444</v>
      </c>
      <c r="D957" s="357" t="s">
        <v>445</v>
      </c>
      <c r="E957" s="354" t="s">
        <v>375</v>
      </c>
      <c r="F957" s="354">
        <v>2022</v>
      </c>
      <c r="G957" s="354">
        <v>2024</v>
      </c>
      <c r="H957" s="45" t="s">
        <v>20</v>
      </c>
      <c r="I957" s="11">
        <f>I958+I959+I960+I961</f>
        <v>36</v>
      </c>
      <c r="J957" s="11">
        <f t="shared" ref="J957:M957" si="265">J958+J959+J960+J961</f>
        <v>36</v>
      </c>
      <c r="K957" s="11">
        <f t="shared" si="265"/>
        <v>36</v>
      </c>
      <c r="L957" s="12">
        <f t="shared" si="265"/>
        <v>36</v>
      </c>
      <c r="M957" s="11">
        <f t="shared" si="265"/>
        <v>36</v>
      </c>
      <c r="N957" s="11">
        <f t="shared" si="253"/>
        <v>100</v>
      </c>
      <c r="O957" s="11">
        <f t="shared" si="254"/>
        <v>100</v>
      </c>
      <c r="P957" s="11">
        <f t="shared" si="255"/>
        <v>100</v>
      </c>
      <c r="R957" s="33">
        <f t="shared" si="256"/>
        <v>-36</v>
      </c>
      <c r="S957" s="63">
        <f t="shared" si="257"/>
        <v>0</v>
      </c>
    </row>
    <row r="958" spans="3:19" ht="15" customHeight="1">
      <c r="C958" s="358"/>
      <c r="D958" s="357"/>
      <c r="E958" s="354"/>
      <c r="F958" s="354"/>
      <c r="G958" s="354"/>
      <c r="H958" s="45" t="s">
        <v>21</v>
      </c>
      <c r="I958" s="11">
        <v>36</v>
      </c>
      <c r="J958" s="11">
        <v>36</v>
      </c>
      <c r="K958" s="11">
        <v>36</v>
      </c>
      <c r="L958" s="12">
        <v>36</v>
      </c>
      <c r="M958" s="11">
        <v>36</v>
      </c>
      <c r="N958" s="11">
        <f t="shared" si="253"/>
        <v>100</v>
      </c>
      <c r="O958" s="11">
        <f t="shared" si="254"/>
        <v>100</v>
      </c>
      <c r="P958" s="11">
        <f t="shared" si="255"/>
        <v>100</v>
      </c>
      <c r="R958" s="33">
        <f t="shared" si="256"/>
        <v>-36</v>
      </c>
      <c r="S958" s="63">
        <f t="shared" si="257"/>
        <v>0</v>
      </c>
    </row>
    <row r="959" spans="3:19" ht="30" customHeight="1">
      <c r="C959" s="358"/>
      <c r="D959" s="357"/>
      <c r="E959" s="354"/>
      <c r="F959" s="354"/>
      <c r="G959" s="354"/>
      <c r="H959" s="45" t="s">
        <v>22</v>
      </c>
      <c r="I959" s="11">
        <v>0</v>
      </c>
      <c r="J959" s="11">
        <v>0</v>
      </c>
      <c r="K959" s="11">
        <v>0</v>
      </c>
      <c r="L959" s="12">
        <v>0</v>
      </c>
      <c r="M959" s="11">
        <v>0</v>
      </c>
      <c r="N959" s="11"/>
      <c r="O959" s="11"/>
      <c r="P959" s="11"/>
      <c r="R959" s="33">
        <f t="shared" si="256"/>
        <v>0</v>
      </c>
      <c r="S959" s="63">
        <f t="shared" si="257"/>
        <v>0</v>
      </c>
    </row>
    <row r="960" spans="3:19">
      <c r="C960" s="358"/>
      <c r="D960" s="357"/>
      <c r="E960" s="354"/>
      <c r="F960" s="354"/>
      <c r="G960" s="354"/>
      <c r="H960" s="45" t="s">
        <v>33</v>
      </c>
      <c r="I960" s="11">
        <v>0</v>
      </c>
      <c r="J960" s="11">
        <v>0</v>
      </c>
      <c r="K960" s="11">
        <v>0</v>
      </c>
      <c r="L960" s="12">
        <v>0</v>
      </c>
      <c r="M960" s="11">
        <v>0</v>
      </c>
      <c r="N960" s="11"/>
      <c r="O960" s="11"/>
      <c r="P960" s="11"/>
      <c r="R960" s="33">
        <f t="shared" si="256"/>
        <v>0</v>
      </c>
      <c r="S960" s="63">
        <f t="shared" si="257"/>
        <v>0</v>
      </c>
    </row>
    <row r="961" spans="3:19" ht="30">
      <c r="C961" s="358"/>
      <c r="D961" s="357"/>
      <c r="E961" s="354"/>
      <c r="F961" s="354"/>
      <c r="G961" s="354"/>
      <c r="H961" s="45" t="s">
        <v>37</v>
      </c>
      <c r="I961" s="11">
        <v>0</v>
      </c>
      <c r="J961" s="11">
        <v>0</v>
      </c>
      <c r="K961" s="11">
        <v>0</v>
      </c>
      <c r="L961" s="12">
        <v>0</v>
      </c>
      <c r="M961" s="11">
        <v>0</v>
      </c>
      <c r="N961" s="11"/>
      <c r="O961" s="11"/>
      <c r="P961" s="11"/>
      <c r="R961" s="33">
        <f t="shared" si="256"/>
        <v>0</v>
      </c>
      <c r="S961" s="63">
        <f t="shared" si="257"/>
        <v>0</v>
      </c>
    </row>
    <row r="962" spans="3:19" ht="15" hidden="1" customHeight="1">
      <c r="C962" s="358" t="s">
        <v>446</v>
      </c>
      <c r="D962" s="357" t="s">
        <v>447</v>
      </c>
      <c r="E962" s="354" t="s">
        <v>153</v>
      </c>
      <c r="F962" s="354">
        <v>2020</v>
      </c>
      <c r="G962" s="354">
        <v>2020</v>
      </c>
      <c r="H962" s="45" t="s">
        <v>20</v>
      </c>
      <c r="I962" s="11">
        <f>I963+I964+I965+I966</f>
        <v>0</v>
      </c>
      <c r="J962" s="11"/>
      <c r="K962" s="11"/>
      <c r="L962" s="12"/>
      <c r="M962" s="11"/>
      <c r="N962" s="11" t="e">
        <f t="shared" si="253"/>
        <v>#DIV/0!</v>
      </c>
      <c r="O962" s="11" t="e">
        <f t="shared" si="254"/>
        <v>#DIV/0!</v>
      </c>
      <c r="P962" s="11" t="e">
        <f t="shared" si="255"/>
        <v>#DIV/0!</v>
      </c>
      <c r="R962" s="33">
        <f t="shared" si="256"/>
        <v>0</v>
      </c>
      <c r="S962" s="63">
        <f t="shared" si="257"/>
        <v>0</v>
      </c>
    </row>
    <row r="963" spans="3:19" ht="15" hidden="1" customHeight="1">
      <c r="C963" s="358"/>
      <c r="D963" s="357"/>
      <c r="E963" s="354"/>
      <c r="F963" s="354"/>
      <c r="G963" s="354"/>
      <c r="H963" s="45" t="s">
        <v>21</v>
      </c>
      <c r="I963" s="11">
        <v>0</v>
      </c>
      <c r="J963" s="11"/>
      <c r="K963" s="11"/>
      <c r="L963" s="12"/>
      <c r="M963" s="11"/>
      <c r="N963" s="11" t="e">
        <f t="shared" si="253"/>
        <v>#DIV/0!</v>
      </c>
      <c r="O963" s="11" t="e">
        <f t="shared" si="254"/>
        <v>#DIV/0!</v>
      </c>
      <c r="P963" s="11" t="e">
        <f t="shared" si="255"/>
        <v>#DIV/0!</v>
      </c>
      <c r="R963" s="33">
        <f t="shared" si="256"/>
        <v>0</v>
      </c>
      <c r="S963" s="63">
        <f t="shared" si="257"/>
        <v>0</v>
      </c>
    </row>
    <row r="964" spans="3:19" ht="30" hidden="1" customHeight="1">
      <c r="C964" s="358"/>
      <c r="D964" s="357"/>
      <c r="E964" s="354"/>
      <c r="F964" s="354"/>
      <c r="G964" s="354"/>
      <c r="H964" s="45" t="s">
        <v>22</v>
      </c>
      <c r="I964" s="11">
        <v>0</v>
      </c>
      <c r="J964" s="11"/>
      <c r="K964" s="11"/>
      <c r="L964" s="12"/>
      <c r="M964" s="11"/>
      <c r="N964" s="11" t="e">
        <f t="shared" si="253"/>
        <v>#DIV/0!</v>
      </c>
      <c r="O964" s="11" t="e">
        <f t="shared" si="254"/>
        <v>#DIV/0!</v>
      </c>
      <c r="P964" s="11" t="e">
        <f t="shared" si="255"/>
        <v>#DIV/0!</v>
      </c>
      <c r="R964" s="33">
        <f t="shared" si="256"/>
        <v>0</v>
      </c>
      <c r="S964" s="63">
        <f t="shared" si="257"/>
        <v>0</v>
      </c>
    </row>
    <row r="965" spans="3:19" ht="30" hidden="1" customHeight="1">
      <c r="C965" s="358"/>
      <c r="D965" s="357"/>
      <c r="E965" s="354"/>
      <c r="F965" s="354"/>
      <c r="G965" s="354"/>
      <c r="H965" s="45" t="s">
        <v>33</v>
      </c>
      <c r="I965" s="11">
        <v>0</v>
      </c>
      <c r="J965" s="11"/>
      <c r="K965" s="11"/>
      <c r="L965" s="12"/>
      <c r="M965" s="11"/>
      <c r="N965" s="11" t="e">
        <f t="shared" si="253"/>
        <v>#DIV/0!</v>
      </c>
      <c r="O965" s="11" t="e">
        <f t="shared" si="254"/>
        <v>#DIV/0!</v>
      </c>
      <c r="P965" s="11" t="e">
        <f t="shared" si="255"/>
        <v>#DIV/0!</v>
      </c>
      <c r="R965" s="33">
        <f t="shared" si="256"/>
        <v>0</v>
      </c>
      <c r="S965" s="63">
        <f t="shared" si="257"/>
        <v>0</v>
      </c>
    </row>
    <row r="966" spans="3:19" ht="30" hidden="1" customHeight="1">
      <c r="C966" s="358"/>
      <c r="D966" s="357"/>
      <c r="E966" s="354"/>
      <c r="F966" s="354"/>
      <c r="G966" s="354"/>
      <c r="H966" s="45" t="s">
        <v>37</v>
      </c>
      <c r="I966" s="11">
        <v>0</v>
      </c>
      <c r="J966" s="11"/>
      <c r="K966" s="11"/>
      <c r="L966" s="12"/>
      <c r="M966" s="11"/>
      <c r="N966" s="11" t="e">
        <f t="shared" si="253"/>
        <v>#DIV/0!</v>
      </c>
      <c r="O966" s="11" t="e">
        <f t="shared" si="254"/>
        <v>#DIV/0!</v>
      </c>
      <c r="P966" s="11" t="e">
        <f t="shared" si="255"/>
        <v>#DIV/0!</v>
      </c>
      <c r="R966" s="33">
        <f t="shared" si="256"/>
        <v>0</v>
      </c>
      <c r="S966" s="63">
        <f t="shared" si="257"/>
        <v>0</v>
      </c>
    </row>
    <row r="967" spans="3:19" s="13" customFormat="1" ht="15" customHeight="1">
      <c r="C967" s="365" t="s">
        <v>448</v>
      </c>
      <c r="D967" s="346" t="s">
        <v>449</v>
      </c>
      <c r="E967" s="337" t="s">
        <v>353</v>
      </c>
      <c r="F967" s="337">
        <v>2022</v>
      </c>
      <c r="G967" s="337">
        <v>2024</v>
      </c>
      <c r="H967" s="14" t="s">
        <v>20</v>
      </c>
      <c r="I967" s="10">
        <f>I968+I969+I970+I971</f>
        <v>1788802.8</v>
      </c>
      <c r="J967" s="10" t="s">
        <v>1217</v>
      </c>
      <c r="K967" s="10" t="s">
        <v>1217</v>
      </c>
      <c r="L967" s="18" t="s">
        <v>1217</v>
      </c>
      <c r="M967" s="10">
        <f t="shared" ref="M967" si="266">M968+M969+M970+M971</f>
        <v>1788689.7000000002</v>
      </c>
      <c r="N967" s="11">
        <f t="shared" si="253"/>
        <v>99.993677335478239</v>
      </c>
      <c r="O967" s="11" t="s">
        <v>1217</v>
      </c>
      <c r="P967" s="11" t="s">
        <v>1217</v>
      </c>
      <c r="R967" s="33" t="e">
        <f t="shared" si="256"/>
        <v>#VALUE!</v>
      </c>
      <c r="S967" s="63" t="e">
        <f t="shared" si="257"/>
        <v>#VALUE!</v>
      </c>
    </row>
    <row r="968" spans="3:19" s="13" customFormat="1" ht="15" customHeight="1">
      <c r="C968" s="365"/>
      <c r="D968" s="346"/>
      <c r="E968" s="337"/>
      <c r="F968" s="337"/>
      <c r="G968" s="337"/>
      <c r="H968" s="14" t="s">
        <v>21</v>
      </c>
      <c r="I968" s="10">
        <f>I973+I978+I983+I988+I993</f>
        <v>1025505.5</v>
      </c>
      <c r="J968" s="10">
        <f t="shared" ref="J968:M970" si="267">J973+J978+J983+J988+J993</f>
        <v>1025505.5</v>
      </c>
      <c r="K968" s="10">
        <f t="shared" si="267"/>
        <v>1025505.5</v>
      </c>
      <c r="L968" s="18">
        <f t="shared" si="267"/>
        <v>1025392.4</v>
      </c>
      <c r="M968" s="10">
        <f t="shared" si="267"/>
        <v>1025392.4</v>
      </c>
      <c r="N968" s="11">
        <f t="shared" si="253"/>
        <v>99.988971292694202</v>
      </c>
      <c r="O968" s="11">
        <f t="shared" si="254"/>
        <v>99.988971292694202</v>
      </c>
      <c r="P968" s="11">
        <f t="shared" si="255"/>
        <v>99.988971292694202</v>
      </c>
      <c r="R968" s="33">
        <f t="shared" si="256"/>
        <v>-1025392.4</v>
      </c>
      <c r="S968" s="63">
        <f t="shared" si="257"/>
        <v>0</v>
      </c>
    </row>
    <row r="969" spans="3:19" s="13" customFormat="1" ht="28.5" customHeight="1">
      <c r="C969" s="365"/>
      <c r="D969" s="346"/>
      <c r="E969" s="337"/>
      <c r="F969" s="337"/>
      <c r="G969" s="337"/>
      <c r="H969" s="14" t="s">
        <v>22</v>
      </c>
      <c r="I969" s="10">
        <f t="shared" ref="I969:M971" si="268">I974+I979+I984+I989+I994</f>
        <v>0</v>
      </c>
      <c r="J969" s="10">
        <f t="shared" si="268"/>
        <v>0</v>
      </c>
      <c r="K969" s="10">
        <f t="shared" si="268"/>
        <v>0</v>
      </c>
      <c r="L969" s="18">
        <f t="shared" si="267"/>
        <v>0</v>
      </c>
      <c r="M969" s="10">
        <f t="shared" si="267"/>
        <v>0</v>
      </c>
      <c r="N969" s="11"/>
      <c r="O969" s="11"/>
      <c r="P969" s="11"/>
      <c r="R969" s="33">
        <f t="shared" si="256"/>
        <v>0</v>
      </c>
      <c r="S969" s="63">
        <f t="shared" si="257"/>
        <v>0</v>
      </c>
    </row>
    <row r="970" spans="3:19" s="13" customFormat="1" ht="28.5">
      <c r="C970" s="365"/>
      <c r="D970" s="346"/>
      <c r="E970" s="337"/>
      <c r="F970" s="337"/>
      <c r="G970" s="337"/>
      <c r="H970" s="14" t="s">
        <v>33</v>
      </c>
      <c r="I970" s="10">
        <f t="shared" si="268"/>
        <v>740812.2</v>
      </c>
      <c r="J970" s="10" t="s">
        <v>1217</v>
      </c>
      <c r="K970" s="10" t="s">
        <v>1217</v>
      </c>
      <c r="L970" s="10" t="s">
        <v>1217</v>
      </c>
      <c r="M970" s="10">
        <f t="shared" si="267"/>
        <v>740812.2</v>
      </c>
      <c r="N970" s="11">
        <f t="shared" si="253"/>
        <v>100</v>
      </c>
      <c r="O970" s="11" t="s">
        <v>1217</v>
      </c>
      <c r="P970" s="11" t="s">
        <v>1217</v>
      </c>
      <c r="R970" s="33" t="e">
        <f t="shared" si="256"/>
        <v>#VALUE!</v>
      </c>
      <c r="S970" s="63" t="e">
        <f t="shared" si="257"/>
        <v>#VALUE!</v>
      </c>
    </row>
    <row r="971" spans="3:19" s="13" customFormat="1" ht="28.5">
      <c r="C971" s="365"/>
      <c r="D971" s="346"/>
      <c r="E971" s="337"/>
      <c r="F971" s="337"/>
      <c r="G971" s="337"/>
      <c r="H971" s="14" t="s">
        <v>37</v>
      </c>
      <c r="I971" s="10">
        <f>I976+I981+I986+I991+I996</f>
        <v>22485.1</v>
      </c>
      <c r="J971" s="10" t="s">
        <v>1217</v>
      </c>
      <c r="K971" s="10" t="s">
        <v>1217</v>
      </c>
      <c r="L971" s="10" t="s">
        <v>1217</v>
      </c>
      <c r="M971" s="10">
        <f t="shared" si="268"/>
        <v>22485.1</v>
      </c>
      <c r="N971" s="11">
        <f t="shared" si="253"/>
        <v>100</v>
      </c>
      <c r="O971" s="11" t="s">
        <v>1217</v>
      </c>
      <c r="P971" s="11" t="s">
        <v>1217</v>
      </c>
      <c r="R971" s="33" t="e">
        <f t="shared" si="256"/>
        <v>#VALUE!</v>
      </c>
      <c r="S971" s="63" t="e">
        <f t="shared" si="257"/>
        <v>#VALUE!</v>
      </c>
    </row>
    <row r="972" spans="3:19" ht="15" customHeight="1">
      <c r="C972" s="358" t="s">
        <v>450</v>
      </c>
      <c r="D972" s="357" t="s">
        <v>451</v>
      </c>
      <c r="E972" s="354" t="s">
        <v>26</v>
      </c>
      <c r="F972" s="354">
        <v>2022</v>
      </c>
      <c r="G972" s="354">
        <v>2024</v>
      </c>
      <c r="H972" s="45" t="s">
        <v>20</v>
      </c>
      <c r="I972" s="11">
        <f>I973+I974+I975+I976</f>
        <v>1773267.7000000002</v>
      </c>
      <c r="J972" s="11" t="e">
        <f t="shared" ref="J972:M972" si="269">J973+J974+J975+J976</f>
        <v>#VALUE!</v>
      </c>
      <c r="K972" s="11" t="e">
        <f t="shared" si="269"/>
        <v>#VALUE!</v>
      </c>
      <c r="L972" s="12" t="e">
        <f t="shared" si="269"/>
        <v>#VALUE!</v>
      </c>
      <c r="M972" s="11">
        <f t="shared" si="269"/>
        <v>1773264.7000000002</v>
      </c>
      <c r="N972" s="11">
        <f t="shared" ref="N972:N1035" si="270">M972/I972*100</f>
        <v>99.999830820806139</v>
      </c>
      <c r="O972" s="11" t="e">
        <f t="shared" ref="O972:O1035" si="271">M972/J972*100</f>
        <v>#VALUE!</v>
      </c>
      <c r="P972" s="11" t="e">
        <f t="shared" ref="P972:P1035" si="272">L972/K972*100</f>
        <v>#VALUE!</v>
      </c>
      <c r="R972" s="33" t="e">
        <f t="shared" ref="R972:R1035" si="273">Q972-L972</f>
        <v>#VALUE!</v>
      </c>
      <c r="S972" s="63" t="e">
        <f t="shared" ref="S972:S1035" si="274">L972-M972</f>
        <v>#VALUE!</v>
      </c>
    </row>
    <row r="973" spans="3:19" ht="15" customHeight="1">
      <c r="C973" s="358"/>
      <c r="D973" s="357"/>
      <c r="E973" s="354"/>
      <c r="F973" s="354"/>
      <c r="G973" s="354"/>
      <c r="H973" s="45" t="s">
        <v>21</v>
      </c>
      <c r="I973" s="11">
        <v>1009970.4</v>
      </c>
      <c r="J973" s="11">
        <v>1009970.4</v>
      </c>
      <c r="K973" s="11">
        <v>1009970.4</v>
      </c>
      <c r="L973" s="11">
        <v>1009967.4</v>
      </c>
      <c r="M973" s="11">
        <v>1009967.4</v>
      </c>
      <c r="N973" s="11">
        <f t="shared" si="270"/>
        <v>99.999702961591737</v>
      </c>
      <c r="O973" s="11">
        <f t="shared" si="271"/>
        <v>99.999702961591737</v>
      </c>
      <c r="P973" s="11">
        <f t="shared" si="272"/>
        <v>99.999702961591737</v>
      </c>
      <c r="R973" s="33">
        <f t="shared" si="273"/>
        <v>-1009967.4</v>
      </c>
      <c r="S973" s="63">
        <f t="shared" si="274"/>
        <v>0</v>
      </c>
    </row>
    <row r="974" spans="3:19" ht="30">
      <c r="C974" s="358"/>
      <c r="D974" s="357"/>
      <c r="E974" s="354"/>
      <c r="F974" s="354"/>
      <c r="G974" s="354"/>
      <c r="H974" s="45" t="s">
        <v>22</v>
      </c>
      <c r="I974" s="11"/>
      <c r="J974" s="11"/>
      <c r="K974" s="11"/>
      <c r="L974" s="12"/>
      <c r="M974" s="11"/>
      <c r="N974" s="11"/>
      <c r="O974" s="11"/>
      <c r="P974" s="11"/>
      <c r="R974" s="33">
        <f t="shared" si="273"/>
        <v>0</v>
      </c>
      <c r="S974" s="63">
        <f t="shared" si="274"/>
        <v>0</v>
      </c>
    </row>
    <row r="975" spans="3:19">
      <c r="C975" s="358"/>
      <c r="D975" s="357"/>
      <c r="E975" s="354"/>
      <c r="F975" s="354"/>
      <c r="G975" s="354"/>
      <c r="H975" s="45" t="s">
        <v>33</v>
      </c>
      <c r="I975" s="11">
        <v>740812.2</v>
      </c>
      <c r="J975" s="11" t="s">
        <v>1217</v>
      </c>
      <c r="K975" s="11" t="s">
        <v>1217</v>
      </c>
      <c r="L975" s="11" t="s">
        <v>1217</v>
      </c>
      <c r="M975" s="11">
        <v>740812.2</v>
      </c>
      <c r="N975" s="11">
        <f t="shared" si="270"/>
        <v>100</v>
      </c>
      <c r="O975" s="11" t="s">
        <v>1217</v>
      </c>
      <c r="P975" s="11" t="s">
        <v>1217</v>
      </c>
      <c r="R975" s="33" t="e">
        <f t="shared" si="273"/>
        <v>#VALUE!</v>
      </c>
      <c r="S975" s="63" t="e">
        <f t="shared" si="274"/>
        <v>#VALUE!</v>
      </c>
    </row>
    <row r="976" spans="3:19" ht="30">
      <c r="C976" s="358"/>
      <c r="D976" s="357"/>
      <c r="E976" s="354"/>
      <c r="F976" s="354"/>
      <c r="G976" s="354"/>
      <c r="H976" s="45" t="s">
        <v>37</v>
      </c>
      <c r="I976" s="11">
        <v>22485.1</v>
      </c>
      <c r="J976" s="11" t="s">
        <v>1217</v>
      </c>
      <c r="K976" s="11" t="s">
        <v>1217</v>
      </c>
      <c r="L976" s="11" t="s">
        <v>1217</v>
      </c>
      <c r="M976" s="11">
        <v>22485.1</v>
      </c>
      <c r="N976" s="11">
        <f t="shared" si="270"/>
        <v>100</v>
      </c>
      <c r="O976" s="11" t="s">
        <v>1217</v>
      </c>
      <c r="P976" s="11" t="s">
        <v>1217</v>
      </c>
      <c r="R976" s="33" t="e">
        <f t="shared" si="273"/>
        <v>#VALUE!</v>
      </c>
      <c r="S976" s="63" t="e">
        <f t="shared" si="274"/>
        <v>#VALUE!</v>
      </c>
    </row>
    <row r="977" spans="3:19" ht="15" hidden="1" customHeight="1">
      <c r="C977" s="358" t="s">
        <v>452</v>
      </c>
      <c r="D977" s="357" t="s">
        <v>453</v>
      </c>
      <c r="E977" s="354" t="s">
        <v>26</v>
      </c>
      <c r="F977" s="354"/>
      <c r="G977" s="354"/>
      <c r="H977" s="45" t="s">
        <v>20</v>
      </c>
      <c r="I977" s="11">
        <f>I978+I979+I980+I981</f>
        <v>0</v>
      </c>
      <c r="J977" s="11">
        <f t="shared" ref="J977:M977" si="275">J978+J979+J980+J981</f>
        <v>0</v>
      </c>
      <c r="K977" s="11">
        <f t="shared" si="275"/>
        <v>0</v>
      </c>
      <c r="L977" s="12">
        <f t="shared" si="275"/>
        <v>0</v>
      </c>
      <c r="M977" s="11">
        <f t="shared" si="275"/>
        <v>0</v>
      </c>
      <c r="N977" s="11" t="e">
        <f t="shared" si="270"/>
        <v>#DIV/0!</v>
      </c>
      <c r="O977" s="11" t="e">
        <f t="shared" si="271"/>
        <v>#DIV/0!</v>
      </c>
      <c r="P977" s="11" t="e">
        <f t="shared" si="272"/>
        <v>#DIV/0!</v>
      </c>
      <c r="R977" s="33">
        <f t="shared" si="273"/>
        <v>0</v>
      </c>
      <c r="S977" s="63">
        <f t="shared" si="274"/>
        <v>0</v>
      </c>
    </row>
    <row r="978" spans="3:19" ht="28.5" hidden="1" customHeight="1">
      <c r="C978" s="358"/>
      <c r="D978" s="357"/>
      <c r="E978" s="354"/>
      <c r="F978" s="354"/>
      <c r="G978" s="354"/>
      <c r="H978" s="45" t="s">
        <v>21</v>
      </c>
      <c r="I978" s="11">
        <v>0</v>
      </c>
      <c r="J978" s="11">
        <v>0</v>
      </c>
      <c r="K978" s="11">
        <v>0</v>
      </c>
      <c r="L978" s="12">
        <v>0</v>
      </c>
      <c r="M978" s="11">
        <v>0</v>
      </c>
      <c r="N978" s="11" t="e">
        <f t="shared" si="270"/>
        <v>#DIV/0!</v>
      </c>
      <c r="O978" s="11" t="e">
        <f t="shared" si="271"/>
        <v>#DIV/0!</v>
      </c>
      <c r="P978" s="11" t="e">
        <f t="shared" si="272"/>
        <v>#DIV/0!</v>
      </c>
      <c r="R978" s="33">
        <f t="shared" si="273"/>
        <v>0</v>
      </c>
      <c r="S978" s="63">
        <f t="shared" si="274"/>
        <v>0</v>
      </c>
    </row>
    <row r="979" spans="3:19" ht="30" hidden="1" customHeight="1">
      <c r="C979" s="358"/>
      <c r="D979" s="357"/>
      <c r="E979" s="354"/>
      <c r="F979" s="354"/>
      <c r="G979" s="354"/>
      <c r="H979" s="45" t="s">
        <v>22</v>
      </c>
      <c r="I979" s="11">
        <v>0</v>
      </c>
      <c r="J979" s="11">
        <v>0</v>
      </c>
      <c r="K979" s="11">
        <v>0</v>
      </c>
      <c r="L979" s="12">
        <v>0</v>
      </c>
      <c r="M979" s="11">
        <v>0</v>
      </c>
      <c r="N979" s="11" t="e">
        <f t="shared" si="270"/>
        <v>#DIV/0!</v>
      </c>
      <c r="O979" s="11" t="e">
        <f t="shared" si="271"/>
        <v>#DIV/0!</v>
      </c>
      <c r="P979" s="11" t="e">
        <f t="shared" si="272"/>
        <v>#DIV/0!</v>
      </c>
      <c r="R979" s="33">
        <f t="shared" si="273"/>
        <v>0</v>
      </c>
      <c r="S979" s="63">
        <f t="shared" si="274"/>
        <v>0</v>
      </c>
    </row>
    <row r="980" spans="3:19" ht="30" hidden="1" customHeight="1">
      <c r="C980" s="358"/>
      <c r="D980" s="357"/>
      <c r="E980" s="354"/>
      <c r="F980" s="354"/>
      <c r="G980" s="354"/>
      <c r="H980" s="45" t="s">
        <v>33</v>
      </c>
      <c r="I980" s="11">
        <v>0</v>
      </c>
      <c r="J980" s="11">
        <v>0</v>
      </c>
      <c r="K980" s="11">
        <v>0</v>
      </c>
      <c r="L980" s="12">
        <v>0</v>
      </c>
      <c r="M980" s="11">
        <v>0</v>
      </c>
      <c r="N980" s="11" t="e">
        <f t="shared" si="270"/>
        <v>#DIV/0!</v>
      </c>
      <c r="O980" s="11" t="e">
        <f t="shared" si="271"/>
        <v>#DIV/0!</v>
      </c>
      <c r="P980" s="11" t="e">
        <f t="shared" si="272"/>
        <v>#DIV/0!</v>
      </c>
      <c r="R980" s="33">
        <f t="shared" si="273"/>
        <v>0</v>
      </c>
      <c r="S980" s="63">
        <f t="shared" si="274"/>
        <v>0</v>
      </c>
    </row>
    <row r="981" spans="3:19" ht="30" hidden="1" customHeight="1">
      <c r="C981" s="358"/>
      <c r="D981" s="357"/>
      <c r="E981" s="354"/>
      <c r="F981" s="354"/>
      <c r="G981" s="354"/>
      <c r="H981" s="45" t="s">
        <v>37</v>
      </c>
      <c r="I981" s="11">
        <v>0</v>
      </c>
      <c r="J981" s="11">
        <v>0</v>
      </c>
      <c r="K981" s="11">
        <v>0</v>
      </c>
      <c r="L981" s="12">
        <v>0</v>
      </c>
      <c r="M981" s="11">
        <v>0</v>
      </c>
      <c r="N981" s="11" t="e">
        <f t="shared" si="270"/>
        <v>#DIV/0!</v>
      </c>
      <c r="O981" s="11" t="e">
        <f t="shared" si="271"/>
        <v>#DIV/0!</v>
      </c>
      <c r="P981" s="11" t="e">
        <f t="shared" si="272"/>
        <v>#DIV/0!</v>
      </c>
      <c r="R981" s="33">
        <f t="shared" si="273"/>
        <v>0</v>
      </c>
      <c r="S981" s="63">
        <f t="shared" si="274"/>
        <v>0</v>
      </c>
    </row>
    <row r="982" spans="3:19" ht="15" hidden="1" customHeight="1">
      <c r="C982" s="358" t="s">
        <v>454</v>
      </c>
      <c r="D982" s="357" t="s">
        <v>455</v>
      </c>
      <c r="E982" s="354" t="s">
        <v>26</v>
      </c>
      <c r="F982" s="354"/>
      <c r="G982" s="354"/>
      <c r="H982" s="45" t="s">
        <v>20</v>
      </c>
      <c r="I982" s="11">
        <f>0</f>
        <v>0</v>
      </c>
      <c r="J982" s="11">
        <f>0</f>
        <v>0</v>
      </c>
      <c r="K982" s="11">
        <f>0</f>
        <v>0</v>
      </c>
      <c r="L982" s="12">
        <f>0</f>
        <v>0</v>
      </c>
      <c r="M982" s="11">
        <f>0</f>
        <v>0</v>
      </c>
      <c r="N982" s="11" t="e">
        <f t="shared" si="270"/>
        <v>#DIV/0!</v>
      </c>
      <c r="O982" s="11" t="e">
        <f t="shared" si="271"/>
        <v>#DIV/0!</v>
      </c>
      <c r="P982" s="11" t="e">
        <f t="shared" si="272"/>
        <v>#DIV/0!</v>
      </c>
      <c r="R982" s="33">
        <f t="shared" si="273"/>
        <v>0</v>
      </c>
      <c r="S982" s="63">
        <f t="shared" si="274"/>
        <v>0</v>
      </c>
    </row>
    <row r="983" spans="3:19" ht="15" hidden="1" customHeight="1">
      <c r="C983" s="358"/>
      <c r="D983" s="357"/>
      <c r="E983" s="354"/>
      <c r="F983" s="354"/>
      <c r="G983" s="354"/>
      <c r="H983" s="45" t="s">
        <v>21</v>
      </c>
      <c r="I983" s="11">
        <f>0</f>
        <v>0</v>
      </c>
      <c r="J983" s="11">
        <f>0</f>
        <v>0</v>
      </c>
      <c r="K983" s="11">
        <f>0</f>
        <v>0</v>
      </c>
      <c r="L983" s="12">
        <f>0</f>
        <v>0</v>
      </c>
      <c r="M983" s="11">
        <f>0</f>
        <v>0</v>
      </c>
      <c r="N983" s="11" t="e">
        <f t="shared" si="270"/>
        <v>#DIV/0!</v>
      </c>
      <c r="O983" s="11" t="e">
        <f t="shared" si="271"/>
        <v>#DIV/0!</v>
      </c>
      <c r="P983" s="11" t="e">
        <f t="shared" si="272"/>
        <v>#DIV/0!</v>
      </c>
      <c r="R983" s="33">
        <f t="shared" si="273"/>
        <v>0</v>
      </c>
      <c r="S983" s="63">
        <f t="shared" si="274"/>
        <v>0</v>
      </c>
    </row>
    <row r="984" spans="3:19" ht="30" hidden="1" customHeight="1">
      <c r="C984" s="358"/>
      <c r="D984" s="357"/>
      <c r="E984" s="354"/>
      <c r="F984" s="354"/>
      <c r="G984" s="354"/>
      <c r="H984" s="45" t="s">
        <v>22</v>
      </c>
      <c r="I984" s="11">
        <f>0</f>
        <v>0</v>
      </c>
      <c r="J984" s="11">
        <f>0</f>
        <v>0</v>
      </c>
      <c r="K984" s="11">
        <f>0</f>
        <v>0</v>
      </c>
      <c r="L984" s="12">
        <f>0</f>
        <v>0</v>
      </c>
      <c r="M984" s="11">
        <f>0</f>
        <v>0</v>
      </c>
      <c r="N984" s="11" t="e">
        <f t="shared" si="270"/>
        <v>#DIV/0!</v>
      </c>
      <c r="O984" s="11" t="e">
        <f t="shared" si="271"/>
        <v>#DIV/0!</v>
      </c>
      <c r="P984" s="11" t="e">
        <f t="shared" si="272"/>
        <v>#DIV/0!</v>
      </c>
      <c r="R984" s="33">
        <f t="shared" si="273"/>
        <v>0</v>
      </c>
      <c r="S984" s="63">
        <f t="shared" si="274"/>
        <v>0</v>
      </c>
    </row>
    <row r="985" spans="3:19" ht="30" hidden="1" customHeight="1">
      <c r="C985" s="358"/>
      <c r="D985" s="357"/>
      <c r="E985" s="354"/>
      <c r="F985" s="354"/>
      <c r="G985" s="354"/>
      <c r="H985" s="45" t="s">
        <v>33</v>
      </c>
      <c r="I985" s="11">
        <f>0</f>
        <v>0</v>
      </c>
      <c r="J985" s="11">
        <f>0</f>
        <v>0</v>
      </c>
      <c r="K985" s="11">
        <f>0</f>
        <v>0</v>
      </c>
      <c r="L985" s="12">
        <f>0</f>
        <v>0</v>
      </c>
      <c r="M985" s="11">
        <f>0</f>
        <v>0</v>
      </c>
      <c r="N985" s="11" t="e">
        <f t="shared" si="270"/>
        <v>#DIV/0!</v>
      </c>
      <c r="O985" s="11" t="e">
        <f t="shared" si="271"/>
        <v>#DIV/0!</v>
      </c>
      <c r="P985" s="11" t="e">
        <f t="shared" si="272"/>
        <v>#DIV/0!</v>
      </c>
      <c r="R985" s="33">
        <f t="shared" si="273"/>
        <v>0</v>
      </c>
      <c r="S985" s="63">
        <f t="shared" si="274"/>
        <v>0</v>
      </c>
    </row>
    <row r="986" spans="3:19" ht="30" hidden="1" customHeight="1">
      <c r="C986" s="358"/>
      <c r="D986" s="357"/>
      <c r="E986" s="354"/>
      <c r="F986" s="354"/>
      <c r="G986" s="354"/>
      <c r="H986" s="45" t="s">
        <v>37</v>
      </c>
      <c r="I986" s="11">
        <f>0</f>
        <v>0</v>
      </c>
      <c r="J986" s="11">
        <f>0</f>
        <v>0</v>
      </c>
      <c r="K986" s="11">
        <f>0</f>
        <v>0</v>
      </c>
      <c r="L986" s="12">
        <f>0</f>
        <v>0</v>
      </c>
      <c r="M986" s="11">
        <f>0</f>
        <v>0</v>
      </c>
      <c r="N986" s="11" t="e">
        <f t="shared" si="270"/>
        <v>#DIV/0!</v>
      </c>
      <c r="O986" s="11" t="e">
        <f t="shared" si="271"/>
        <v>#DIV/0!</v>
      </c>
      <c r="P986" s="11" t="e">
        <f t="shared" si="272"/>
        <v>#DIV/0!</v>
      </c>
      <c r="R986" s="33">
        <f t="shared" si="273"/>
        <v>0</v>
      </c>
      <c r="S986" s="63">
        <f t="shared" si="274"/>
        <v>0</v>
      </c>
    </row>
    <row r="987" spans="3:19" ht="15" hidden="1" customHeight="1">
      <c r="C987" s="358" t="s">
        <v>456</v>
      </c>
      <c r="D987" s="357" t="s">
        <v>457</v>
      </c>
      <c r="E987" s="354" t="s">
        <v>26</v>
      </c>
      <c r="F987" s="354"/>
      <c r="G987" s="357"/>
      <c r="H987" s="45" t="s">
        <v>20</v>
      </c>
      <c r="I987" s="11">
        <f>0</f>
        <v>0</v>
      </c>
      <c r="J987" s="11">
        <f>0</f>
        <v>0</v>
      </c>
      <c r="K987" s="11">
        <f>0</f>
        <v>0</v>
      </c>
      <c r="L987" s="12">
        <f>0</f>
        <v>0</v>
      </c>
      <c r="M987" s="11">
        <f>0</f>
        <v>0</v>
      </c>
      <c r="N987" s="11" t="e">
        <f t="shared" si="270"/>
        <v>#DIV/0!</v>
      </c>
      <c r="O987" s="11" t="e">
        <f t="shared" si="271"/>
        <v>#DIV/0!</v>
      </c>
      <c r="P987" s="11" t="e">
        <f t="shared" si="272"/>
        <v>#DIV/0!</v>
      </c>
      <c r="R987" s="33">
        <f t="shared" si="273"/>
        <v>0</v>
      </c>
      <c r="S987" s="63">
        <f t="shared" si="274"/>
        <v>0</v>
      </c>
    </row>
    <row r="988" spans="3:19" ht="15" hidden="1" customHeight="1">
      <c r="C988" s="358"/>
      <c r="D988" s="357"/>
      <c r="E988" s="354"/>
      <c r="F988" s="354"/>
      <c r="G988" s="357"/>
      <c r="H988" s="45" t="s">
        <v>21</v>
      </c>
      <c r="I988" s="11">
        <f>0</f>
        <v>0</v>
      </c>
      <c r="J988" s="11">
        <f>0</f>
        <v>0</v>
      </c>
      <c r="K988" s="11">
        <f>0</f>
        <v>0</v>
      </c>
      <c r="L988" s="12">
        <f>0</f>
        <v>0</v>
      </c>
      <c r="M988" s="11">
        <f>0</f>
        <v>0</v>
      </c>
      <c r="N988" s="11" t="e">
        <f t="shared" si="270"/>
        <v>#DIV/0!</v>
      </c>
      <c r="O988" s="11" t="e">
        <f t="shared" si="271"/>
        <v>#DIV/0!</v>
      </c>
      <c r="P988" s="11" t="e">
        <f t="shared" si="272"/>
        <v>#DIV/0!</v>
      </c>
      <c r="R988" s="33">
        <f t="shared" si="273"/>
        <v>0</v>
      </c>
      <c r="S988" s="63">
        <f t="shared" si="274"/>
        <v>0</v>
      </c>
    </row>
    <row r="989" spans="3:19" ht="30" hidden="1" customHeight="1">
      <c r="C989" s="358"/>
      <c r="D989" s="357"/>
      <c r="E989" s="354"/>
      <c r="F989" s="354"/>
      <c r="G989" s="357"/>
      <c r="H989" s="45" t="s">
        <v>22</v>
      </c>
      <c r="I989" s="11">
        <f>0</f>
        <v>0</v>
      </c>
      <c r="J989" s="11">
        <f>0</f>
        <v>0</v>
      </c>
      <c r="K989" s="11">
        <f>0</f>
        <v>0</v>
      </c>
      <c r="L989" s="12">
        <f>0</f>
        <v>0</v>
      </c>
      <c r="M989" s="11">
        <f>0</f>
        <v>0</v>
      </c>
      <c r="N989" s="11" t="e">
        <f t="shared" si="270"/>
        <v>#DIV/0!</v>
      </c>
      <c r="O989" s="11" t="e">
        <f t="shared" si="271"/>
        <v>#DIV/0!</v>
      </c>
      <c r="P989" s="11" t="e">
        <f t="shared" si="272"/>
        <v>#DIV/0!</v>
      </c>
      <c r="R989" s="33">
        <f t="shared" si="273"/>
        <v>0</v>
      </c>
      <c r="S989" s="63">
        <f t="shared" si="274"/>
        <v>0</v>
      </c>
    </row>
    <row r="990" spans="3:19" ht="30" hidden="1" customHeight="1">
      <c r="C990" s="358"/>
      <c r="D990" s="357"/>
      <c r="E990" s="354"/>
      <c r="F990" s="354"/>
      <c r="G990" s="357"/>
      <c r="H990" s="45" t="s">
        <v>33</v>
      </c>
      <c r="I990" s="11">
        <f>0</f>
        <v>0</v>
      </c>
      <c r="J990" s="11">
        <f>0</f>
        <v>0</v>
      </c>
      <c r="K990" s="11">
        <f>0</f>
        <v>0</v>
      </c>
      <c r="L990" s="12">
        <f>0</f>
        <v>0</v>
      </c>
      <c r="M990" s="11">
        <f>0</f>
        <v>0</v>
      </c>
      <c r="N990" s="11" t="e">
        <f t="shared" si="270"/>
        <v>#DIV/0!</v>
      </c>
      <c r="O990" s="11" t="e">
        <f t="shared" si="271"/>
        <v>#DIV/0!</v>
      </c>
      <c r="P990" s="11" t="e">
        <f t="shared" si="272"/>
        <v>#DIV/0!</v>
      </c>
      <c r="R990" s="33">
        <f t="shared" si="273"/>
        <v>0</v>
      </c>
      <c r="S990" s="63">
        <f t="shared" si="274"/>
        <v>0</v>
      </c>
    </row>
    <row r="991" spans="3:19" ht="30" hidden="1" customHeight="1">
      <c r="C991" s="358"/>
      <c r="D991" s="357"/>
      <c r="E991" s="354"/>
      <c r="F991" s="354"/>
      <c r="G991" s="357"/>
      <c r="H991" s="45" t="s">
        <v>37</v>
      </c>
      <c r="I991" s="11">
        <f>0</f>
        <v>0</v>
      </c>
      <c r="J991" s="11">
        <f>0</f>
        <v>0</v>
      </c>
      <c r="K991" s="11">
        <f>0</f>
        <v>0</v>
      </c>
      <c r="L991" s="12">
        <f>0</f>
        <v>0</v>
      </c>
      <c r="M991" s="11">
        <f>0</f>
        <v>0</v>
      </c>
      <c r="N991" s="11" t="e">
        <f t="shared" si="270"/>
        <v>#DIV/0!</v>
      </c>
      <c r="O991" s="11" t="e">
        <f t="shared" si="271"/>
        <v>#DIV/0!</v>
      </c>
      <c r="P991" s="11" t="e">
        <f t="shared" si="272"/>
        <v>#DIV/0!</v>
      </c>
      <c r="R991" s="33">
        <f t="shared" si="273"/>
        <v>0</v>
      </c>
      <c r="S991" s="63">
        <f t="shared" si="274"/>
        <v>0</v>
      </c>
    </row>
    <row r="992" spans="3:19" ht="15" customHeight="1">
      <c r="C992" s="358" t="s">
        <v>458</v>
      </c>
      <c r="D992" s="357" t="s">
        <v>459</v>
      </c>
      <c r="E992" s="354" t="s">
        <v>26</v>
      </c>
      <c r="F992" s="354">
        <v>2022</v>
      </c>
      <c r="G992" s="354">
        <v>2024</v>
      </c>
      <c r="H992" s="45" t="s">
        <v>20</v>
      </c>
      <c r="I992" s="11">
        <f>I993+I995+I994+I996</f>
        <v>15535.1</v>
      </c>
      <c r="J992" s="11">
        <f t="shared" ref="J992:M992" si="276">J993+J995+J994+J996</f>
        <v>15535.1</v>
      </c>
      <c r="K992" s="11">
        <f t="shared" si="276"/>
        <v>15535.1</v>
      </c>
      <c r="L992" s="12">
        <f t="shared" si="276"/>
        <v>15425</v>
      </c>
      <c r="M992" s="11">
        <f t="shared" si="276"/>
        <v>15425</v>
      </c>
      <c r="N992" s="11">
        <f t="shared" si="270"/>
        <v>99.291282321967671</v>
      </c>
      <c r="O992" s="11">
        <f t="shared" si="271"/>
        <v>99.291282321967671</v>
      </c>
      <c r="P992" s="11">
        <f t="shared" si="272"/>
        <v>99.291282321967671</v>
      </c>
      <c r="R992" s="33">
        <f t="shared" si="273"/>
        <v>-15425</v>
      </c>
      <c r="S992" s="63">
        <f t="shared" si="274"/>
        <v>0</v>
      </c>
    </row>
    <row r="993" spans="3:19" ht="15" customHeight="1">
      <c r="C993" s="358"/>
      <c r="D993" s="357"/>
      <c r="E993" s="354"/>
      <c r="F993" s="354"/>
      <c r="G993" s="354"/>
      <c r="H993" s="45" t="s">
        <v>67</v>
      </c>
      <c r="I993" s="11">
        <v>15535.1</v>
      </c>
      <c r="J993" s="11">
        <v>15535.1</v>
      </c>
      <c r="K993" s="11">
        <v>15535.1</v>
      </c>
      <c r="L993" s="11">
        <v>15425</v>
      </c>
      <c r="M993" s="11">
        <v>15425</v>
      </c>
      <c r="N993" s="11">
        <f t="shared" si="270"/>
        <v>99.291282321967671</v>
      </c>
      <c r="O993" s="11">
        <f t="shared" si="271"/>
        <v>99.291282321967671</v>
      </c>
      <c r="P993" s="11">
        <f t="shared" si="272"/>
        <v>99.291282321967671</v>
      </c>
      <c r="R993" s="33">
        <f t="shared" si="273"/>
        <v>-15425</v>
      </c>
      <c r="S993" s="63">
        <f t="shared" si="274"/>
        <v>0</v>
      </c>
    </row>
    <row r="994" spans="3:19" ht="30" customHeight="1">
      <c r="C994" s="358"/>
      <c r="D994" s="357"/>
      <c r="E994" s="354"/>
      <c r="F994" s="354"/>
      <c r="G994" s="354"/>
      <c r="H994" s="45" t="s">
        <v>22</v>
      </c>
      <c r="I994" s="11">
        <v>0</v>
      </c>
      <c r="J994" s="11">
        <v>0</v>
      </c>
      <c r="K994" s="11">
        <v>0</v>
      </c>
      <c r="L994" s="12">
        <v>0</v>
      </c>
      <c r="M994" s="11">
        <v>0</v>
      </c>
      <c r="N994" s="11"/>
      <c r="O994" s="11"/>
      <c r="P994" s="11"/>
      <c r="R994" s="33">
        <f t="shared" si="273"/>
        <v>0</v>
      </c>
      <c r="S994" s="63">
        <f t="shared" si="274"/>
        <v>0</v>
      </c>
    </row>
    <row r="995" spans="3:19">
      <c r="C995" s="358"/>
      <c r="D995" s="357"/>
      <c r="E995" s="354"/>
      <c r="F995" s="354"/>
      <c r="G995" s="354"/>
      <c r="H995" s="45" t="s">
        <v>23</v>
      </c>
      <c r="I995" s="11">
        <v>0</v>
      </c>
      <c r="J995" s="11">
        <v>0</v>
      </c>
      <c r="K995" s="11">
        <v>0</v>
      </c>
      <c r="L995" s="12">
        <v>0</v>
      </c>
      <c r="M995" s="11">
        <v>0</v>
      </c>
      <c r="N995" s="11"/>
      <c r="O995" s="11"/>
      <c r="P995" s="11"/>
      <c r="R995" s="33">
        <f t="shared" si="273"/>
        <v>0</v>
      </c>
      <c r="S995" s="63">
        <f t="shared" si="274"/>
        <v>0</v>
      </c>
    </row>
    <row r="996" spans="3:19" ht="30">
      <c r="C996" s="358"/>
      <c r="D996" s="357"/>
      <c r="E996" s="354"/>
      <c r="F996" s="354"/>
      <c r="G996" s="354"/>
      <c r="H996" s="45" t="s">
        <v>37</v>
      </c>
      <c r="I996" s="11">
        <v>0</v>
      </c>
      <c r="J996" s="11">
        <v>0</v>
      </c>
      <c r="K996" s="11">
        <v>0</v>
      </c>
      <c r="L996" s="12">
        <v>0</v>
      </c>
      <c r="M996" s="11">
        <v>0</v>
      </c>
      <c r="N996" s="11"/>
      <c r="O996" s="11"/>
      <c r="P996" s="11"/>
      <c r="R996" s="33">
        <f t="shared" si="273"/>
        <v>0</v>
      </c>
      <c r="S996" s="63">
        <f t="shared" si="274"/>
        <v>0</v>
      </c>
    </row>
    <row r="997" spans="3:19" s="13" customFormat="1" ht="15" customHeight="1">
      <c r="C997" s="365" t="s">
        <v>460</v>
      </c>
      <c r="D997" s="346" t="s">
        <v>461</v>
      </c>
      <c r="E997" s="337" t="s">
        <v>26</v>
      </c>
      <c r="F997" s="337">
        <v>2022</v>
      </c>
      <c r="G997" s="337">
        <v>2024</v>
      </c>
      <c r="H997" s="14" t="s">
        <v>20</v>
      </c>
      <c r="I997" s="10">
        <f>I998+I999+I1000+I1001</f>
        <v>1573857.4</v>
      </c>
      <c r="J997" s="10" t="s">
        <v>1217</v>
      </c>
      <c r="K997" s="10" t="s">
        <v>1217</v>
      </c>
      <c r="L997" s="10" t="s">
        <v>1217</v>
      </c>
      <c r="M997" s="10">
        <f t="shared" ref="M997" si="277">M998+M999+M1000+M1001</f>
        <v>1573857.0999999999</v>
      </c>
      <c r="N997" s="11">
        <f t="shared" si="270"/>
        <v>99.999980938552625</v>
      </c>
      <c r="O997" s="11" t="s">
        <v>1217</v>
      </c>
      <c r="P997" s="11" t="s">
        <v>1217</v>
      </c>
      <c r="R997" s="33" t="e">
        <f t="shared" si="273"/>
        <v>#VALUE!</v>
      </c>
      <c r="S997" s="63" t="e">
        <f t="shared" si="274"/>
        <v>#VALUE!</v>
      </c>
    </row>
    <row r="998" spans="3:19" s="13" customFormat="1" ht="15" customHeight="1">
      <c r="C998" s="365"/>
      <c r="D998" s="346"/>
      <c r="E998" s="337"/>
      <c r="F998" s="337"/>
      <c r="G998" s="337"/>
      <c r="H998" s="14" t="s">
        <v>21</v>
      </c>
      <c r="I998" s="10">
        <f>SUM(I1003,I1008,I1068,I1118,I1128,I1148)</f>
        <v>179038.69999999998</v>
      </c>
      <c r="J998" s="10">
        <f t="shared" ref="J998:M998" si="278">SUM(J1003,J1008,J1068,J1118,J1128,J1148)</f>
        <v>179038.69999999998</v>
      </c>
      <c r="K998" s="10">
        <f t="shared" si="278"/>
        <v>179038.69999999998</v>
      </c>
      <c r="L998" s="10">
        <f t="shared" si="278"/>
        <v>179038.4</v>
      </c>
      <c r="M998" s="10">
        <f t="shared" si="278"/>
        <v>179038.4</v>
      </c>
      <c r="N998" s="11">
        <f t="shared" si="270"/>
        <v>99.999832438461638</v>
      </c>
      <c r="O998" s="11">
        <f t="shared" si="271"/>
        <v>99.999832438461638</v>
      </c>
      <c r="P998" s="11">
        <f t="shared" si="272"/>
        <v>99.999832438461638</v>
      </c>
      <c r="Q998" s="13">
        <v>179038.4</v>
      </c>
      <c r="R998" s="33">
        <f t="shared" si="273"/>
        <v>0</v>
      </c>
      <c r="S998" s="63">
        <f t="shared" si="274"/>
        <v>0</v>
      </c>
    </row>
    <row r="999" spans="3:19" s="13" customFormat="1" ht="28.5" customHeight="1">
      <c r="C999" s="365"/>
      <c r="D999" s="346"/>
      <c r="E999" s="337"/>
      <c r="F999" s="337"/>
      <c r="G999" s="337"/>
      <c r="H999" s="14" t="s">
        <v>22</v>
      </c>
      <c r="I999" s="10">
        <f t="shared" ref="I999:M1001" si="279">I1004+I1009+I1069+I1119+I1129+I1149</f>
        <v>0</v>
      </c>
      <c r="J999" s="10">
        <f t="shared" si="279"/>
        <v>0</v>
      </c>
      <c r="K999" s="10">
        <f t="shared" si="279"/>
        <v>0</v>
      </c>
      <c r="L999" s="10">
        <f t="shared" si="279"/>
        <v>0</v>
      </c>
      <c r="M999" s="10">
        <f t="shared" si="279"/>
        <v>0</v>
      </c>
      <c r="N999" s="11"/>
      <c r="O999" s="11"/>
      <c r="P999" s="11"/>
      <c r="R999" s="33">
        <f t="shared" si="273"/>
        <v>0</v>
      </c>
      <c r="S999" s="63">
        <f t="shared" si="274"/>
        <v>0</v>
      </c>
    </row>
    <row r="1000" spans="3:19" s="13" customFormat="1" ht="28.5">
      <c r="C1000" s="365"/>
      <c r="D1000" s="346"/>
      <c r="E1000" s="337"/>
      <c r="F1000" s="337"/>
      <c r="G1000" s="337"/>
      <c r="H1000" s="14" t="s">
        <v>33</v>
      </c>
      <c r="I1000" s="10">
        <f t="shared" si="279"/>
        <v>1382341</v>
      </c>
      <c r="J1000" s="10" t="s">
        <v>1217</v>
      </c>
      <c r="K1000" s="10" t="s">
        <v>1217</v>
      </c>
      <c r="L1000" s="10" t="s">
        <v>1217</v>
      </c>
      <c r="M1000" s="10">
        <f t="shared" si="279"/>
        <v>1382341</v>
      </c>
      <c r="N1000" s="11">
        <f t="shared" si="270"/>
        <v>100</v>
      </c>
      <c r="O1000" s="11" t="s">
        <v>1217</v>
      </c>
      <c r="P1000" s="11" t="s">
        <v>1217</v>
      </c>
      <c r="R1000" s="33" t="e">
        <f t="shared" si="273"/>
        <v>#VALUE!</v>
      </c>
      <c r="S1000" s="63" t="e">
        <f t="shared" si="274"/>
        <v>#VALUE!</v>
      </c>
    </row>
    <row r="1001" spans="3:19" s="13" customFormat="1" ht="28.5">
      <c r="C1001" s="365"/>
      <c r="D1001" s="346"/>
      <c r="E1001" s="337"/>
      <c r="F1001" s="337"/>
      <c r="G1001" s="337"/>
      <c r="H1001" s="14" t="s">
        <v>37</v>
      </c>
      <c r="I1001" s="10">
        <f t="shared" si="279"/>
        <v>12477.7</v>
      </c>
      <c r="J1001" s="10" t="s">
        <v>1217</v>
      </c>
      <c r="K1001" s="10" t="s">
        <v>1217</v>
      </c>
      <c r="L1001" s="10" t="s">
        <v>1217</v>
      </c>
      <c r="M1001" s="10">
        <f t="shared" si="279"/>
        <v>12477.7</v>
      </c>
      <c r="N1001" s="11">
        <f t="shared" si="270"/>
        <v>100</v>
      </c>
      <c r="O1001" s="11" t="s">
        <v>1217</v>
      </c>
      <c r="P1001" s="11" t="s">
        <v>1217</v>
      </c>
      <c r="R1001" s="33" t="e">
        <f t="shared" si="273"/>
        <v>#VALUE!</v>
      </c>
      <c r="S1001" s="63" t="e">
        <f t="shared" si="274"/>
        <v>#VALUE!</v>
      </c>
    </row>
    <row r="1002" spans="3:19" ht="15" customHeight="1">
      <c r="C1002" s="358" t="s">
        <v>462</v>
      </c>
      <c r="D1002" s="357" t="s">
        <v>463</v>
      </c>
      <c r="E1002" s="354" t="s">
        <v>26</v>
      </c>
      <c r="F1002" s="354">
        <v>2022</v>
      </c>
      <c r="G1002" s="354">
        <v>2024</v>
      </c>
      <c r="H1002" s="45" t="s">
        <v>20</v>
      </c>
      <c r="I1002" s="11">
        <f>I1003+I1004+I1005+I1006</f>
        <v>1567041.0999999999</v>
      </c>
      <c r="J1002" s="11" t="s">
        <v>1217</v>
      </c>
      <c r="K1002" s="11" t="s">
        <v>1217</v>
      </c>
      <c r="L1002" s="12" t="s">
        <v>1217</v>
      </c>
      <c r="M1002" s="11">
        <f t="shared" ref="M1002" si="280">M1003+M1004+M1005+M1006</f>
        <v>1567041.0999999999</v>
      </c>
      <c r="N1002" s="11">
        <f t="shared" si="270"/>
        <v>100</v>
      </c>
      <c r="O1002" s="11" t="s">
        <v>1217</v>
      </c>
      <c r="P1002" s="11" t="s">
        <v>1217</v>
      </c>
      <c r="R1002" s="33" t="e">
        <f t="shared" si="273"/>
        <v>#VALUE!</v>
      </c>
      <c r="S1002" s="63" t="e">
        <f t="shared" si="274"/>
        <v>#VALUE!</v>
      </c>
    </row>
    <row r="1003" spans="3:19" ht="15" customHeight="1">
      <c r="C1003" s="358"/>
      <c r="D1003" s="357"/>
      <c r="E1003" s="354"/>
      <c r="F1003" s="354"/>
      <c r="G1003" s="354"/>
      <c r="H1003" s="45" t="s">
        <v>21</v>
      </c>
      <c r="I1003" s="11">
        <v>172222.4</v>
      </c>
      <c r="J1003" s="11">
        <v>172222.4</v>
      </c>
      <c r="K1003" s="11">
        <v>172222.4</v>
      </c>
      <c r="L1003" s="11">
        <v>172222.4</v>
      </c>
      <c r="M1003" s="11">
        <v>172222.4</v>
      </c>
      <c r="N1003" s="11">
        <f t="shared" si="270"/>
        <v>100</v>
      </c>
      <c r="O1003" s="11">
        <f t="shared" si="271"/>
        <v>100</v>
      </c>
      <c r="P1003" s="11">
        <f t="shared" si="272"/>
        <v>100</v>
      </c>
      <c r="R1003" s="33">
        <f t="shared" si="273"/>
        <v>-172222.4</v>
      </c>
      <c r="S1003" s="63">
        <f t="shared" si="274"/>
        <v>0</v>
      </c>
    </row>
    <row r="1004" spans="3:19" ht="30">
      <c r="C1004" s="358"/>
      <c r="D1004" s="357"/>
      <c r="E1004" s="354"/>
      <c r="F1004" s="354"/>
      <c r="G1004" s="354"/>
      <c r="H1004" s="45" t="s">
        <v>22</v>
      </c>
      <c r="I1004" s="11"/>
      <c r="J1004" s="11"/>
      <c r="K1004" s="11"/>
      <c r="L1004" s="12"/>
      <c r="M1004" s="11"/>
      <c r="N1004" s="11"/>
      <c r="O1004" s="11"/>
      <c r="P1004" s="11"/>
      <c r="R1004" s="33">
        <f t="shared" si="273"/>
        <v>0</v>
      </c>
      <c r="S1004" s="63">
        <f t="shared" si="274"/>
        <v>0</v>
      </c>
    </row>
    <row r="1005" spans="3:19">
      <c r="C1005" s="358"/>
      <c r="D1005" s="357"/>
      <c r="E1005" s="354"/>
      <c r="F1005" s="354"/>
      <c r="G1005" s="354"/>
      <c r="H1005" s="45" t="s">
        <v>33</v>
      </c>
      <c r="I1005" s="11">
        <v>1382341</v>
      </c>
      <c r="J1005" s="11" t="s">
        <v>1217</v>
      </c>
      <c r="K1005" s="11" t="s">
        <v>1217</v>
      </c>
      <c r="L1005" s="11" t="s">
        <v>1217</v>
      </c>
      <c r="M1005" s="11">
        <v>1382341</v>
      </c>
      <c r="N1005" s="11">
        <f t="shared" si="270"/>
        <v>100</v>
      </c>
      <c r="O1005" s="11" t="s">
        <v>1217</v>
      </c>
      <c r="P1005" s="11" t="s">
        <v>1217</v>
      </c>
      <c r="R1005" s="33" t="e">
        <f t="shared" si="273"/>
        <v>#VALUE!</v>
      </c>
      <c r="S1005" s="63" t="e">
        <f t="shared" si="274"/>
        <v>#VALUE!</v>
      </c>
    </row>
    <row r="1006" spans="3:19" ht="30">
      <c r="C1006" s="358"/>
      <c r="D1006" s="357"/>
      <c r="E1006" s="354"/>
      <c r="F1006" s="354"/>
      <c r="G1006" s="354"/>
      <c r="H1006" s="45" t="s">
        <v>37</v>
      </c>
      <c r="I1006" s="11">
        <v>12477.7</v>
      </c>
      <c r="J1006" s="11" t="s">
        <v>1217</v>
      </c>
      <c r="K1006" s="11" t="s">
        <v>1217</v>
      </c>
      <c r="L1006" s="11" t="s">
        <v>1217</v>
      </c>
      <c r="M1006" s="11">
        <v>12477.7</v>
      </c>
      <c r="N1006" s="11">
        <f t="shared" si="270"/>
        <v>100</v>
      </c>
      <c r="O1006" s="11" t="s">
        <v>1217</v>
      </c>
      <c r="P1006" s="11" t="s">
        <v>1217</v>
      </c>
      <c r="R1006" s="33" t="e">
        <f t="shared" si="273"/>
        <v>#VALUE!</v>
      </c>
      <c r="S1006" s="63" t="e">
        <f t="shared" si="274"/>
        <v>#VALUE!</v>
      </c>
    </row>
    <row r="1007" spans="3:19" ht="15" customHeight="1">
      <c r="C1007" s="358" t="s">
        <v>464</v>
      </c>
      <c r="D1007" s="362" t="s">
        <v>465</v>
      </c>
      <c r="E1007" s="353" t="s">
        <v>26</v>
      </c>
      <c r="F1007" s="353">
        <v>2022</v>
      </c>
      <c r="G1007" s="353">
        <v>2024</v>
      </c>
      <c r="H1007" s="46" t="s">
        <v>20</v>
      </c>
      <c r="I1007" s="15">
        <f>SUM(I1008:I1011)</f>
        <v>3429.8</v>
      </c>
      <c r="J1007" s="15">
        <f t="shared" ref="J1007:M1007" si="281">SUM(J1008:J1011)</f>
        <v>3429.8</v>
      </c>
      <c r="K1007" s="15">
        <f t="shared" si="281"/>
        <v>3429.8</v>
      </c>
      <c r="L1007" s="12">
        <f t="shared" si="281"/>
        <v>3429.8</v>
      </c>
      <c r="M1007" s="15">
        <f t="shared" si="281"/>
        <v>3429.8</v>
      </c>
      <c r="N1007" s="11">
        <f t="shared" si="270"/>
        <v>100</v>
      </c>
      <c r="O1007" s="11">
        <f t="shared" si="271"/>
        <v>100</v>
      </c>
      <c r="P1007" s="11">
        <f t="shared" si="272"/>
        <v>100</v>
      </c>
      <c r="R1007" s="33">
        <f t="shared" si="273"/>
        <v>-3429.8</v>
      </c>
      <c r="S1007" s="63">
        <f t="shared" si="274"/>
        <v>0</v>
      </c>
    </row>
    <row r="1008" spans="3:19" ht="28.5" customHeight="1">
      <c r="C1008" s="358"/>
      <c r="D1008" s="362"/>
      <c r="E1008" s="353"/>
      <c r="F1008" s="353"/>
      <c r="G1008" s="353"/>
      <c r="H1008" s="46" t="s">
        <v>21</v>
      </c>
      <c r="I1008" s="15">
        <f>I1013+I1018+I1023+I1028+I1033+I1038+I1043+I1048+I1053+I1058+I1063</f>
        <v>3429.8</v>
      </c>
      <c r="J1008" s="15">
        <f t="shared" ref="J1008:M1008" si="282">J1013+J1018+J1023+J1028+J1033+J1038+J1043+J1048+J1053+J1058+J1063</f>
        <v>3429.8</v>
      </c>
      <c r="K1008" s="15">
        <f t="shared" si="282"/>
        <v>3429.8</v>
      </c>
      <c r="L1008" s="12">
        <f t="shared" si="282"/>
        <v>3429.8</v>
      </c>
      <c r="M1008" s="12">
        <f t="shared" si="282"/>
        <v>3429.8</v>
      </c>
      <c r="N1008" s="11">
        <f t="shared" si="270"/>
        <v>100</v>
      </c>
      <c r="O1008" s="11">
        <f t="shared" si="271"/>
        <v>100</v>
      </c>
      <c r="P1008" s="11">
        <f t="shared" si="272"/>
        <v>100</v>
      </c>
      <c r="R1008" s="33">
        <f t="shared" si="273"/>
        <v>-3429.8</v>
      </c>
      <c r="S1008" s="63">
        <f t="shared" si="274"/>
        <v>0</v>
      </c>
    </row>
    <row r="1009" spans="3:19" ht="17.25" customHeight="1">
      <c r="C1009" s="358"/>
      <c r="D1009" s="362"/>
      <c r="E1009" s="353"/>
      <c r="F1009" s="353"/>
      <c r="G1009" s="353"/>
      <c r="H1009" s="46" t="s">
        <v>22</v>
      </c>
      <c r="I1009" s="11">
        <v>0</v>
      </c>
      <c r="J1009" s="11"/>
      <c r="K1009" s="11"/>
      <c r="L1009" s="12"/>
      <c r="M1009" s="11"/>
      <c r="N1009" s="11"/>
      <c r="O1009" s="11"/>
      <c r="P1009" s="11"/>
      <c r="R1009" s="33">
        <f t="shared" si="273"/>
        <v>0</v>
      </c>
      <c r="S1009" s="63">
        <f t="shared" si="274"/>
        <v>0</v>
      </c>
    </row>
    <row r="1010" spans="3:19">
      <c r="C1010" s="358"/>
      <c r="D1010" s="362"/>
      <c r="E1010" s="353"/>
      <c r="F1010" s="353"/>
      <c r="G1010" s="353"/>
      <c r="H1010" s="46" t="s">
        <v>33</v>
      </c>
      <c r="I1010" s="11">
        <v>0</v>
      </c>
      <c r="J1010" s="11"/>
      <c r="K1010" s="11"/>
      <c r="L1010" s="12"/>
      <c r="M1010" s="11"/>
      <c r="N1010" s="11"/>
      <c r="O1010" s="11"/>
      <c r="P1010" s="11"/>
      <c r="R1010" s="33">
        <f t="shared" si="273"/>
        <v>0</v>
      </c>
      <c r="S1010" s="63">
        <f t="shared" si="274"/>
        <v>0</v>
      </c>
    </row>
    <row r="1011" spans="3:19" ht="48" customHeight="1">
      <c r="C1011" s="358"/>
      <c r="D1011" s="362"/>
      <c r="E1011" s="353"/>
      <c r="F1011" s="353"/>
      <c r="G1011" s="353"/>
      <c r="H1011" s="46" t="s">
        <v>37</v>
      </c>
      <c r="I1011" s="11">
        <v>0</v>
      </c>
      <c r="J1011" s="11"/>
      <c r="K1011" s="11"/>
      <c r="L1011" s="12"/>
      <c r="M1011" s="11"/>
      <c r="N1011" s="11"/>
      <c r="O1011" s="11"/>
      <c r="P1011" s="11"/>
      <c r="R1011" s="33">
        <f t="shared" si="273"/>
        <v>0</v>
      </c>
      <c r="S1011" s="63">
        <f t="shared" si="274"/>
        <v>0</v>
      </c>
    </row>
    <row r="1012" spans="3:19" ht="15" customHeight="1">
      <c r="C1012" s="358" t="s">
        <v>466</v>
      </c>
      <c r="D1012" s="362" t="s">
        <v>467</v>
      </c>
      <c r="E1012" s="353" t="s">
        <v>468</v>
      </c>
      <c r="F1012" s="353">
        <v>2022</v>
      </c>
      <c r="G1012" s="353">
        <v>2024</v>
      </c>
      <c r="H1012" s="46" t="s">
        <v>20</v>
      </c>
      <c r="I1012" s="15">
        <f>I1013+I1014+I1015+I1016</f>
        <v>112.5</v>
      </c>
      <c r="J1012" s="15">
        <f t="shared" ref="J1012:M1012" si="283">J1013+J1014+J1015+J1016</f>
        <v>112.5</v>
      </c>
      <c r="K1012" s="15">
        <f t="shared" si="283"/>
        <v>112.5</v>
      </c>
      <c r="L1012" s="12">
        <f t="shared" si="283"/>
        <v>112.5</v>
      </c>
      <c r="M1012" s="15">
        <f t="shared" si="283"/>
        <v>112.5</v>
      </c>
      <c r="N1012" s="11">
        <f t="shared" si="270"/>
        <v>100</v>
      </c>
      <c r="O1012" s="11">
        <f t="shared" si="271"/>
        <v>100</v>
      </c>
      <c r="P1012" s="11">
        <f t="shared" si="272"/>
        <v>100</v>
      </c>
      <c r="R1012" s="33">
        <f t="shared" si="273"/>
        <v>-112.5</v>
      </c>
      <c r="S1012" s="63">
        <f t="shared" si="274"/>
        <v>0</v>
      </c>
    </row>
    <row r="1013" spans="3:19" ht="15" customHeight="1">
      <c r="C1013" s="358"/>
      <c r="D1013" s="362"/>
      <c r="E1013" s="353"/>
      <c r="F1013" s="353"/>
      <c r="G1013" s="353"/>
      <c r="H1013" s="46" t="s">
        <v>21</v>
      </c>
      <c r="I1013" s="15">
        <v>112.5</v>
      </c>
      <c r="J1013" s="15">
        <v>112.5</v>
      </c>
      <c r="K1013" s="15">
        <f>110+2.5</f>
        <v>112.5</v>
      </c>
      <c r="L1013" s="12">
        <v>112.5</v>
      </c>
      <c r="M1013" s="12">
        <v>112.5</v>
      </c>
      <c r="N1013" s="11">
        <f t="shared" si="270"/>
        <v>100</v>
      </c>
      <c r="O1013" s="11">
        <f t="shared" si="271"/>
        <v>100</v>
      </c>
      <c r="P1013" s="11">
        <f t="shared" si="272"/>
        <v>100</v>
      </c>
      <c r="R1013" s="33">
        <f t="shared" si="273"/>
        <v>-112.5</v>
      </c>
      <c r="S1013" s="63">
        <f t="shared" si="274"/>
        <v>0</v>
      </c>
    </row>
    <row r="1014" spans="3:19" ht="30" customHeight="1">
      <c r="C1014" s="358"/>
      <c r="D1014" s="362"/>
      <c r="E1014" s="353"/>
      <c r="F1014" s="353"/>
      <c r="G1014" s="353"/>
      <c r="H1014" s="46" t="s">
        <v>22</v>
      </c>
      <c r="I1014" s="15">
        <v>0</v>
      </c>
      <c r="J1014" s="15">
        <v>0</v>
      </c>
      <c r="K1014" s="15">
        <v>0</v>
      </c>
      <c r="L1014" s="12">
        <v>0</v>
      </c>
      <c r="M1014" s="15">
        <v>0</v>
      </c>
      <c r="N1014" s="11"/>
      <c r="O1014" s="11"/>
      <c r="P1014" s="11"/>
      <c r="R1014" s="33">
        <f t="shared" si="273"/>
        <v>0</v>
      </c>
      <c r="S1014" s="63">
        <f t="shared" si="274"/>
        <v>0</v>
      </c>
    </row>
    <row r="1015" spans="3:19">
      <c r="C1015" s="358"/>
      <c r="D1015" s="362"/>
      <c r="E1015" s="353"/>
      <c r="F1015" s="353"/>
      <c r="G1015" s="353"/>
      <c r="H1015" s="46" t="s">
        <v>33</v>
      </c>
      <c r="I1015" s="15">
        <v>0</v>
      </c>
      <c r="J1015" s="15">
        <v>0</v>
      </c>
      <c r="K1015" s="15">
        <v>0</v>
      </c>
      <c r="L1015" s="12">
        <v>0</v>
      </c>
      <c r="M1015" s="15">
        <v>0</v>
      </c>
      <c r="N1015" s="11"/>
      <c r="O1015" s="11"/>
      <c r="P1015" s="11"/>
      <c r="R1015" s="33">
        <f t="shared" si="273"/>
        <v>0</v>
      </c>
      <c r="S1015" s="63">
        <f t="shared" si="274"/>
        <v>0</v>
      </c>
    </row>
    <row r="1016" spans="3:19" ht="30">
      <c r="C1016" s="358"/>
      <c r="D1016" s="362"/>
      <c r="E1016" s="353"/>
      <c r="F1016" s="353"/>
      <c r="G1016" s="353"/>
      <c r="H1016" s="46" t="s">
        <v>37</v>
      </c>
      <c r="I1016" s="15">
        <v>0</v>
      </c>
      <c r="J1016" s="15">
        <v>0</v>
      </c>
      <c r="K1016" s="15">
        <v>0</v>
      </c>
      <c r="L1016" s="12">
        <v>0</v>
      </c>
      <c r="M1016" s="15">
        <v>0</v>
      </c>
      <c r="N1016" s="11"/>
      <c r="O1016" s="11"/>
      <c r="P1016" s="11"/>
      <c r="R1016" s="33">
        <f t="shared" si="273"/>
        <v>0</v>
      </c>
      <c r="S1016" s="63">
        <f t="shared" si="274"/>
        <v>0</v>
      </c>
    </row>
    <row r="1017" spans="3:19" ht="15" customHeight="1">
      <c r="C1017" s="358" t="s">
        <v>469</v>
      </c>
      <c r="D1017" s="362" t="s">
        <v>470</v>
      </c>
      <c r="E1017" s="353" t="s">
        <v>468</v>
      </c>
      <c r="F1017" s="353">
        <v>2022</v>
      </c>
      <c r="G1017" s="353">
        <v>2024</v>
      </c>
      <c r="H1017" s="46" t="s">
        <v>20</v>
      </c>
      <c r="I1017" s="15">
        <f>I1018+I1019+I1020+I1021</f>
        <v>135</v>
      </c>
      <c r="J1017" s="15">
        <f t="shared" ref="J1017:M1017" si="284">J1018+J1019+J1020+J1021</f>
        <v>135</v>
      </c>
      <c r="K1017" s="15">
        <f t="shared" si="284"/>
        <v>135</v>
      </c>
      <c r="L1017" s="12">
        <f t="shared" si="284"/>
        <v>135</v>
      </c>
      <c r="M1017" s="15">
        <f t="shared" si="284"/>
        <v>135</v>
      </c>
      <c r="N1017" s="11">
        <f t="shared" si="270"/>
        <v>100</v>
      </c>
      <c r="O1017" s="11">
        <f t="shared" si="271"/>
        <v>100</v>
      </c>
      <c r="P1017" s="11">
        <f t="shared" si="272"/>
        <v>100</v>
      </c>
      <c r="R1017" s="33">
        <f t="shared" si="273"/>
        <v>-135</v>
      </c>
      <c r="S1017" s="63">
        <f t="shared" si="274"/>
        <v>0</v>
      </c>
    </row>
    <row r="1018" spans="3:19" ht="15" customHeight="1">
      <c r="C1018" s="358"/>
      <c r="D1018" s="362"/>
      <c r="E1018" s="353"/>
      <c r="F1018" s="353"/>
      <c r="G1018" s="353"/>
      <c r="H1018" s="46" t="s">
        <v>21</v>
      </c>
      <c r="I1018" s="15">
        <v>135</v>
      </c>
      <c r="J1018" s="15">
        <v>135</v>
      </c>
      <c r="K1018" s="15">
        <v>135</v>
      </c>
      <c r="L1018" s="12">
        <v>135</v>
      </c>
      <c r="M1018" s="12">
        <v>135</v>
      </c>
      <c r="N1018" s="11">
        <f t="shared" si="270"/>
        <v>100</v>
      </c>
      <c r="O1018" s="11">
        <f t="shared" si="271"/>
        <v>100</v>
      </c>
      <c r="P1018" s="11">
        <f t="shared" si="272"/>
        <v>100</v>
      </c>
      <c r="R1018" s="33">
        <f t="shared" si="273"/>
        <v>-135</v>
      </c>
      <c r="S1018" s="63">
        <f t="shared" si="274"/>
        <v>0</v>
      </c>
    </row>
    <row r="1019" spans="3:19" ht="30" customHeight="1">
      <c r="C1019" s="358"/>
      <c r="D1019" s="362"/>
      <c r="E1019" s="353"/>
      <c r="F1019" s="353"/>
      <c r="G1019" s="353"/>
      <c r="H1019" s="46" t="s">
        <v>22</v>
      </c>
      <c r="I1019" s="15">
        <v>0</v>
      </c>
      <c r="J1019" s="15">
        <v>0</v>
      </c>
      <c r="K1019" s="15">
        <v>0</v>
      </c>
      <c r="L1019" s="12">
        <v>0</v>
      </c>
      <c r="M1019" s="15">
        <v>0</v>
      </c>
      <c r="N1019" s="11"/>
      <c r="O1019" s="11"/>
      <c r="P1019" s="11"/>
      <c r="R1019" s="33">
        <f t="shared" si="273"/>
        <v>0</v>
      </c>
      <c r="S1019" s="63">
        <f t="shared" si="274"/>
        <v>0</v>
      </c>
    </row>
    <row r="1020" spans="3:19">
      <c r="C1020" s="358"/>
      <c r="D1020" s="362"/>
      <c r="E1020" s="353"/>
      <c r="F1020" s="353"/>
      <c r="G1020" s="353"/>
      <c r="H1020" s="46" t="s">
        <v>33</v>
      </c>
      <c r="I1020" s="15">
        <v>0</v>
      </c>
      <c r="J1020" s="15">
        <v>0</v>
      </c>
      <c r="K1020" s="15">
        <v>0</v>
      </c>
      <c r="L1020" s="12">
        <v>0</v>
      </c>
      <c r="M1020" s="15">
        <v>0</v>
      </c>
      <c r="N1020" s="11"/>
      <c r="O1020" s="11"/>
      <c r="P1020" s="11"/>
      <c r="R1020" s="33">
        <f t="shared" si="273"/>
        <v>0</v>
      </c>
      <c r="S1020" s="63">
        <f t="shared" si="274"/>
        <v>0</v>
      </c>
    </row>
    <row r="1021" spans="3:19" ht="30">
      <c r="C1021" s="358"/>
      <c r="D1021" s="362"/>
      <c r="E1021" s="353"/>
      <c r="F1021" s="353"/>
      <c r="G1021" s="353"/>
      <c r="H1021" s="46" t="s">
        <v>37</v>
      </c>
      <c r="I1021" s="15">
        <v>0</v>
      </c>
      <c r="J1021" s="15">
        <v>0</v>
      </c>
      <c r="K1021" s="15">
        <v>0</v>
      </c>
      <c r="L1021" s="12">
        <v>0</v>
      </c>
      <c r="M1021" s="15">
        <v>0</v>
      </c>
      <c r="N1021" s="11"/>
      <c r="O1021" s="11"/>
      <c r="P1021" s="11"/>
      <c r="R1021" s="33">
        <f t="shared" si="273"/>
        <v>0</v>
      </c>
      <c r="S1021" s="63">
        <f t="shared" si="274"/>
        <v>0</v>
      </c>
    </row>
    <row r="1022" spans="3:19" ht="15" customHeight="1">
      <c r="C1022" s="358" t="s">
        <v>471</v>
      </c>
      <c r="D1022" s="362" t="s">
        <v>472</v>
      </c>
      <c r="E1022" s="353" t="s">
        <v>473</v>
      </c>
      <c r="F1022" s="353">
        <v>2022</v>
      </c>
      <c r="G1022" s="353">
        <v>2024</v>
      </c>
      <c r="H1022" s="46" t="s">
        <v>20</v>
      </c>
      <c r="I1022" s="15">
        <f>I1023</f>
        <v>180</v>
      </c>
      <c r="J1022" s="15">
        <f t="shared" ref="J1022:M1022" si="285">J1023</f>
        <v>180</v>
      </c>
      <c r="K1022" s="15">
        <f t="shared" si="285"/>
        <v>180</v>
      </c>
      <c r="L1022" s="12">
        <f t="shared" si="285"/>
        <v>180</v>
      </c>
      <c r="M1022" s="15">
        <f t="shared" si="285"/>
        <v>180</v>
      </c>
      <c r="N1022" s="11">
        <f t="shared" si="270"/>
        <v>100</v>
      </c>
      <c r="O1022" s="11">
        <f t="shared" si="271"/>
        <v>100</v>
      </c>
      <c r="P1022" s="11">
        <f t="shared" si="272"/>
        <v>100</v>
      </c>
      <c r="R1022" s="33">
        <f t="shared" si="273"/>
        <v>-180</v>
      </c>
      <c r="S1022" s="63">
        <f t="shared" si="274"/>
        <v>0</v>
      </c>
    </row>
    <row r="1023" spans="3:19" ht="15" customHeight="1">
      <c r="C1023" s="358"/>
      <c r="D1023" s="362"/>
      <c r="E1023" s="353"/>
      <c r="F1023" s="353"/>
      <c r="G1023" s="353"/>
      <c r="H1023" s="46" t="s">
        <v>21</v>
      </c>
      <c r="I1023" s="15">
        <v>180</v>
      </c>
      <c r="J1023" s="15">
        <v>180</v>
      </c>
      <c r="K1023" s="15">
        <f>175+5</f>
        <v>180</v>
      </c>
      <c r="L1023" s="15">
        <f t="shared" ref="L1023:M1023" si="286">175+5</f>
        <v>180</v>
      </c>
      <c r="M1023" s="15">
        <f t="shared" si="286"/>
        <v>180</v>
      </c>
      <c r="N1023" s="11">
        <f t="shared" si="270"/>
        <v>100</v>
      </c>
      <c r="O1023" s="11">
        <f t="shared" si="271"/>
        <v>100</v>
      </c>
      <c r="P1023" s="11">
        <f t="shared" si="272"/>
        <v>100</v>
      </c>
      <c r="R1023" s="33">
        <f t="shared" si="273"/>
        <v>-180</v>
      </c>
      <c r="S1023" s="63">
        <f t="shared" si="274"/>
        <v>0</v>
      </c>
    </row>
    <row r="1024" spans="3:19" ht="30" customHeight="1">
      <c r="C1024" s="358"/>
      <c r="D1024" s="362"/>
      <c r="E1024" s="353"/>
      <c r="F1024" s="353"/>
      <c r="G1024" s="353"/>
      <c r="H1024" s="46" t="s">
        <v>22</v>
      </c>
      <c r="I1024" s="15">
        <v>0</v>
      </c>
      <c r="J1024" s="15">
        <v>0</v>
      </c>
      <c r="K1024" s="15">
        <v>0</v>
      </c>
      <c r="L1024" s="12">
        <v>0</v>
      </c>
      <c r="M1024" s="15">
        <v>0</v>
      </c>
      <c r="N1024" s="11"/>
      <c r="O1024" s="11"/>
      <c r="P1024" s="11"/>
      <c r="R1024" s="33">
        <f t="shared" si="273"/>
        <v>0</v>
      </c>
      <c r="S1024" s="63">
        <f t="shared" si="274"/>
        <v>0</v>
      </c>
    </row>
    <row r="1025" spans="3:19">
      <c r="C1025" s="358"/>
      <c r="D1025" s="362"/>
      <c r="E1025" s="353"/>
      <c r="F1025" s="353"/>
      <c r="G1025" s="353"/>
      <c r="H1025" s="46" t="s">
        <v>33</v>
      </c>
      <c r="I1025" s="15"/>
      <c r="J1025" s="15"/>
      <c r="K1025" s="15"/>
      <c r="L1025" s="12"/>
      <c r="M1025" s="15"/>
      <c r="N1025" s="11"/>
      <c r="O1025" s="11"/>
      <c r="P1025" s="11"/>
      <c r="R1025" s="33">
        <f t="shared" si="273"/>
        <v>0</v>
      </c>
      <c r="S1025" s="63">
        <f t="shared" si="274"/>
        <v>0</v>
      </c>
    </row>
    <row r="1026" spans="3:19" ht="30">
      <c r="C1026" s="358"/>
      <c r="D1026" s="362"/>
      <c r="E1026" s="353"/>
      <c r="F1026" s="353"/>
      <c r="G1026" s="353"/>
      <c r="H1026" s="46" t="s">
        <v>37</v>
      </c>
      <c r="I1026" s="15">
        <v>0</v>
      </c>
      <c r="J1026" s="15">
        <v>0</v>
      </c>
      <c r="K1026" s="15">
        <v>0</v>
      </c>
      <c r="L1026" s="12">
        <v>0</v>
      </c>
      <c r="M1026" s="15">
        <v>0</v>
      </c>
      <c r="N1026" s="11"/>
      <c r="O1026" s="11"/>
      <c r="P1026" s="11"/>
      <c r="R1026" s="33">
        <f t="shared" si="273"/>
        <v>0</v>
      </c>
      <c r="S1026" s="63">
        <f t="shared" si="274"/>
        <v>0</v>
      </c>
    </row>
    <row r="1027" spans="3:19" ht="15" hidden="1" customHeight="1">
      <c r="C1027" s="358" t="s">
        <v>474</v>
      </c>
      <c r="D1027" s="362" t="s">
        <v>475</v>
      </c>
      <c r="E1027" s="353" t="s">
        <v>476</v>
      </c>
      <c r="F1027" s="353">
        <v>2023</v>
      </c>
      <c r="G1027" s="353">
        <v>2023</v>
      </c>
      <c r="H1027" s="46" t="s">
        <v>20</v>
      </c>
      <c r="I1027" s="15">
        <f>I1028</f>
        <v>0</v>
      </c>
      <c r="J1027" s="15">
        <f t="shared" ref="J1027:M1027" si="287">J1028</f>
        <v>0</v>
      </c>
      <c r="K1027" s="15">
        <f t="shared" si="287"/>
        <v>0</v>
      </c>
      <c r="L1027" s="12">
        <f t="shared" si="287"/>
        <v>0</v>
      </c>
      <c r="M1027" s="15">
        <f t="shared" si="287"/>
        <v>0</v>
      </c>
      <c r="N1027" s="11" t="e">
        <f t="shared" si="270"/>
        <v>#DIV/0!</v>
      </c>
      <c r="O1027" s="11" t="e">
        <f t="shared" si="271"/>
        <v>#DIV/0!</v>
      </c>
      <c r="P1027" s="11" t="e">
        <f t="shared" si="272"/>
        <v>#DIV/0!</v>
      </c>
      <c r="R1027" s="33">
        <f t="shared" si="273"/>
        <v>0</v>
      </c>
      <c r="S1027" s="63">
        <f t="shared" si="274"/>
        <v>0</v>
      </c>
    </row>
    <row r="1028" spans="3:19" ht="15" hidden="1" customHeight="1">
      <c r="C1028" s="358"/>
      <c r="D1028" s="362"/>
      <c r="E1028" s="353"/>
      <c r="F1028" s="353"/>
      <c r="G1028" s="353"/>
      <c r="H1028" s="46" t="s">
        <v>21</v>
      </c>
      <c r="I1028" s="15">
        <v>0</v>
      </c>
      <c r="J1028" s="15">
        <v>0</v>
      </c>
      <c r="K1028" s="15">
        <v>0</v>
      </c>
      <c r="L1028" s="12">
        <v>0</v>
      </c>
      <c r="M1028" s="15">
        <v>0</v>
      </c>
      <c r="N1028" s="11" t="e">
        <f t="shared" si="270"/>
        <v>#DIV/0!</v>
      </c>
      <c r="O1028" s="11" t="e">
        <f t="shared" si="271"/>
        <v>#DIV/0!</v>
      </c>
      <c r="P1028" s="11" t="e">
        <f t="shared" si="272"/>
        <v>#DIV/0!</v>
      </c>
      <c r="R1028" s="33">
        <f t="shared" si="273"/>
        <v>0</v>
      </c>
      <c r="S1028" s="63">
        <f t="shared" si="274"/>
        <v>0</v>
      </c>
    </row>
    <row r="1029" spans="3:19" ht="30" hidden="1" customHeight="1">
      <c r="C1029" s="358"/>
      <c r="D1029" s="362"/>
      <c r="E1029" s="353"/>
      <c r="F1029" s="353"/>
      <c r="G1029" s="353"/>
      <c r="H1029" s="46" t="s">
        <v>22</v>
      </c>
      <c r="I1029" s="15">
        <v>0</v>
      </c>
      <c r="J1029" s="15">
        <v>0</v>
      </c>
      <c r="K1029" s="15">
        <v>0</v>
      </c>
      <c r="L1029" s="12">
        <v>0</v>
      </c>
      <c r="M1029" s="15">
        <v>0</v>
      </c>
      <c r="N1029" s="11" t="e">
        <f t="shared" si="270"/>
        <v>#DIV/0!</v>
      </c>
      <c r="O1029" s="11" t="e">
        <f t="shared" si="271"/>
        <v>#DIV/0!</v>
      </c>
      <c r="P1029" s="11" t="e">
        <f t="shared" si="272"/>
        <v>#DIV/0!</v>
      </c>
      <c r="R1029" s="33">
        <f t="shared" si="273"/>
        <v>0</v>
      </c>
      <c r="S1029" s="63">
        <f t="shared" si="274"/>
        <v>0</v>
      </c>
    </row>
    <row r="1030" spans="3:19" ht="30" hidden="1" customHeight="1">
      <c r="C1030" s="358"/>
      <c r="D1030" s="362"/>
      <c r="E1030" s="353"/>
      <c r="F1030" s="353"/>
      <c r="G1030" s="353"/>
      <c r="H1030" s="46" t="s">
        <v>33</v>
      </c>
      <c r="I1030" s="15">
        <v>0</v>
      </c>
      <c r="J1030" s="15">
        <v>0</v>
      </c>
      <c r="K1030" s="15">
        <v>0</v>
      </c>
      <c r="L1030" s="12">
        <v>0</v>
      </c>
      <c r="M1030" s="15">
        <v>0</v>
      </c>
      <c r="N1030" s="11" t="e">
        <f t="shared" si="270"/>
        <v>#DIV/0!</v>
      </c>
      <c r="O1030" s="11" t="e">
        <f t="shared" si="271"/>
        <v>#DIV/0!</v>
      </c>
      <c r="P1030" s="11" t="e">
        <f t="shared" si="272"/>
        <v>#DIV/0!</v>
      </c>
      <c r="R1030" s="33">
        <f t="shared" si="273"/>
        <v>0</v>
      </c>
      <c r="S1030" s="63">
        <f t="shared" si="274"/>
        <v>0</v>
      </c>
    </row>
    <row r="1031" spans="3:19" ht="30" hidden="1" customHeight="1">
      <c r="C1031" s="358"/>
      <c r="D1031" s="362"/>
      <c r="E1031" s="353"/>
      <c r="F1031" s="353"/>
      <c r="G1031" s="353"/>
      <c r="H1031" s="46" t="s">
        <v>37</v>
      </c>
      <c r="I1031" s="15">
        <v>0</v>
      </c>
      <c r="J1031" s="15">
        <v>0</v>
      </c>
      <c r="K1031" s="15">
        <v>0</v>
      </c>
      <c r="L1031" s="12">
        <v>0</v>
      </c>
      <c r="M1031" s="15">
        <v>0</v>
      </c>
      <c r="N1031" s="11" t="e">
        <f t="shared" si="270"/>
        <v>#DIV/0!</v>
      </c>
      <c r="O1031" s="11" t="e">
        <f t="shared" si="271"/>
        <v>#DIV/0!</v>
      </c>
      <c r="P1031" s="11" t="e">
        <f t="shared" si="272"/>
        <v>#DIV/0!</v>
      </c>
      <c r="R1031" s="33">
        <f t="shared" si="273"/>
        <v>0</v>
      </c>
      <c r="S1031" s="63">
        <f t="shared" si="274"/>
        <v>0</v>
      </c>
    </row>
    <row r="1032" spans="3:19" ht="15" hidden="1" customHeight="1">
      <c r="C1032" s="358" t="s">
        <v>477</v>
      </c>
      <c r="D1032" s="362" t="s">
        <v>478</v>
      </c>
      <c r="E1032" s="353" t="s">
        <v>476</v>
      </c>
      <c r="F1032" s="353">
        <v>2023</v>
      </c>
      <c r="G1032" s="353">
        <v>2023</v>
      </c>
      <c r="H1032" s="46" t="s">
        <v>20</v>
      </c>
      <c r="I1032" s="15">
        <f>I1033</f>
        <v>0</v>
      </c>
      <c r="J1032" s="15">
        <f t="shared" ref="J1032:M1032" si="288">J1033</f>
        <v>0</v>
      </c>
      <c r="K1032" s="15">
        <f t="shared" si="288"/>
        <v>0</v>
      </c>
      <c r="L1032" s="12">
        <f t="shared" si="288"/>
        <v>0</v>
      </c>
      <c r="M1032" s="15">
        <f t="shared" si="288"/>
        <v>0</v>
      </c>
      <c r="N1032" s="11" t="e">
        <f t="shared" si="270"/>
        <v>#DIV/0!</v>
      </c>
      <c r="O1032" s="11" t="e">
        <f t="shared" si="271"/>
        <v>#DIV/0!</v>
      </c>
      <c r="P1032" s="11" t="e">
        <f t="shared" si="272"/>
        <v>#DIV/0!</v>
      </c>
      <c r="R1032" s="33">
        <f t="shared" si="273"/>
        <v>0</v>
      </c>
      <c r="S1032" s="63">
        <f t="shared" si="274"/>
        <v>0</v>
      </c>
    </row>
    <row r="1033" spans="3:19" ht="15" hidden="1" customHeight="1">
      <c r="C1033" s="358"/>
      <c r="D1033" s="362"/>
      <c r="E1033" s="353"/>
      <c r="F1033" s="353"/>
      <c r="G1033" s="353"/>
      <c r="H1033" s="46" t="s">
        <v>67</v>
      </c>
      <c r="I1033" s="15">
        <v>0</v>
      </c>
      <c r="J1033" s="15">
        <v>0</v>
      </c>
      <c r="K1033" s="15">
        <v>0</v>
      </c>
      <c r="L1033" s="12">
        <v>0</v>
      </c>
      <c r="M1033" s="15">
        <v>0</v>
      </c>
      <c r="N1033" s="11" t="e">
        <f t="shared" si="270"/>
        <v>#DIV/0!</v>
      </c>
      <c r="O1033" s="11" t="e">
        <f t="shared" si="271"/>
        <v>#DIV/0!</v>
      </c>
      <c r="P1033" s="11" t="e">
        <f t="shared" si="272"/>
        <v>#DIV/0!</v>
      </c>
      <c r="R1033" s="33">
        <f t="shared" si="273"/>
        <v>0</v>
      </c>
      <c r="S1033" s="63">
        <f t="shared" si="274"/>
        <v>0</v>
      </c>
    </row>
    <row r="1034" spans="3:19" ht="30" hidden="1" customHeight="1">
      <c r="C1034" s="358"/>
      <c r="D1034" s="362"/>
      <c r="E1034" s="353"/>
      <c r="F1034" s="353"/>
      <c r="G1034" s="353"/>
      <c r="H1034" s="46" t="s">
        <v>424</v>
      </c>
      <c r="I1034" s="15">
        <v>0</v>
      </c>
      <c r="J1034" s="15">
        <v>0</v>
      </c>
      <c r="K1034" s="15">
        <v>0</v>
      </c>
      <c r="L1034" s="12">
        <v>0</v>
      </c>
      <c r="M1034" s="15">
        <v>0</v>
      </c>
      <c r="N1034" s="11" t="e">
        <f t="shared" si="270"/>
        <v>#DIV/0!</v>
      </c>
      <c r="O1034" s="11" t="e">
        <f t="shared" si="271"/>
        <v>#DIV/0!</v>
      </c>
      <c r="P1034" s="11" t="e">
        <f t="shared" si="272"/>
        <v>#DIV/0!</v>
      </c>
      <c r="R1034" s="33">
        <f t="shared" si="273"/>
        <v>0</v>
      </c>
      <c r="S1034" s="63">
        <f t="shared" si="274"/>
        <v>0</v>
      </c>
    </row>
    <row r="1035" spans="3:19" ht="30" hidden="1" customHeight="1">
      <c r="C1035" s="358"/>
      <c r="D1035" s="362"/>
      <c r="E1035" s="353"/>
      <c r="F1035" s="353"/>
      <c r="G1035" s="353"/>
      <c r="H1035" s="46" t="s">
        <v>23</v>
      </c>
      <c r="I1035" s="15">
        <v>0</v>
      </c>
      <c r="J1035" s="15">
        <v>0</v>
      </c>
      <c r="K1035" s="15">
        <v>0</v>
      </c>
      <c r="L1035" s="12">
        <v>0</v>
      </c>
      <c r="M1035" s="15">
        <v>0</v>
      </c>
      <c r="N1035" s="11" t="e">
        <f t="shared" si="270"/>
        <v>#DIV/0!</v>
      </c>
      <c r="O1035" s="11" t="e">
        <f t="shared" si="271"/>
        <v>#DIV/0!</v>
      </c>
      <c r="P1035" s="11" t="e">
        <f t="shared" si="272"/>
        <v>#DIV/0!</v>
      </c>
      <c r="R1035" s="33">
        <f t="shared" si="273"/>
        <v>0</v>
      </c>
      <c r="S1035" s="63">
        <f t="shared" si="274"/>
        <v>0</v>
      </c>
    </row>
    <row r="1036" spans="3:19" ht="30" hidden="1" customHeight="1">
      <c r="C1036" s="358"/>
      <c r="D1036" s="362"/>
      <c r="E1036" s="353"/>
      <c r="F1036" s="353"/>
      <c r="G1036" s="353"/>
      <c r="H1036" s="46" t="s">
        <v>37</v>
      </c>
      <c r="I1036" s="15">
        <v>0</v>
      </c>
      <c r="J1036" s="15">
        <v>0</v>
      </c>
      <c r="K1036" s="15">
        <v>0</v>
      </c>
      <c r="L1036" s="12">
        <v>0</v>
      </c>
      <c r="M1036" s="15">
        <v>0</v>
      </c>
      <c r="N1036" s="11" t="e">
        <f t="shared" ref="N1036:N1099" si="289">M1036/I1036*100</f>
        <v>#DIV/0!</v>
      </c>
      <c r="O1036" s="11" t="e">
        <f t="shared" ref="O1036:O1099" si="290">M1036/J1036*100</f>
        <v>#DIV/0!</v>
      </c>
      <c r="P1036" s="11" t="e">
        <f t="shared" ref="P1036:P1099" si="291">L1036/K1036*100</f>
        <v>#DIV/0!</v>
      </c>
      <c r="R1036" s="33">
        <f t="shared" ref="R1036:R1099" si="292">Q1036-L1036</f>
        <v>0</v>
      </c>
      <c r="S1036" s="63">
        <f t="shared" ref="S1036:S1099" si="293">L1036-M1036</f>
        <v>0</v>
      </c>
    </row>
    <row r="1037" spans="3:19" ht="15" customHeight="1">
      <c r="C1037" s="358" t="s">
        <v>479</v>
      </c>
      <c r="D1037" s="362" t="s">
        <v>480</v>
      </c>
      <c r="E1037" s="353" t="s">
        <v>476</v>
      </c>
      <c r="F1037" s="353">
        <v>2022</v>
      </c>
      <c r="G1037" s="353">
        <v>2022</v>
      </c>
      <c r="H1037" s="46" t="s">
        <v>20</v>
      </c>
      <c r="I1037" s="15">
        <f>I1038+I1039+I1040+I1041</f>
        <v>999</v>
      </c>
      <c r="J1037" s="15">
        <f t="shared" ref="J1037:M1037" si="294">J1038+J1039+J1040+J1041</f>
        <v>999</v>
      </c>
      <c r="K1037" s="15">
        <f t="shared" si="294"/>
        <v>999</v>
      </c>
      <c r="L1037" s="12">
        <f t="shared" si="294"/>
        <v>999</v>
      </c>
      <c r="M1037" s="15">
        <f t="shared" si="294"/>
        <v>999</v>
      </c>
      <c r="N1037" s="11">
        <f t="shared" si="289"/>
        <v>100</v>
      </c>
      <c r="O1037" s="11">
        <f t="shared" si="290"/>
        <v>100</v>
      </c>
      <c r="P1037" s="11">
        <f t="shared" si="291"/>
        <v>100</v>
      </c>
      <c r="R1037" s="33">
        <f t="shared" si="292"/>
        <v>-999</v>
      </c>
      <c r="S1037" s="63">
        <f t="shared" si="293"/>
        <v>0</v>
      </c>
    </row>
    <row r="1038" spans="3:19" ht="15" customHeight="1">
      <c r="C1038" s="358"/>
      <c r="D1038" s="362"/>
      <c r="E1038" s="353"/>
      <c r="F1038" s="353"/>
      <c r="G1038" s="353"/>
      <c r="H1038" s="46" t="s">
        <v>67</v>
      </c>
      <c r="I1038" s="15">
        <v>999</v>
      </c>
      <c r="J1038" s="15">
        <v>999</v>
      </c>
      <c r="K1038" s="15">
        <f>960+39</f>
        <v>999</v>
      </c>
      <c r="L1038" s="12">
        <v>999</v>
      </c>
      <c r="M1038" s="12">
        <v>999</v>
      </c>
      <c r="N1038" s="11">
        <f t="shared" si="289"/>
        <v>100</v>
      </c>
      <c r="O1038" s="11">
        <f t="shared" si="290"/>
        <v>100</v>
      </c>
      <c r="P1038" s="11">
        <f t="shared" si="291"/>
        <v>100</v>
      </c>
      <c r="R1038" s="33">
        <f t="shared" si="292"/>
        <v>-999</v>
      </c>
      <c r="S1038" s="63">
        <f t="shared" si="293"/>
        <v>0</v>
      </c>
    </row>
    <row r="1039" spans="3:19" ht="30" customHeight="1">
      <c r="C1039" s="358"/>
      <c r="D1039" s="362"/>
      <c r="E1039" s="353"/>
      <c r="F1039" s="353"/>
      <c r="G1039" s="353"/>
      <c r="H1039" s="46" t="s">
        <v>424</v>
      </c>
      <c r="I1039" s="15">
        <v>0</v>
      </c>
      <c r="J1039" s="15">
        <v>0</v>
      </c>
      <c r="K1039" s="15">
        <v>0</v>
      </c>
      <c r="L1039" s="12">
        <v>0</v>
      </c>
      <c r="M1039" s="15">
        <v>0</v>
      </c>
      <c r="N1039" s="11"/>
      <c r="O1039" s="11"/>
      <c r="P1039" s="11"/>
      <c r="R1039" s="33">
        <f t="shared" si="292"/>
        <v>0</v>
      </c>
      <c r="S1039" s="63">
        <f t="shared" si="293"/>
        <v>0</v>
      </c>
    </row>
    <row r="1040" spans="3:19">
      <c r="C1040" s="358"/>
      <c r="D1040" s="362"/>
      <c r="E1040" s="353"/>
      <c r="F1040" s="353"/>
      <c r="G1040" s="353"/>
      <c r="H1040" s="46" t="s">
        <v>23</v>
      </c>
      <c r="I1040" s="11">
        <v>0</v>
      </c>
      <c r="J1040" s="11">
        <v>0</v>
      </c>
      <c r="K1040" s="11">
        <v>0</v>
      </c>
      <c r="L1040" s="12">
        <v>0</v>
      </c>
      <c r="M1040" s="11">
        <v>0</v>
      </c>
      <c r="N1040" s="11"/>
      <c r="O1040" s="11"/>
      <c r="P1040" s="11"/>
      <c r="R1040" s="33">
        <f t="shared" si="292"/>
        <v>0</v>
      </c>
      <c r="S1040" s="63">
        <f t="shared" si="293"/>
        <v>0</v>
      </c>
    </row>
    <row r="1041" spans="3:19" ht="30">
      <c r="C1041" s="358"/>
      <c r="D1041" s="362"/>
      <c r="E1041" s="353"/>
      <c r="F1041" s="353"/>
      <c r="G1041" s="353"/>
      <c r="H1041" s="46" t="s">
        <v>37</v>
      </c>
      <c r="I1041" s="11">
        <v>0</v>
      </c>
      <c r="J1041" s="11">
        <v>0</v>
      </c>
      <c r="K1041" s="11">
        <v>0</v>
      </c>
      <c r="L1041" s="12">
        <v>0</v>
      </c>
      <c r="M1041" s="11">
        <v>0</v>
      </c>
      <c r="N1041" s="11"/>
      <c r="O1041" s="11"/>
      <c r="P1041" s="11"/>
      <c r="R1041" s="33">
        <f t="shared" si="292"/>
        <v>0</v>
      </c>
      <c r="S1041" s="63">
        <f t="shared" si="293"/>
        <v>0</v>
      </c>
    </row>
    <row r="1042" spans="3:19" ht="15" customHeight="1">
      <c r="C1042" s="358" t="s">
        <v>481</v>
      </c>
      <c r="D1042" s="362" t="s">
        <v>482</v>
      </c>
      <c r="E1042" s="353" t="s">
        <v>468</v>
      </c>
      <c r="F1042" s="353">
        <v>2022</v>
      </c>
      <c r="G1042" s="353">
        <v>2024</v>
      </c>
      <c r="H1042" s="46" t="s">
        <v>20</v>
      </c>
      <c r="I1042" s="11">
        <f>I1043</f>
        <v>112.5</v>
      </c>
      <c r="J1042" s="11">
        <f t="shared" ref="J1042:M1042" si="295">J1043</f>
        <v>112.5</v>
      </c>
      <c r="K1042" s="11">
        <f t="shared" si="295"/>
        <v>112.5</v>
      </c>
      <c r="L1042" s="12">
        <f t="shared" si="295"/>
        <v>112.5</v>
      </c>
      <c r="M1042" s="11">
        <f t="shared" si="295"/>
        <v>112.5</v>
      </c>
      <c r="N1042" s="11">
        <f t="shared" si="289"/>
        <v>100</v>
      </c>
      <c r="O1042" s="11">
        <f t="shared" si="290"/>
        <v>100</v>
      </c>
      <c r="P1042" s="11">
        <f t="shared" si="291"/>
        <v>100</v>
      </c>
      <c r="R1042" s="33">
        <f t="shared" si="292"/>
        <v>-112.5</v>
      </c>
      <c r="S1042" s="63">
        <f t="shared" si="293"/>
        <v>0</v>
      </c>
    </row>
    <row r="1043" spans="3:19" ht="15" customHeight="1">
      <c r="C1043" s="358"/>
      <c r="D1043" s="362"/>
      <c r="E1043" s="353"/>
      <c r="F1043" s="353"/>
      <c r="G1043" s="353"/>
      <c r="H1043" s="46" t="s">
        <v>67</v>
      </c>
      <c r="I1043" s="11">
        <v>112.5</v>
      </c>
      <c r="J1043" s="11">
        <v>112.5</v>
      </c>
      <c r="K1043" s="11">
        <f>110+2.5</f>
        <v>112.5</v>
      </c>
      <c r="L1043" s="11">
        <f t="shared" ref="L1043:M1043" si="296">110+2.5</f>
        <v>112.5</v>
      </c>
      <c r="M1043" s="11">
        <f t="shared" si="296"/>
        <v>112.5</v>
      </c>
      <c r="N1043" s="11">
        <f t="shared" si="289"/>
        <v>100</v>
      </c>
      <c r="O1043" s="11">
        <f t="shared" si="290"/>
        <v>100</v>
      </c>
      <c r="P1043" s="11">
        <f t="shared" si="291"/>
        <v>100</v>
      </c>
      <c r="R1043" s="33">
        <f t="shared" si="292"/>
        <v>-112.5</v>
      </c>
      <c r="S1043" s="63">
        <f t="shared" si="293"/>
        <v>0</v>
      </c>
    </row>
    <row r="1044" spans="3:19" ht="30" customHeight="1">
      <c r="C1044" s="358"/>
      <c r="D1044" s="362"/>
      <c r="E1044" s="353"/>
      <c r="F1044" s="353"/>
      <c r="G1044" s="353"/>
      <c r="H1044" s="46" t="s">
        <v>424</v>
      </c>
      <c r="I1044" s="11">
        <v>0</v>
      </c>
      <c r="J1044" s="11">
        <v>0</v>
      </c>
      <c r="K1044" s="11">
        <v>0</v>
      </c>
      <c r="L1044" s="12">
        <v>0</v>
      </c>
      <c r="M1044" s="11">
        <v>0</v>
      </c>
      <c r="N1044" s="11"/>
      <c r="O1044" s="11"/>
      <c r="P1044" s="11"/>
      <c r="R1044" s="33">
        <f t="shared" si="292"/>
        <v>0</v>
      </c>
      <c r="S1044" s="63">
        <f t="shared" si="293"/>
        <v>0</v>
      </c>
    </row>
    <row r="1045" spans="3:19">
      <c r="C1045" s="358"/>
      <c r="D1045" s="362"/>
      <c r="E1045" s="353"/>
      <c r="F1045" s="353"/>
      <c r="G1045" s="353"/>
      <c r="H1045" s="46" t="s">
        <v>23</v>
      </c>
      <c r="I1045" s="11">
        <v>0</v>
      </c>
      <c r="J1045" s="11">
        <v>0</v>
      </c>
      <c r="K1045" s="11">
        <v>0</v>
      </c>
      <c r="L1045" s="12">
        <v>0</v>
      </c>
      <c r="M1045" s="11">
        <v>0</v>
      </c>
      <c r="N1045" s="11"/>
      <c r="O1045" s="11"/>
      <c r="P1045" s="11"/>
      <c r="R1045" s="33">
        <f t="shared" si="292"/>
        <v>0</v>
      </c>
      <c r="S1045" s="63">
        <f t="shared" si="293"/>
        <v>0</v>
      </c>
    </row>
    <row r="1046" spans="3:19" ht="30">
      <c r="C1046" s="358"/>
      <c r="D1046" s="362"/>
      <c r="E1046" s="353"/>
      <c r="F1046" s="353"/>
      <c r="G1046" s="353"/>
      <c r="H1046" s="46" t="s">
        <v>37</v>
      </c>
      <c r="I1046" s="11">
        <v>0</v>
      </c>
      <c r="J1046" s="11">
        <v>0</v>
      </c>
      <c r="K1046" s="11">
        <v>0</v>
      </c>
      <c r="L1046" s="12">
        <v>0</v>
      </c>
      <c r="M1046" s="11">
        <v>0</v>
      </c>
      <c r="N1046" s="11"/>
      <c r="O1046" s="11"/>
      <c r="P1046" s="11"/>
      <c r="R1046" s="33">
        <f t="shared" si="292"/>
        <v>0</v>
      </c>
      <c r="S1046" s="63">
        <f t="shared" si="293"/>
        <v>0</v>
      </c>
    </row>
    <row r="1047" spans="3:19" ht="15" hidden="1" customHeight="1">
      <c r="C1047" s="358" t="s">
        <v>483</v>
      </c>
      <c r="D1047" s="362" t="s">
        <v>484</v>
      </c>
      <c r="E1047" s="353" t="s">
        <v>468</v>
      </c>
      <c r="F1047" s="353">
        <v>2023</v>
      </c>
      <c r="G1047" s="353">
        <v>2024</v>
      </c>
      <c r="H1047" s="46" t="s">
        <v>20</v>
      </c>
      <c r="I1047" s="15">
        <f>I1048+I1049+I1050+I1051</f>
        <v>0</v>
      </c>
      <c r="J1047" s="15">
        <f t="shared" ref="J1047:M1047" si="297">J1048+J1049+J1050+J1051</f>
        <v>0</v>
      </c>
      <c r="K1047" s="15">
        <f t="shared" si="297"/>
        <v>0</v>
      </c>
      <c r="L1047" s="12">
        <f t="shared" si="297"/>
        <v>0</v>
      </c>
      <c r="M1047" s="15">
        <f t="shared" si="297"/>
        <v>0</v>
      </c>
      <c r="N1047" s="11" t="e">
        <f t="shared" si="289"/>
        <v>#DIV/0!</v>
      </c>
      <c r="O1047" s="11" t="e">
        <f t="shared" si="290"/>
        <v>#DIV/0!</v>
      </c>
      <c r="P1047" s="11" t="e">
        <f t="shared" si="291"/>
        <v>#DIV/0!</v>
      </c>
      <c r="R1047" s="33">
        <f t="shared" si="292"/>
        <v>0</v>
      </c>
      <c r="S1047" s="63">
        <f t="shared" si="293"/>
        <v>0</v>
      </c>
    </row>
    <row r="1048" spans="3:19" ht="15" hidden="1" customHeight="1">
      <c r="C1048" s="358"/>
      <c r="D1048" s="362"/>
      <c r="E1048" s="353"/>
      <c r="F1048" s="353"/>
      <c r="G1048" s="353"/>
      <c r="H1048" s="46" t="s">
        <v>67</v>
      </c>
      <c r="I1048" s="15"/>
      <c r="J1048" s="15"/>
      <c r="K1048" s="15"/>
      <c r="L1048" s="12"/>
      <c r="M1048" s="15"/>
      <c r="N1048" s="11" t="e">
        <f t="shared" si="289"/>
        <v>#DIV/0!</v>
      </c>
      <c r="O1048" s="11" t="e">
        <f t="shared" si="290"/>
        <v>#DIV/0!</v>
      </c>
      <c r="P1048" s="11" t="e">
        <f t="shared" si="291"/>
        <v>#DIV/0!</v>
      </c>
      <c r="R1048" s="33">
        <f t="shared" si="292"/>
        <v>0</v>
      </c>
      <c r="S1048" s="63">
        <f t="shared" si="293"/>
        <v>0</v>
      </c>
    </row>
    <row r="1049" spans="3:19" ht="30" hidden="1" customHeight="1">
      <c r="C1049" s="358"/>
      <c r="D1049" s="362"/>
      <c r="E1049" s="353"/>
      <c r="F1049" s="353"/>
      <c r="G1049" s="353"/>
      <c r="H1049" s="46" t="s">
        <v>424</v>
      </c>
      <c r="I1049" s="15">
        <v>0</v>
      </c>
      <c r="J1049" s="15">
        <v>0</v>
      </c>
      <c r="K1049" s="15">
        <v>0</v>
      </c>
      <c r="L1049" s="12">
        <v>0</v>
      </c>
      <c r="M1049" s="15">
        <v>0</v>
      </c>
      <c r="N1049" s="11" t="e">
        <f t="shared" si="289"/>
        <v>#DIV/0!</v>
      </c>
      <c r="O1049" s="11" t="e">
        <f t="shared" si="290"/>
        <v>#DIV/0!</v>
      </c>
      <c r="P1049" s="11" t="e">
        <f t="shared" si="291"/>
        <v>#DIV/0!</v>
      </c>
      <c r="R1049" s="33">
        <f t="shared" si="292"/>
        <v>0</v>
      </c>
      <c r="S1049" s="63">
        <f t="shared" si="293"/>
        <v>0</v>
      </c>
    </row>
    <row r="1050" spans="3:19" ht="30" hidden="1" customHeight="1">
      <c r="C1050" s="358"/>
      <c r="D1050" s="362"/>
      <c r="E1050" s="353"/>
      <c r="F1050" s="353"/>
      <c r="G1050" s="353"/>
      <c r="H1050" s="46" t="s">
        <v>23</v>
      </c>
      <c r="I1050" s="15">
        <v>0</v>
      </c>
      <c r="J1050" s="15">
        <v>0</v>
      </c>
      <c r="K1050" s="15">
        <v>0</v>
      </c>
      <c r="L1050" s="12">
        <v>0</v>
      </c>
      <c r="M1050" s="15">
        <v>0</v>
      </c>
      <c r="N1050" s="11" t="e">
        <f t="shared" si="289"/>
        <v>#DIV/0!</v>
      </c>
      <c r="O1050" s="11" t="e">
        <f t="shared" si="290"/>
        <v>#DIV/0!</v>
      </c>
      <c r="P1050" s="11" t="e">
        <f t="shared" si="291"/>
        <v>#DIV/0!</v>
      </c>
      <c r="R1050" s="33">
        <f t="shared" si="292"/>
        <v>0</v>
      </c>
      <c r="S1050" s="63">
        <f t="shared" si="293"/>
        <v>0</v>
      </c>
    </row>
    <row r="1051" spans="3:19" ht="30" hidden="1" customHeight="1">
      <c r="C1051" s="358"/>
      <c r="D1051" s="362"/>
      <c r="E1051" s="353"/>
      <c r="F1051" s="353"/>
      <c r="G1051" s="353"/>
      <c r="H1051" s="46" t="s">
        <v>37</v>
      </c>
      <c r="I1051" s="15">
        <v>0</v>
      </c>
      <c r="J1051" s="15">
        <v>0</v>
      </c>
      <c r="K1051" s="15">
        <v>0</v>
      </c>
      <c r="L1051" s="12">
        <v>0</v>
      </c>
      <c r="M1051" s="15">
        <v>0</v>
      </c>
      <c r="N1051" s="11" t="e">
        <f t="shared" si="289"/>
        <v>#DIV/0!</v>
      </c>
      <c r="O1051" s="11" t="e">
        <f t="shared" si="290"/>
        <v>#DIV/0!</v>
      </c>
      <c r="P1051" s="11" t="e">
        <f t="shared" si="291"/>
        <v>#DIV/0!</v>
      </c>
      <c r="R1051" s="33">
        <f t="shared" si="292"/>
        <v>0</v>
      </c>
      <c r="S1051" s="63">
        <f t="shared" si="293"/>
        <v>0</v>
      </c>
    </row>
    <row r="1052" spans="3:19" s="23" customFormat="1" ht="15" customHeight="1">
      <c r="C1052" s="361" t="s">
        <v>485</v>
      </c>
      <c r="D1052" s="362" t="s">
        <v>486</v>
      </c>
      <c r="E1052" s="353" t="s">
        <v>487</v>
      </c>
      <c r="F1052" s="353">
        <v>2022</v>
      </c>
      <c r="G1052" s="353">
        <v>2022</v>
      </c>
      <c r="H1052" s="46" t="s">
        <v>20</v>
      </c>
      <c r="I1052" s="15">
        <f>I1053+I1054+I1055+I1056</f>
        <v>585</v>
      </c>
      <c r="J1052" s="15">
        <f t="shared" ref="J1052:M1052" si="298">J1053+J1054+J1055+J1056</f>
        <v>585</v>
      </c>
      <c r="K1052" s="15">
        <f t="shared" si="298"/>
        <v>585</v>
      </c>
      <c r="L1052" s="12">
        <f t="shared" si="298"/>
        <v>585</v>
      </c>
      <c r="M1052" s="15">
        <f t="shared" si="298"/>
        <v>585</v>
      </c>
      <c r="N1052" s="11">
        <f t="shared" si="289"/>
        <v>100</v>
      </c>
      <c r="O1052" s="11">
        <f t="shared" si="290"/>
        <v>100</v>
      </c>
      <c r="P1052" s="11">
        <f t="shared" si="291"/>
        <v>100</v>
      </c>
      <c r="R1052" s="33">
        <f t="shared" si="292"/>
        <v>-585</v>
      </c>
      <c r="S1052" s="63">
        <f t="shared" si="293"/>
        <v>0</v>
      </c>
    </row>
    <row r="1053" spans="3:19" s="23" customFormat="1" ht="15" customHeight="1">
      <c r="C1053" s="361"/>
      <c r="D1053" s="362"/>
      <c r="E1053" s="353"/>
      <c r="F1053" s="353"/>
      <c r="G1053" s="353"/>
      <c r="H1053" s="46" t="s">
        <v>67</v>
      </c>
      <c r="I1053" s="49">
        <v>585</v>
      </c>
      <c r="J1053" s="49">
        <v>585</v>
      </c>
      <c r="K1053" s="49">
        <v>585</v>
      </c>
      <c r="L1053" s="50">
        <v>585</v>
      </c>
      <c r="M1053" s="50">
        <v>585</v>
      </c>
      <c r="N1053" s="11">
        <f t="shared" si="289"/>
        <v>100</v>
      </c>
      <c r="O1053" s="11">
        <f t="shared" si="290"/>
        <v>100</v>
      </c>
      <c r="P1053" s="11">
        <f t="shared" si="291"/>
        <v>100</v>
      </c>
      <c r="R1053" s="33">
        <f t="shared" si="292"/>
        <v>-585</v>
      </c>
      <c r="S1053" s="63">
        <f t="shared" si="293"/>
        <v>0</v>
      </c>
    </row>
    <row r="1054" spans="3:19" s="23" customFormat="1" ht="30" customHeight="1">
      <c r="C1054" s="361"/>
      <c r="D1054" s="362"/>
      <c r="E1054" s="353"/>
      <c r="F1054" s="353"/>
      <c r="G1054" s="353"/>
      <c r="H1054" s="46" t="s">
        <v>424</v>
      </c>
      <c r="I1054" s="15">
        <v>0</v>
      </c>
      <c r="J1054" s="15">
        <v>0</v>
      </c>
      <c r="K1054" s="15">
        <v>0</v>
      </c>
      <c r="L1054" s="12">
        <v>0</v>
      </c>
      <c r="M1054" s="15">
        <v>0</v>
      </c>
      <c r="N1054" s="11"/>
      <c r="O1054" s="11"/>
      <c r="P1054" s="11"/>
      <c r="R1054" s="33">
        <f t="shared" si="292"/>
        <v>0</v>
      </c>
      <c r="S1054" s="63">
        <f t="shared" si="293"/>
        <v>0</v>
      </c>
    </row>
    <row r="1055" spans="3:19" s="23" customFormat="1">
      <c r="C1055" s="361"/>
      <c r="D1055" s="362"/>
      <c r="E1055" s="353"/>
      <c r="F1055" s="353"/>
      <c r="G1055" s="353"/>
      <c r="H1055" s="46" t="s">
        <v>23</v>
      </c>
      <c r="I1055" s="15">
        <v>0</v>
      </c>
      <c r="J1055" s="15">
        <v>0</v>
      </c>
      <c r="K1055" s="15">
        <v>0</v>
      </c>
      <c r="L1055" s="12">
        <v>0</v>
      </c>
      <c r="M1055" s="15">
        <v>0</v>
      </c>
      <c r="N1055" s="11"/>
      <c r="O1055" s="11"/>
      <c r="P1055" s="11"/>
      <c r="R1055" s="33">
        <f t="shared" si="292"/>
        <v>0</v>
      </c>
      <c r="S1055" s="63">
        <f t="shared" si="293"/>
        <v>0</v>
      </c>
    </row>
    <row r="1056" spans="3:19" s="23" customFormat="1" ht="30">
      <c r="C1056" s="361"/>
      <c r="D1056" s="362"/>
      <c r="E1056" s="353"/>
      <c r="F1056" s="353"/>
      <c r="G1056" s="353"/>
      <c r="H1056" s="46" t="s">
        <v>37</v>
      </c>
      <c r="I1056" s="15">
        <v>0</v>
      </c>
      <c r="J1056" s="15">
        <v>0</v>
      </c>
      <c r="K1056" s="15">
        <v>0</v>
      </c>
      <c r="L1056" s="12">
        <v>0</v>
      </c>
      <c r="M1056" s="15">
        <v>0</v>
      </c>
      <c r="N1056" s="11"/>
      <c r="O1056" s="11"/>
      <c r="P1056" s="11"/>
      <c r="R1056" s="33">
        <f t="shared" si="292"/>
        <v>0</v>
      </c>
      <c r="S1056" s="63">
        <f t="shared" si="293"/>
        <v>0</v>
      </c>
    </row>
    <row r="1057" spans="3:19" s="17" customFormat="1" ht="15" customHeight="1">
      <c r="C1057" s="361" t="s">
        <v>488</v>
      </c>
      <c r="D1057" s="362" t="s">
        <v>489</v>
      </c>
      <c r="E1057" s="353" t="s">
        <v>490</v>
      </c>
      <c r="F1057" s="353">
        <v>2022</v>
      </c>
      <c r="G1057" s="353">
        <v>2024</v>
      </c>
      <c r="H1057" s="46" t="s">
        <v>20</v>
      </c>
      <c r="I1057" s="15">
        <f>I1058</f>
        <v>1305.8</v>
      </c>
      <c r="J1057" s="15">
        <f t="shared" ref="J1057:M1057" si="299">J1058</f>
        <v>1305.8</v>
      </c>
      <c r="K1057" s="15">
        <f t="shared" si="299"/>
        <v>1305.8</v>
      </c>
      <c r="L1057" s="12">
        <f t="shared" si="299"/>
        <v>1305.8</v>
      </c>
      <c r="M1057" s="15">
        <f t="shared" si="299"/>
        <v>1305.8</v>
      </c>
      <c r="N1057" s="11">
        <f t="shared" si="289"/>
        <v>100</v>
      </c>
      <c r="O1057" s="11">
        <f t="shared" si="290"/>
        <v>100</v>
      </c>
      <c r="P1057" s="11">
        <f t="shared" si="291"/>
        <v>100</v>
      </c>
      <c r="R1057" s="33">
        <f t="shared" si="292"/>
        <v>-1305.8</v>
      </c>
      <c r="S1057" s="63">
        <f t="shared" si="293"/>
        <v>0</v>
      </c>
    </row>
    <row r="1058" spans="3:19" s="17" customFormat="1" ht="15" customHeight="1">
      <c r="C1058" s="361"/>
      <c r="D1058" s="362"/>
      <c r="E1058" s="353"/>
      <c r="F1058" s="353"/>
      <c r="G1058" s="353"/>
      <c r="H1058" s="46" t="s">
        <v>67</v>
      </c>
      <c r="I1058" s="15">
        <v>1305.8</v>
      </c>
      <c r="J1058" s="15">
        <v>1305.8</v>
      </c>
      <c r="K1058" s="15">
        <f>1410-104.23+0.03</f>
        <v>1305.8</v>
      </c>
      <c r="L1058" s="12">
        <v>1305.8</v>
      </c>
      <c r="M1058" s="12">
        <v>1305.8</v>
      </c>
      <c r="N1058" s="11">
        <f t="shared" si="289"/>
        <v>100</v>
      </c>
      <c r="O1058" s="11">
        <f t="shared" si="290"/>
        <v>100</v>
      </c>
      <c r="P1058" s="11">
        <f t="shared" si="291"/>
        <v>100</v>
      </c>
      <c r="R1058" s="33">
        <f t="shared" si="292"/>
        <v>-1305.8</v>
      </c>
      <c r="S1058" s="63">
        <f t="shared" si="293"/>
        <v>0</v>
      </c>
    </row>
    <row r="1059" spans="3:19" s="17" customFormat="1" ht="30" customHeight="1">
      <c r="C1059" s="361"/>
      <c r="D1059" s="362"/>
      <c r="E1059" s="353"/>
      <c r="F1059" s="353"/>
      <c r="G1059" s="353"/>
      <c r="H1059" s="46" t="s">
        <v>424</v>
      </c>
      <c r="I1059" s="11">
        <v>0</v>
      </c>
      <c r="J1059" s="11">
        <v>0</v>
      </c>
      <c r="K1059" s="11">
        <v>0</v>
      </c>
      <c r="L1059" s="12">
        <v>0</v>
      </c>
      <c r="M1059" s="11">
        <v>0</v>
      </c>
      <c r="N1059" s="11"/>
      <c r="O1059" s="11"/>
      <c r="P1059" s="11"/>
      <c r="R1059" s="33">
        <f t="shared" si="292"/>
        <v>0</v>
      </c>
      <c r="S1059" s="63">
        <f t="shared" si="293"/>
        <v>0</v>
      </c>
    </row>
    <row r="1060" spans="3:19" s="17" customFormat="1">
      <c r="C1060" s="361"/>
      <c r="D1060" s="362"/>
      <c r="E1060" s="353"/>
      <c r="F1060" s="353"/>
      <c r="G1060" s="353"/>
      <c r="H1060" s="46" t="s">
        <v>23</v>
      </c>
      <c r="I1060" s="11">
        <v>0</v>
      </c>
      <c r="J1060" s="11">
        <v>0</v>
      </c>
      <c r="K1060" s="11">
        <v>0</v>
      </c>
      <c r="L1060" s="12">
        <v>0</v>
      </c>
      <c r="M1060" s="11">
        <v>0</v>
      </c>
      <c r="N1060" s="11"/>
      <c r="O1060" s="11"/>
      <c r="P1060" s="11"/>
      <c r="R1060" s="33">
        <f t="shared" si="292"/>
        <v>0</v>
      </c>
      <c r="S1060" s="63">
        <f t="shared" si="293"/>
        <v>0</v>
      </c>
    </row>
    <row r="1061" spans="3:19" s="17" customFormat="1" ht="30">
      <c r="C1061" s="361"/>
      <c r="D1061" s="362"/>
      <c r="E1061" s="353"/>
      <c r="F1061" s="353"/>
      <c r="G1061" s="353"/>
      <c r="H1061" s="46" t="s">
        <v>37</v>
      </c>
      <c r="I1061" s="11">
        <v>0</v>
      </c>
      <c r="J1061" s="11">
        <v>0</v>
      </c>
      <c r="K1061" s="11">
        <v>0</v>
      </c>
      <c r="L1061" s="12">
        <v>0</v>
      </c>
      <c r="M1061" s="11">
        <v>0</v>
      </c>
      <c r="N1061" s="11"/>
      <c r="O1061" s="11"/>
      <c r="P1061" s="11"/>
      <c r="R1061" s="33">
        <f t="shared" si="292"/>
        <v>0</v>
      </c>
      <c r="S1061" s="63">
        <f t="shared" si="293"/>
        <v>0</v>
      </c>
    </row>
    <row r="1062" spans="3:19" s="16" customFormat="1" ht="15" hidden="1" customHeight="1">
      <c r="C1062" s="361" t="s">
        <v>491</v>
      </c>
      <c r="D1062" s="362" t="s">
        <v>492</v>
      </c>
      <c r="E1062" s="353" t="s">
        <v>490</v>
      </c>
      <c r="F1062" s="353">
        <v>2023</v>
      </c>
      <c r="G1062" s="353">
        <v>2023</v>
      </c>
      <c r="H1062" s="46" t="s">
        <v>20</v>
      </c>
      <c r="I1062" s="15">
        <f>I1063</f>
        <v>0</v>
      </c>
      <c r="J1062" s="15">
        <f t="shared" ref="J1062:M1062" si="300">J1063</f>
        <v>0</v>
      </c>
      <c r="K1062" s="15">
        <f t="shared" si="300"/>
        <v>0</v>
      </c>
      <c r="L1062" s="12">
        <f t="shared" si="300"/>
        <v>0</v>
      </c>
      <c r="M1062" s="15">
        <f t="shared" si="300"/>
        <v>0</v>
      </c>
      <c r="N1062" s="11" t="e">
        <f t="shared" si="289"/>
        <v>#DIV/0!</v>
      </c>
      <c r="O1062" s="11" t="e">
        <f t="shared" si="290"/>
        <v>#DIV/0!</v>
      </c>
      <c r="P1062" s="11" t="e">
        <f t="shared" si="291"/>
        <v>#DIV/0!</v>
      </c>
      <c r="R1062" s="33">
        <f t="shared" si="292"/>
        <v>0</v>
      </c>
      <c r="S1062" s="63">
        <f t="shared" si="293"/>
        <v>0</v>
      </c>
    </row>
    <row r="1063" spans="3:19" s="16" customFormat="1" ht="15" hidden="1" customHeight="1">
      <c r="C1063" s="361"/>
      <c r="D1063" s="362"/>
      <c r="E1063" s="353"/>
      <c r="F1063" s="353"/>
      <c r="G1063" s="353"/>
      <c r="H1063" s="46" t="s">
        <v>67</v>
      </c>
      <c r="I1063" s="15"/>
      <c r="J1063" s="15"/>
      <c r="K1063" s="15"/>
      <c r="L1063" s="12"/>
      <c r="M1063" s="15"/>
      <c r="N1063" s="11" t="e">
        <f t="shared" si="289"/>
        <v>#DIV/0!</v>
      </c>
      <c r="O1063" s="11" t="e">
        <f t="shared" si="290"/>
        <v>#DIV/0!</v>
      </c>
      <c r="P1063" s="11" t="e">
        <f t="shared" si="291"/>
        <v>#DIV/0!</v>
      </c>
      <c r="R1063" s="33">
        <f t="shared" si="292"/>
        <v>0</v>
      </c>
      <c r="S1063" s="63">
        <f t="shared" si="293"/>
        <v>0</v>
      </c>
    </row>
    <row r="1064" spans="3:19" s="16" customFormat="1" ht="30" hidden="1" customHeight="1">
      <c r="C1064" s="361"/>
      <c r="D1064" s="362"/>
      <c r="E1064" s="353"/>
      <c r="F1064" s="353"/>
      <c r="G1064" s="353"/>
      <c r="H1064" s="46" t="s">
        <v>424</v>
      </c>
      <c r="I1064" s="11">
        <v>0</v>
      </c>
      <c r="J1064" s="11">
        <v>0</v>
      </c>
      <c r="K1064" s="11">
        <v>0</v>
      </c>
      <c r="L1064" s="12">
        <v>0</v>
      </c>
      <c r="M1064" s="11">
        <v>0</v>
      </c>
      <c r="N1064" s="11" t="e">
        <f t="shared" si="289"/>
        <v>#DIV/0!</v>
      </c>
      <c r="O1064" s="11" t="e">
        <f t="shared" si="290"/>
        <v>#DIV/0!</v>
      </c>
      <c r="P1064" s="11" t="e">
        <f t="shared" si="291"/>
        <v>#DIV/0!</v>
      </c>
      <c r="R1064" s="33">
        <f t="shared" si="292"/>
        <v>0</v>
      </c>
      <c r="S1064" s="63">
        <f t="shared" si="293"/>
        <v>0</v>
      </c>
    </row>
    <row r="1065" spans="3:19" s="16" customFormat="1" ht="30" hidden="1" customHeight="1">
      <c r="C1065" s="361"/>
      <c r="D1065" s="362"/>
      <c r="E1065" s="353"/>
      <c r="F1065" s="353"/>
      <c r="G1065" s="353"/>
      <c r="H1065" s="46" t="s">
        <v>23</v>
      </c>
      <c r="I1065" s="11">
        <v>0</v>
      </c>
      <c r="J1065" s="11">
        <v>0</v>
      </c>
      <c r="K1065" s="11">
        <v>0</v>
      </c>
      <c r="L1065" s="12">
        <v>0</v>
      </c>
      <c r="M1065" s="11">
        <v>0</v>
      </c>
      <c r="N1065" s="11" t="e">
        <f t="shared" si="289"/>
        <v>#DIV/0!</v>
      </c>
      <c r="O1065" s="11" t="e">
        <f t="shared" si="290"/>
        <v>#DIV/0!</v>
      </c>
      <c r="P1065" s="11" t="e">
        <f t="shared" si="291"/>
        <v>#DIV/0!</v>
      </c>
      <c r="R1065" s="33">
        <f t="shared" si="292"/>
        <v>0</v>
      </c>
      <c r="S1065" s="63">
        <f t="shared" si="293"/>
        <v>0</v>
      </c>
    </row>
    <row r="1066" spans="3:19" s="16" customFormat="1" ht="30" hidden="1" customHeight="1">
      <c r="C1066" s="361"/>
      <c r="D1066" s="362"/>
      <c r="E1066" s="353"/>
      <c r="F1066" s="353"/>
      <c r="G1066" s="353"/>
      <c r="H1066" s="46" t="s">
        <v>37</v>
      </c>
      <c r="I1066" s="11">
        <v>0</v>
      </c>
      <c r="J1066" s="11">
        <v>0</v>
      </c>
      <c r="K1066" s="11">
        <v>0</v>
      </c>
      <c r="L1066" s="12">
        <v>0</v>
      </c>
      <c r="M1066" s="11">
        <v>0</v>
      </c>
      <c r="N1066" s="11" t="e">
        <f t="shared" si="289"/>
        <v>#DIV/0!</v>
      </c>
      <c r="O1066" s="11" t="e">
        <f t="shared" si="290"/>
        <v>#DIV/0!</v>
      </c>
      <c r="P1066" s="11" t="e">
        <f t="shared" si="291"/>
        <v>#DIV/0!</v>
      </c>
      <c r="R1066" s="33">
        <f t="shared" si="292"/>
        <v>0</v>
      </c>
      <c r="S1066" s="63">
        <f t="shared" si="293"/>
        <v>0</v>
      </c>
    </row>
    <row r="1067" spans="3:19" ht="15" customHeight="1">
      <c r="C1067" s="358" t="s">
        <v>493</v>
      </c>
      <c r="D1067" s="357" t="s">
        <v>494</v>
      </c>
      <c r="E1067" s="354" t="s">
        <v>26</v>
      </c>
      <c r="F1067" s="374">
        <v>2022</v>
      </c>
      <c r="G1067" s="354">
        <v>2024</v>
      </c>
      <c r="H1067" s="45" t="s">
        <v>20</v>
      </c>
      <c r="I1067" s="11">
        <f>I1068+I1069+I1070+I1071</f>
        <v>445</v>
      </c>
      <c r="J1067" s="11">
        <f t="shared" ref="J1067:M1067" si="301">J1068+J1069+J1070+J1071</f>
        <v>445</v>
      </c>
      <c r="K1067" s="11">
        <f t="shared" si="301"/>
        <v>445</v>
      </c>
      <c r="L1067" s="12">
        <f t="shared" si="301"/>
        <v>445</v>
      </c>
      <c r="M1067" s="11">
        <f t="shared" si="301"/>
        <v>445</v>
      </c>
      <c r="N1067" s="11">
        <f t="shared" si="289"/>
        <v>100</v>
      </c>
      <c r="O1067" s="11">
        <f t="shared" si="290"/>
        <v>100</v>
      </c>
      <c r="P1067" s="11">
        <f t="shared" si="291"/>
        <v>100</v>
      </c>
      <c r="R1067" s="33">
        <f t="shared" si="292"/>
        <v>-445</v>
      </c>
      <c r="S1067" s="63">
        <f t="shared" si="293"/>
        <v>0</v>
      </c>
    </row>
    <row r="1068" spans="3:19" ht="15" customHeight="1">
      <c r="C1068" s="358"/>
      <c r="D1068" s="357"/>
      <c r="E1068" s="354"/>
      <c r="F1068" s="374"/>
      <c r="G1068" s="354"/>
      <c r="H1068" s="45" t="s">
        <v>67</v>
      </c>
      <c r="I1068" s="11">
        <f>I1073+I1078+I1083+I1088+I1093+I1098+I1103+I1108+I1113</f>
        <v>445</v>
      </c>
      <c r="J1068" s="11">
        <f t="shared" ref="J1068:M1068" si="302">J1073+J1078+J1083+J1088+J1093+J1098+J1103+J1108+J1113</f>
        <v>445</v>
      </c>
      <c r="K1068" s="11">
        <f t="shared" si="302"/>
        <v>445</v>
      </c>
      <c r="L1068" s="11">
        <f t="shared" si="302"/>
        <v>445</v>
      </c>
      <c r="M1068" s="11">
        <f t="shared" si="302"/>
        <v>445</v>
      </c>
      <c r="N1068" s="11">
        <f t="shared" si="289"/>
        <v>100</v>
      </c>
      <c r="O1068" s="11">
        <f t="shared" si="290"/>
        <v>100</v>
      </c>
      <c r="P1068" s="11">
        <f t="shared" si="291"/>
        <v>100</v>
      </c>
      <c r="R1068" s="33">
        <f t="shared" si="292"/>
        <v>-445</v>
      </c>
      <c r="S1068" s="63">
        <f t="shared" si="293"/>
        <v>0</v>
      </c>
    </row>
    <row r="1069" spans="3:19" ht="30" customHeight="1">
      <c r="C1069" s="358"/>
      <c r="D1069" s="357"/>
      <c r="E1069" s="354"/>
      <c r="F1069" s="374"/>
      <c r="G1069" s="354"/>
      <c r="H1069" s="45" t="s">
        <v>424</v>
      </c>
      <c r="I1069" s="11">
        <f t="shared" ref="I1069:M1071" si="303">I1074+I1079+I1084</f>
        <v>0</v>
      </c>
      <c r="J1069" s="11">
        <f t="shared" si="303"/>
        <v>0</v>
      </c>
      <c r="K1069" s="11">
        <f t="shared" si="303"/>
        <v>0</v>
      </c>
      <c r="L1069" s="11">
        <f t="shared" si="303"/>
        <v>0</v>
      </c>
      <c r="M1069" s="11">
        <f t="shared" si="303"/>
        <v>0</v>
      </c>
      <c r="N1069" s="11"/>
      <c r="O1069" s="11"/>
      <c r="P1069" s="11"/>
      <c r="R1069" s="33">
        <f t="shared" si="292"/>
        <v>0</v>
      </c>
      <c r="S1069" s="63">
        <f t="shared" si="293"/>
        <v>0</v>
      </c>
    </row>
    <row r="1070" spans="3:19">
      <c r="C1070" s="358"/>
      <c r="D1070" s="357"/>
      <c r="E1070" s="354"/>
      <c r="F1070" s="374"/>
      <c r="G1070" s="354"/>
      <c r="H1070" s="45" t="s">
        <v>23</v>
      </c>
      <c r="I1070" s="11">
        <f t="shared" si="303"/>
        <v>0</v>
      </c>
      <c r="J1070" s="11">
        <f t="shared" si="303"/>
        <v>0</v>
      </c>
      <c r="K1070" s="11">
        <f t="shared" si="303"/>
        <v>0</v>
      </c>
      <c r="L1070" s="11">
        <f t="shared" si="303"/>
        <v>0</v>
      </c>
      <c r="M1070" s="11">
        <f t="shared" si="303"/>
        <v>0</v>
      </c>
      <c r="N1070" s="11"/>
      <c r="O1070" s="11"/>
      <c r="P1070" s="11"/>
      <c r="R1070" s="33">
        <f t="shared" si="292"/>
        <v>0</v>
      </c>
      <c r="S1070" s="63">
        <f t="shared" si="293"/>
        <v>0</v>
      </c>
    </row>
    <row r="1071" spans="3:19" ht="30">
      <c r="C1071" s="358"/>
      <c r="D1071" s="357"/>
      <c r="E1071" s="354"/>
      <c r="F1071" s="374"/>
      <c r="G1071" s="354"/>
      <c r="H1071" s="45" t="s">
        <v>37</v>
      </c>
      <c r="I1071" s="11">
        <f t="shared" si="303"/>
        <v>0</v>
      </c>
      <c r="J1071" s="11">
        <f t="shared" si="303"/>
        <v>0</v>
      </c>
      <c r="K1071" s="11">
        <f t="shared" si="303"/>
        <v>0</v>
      </c>
      <c r="L1071" s="11">
        <f t="shared" si="303"/>
        <v>0</v>
      </c>
      <c r="M1071" s="11">
        <f t="shared" si="303"/>
        <v>0</v>
      </c>
      <c r="N1071" s="11"/>
      <c r="O1071" s="11"/>
      <c r="P1071" s="11"/>
      <c r="R1071" s="33">
        <f t="shared" si="292"/>
        <v>0</v>
      </c>
      <c r="S1071" s="63">
        <f t="shared" si="293"/>
        <v>0</v>
      </c>
    </row>
    <row r="1072" spans="3:19" ht="15" customHeight="1">
      <c r="C1072" s="358" t="s">
        <v>495</v>
      </c>
      <c r="D1072" s="357" t="s">
        <v>496</v>
      </c>
      <c r="E1072" s="354" t="s">
        <v>497</v>
      </c>
      <c r="F1072" s="354">
        <v>2022</v>
      </c>
      <c r="G1072" s="354">
        <v>2024</v>
      </c>
      <c r="H1072" s="45" t="s">
        <v>20</v>
      </c>
      <c r="I1072" s="11">
        <f>I1073+I1074+I1075+I1076</f>
        <v>180</v>
      </c>
      <c r="J1072" s="11">
        <f t="shared" ref="J1072:M1072" si="304">J1073+J1074+J1075+J1076</f>
        <v>180</v>
      </c>
      <c r="K1072" s="11">
        <f t="shared" si="304"/>
        <v>180</v>
      </c>
      <c r="L1072" s="12">
        <f t="shared" si="304"/>
        <v>180</v>
      </c>
      <c r="M1072" s="11">
        <f t="shared" si="304"/>
        <v>180</v>
      </c>
      <c r="N1072" s="11">
        <f t="shared" si="289"/>
        <v>100</v>
      </c>
      <c r="O1072" s="11">
        <f t="shared" si="290"/>
        <v>100</v>
      </c>
      <c r="P1072" s="11">
        <f t="shared" si="291"/>
        <v>100</v>
      </c>
      <c r="R1072" s="33">
        <f t="shared" si="292"/>
        <v>-180</v>
      </c>
      <c r="S1072" s="63">
        <f t="shared" si="293"/>
        <v>0</v>
      </c>
    </row>
    <row r="1073" spans="3:19" ht="15" customHeight="1">
      <c r="C1073" s="358"/>
      <c r="D1073" s="357"/>
      <c r="E1073" s="354"/>
      <c r="F1073" s="354"/>
      <c r="G1073" s="354"/>
      <c r="H1073" s="45" t="s">
        <v>21</v>
      </c>
      <c r="I1073" s="11">
        <v>180</v>
      </c>
      <c r="J1073" s="11">
        <v>180</v>
      </c>
      <c r="K1073" s="11">
        <v>180</v>
      </c>
      <c r="L1073" s="12">
        <v>180</v>
      </c>
      <c r="M1073" s="12">
        <v>180</v>
      </c>
      <c r="N1073" s="11">
        <f t="shared" si="289"/>
        <v>100</v>
      </c>
      <c r="O1073" s="11">
        <f t="shared" si="290"/>
        <v>100</v>
      </c>
      <c r="P1073" s="11">
        <f t="shared" si="291"/>
        <v>100</v>
      </c>
      <c r="R1073" s="33">
        <f t="shared" si="292"/>
        <v>-180</v>
      </c>
      <c r="S1073" s="63">
        <f t="shared" si="293"/>
        <v>0</v>
      </c>
    </row>
    <row r="1074" spans="3:19" ht="30" customHeight="1">
      <c r="C1074" s="358"/>
      <c r="D1074" s="357"/>
      <c r="E1074" s="354"/>
      <c r="F1074" s="354"/>
      <c r="G1074" s="354"/>
      <c r="H1074" s="45" t="s">
        <v>22</v>
      </c>
      <c r="I1074" s="11">
        <v>0</v>
      </c>
      <c r="J1074" s="11">
        <v>0</v>
      </c>
      <c r="K1074" s="11">
        <v>0</v>
      </c>
      <c r="L1074" s="12">
        <v>0</v>
      </c>
      <c r="M1074" s="11">
        <v>0</v>
      </c>
      <c r="N1074" s="11"/>
      <c r="O1074" s="11"/>
      <c r="P1074" s="11"/>
      <c r="R1074" s="33">
        <f t="shared" si="292"/>
        <v>0</v>
      </c>
      <c r="S1074" s="63">
        <f t="shared" si="293"/>
        <v>0</v>
      </c>
    </row>
    <row r="1075" spans="3:19">
      <c r="C1075" s="358"/>
      <c r="D1075" s="357"/>
      <c r="E1075" s="354"/>
      <c r="F1075" s="354"/>
      <c r="G1075" s="354"/>
      <c r="H1075" s="45" t="s">
        <v>33</v>
      </c>
      <c r="I1075" s="11">
        <v>0</v>
      </c>
      <c r="J1075" s="11">
        <v>0</v>
      </c>
      <c r="K1075" s="11">
        <v>0</v>
      </c>
      <c r="L1075" s="12">
        <v>0</v>
      </c>
      <c r="M1075" s="11">
        <v>0</v>
      </c>
      <c r="N1075" s="11"/>
      <c r="O1075" s="11"/>
      <c r="P1075" s="11"/>
      <c r="R1075" s="33">
        <f t="shared" si="292"/>
        <v>0</v>
      </c>
      <c r="S1075" s="63">
        <f t="shared" si="293"/>
        <v>0</v>
      </c>
    </row>
    <row r="1076" spans="3:19" ht="30">
      <c r="C1076" s="358"/>
      <c r="D1076" s="357"/>
      <c r="E1076" s="354"/>
      <c r="F1076" s="354"/>
      <c r="G1076" s="354"/>
      <c r="H1076" s="45" t="s">
        <v>37</v>
      </c>
      <c r="I1076" s="11">
        <v>0</v>
      </c>
      <c r="J1076" s="11">
        <v>0</v>
      </c>
      <c r="K1076" s="11">
        <v>0</v>
      </c>
      <c r="L1076" s="12">
        <v>0</v>
      </c>
      <c r="M1076" s="11">
        <v>0</v>
      </c>
      <c r="N1076" s="11"/>
      <c r="O1076" s="11"/>
      <c r="P1076" s="11"/>
      <c r="R1076" s="33">
        <f t="shared" si="292"/>
        <v>0</v>
      </c>
      <c r="S1076" s="63">
        <f t="shared" si="293"/>
        <v>0</v>
      </c>
    </row>
    <row r="1077" spans="3:19" ht="15" customHeight="1">
      <c r="C1077" s="358" t="s">
        <v>967</v>
      </c>
      <c r="D1077" s="357" t="s">
        <v>924</v>
      </c>
      <c r="E1077" s="354" t="s">
        <v>497</v>
      </c>
      <c r="F1077" s="42"/>
      <c r="G1077" s="42"/>
      <c r="H1077" s="45" t="s">
        <v>20</v>
      </c>
      <c r="I1077" s="11">
        <f>I1078+I1079+I1080+I1081</f>
        <v>15.3</v>
      </c>
      <c r="J1077" s="11">
        <f t="shared" ref="J1077:M1077" si="305">J1078+J1079+J1080+J1081</f>
        <v>15.3</v>
      </c>
      <c r="K1077" s="11">
        <f t="shared" si="305"/>
        <v>15.3</v>
      </c>
      <c r="L1077" s="12">
        <f t="shared" si="305"/>
        <v>15.3</v>
      </c>
      <c r="M1077" s="11">
        <f t="shared" si="305"/>
        <v>15.3</v>
      </c>
      <c r="N1077" s="11">
        <f t="shared" si="289"/>
        <v>100</v>
      </c>
      <c r="O1077" s="11">
        <f t="shared" si="290"/>
        <v>100</v>
      </c>
      <c r="P1077" s="11">
        <f t="shared" si="291"/>
        <v>100</v>
      </c>
      <c r="R1077" s="33">
        <f t="shared" si="292"/>
        <v>-15.3</v>
      </c>
      <c r="S1077" s="63">
        <f t="shared" si="293"/>
        <v>0</v>
      </c>
    </row>
    <row r="1078" spans="3:19">
      <c r="C1078" s="358"/>
      <c r="D1078" s="357"/>
      <c r="E1078" s="354"/>
      <c r="F1078" s="42"/>
      <c r="G1078" s="42"/>
      <c r="H1078" s="45" t="s">
        <v>21</v>
      </c>
      <c r="I1078" s="11">
        <v>15.3</v>
      </c>
      <c r="J1078" s="11">
        <v>15.3</v>
      </c>
      <c r="K1078" s="11">
        <v>15.3</v>
      </c>
      <c r="L1078" s="12">
        <v>15.3</v>
      </c>
      <c r="M1078" s="12">
        <v>15.3</v>
      </c>
      <c r="N1078" s="11">
        <f t="shared" si="289"/>
        <v>100</v>
      </c>
      <c r="O1078" s="11">
        <f t="shared" si="290"/>
        <v>100</v>
      </c>
      <c r="P1078" s="11">
        <f t="shared" si="291"/>
        <v>100</v>
      </c>
      <c r="R1078" s="33">
        <f t="shared" si="292"/>
        <v>-15.3</v>
      </c>
      <c r="S1078" s="63">
        <f t="shared" si="293"/>
        <v>0</v>
      </c>
    </row>
    <row r="1079" spans="3:19" ht="30">
      <c r="C1079" s="358"/>
      <c r="D1079" s="357"/>
      <c r="E1079" s="354"/>
      <c r="F1079" s="42"/>
      <c r="G1079" s="42"/>
      <c r="H1079" s="45" t="s">
        <v>22</v>
      </c>
      <c r="I1079" s="11">
        <v>0</v>
      </c>
      <c r="J1079" s="11">
        <v>0</v>
      </c>
      <c r="K1079" s="11">
        <v>0</v>
      </c>
      <c r="L1079" s="12">
        <v>0</v>
      </c>
      <c r="M1079" s="11">
        <v>0</v>
      </c>
      <c r="N1079" s="11"/>
      <c r="O1079" s="11"/>
      <c r="P1079" s="11"/>
      <c r="R1079" s="33">
        <f t="shared" si="292"/>
        <v>0</v>
      </c>
      <c r="S1079" s="63">
        <f t="shared" si="293"/>
        <v>0</v>
      </c>
    </row>
    <row r="1080" spans="3:19">
      <c r="C1080" s="358"/>
      <c r="D1080" s="357"/>
      <c r="E1080" s="354"/>
      <c r="F1080" s="42"/>
      <c r="G1080" s="42"/>
      <c r="H1080" s="45" t="s">
        <v>33</v>
      </c>
      <c r="I1080" s="11">
        <v>0</v>
      </c>
      <c r="J1080" s="11">
        <v>0</v>
      </c>
      <c r="K1080" s="11">
        <v>0</v>
      </c>
      <c r="L1080" s="12">
        <v>0</v>
      </c>
      <c r="M1080" s="11">
        <v>0</v>
      </c>
      <c r="N1080" s="11"/>
      <c r="O1080" s="11"/>
      <c r="P1080" s="11"/>
      <c r="R1080" s="33">
        <f t="shared" si="292"/>
        <v>0</v>
      </c>
      <c r="S1080" s="63">
        <f t="shared" si="293"/>
        <v>0</v>
      </c>
    </row>
    <row r="1081" spans="3:19" ht="30">
      <c r="C1081" s="358"/>
      <c r="D1081" s="357"/>
      <c r="E1081" s="354"/>
      <c r="F1081" s="42"/>
      <c r="G1081" s="42"/>
      <c r="H1081" s="45" t="s">
        <v>37</v>
      </c>
      <c r="I1081" s="11">
        <v>0</v>
      </c>
      <c r="J1081" s="11">
        <v>0</v>
      </c>
      <c r="K1081" s="11">
        <v>0</v>
      </c>
      <c r="L1081" s="12">
        <v>0</v>
      </c>
      <c r="M1081" s="11">
        <v>0</v>
      </c>
      <c r="N1081" s="11"/>
      <c r="O1081" s="11"/>
      <c r="P1081" s="11"/>
      <c r="R1081" s="33">
        <f t="shared" si="292"/>
        <v>0</v>
      </c>
      <c r="S1081" s="63">
        <f t="shared" si="293"/>
        <v>0</v>
      </c>
    </row>
    <row r="1082" spans="3:19" ht="15" customHeight="1">
      <c r="C1082" s="358" t="s">
        <v>968</v>
      </c>
      <c r="D1082" s="357" t="s">
        <v>925</v>
      </c>
      <c r="E1082" s="354" t="s">
        <v>497</v>
      </c>
      <c r="F1082" s="42"/>
      <c r="G1082" s="42"/>
      <c r="H1082" s="45" t="s">
        <v>20</v>
      </c>
      <c r="I1082" s="11">
        <f>I1083+I1084+I1085+I1086</f>
        <v>10.199999999999999</v>
      </c>
      <c r="J1082" s="11">
        <f t="shared" ref="J1082:M1082" si="306">J1083+J1084+J1085+J1086</f>
        <v>10.199999999999999</v>
      </c>
      <c r="K1082" s="11">
        <f t="shared" si="306"/>
        <v>10.199999999999999</v>
      </c>
      <c r="L1082" s="12">
        <f t="shared" si="306"/>
        <v>10.199999999999999</v>
      </c>
      <c r="M1082" s="11">
        <f t="shared" si="306"/>
        <v>10.199999999999999</v>
      </c>
      <c r="N1082" s="11">
        <f t="shared" si="289"/>
        <v>100</v>
      </c>
      <c r="O1082" s="11">
        <f t="shared" si="290"/>
        <v>100</v>
      </c>
      <c r="P1082" s="11">
        <f t="shared" si="291"/>
        <v>100</v>
      </c>
      <c r="R1082" s="33">
        <f t="shared" si="292"/>
        <v>-10.199999999999999</v>
      </c>
      <c r="S1082" s="63">
        <f t="shared" si="293"/>
        <v>0</v>
      </c>
    </row>
    <row r="1083" spans="3:19">
      <c r="C1083" s="358"/>
      <c r="D1083" s="357"/>
      <c r="E1083" s="354"/>
      <c r="F1083" s="42"/>
      <c r="G1083" s="42"/>
      <c r="H1083" s="45" t="s">
        <v>21</v>
      </c>
      <c r="I1083" s="11">
        <v>10.199999999999999</v>
      </c>
      <c r="J1083" s="11">
        <v>10.199999999999999</v>
      </c>
      <c r="K1083" s="11">
        <v>10.199999999999999</v>
      </c>
      <c r="L1083" s="12">
        <v>10.199999999999999</v>
      </c>
      <c r="M1083" s="12">
        <v>10.199999999999999</v>
      </c>
      <c r="N1083" s="11">
        <f t="shared" si="289"/>
        <v>100</v>
      </c>
      <c r="O1083" s="11">
        <f t="shared" si="290"/>
        <v>100</v>
      </c>
      <c r="P1083" s="11">
        <f t="shared" si="291"/>
        <v>100</v>
      </c>
      <c r="R1083" s="33">
        <f t="shared" si="292"/>
        <v>-10.199999999999999</v>
      </c>
      <c r="S1083" s="63">
        <f t="shared" si="293"/>
        <v>0</v>
      </c>
    </row>
    <row r="1084" spans="3:19" ht="30">
      <c r="C1084" s="358"/>
      <c r="D1084" s="357"/>
      <c r="E1084" s="354"/>
      <c r="F1084" s="42"/>
      <c r="G1084" s="42"/>
      <c r="H1084" s="45" t="s">
        <v>22</v>
      </c>
      <c r="I1084" s="11">
        <v>0</v>
      </c>
      <c r="J1084" s="11">
        <v>0</v>
      </c>
      <c r="K1084" s="11">
        <v>0</v>
      </c>
      <c r="L1084" s="12">
        <v>0</v>
      </c>
      <c r="M1084" s="11">
        <v>0</v>
      </c>
      <c r="N1084" s="11"/>
      <c r="O1084" s="11"/>
      <c r="P1084" s="11"/>
      <c r="R1084" s="33">
        <f t="shared" si="292"/>
        <v>0</v>
      </c>
      <c r="S1084" s="63">
        <f t="shared" si="293"/>
        <v>0</v>
      </c>
    </row>
    <row r="1085" spans="3:19">
      <c r="C1085" s="358"/>
      <c r="D1085" s="357"/>
      <c r="E1085" s="354"/>
      <c r="F1085" s="42"/>
      <c r="G1085" s="42"/>
      <c r="H1085" s="45" t="s">
        <v>33</v>
      </c>
      <c r="I1085" s="11">
        <v>0</v>
      </c>
      <c r="J1085" s="11">
        <v>0</v>
      </c>
      <c r="K1085" s="11">
        <v>0</v>
      </c>
      <c r="L1085" s="12">
        <v>0</v>
      </c>
      <c r="M1085" s="11">
        <v>0</v>
      </c>
      <c r="N1085" s="11"/>
      <c r="O1085" s="11"/>
      <c r="P1085" s="11"/>
      <c r="R1085" s="33">
        <f t="shared" si="292"/>
        <v>0</v>
      </c>
      <c r="S1085" s="63">
        <f t="shared" si="293"/>
        <v>0</v>
      </c>
    </row>
    <row r="1086" spans="3:19" ht="30">
      <c r="C1086" s="358"/>
      <c r="D1086" s="357"/>
      <c r="E1086" s="354"/>
      <c r="F1086" s="42"/>
      <c r="G1086" s="42"/>
      <c r="H1086" s="45" t="s">
        <v>37</v>
      </c>
      <c r="I1086" s="11">
        <v>0</v>
      </c>
      <c r="J1086" s="11">
        <v>0</v>
      </c>
      <c r="K1086" s="11">
        <v>0</v>
      </c>
      <c r="L1086" s="12">
        <v>0</v>
      </c>
      <c r="M1086" s="11">
        <v>0</v>
      </c>
      <c r="N1086" s="11"/>
      <c r="O1086" s="11"/>
      <c r="P1086" s="11"/>
      <c r="R1086" s="33">
        <f t="shared" si="292"/>
        <v>0</v>
      </c>
      <c r="S1086" s="63">
        <f t="shared" si="293"/>
        <v>0</v>
      </c>
    </row>
    <row r="1087" spans="3:19" ht="15" hidden="1" customHeight="1">
      <c r="C1087" s="358" t="s">
        <v>969</v>
      </c>
      <c r="D1087" s="357" t="s">
        <v>926</v>
      </c>
      <c r="E1087" s="354" t="s">
        <v>497</v>
      </c>
      <c r="F1087" s="42"/>
      <c r="G1087" s="42"/>
      <c r="H1087" s="45" t="s">
        <v>20</v>
      </c>
      <c r="I1087" s="11">
        <f t="shared" ref="I1087:M1087" si="307">I1088+I1089+I1090+I1091</f>
        <v>0</v>
      </c>
      <c r="J1087" s="11">
        <f t="shared" si="307"/>
        <v>0</v>
      </c>
      <c r="K1087" s="11">
        <f t="shared" si="307"/>
        <v>0</v>
      </c>
      <c r="L1087" s="12">
        <f t="shared" si="307"/>
        <v>0</v>
      </c>
      <c r="M1087" s="11">
        <f t="shared" si="307"/>
        <v>0</v>
      </c>
      <c r="N1087" s="11" t="e">
        <f t="shared" si="289"/>
        <v>#DIV/0!</v>
      </c>
      <c r="O1087" s="11" t="e">
        <f t="shared" si="290"/>
        <v>#DIV/0!</v>
      </c>
      <c r="P1087" s="11" t="e">
        <f t="shared" si="291"/>
        <v>#DIV/0!</v>
      </c>
      <c r="R1087" s="33">
        <f t="shared" si="292"/>
        <v>0</v>
      </c>
      <c r="S1087" s="63">
        <f t="shared" si="293"/>
        <v>0</v>
      </c>
    </row>
    <row r="1088" spans="3:19" hidden="1">
      <c r="C1088" s="358"/>
      <c r="D1088" s="357"/>
      <c r="E1088" s="354"/>
      <c r="F1088" s="42"/>
      <c r="G1088" s="42"/>
      <c r="H1088" s="45" t="s">
        <v>21</v>
      </c>
      <c r="I1088" s="11"/>
      <c r="J1088" s="11"/>
      <c r="K1088" s="11"/>
      <c r="L1088" s="12"/>
      <c r="M1088" s="12"/>
      <c r="N1088" s="11" t="e">
        <f t="shared" si="289"/>
        <v>#DIV/0!</v>
      </c>
      <c r="O1088" s="11" t="e">
        <f t="shared" si="290"/>
        <v>#DIV/0!</v>
      </c>
      <c r="P1088" s="11" t="e">
        <f t="shared" si="291"/>
        <v>#DIV/0!</v>
      </c>
      <c r="R1088" s="33">
        <f t="shared" si="292"/>
        <v>0</v>
      </c>
      <c r="S1088" s="63">
        <f t="shared" si="293"/>
        <v>0</v>
      </c>
    </row>
    <row r="1089" spans="3:19" ht="30" hidden="1">
      <c r="C1089" s="358"/>
      <c r="D1089" s="357"/>
      <c r="E1089" s="354"/>
      <c r="F1089" s="42"/>
      <c r="G1089" s="42"/>
      <c r="H1089" s="45" t="s">
        <v>22</v>
      </c>
      <c r="I1089" s="11">
        <v>0</v>
      </c>
      <c r="J1089" s="11">
        <v>0</v>
      </c>
      <c r="K1089" s="11">
        <v>0</v>
      </c>
      <c r="L1089" s="12">
        <v>0</v>
      </c>
      <c r="M1089" s="11">
        <v>0</v>
      </c>
      <c r="N1089" s="11" t="e">
        <f t="shared" si="289"/>
        <v>#DIV/0!</v>
      </c>
      <c r="O1089" s="11" t="e">
        <f t="shared" si="290"/>
        <v>#DIV/0!</v>
      </c>
      <c r="P1089" s="11" t="e">
        <f t="shared" si="291"/>
        <v>#DIV/0!</v>
      </c>
      <c r="R1089" s="33">
        <f t="shared" si="292"/>
        <v>0</v>
      </c>
      <c r="S1089" s="63">
        <f t="shared" si="293"/>
        <v>0</v>
      </c>
    </row>
    <row r="1090" spans="3:19" hidden="1">
      <c r="C1090" s="358"/>
      <c r="D1090" s="357"/>
      <c r="E1090" s="354"/>
      <c r="F1090" s="42"/>
      <c r="G1090" s="42"/>
      <c r="H1090" s="45" t="s">
        <v>33</v>
      </c>
      <c r="I1090" s="11">
        <v>0</v>
      </c>
      <c r="J1090" s="11">
        <v>0</v>
      </c>
      <c r="K1090" s="11">
        <v>0</v>
      </c>
      <c r="L1090" s="12">
        <v>0</v>
      </c>
      <c r="M1090" s="11">
        <v>0</v>
      </c>
      <c r="N1090" s="11" t="e">
        <f t="shared" si="289"/>
        <v>#DIV/0!</v>
      </c>
      <c r="O1090" s="11" t="e">
        <f t="shared" si="290"/>
        <v>#DIV/0!</v>
      </c>
      <c r="P1090" s="11" t="e">
        <f t="shared" si="291"/>
        <v>#DIV/0!</v>
      </c>
      <c r="R1090" s="33">
        <f t="shared" si="292"/>
        <v>0</v>
      </c>
      <c r="S1090" s="63">
        <f t="shared" si="293"/>
        <v>0</v>
      </c>
    </row>
    <row r="1091" spans="3:19" ht="30" hidden="1">
      <c r="C1091" s="358"/>
      <c r="D1091" s="357"/>
      <c r="E1091" s="354"/>
      <c r="F1091" s="42"/>
      <c r="G1091" s="42"/>
      <c r="H1091" s="45" t="s">
        <v>37</v>
      </c>
      <c r="I1091" s="11">
        <v>0</v>
      </c>
      <c r="J1091" s="11">
        <v>0</v>
      </c>
      <c r="K1091" s="11">
        <v>0</v>
      </c>
      <c r="L1091" s="12">
        <v>0</v>
      </c>
      <c r="M1091" s="11">
        <v>0</v>
      </c>
      <c r="N1091" s="11" t="e">
        <f t="shared" si="289"/>
        <v>#DIV/0!</v>
      </c>
      <c r="O1091" s="11" t="e">
        <f t="shared" si="290"/>
        <v>#DIV/0!</v>
      </c>
      <c r="P1091" s="11" t="e">
        <f t="shared" si="291"/>
        <v>#DIV/0!</v>
      </c>
      <c r="R1091" s="33">
        <f t="shared" si="292"/>
        <v>0</v>
      </c>
      <c r="S1091" s="63">
        <f t="shared" si="293"/>
        <v>0</v>
      </c>
    </row>
    <row r="1092" spans="3:19" ht="15" customHeight="1">
      <c r="C1092" s="358" t="s">
        <v>970</v>
      </c>
      <c r="D1092" s="357" t="s">
        <v>927</v>
      </c>
      <c r="E1092" s="354" t="s">
        <v>497</v>
      </c>
      <c r="F1092" s="42"/>
      <c r="G1092" s="42"/>
      <c r="H1092" s="45" t="s">
        <v>20</v>
      </c>
      <c r="I1092" s="11">
        <f t="shared" ref="I1092:M1092" si="308">I1093+I1094+I1095+I1096</f>
        <v>50.8</v>
      </c>
      <c r="J1092" s="11">
        <f t="shared" si="308"/>
        <v>50.8</v>
      </c>
      <c r="K1092" s="11">
        <f t="shared" si="308"/>
        <v>50.8</v>
      </c>
      <c r="L1092" s="12">
        <f t="shared" si="308"/>
        <v>50.8</v>
      </c>
      <c r="M1092" s="11">
        <f t="shared" si="308"/>
        <v>50.8</v>
      </c>
      <c r="N1092" s="11">
        <f t="shared" si="289"/>
        <v>100</v>
      </c>
      <c r="O1092" s="11">
        <f t="shared" si="290"/>
        <v>100</v>
      </c>
      <c r="P1092" s="11">
        <f t="shared" si="291"/>
        <v>100</v>
      </c>
      <c r="R1092" s="33">
        <f t="shared" si="292"/>
        <v>-50.8</v>
      </c>
      <c r="S1092" s="63">
        <f t="shared" si="293"/>
        <v>0</v>
      </c>
    </row>
    <row r="1093" spans="3:19">
      <c r="C1093" s="358"/>
      <c r="D1093" s="357"/>
      <c r="E1093" s="354"/>
      <c r="F1093" s="42"/>
      <c r="G1093" s="42"/>
      <c r="H1093" s="45" t="s">
        <v>21</v>
      </c>
      <c r="I1093" s="11">
        <v>50.8</v>
      </c>
      <c r="J1093" s="11">
        <v>50.8</v>
      </c>
      <c r="K1093" s="11">
        <v>50.8</v>
      </c>
      <c r="L1093" s="12">
        <v>50.8</v>
      </c>
      <c r="M1093" s="12">
        <v>50.8</v>
      </c>
      <c r="N1093" s="11">
        <f t="shared" si="289"/>
        <v>100</v>
      </c>
      <c r="O1093" s="11">
        <f t="shared" si="290"/>
        <v>100</v>
      </c>
      <c r="P1093" s="11">
        <f t="shared" si="291"/>
        <v>100</v>
      </c>
      <c r="R1093" s="33">
        <f t="shared" si="292"/>
        <v>-50.8</v>
      </c>
      <c r="S1093" s="63">
        <f t="shared" si="293"/>
        <v>0</v>
      </c>
    </row>
    <row r="1094" spans="3:19" ht="30">
      <c r="C1094" s="358"/>
      <c r="D1094" s="357"/>
      <c r="E1094" s="354"/>
      <c r="F1094" s="42"/>
      <c r="G1094" s="42"/>
      <c r="H1094" s="45" t="s">
        <v>22</v>
      </c>
      <c r="I1094" s="11">
        <v>0</v>
      </c>
      <c r="J1094" s="11">
        <v>0</v>
      </c>
      <c r="K1094" s="11">
        <v>0</v>
      </c>
      <c r="L1094" s="12">
        <v>0</v>
      </c>
      <c r="M1094" s="11">
        <v>0</v>
      </c>
      <c r="N1094" s="11"/>
      <c r="O1094" s="11"/>
      <c r="P1094" s="11"/>
      <c r="R1094" s="33">
        <f t="shared" si="292"/>
        <v>0</v>
      </c>
      <c r="S1094" s="63">
        <f t="shared" si="293"/>
        <v>0</v>
      </c>
    </row>
    <row r="1095" spans="3:19">
      <c r="C1095" s="358"/>
      <c r="D1095" s="357"/>
      <c r="E1095" s="354"/>
      <c r="F1095" s="42"/>
      <c r="G1095" s="42"/>
      <c r="H1095" s="45" t="s">
        <v>33</v>
      </c>
      <c r="I1095" s="11">
        <v>0</v>
      </c>
      <c r="J1095" s="11">
        <v>0</v>
      </c>
      <c r="K1095" s="11">
        <v>0</v>
      </c>
      <c r="L1095" s="12">
        <v>0</v>
      </c>
      <c r="M1095" s="11">
        <v>0</v>
      </c>
      <c r="N1095" s="11"/>
      <c r="O1095" s="11"/>
      <c r="P1095" s="11"/>
      <c r="R1095" s="33">
        <f t="shared" si="292"/>
        <v>0</v>
      </c>
      <c r="S1095" s="63">
        <f t="shared" si="293"/>
        <v>0</v>
      </c>
    </row>
    <row r="1096" spans="3:19" ht="30">
      <c r="C1096" s="358"/>
      <c r="D1096" s="357"/>
      <c r="E1096" s="354"/>
      <c r="F1096" s="42"/>
      <c r="G1096" s="42"/>
      <c r="H1096" s="45" t="s">
        <v>37</v>
      </c>
      <c r="I1096" s="11">
        <v>0</v>
      </c>
      <c r="J1096" s="11">
        <v>0</v>
      </c>
      <c r="K1096" s="11">
        <v>0</v>
      </c>
      <c r="L1096" s="12">
        <v>0</v>
      </c>
      <c r="M1096" s="11">
        <v>0</v>
      </c>
      <c r="N1096" s="11"/>
      <c r="O1096" s="11"/>
      <c r="P1096" s="11"/>
      <c r="R1096" s="33">
        <f t="shared" si="292"/>
        <v>0</v>
      </c>
      <c r="S1096" s="63">
        <f t="shared" si="293"/>
        <v>0</v>
      </c>
    </row>
    <row r="1097" spans="3:19" ht="15" hidden="1" customHeight="1">
      <c r="C1097" s="358" t="s">
        <v>971</v>
      </c>
      <c r="D1097" s="357" t="s">
        <v>928</v>
      </c>
      <c r="E1097" s="354" t="s">
        <v>497</v>
      </c>
      <c r="F1097" s="42"/>
      <c r="G1097" s="42"/>
      <c r="H1097" s="45" t="s">
        <v>20</v>
      </c>
      <c r="I1097" s="11">
        <f t="shared" ref="I1097:M1097" si="309">I1098+I1099+I1100+I1101</f>
        <v>0</v>
      </c>
      <c r="J1097" s="11">
        <f t="shared" si="309"/>
        <v>0</v>
      </c>
      <c r="K1097" s="11">
        <f t="shared" si="309"/>
        <v>0</v>
      </c>
      <c r="L1097" s="12">
        <f t="shared" si="309"/>
        <v>0</v>
      </c>
      <c r="M1097" s="11">
        <f t="shared" si="309"/>
        <v>0</v>
      </c>
      <c r="N1097" s="11" t="e">
        <f t="shared" si="289"/>
        <v>#DIV/0!</v>
      </c>
      <c r="O1097" s="11" t="e">
        <f t="shared" si="290"/>
        <v>#DIV/0!</v>
      </c>
      <c r="P1097" s="11" t="e">
        <f t="shared" si="291"/>
        <v>#DIV/0!</v>
      </c>
      <c r="R1097" s="33">
        <f t="shared" si="292"/>
        <v>0</v>
      </c>
      <c r="S1097" s="63">
        <f t="shared" si="293"/>
        <v>0</v>
      </c>
    </row>
    <row r="1098" spans="3:19" hidden="1">
      <c r="C1098" s="358"/>
      <c r="D1098" s="357"/>
      <c r="E1098" s="354"/>
      <c r="F1098" s="42"/>
      <c r="G1098" s="42"/>
      <c r="H1098" s="45" t="s">
        <v>21</v>
      </c>
      <c r="I1098" s="11"/>
      <c r="J1098" s="11"/>
      <c r="K1098" s="11"/>
      <c r="L1098" s="12"/>
      <c r="M1098" s="12"/>
      <c r="N1098" s="11" t="e">
        <f t="shared" si="289"/>
        <v>#DIV/0!</v>
      </c>
      <c r="O1098" s="11" t="e">
        <f t="shared" si="290"/>
        <v>#DIV/0!</v>
      </c>
      <c r="P1098" s="11" t="e">
        <f t="shared" si="291"/>
        <v>#DIV/0!</v>
      </c>
      <c r="R1098" s="33">
        <f t="shared" si="292"/>
        <v>0</v>
      </c>
      <c r="S1098" s="63">
        <f t="shared" si="293"/>
        <v>0</v>
      </c>
    </row>
    <row r="1099" spans="3:19" ht="30" hidden="1">
      <c r="C1099" s="358"/>
      <c r="D1099" s="357"/>
      <c r="E1099" s="354"/>
      <c r="F1099" s="42"/>
      <c r="G1099" s="42"/>
      <c r="H1099" s="45" t="s">
        <v>22</v>
      </c>
      <c r="I1099" s="11">
        <v>0</v>
      </c>
      <c r="J1099" s="11">
        <v>0</v>
      </c>
      <c r="K1099" s="11">
        <v>0</v>
      </c>
      <c r="L1099" s="12">
        <v>0</v>
      </c>
      <c r="M1099" s="11">
        <v>0</v>
      </c>
      <c r="N1099" s="11" t="e">
        <f t="shared" si="289"/>
        <v>#DIV/0!</v>
      </c>
      <c r="O1099" s="11" t="e">
        <f t="shared" si="290"/>
        <v>#DIV/0!</v>
      </c>
      <c r="P1099" s="11" t="e">
        <f t="shared" si="291"/>
        <v>#DIV/0!</v>
      </c>
      <c r="R1099" s="33">
        <f t="shared" si="292"/>
        <v>0</v>
      </c>
      <c r="S1099" s="63">
        <f t="shared" si="293"/>
        <v>0</v>
      </c>
    </row>
    <row r="1100" spans="3:19" hidden="1">
      <c r="C1100" s="358"/>
      <c r="D1100" s="357"/>
      <c r="E1100" s="354"/>
      <c r="F1100" s="42"/>
      <c r="G1100" s="42"/>
      <c r="H1100" s="45" t="s">
        <v>33</v>
      </c>
      <c r="I1100" s="11">
        <v>0</v>
      </c>
      <c r="J1100" s="11">
        <v>0</v>
      </c>
      <c r="K1100" s="11">
        <v>0</v>
      </c>
      <c r="L1100" s="12">
        <v>0</v>
      </c>
      <c r="M1100" s="11">
        <v>0</v>
      </c>
      <c r="N1100" s="11" t="e">
        <f t="shared" ref="N1100:N1163" si="310">M1100/I1100*100</f>
        <v>#DIV/0!</v>
      </c>
      <c r="O1100" s="11" t="e">
        <f t="shared" ref="O1100:O1163" si="311">M1100/J1100*100</f>
        <v>#DIV/0!</v>
      </c>
      <c r="P1100" s="11" t="e">
        <f t="shared" ref="P1100:P1163" si="312">L1100/K1100*100</f>
        <v>#DIV/0!</v>
      </c>
      <c r="R1100" s="33">
        <f t="shared" ref="R1100:R1163" si="313">Q1100-L1100</f>
        <v>0</v>
      </c>
      <c r="S1100" s="63">
        <f t="shared" ref="S1100:S1163" si="314">L1100-M1100</f>
        <v>0</v>
      </c>
    </row>
    <row r="1101" spans="3:19" ht="30" hidden="1">
      <c r="C1101" s="358"/>
      <c r="D1101" s="357"/>
      <c r="E1101" s="354"/>
      <c r="F1101" s="42"/>
      <c r="G1101" s="42"/>
      <c r="H1101" s="45" t="s">
        <v>37</v>
      </c>
      <c r="I1101" s="11">
        <v>0</v>
      </c>
      <c r="J1101" s="11">
        <v>0</v>
      </c>
      <c r="K1101" s="11">
        <v>0</v>
      </c>
      <c r="L1101" s="12">
        <v>0</v>
      </c>
      <c r="M1101" s="11">
        <v>0</v>
      </c>
      <c r="N1101" s="11" t="e">
        <f t="shared" si="310"/>
        <v>#DIV/0!</v>
      </c>
      <c r="O1101" s="11" t="e">
        <f t="shared" si="311"/>
        <v>#DIV/0!</v>
      </c>
      <c r="P1101" s="11" t="e">
        <f t="shared" si="312"/>
        <v>#DIV/0!</v>
      </c>
      <c r="R1101" s="33">
        <f t="shared" si="313"/>
        <v>0</v>
      </c>
      <c r="S1101" s="63">
        <f t="shared" si="314"/>
        <v>0</v>
      </c>
    </row>
    <row r="1102" spans="3:19" ht="15" customHeight="1">
      <c r="C1102" s="358" t="s">
        <v>972</v>
      </c>
      <c r="D1102" s="357" t="s">
        <v>929</v>
      </c>
      <c r="E1102" s="354" t="s">
        <v>497</v>
      </c>
      <c r="F1102" s="42"/>
      <c r="G1102" s="42"/>
      <c r="H1102" s="45" t="s">
        <v>20</v>
      </c>
      <c r="I1102" s="11">
        <f t="shared" ref="I1102:M1102" si="315">I1103+I1104+I1105+I1106</f>
        <v>14.6</v>
      </c>
      <c r="J1102" s="11">
        <f t="shared" si="315"/>
        <v>14.6</v>
      </c>
      <c r="K1102" s="11">
        <f t="shared" si="315"/>
        <v>14.6</v>
      </c>
      <c r="L1102" s="12">
        <f t="shared" si="315"/>
        <v>14.6</v>
      </c>
      <c r="M1102" s="11">
        <f t="shared" si="315"/>
        <v>14.6</v>
      </c>
      <c r="N1102" s="11">
        <f t="shared" si="310"/>
        <v>100</v>
      </c>
      <c r="O1102" s="11">
        <f t="shared" si="311"/>
        <v>100</v>
      </c>
      <c r="P1102" s="11">
        <f t="shared" si="312"/>
        <v>100</v>
      </c>
      <c r="R1102" s="33">
        <f t="shared" si="313"/>
        <v>-14.6</v>
      </c>
      <c r="S1102" s="63">
        <f t="shared" si="314"/>
        <v>0</v>
      </c>
    </row>
    <row r="1103" spans="3:19">
      <c r="C1103" s="358"/>
      <c r="D1103" s="357"/>
      <c r="E1103" s="354"/>
      <c r="F1103" s="42"/>
      <c r="G1103" s="42"/>
      <c r="H1103" s="45" t="s">
        <v>21</v>
      </c>
      <c r="I1103" s="11">
        <v>14.6</v>
      </c>
      <c r="J1103" s="11">
        <v>14.6</v>
      </c>
      <c r="K1103" s="11">
        <v>14.6</v>
      </c>
      <c r="L1103" s="12">
        <v>14.6</v>
      </c>
      <c r="M1103" s="12">
        <v>14.6</v>
      </c>
      <c r="N1103" s="11">
        <f t="shared" si="310"/>
        <v>100</v>
      </c>
      <c r="O1103" s="11">
        <f t="shared" si="311"/>
        <v>100</v>
      </c>
      <c r="P1103" s="11">
        <f t="shared" si="312"/>
        <v>100</v>
      </c>
      <c r="R1103" s="33">
        <f t="shared" si="313"/>
        <v>-14.6</v>
      </c>
      <c r="S1103" s="63">
        <f t="shared" si="314"/>
        <v>0</v>
      </c>
    </row>
    <row r="1104" spans="3:19" ht="30">
      <c r="C1104" s="358"/>
      <c r="D1104" s="357"/>
      <c r="E1104" s="354"/>
      <c r="F1104" s="42"/>
      <c r="G1104" s="42"/>
      <c r="H1104" s="45" t="s">
        <v>22</v>
      </c>
      <c r="I1104" s="11">
        <v>0</v>
      </c>
      <c r="J1104" s="11">
        <v>0</v>
      </c>
      <c r="K1104" s="11">
        <v>0</v>
      </c>
      <c r="L1104" s="12">
        <v>0</v>
      </c>
      <c r="M1104" s="11">
        <v>0</v>
      </c>
      <c r="N1104" s="11"/>
      <c r="O1104" s="11"/>
      <c r="P1104" s="11"/>
      <c r="R1104" s="33">
        <f t="shared" si="313"/>
        <v>0</v>
      </c>
      <c r="S1104" s="63">
        <f t="shared" si="314"/>
        <v>0</v>
      </c>
    </row>
    <row r="1105" spans="3:19">
      <c r="C1105" s="358"/>
      <c r="D1105" s="357"/>
      <c r="E1105" s="354"/>
      <c r="F1105" s="42"/>
      <c r="G1105" s="42"/>
      <c r="H1105" s="45" t="s">
        <v>33</v>
      </c>
      <c r="I1105" s="11">
        <v>0</v>
      </c>
      <c r="J1105" s="11">
        <v>0</v>
      </c>
      <c r="K1105" s="11">
        <v>0</v>
      </c>
      <c r="L1105" s="12">
        <v>0</v>
      </c>
      <c r="M1105" s="11">
        <v>0</v>
      </c>
      <c r="N1105" s="11"/>
      <c r="O1105" s="11"/>
      <c r="P1105" s="11"/>
      <c r="R1105" s="33">
        <f t="shared" si="313"/>
        <v>0</v>
      </c>
      <c r="S1105" s="63">
        <f t="shared" si="314"/>
        <v>0</v>
      </c>
    </row>
    <row r="1106" spans="3:19" ht="30">
      <c r="C1106" s="358"/>
      <c r="D1106" s="357"/>
      <c r="E1106" s="354"/>
      <c r="F1106" s="42"/>
      <c r="G1106" s="42"/>
      <c r="H1106" s="45" t="s">
        <v>37</v>
      </c>
      <c r="I1106" s="11">
        <v>0</v>
      </c>
      <c r="J1106" s="11">
        <v>0</v>
      </c>
      <c r="K1106" s="11">
        <v>0</v>
      </c>
      <c r="L1106" s="12">
        <v>0</v>
      </c>
      <c r="M1106" s="11">
        <v>0</v>
      </c>
      <c r="N1106" s="11"/>
      <c r="O1106" s="11"/>
      <c r="P1106" s="11"/>
      <c r="R1106" s="33">
        <f t="shared" si="313"/>
        <v>0</v>
      </c>
      <c r="S1106" s="63">
        <f t="shared" si="314"/>
        <v>0</v>
      </c>
    </row>
    <row r="1107" spans="3:19" ht="15" customHeight="1">
      <c r="C1107" s="358" t="s">
        <v>973</v>
      </c>
      <c r="D1107" s="357" t="s">
        <v>930</v>
      </c>
      <c r="E1107" s="354" t="s">
        <v>497</v>
      </c>
      <c r="F1107" s="42"/>
      <c r="G1107" s="42"/>
      <c r="H1107" s="45" t="s">
        <v>20</v>
      </c>
      <c r="I1107" s="11">
        <f t="shared" ref="I1107:M1107" si="316">I1108+I1109+I1110+I1111</f>
        <v>84.7</v>
      </c>
      <c r="J1107" s="11">
        <f t="shared" si="316"/>
        <v>84.7</v>
      </c>
      <c r="K1107" s="11">
        <f t="shared" si="316"/>
        <v>84.7</v>
      </c>
      <c r="L1107" s="12">
        <f t="shared" si="316"/>
        <v>84.7</v>
      </c>
      <c r="M1107" s="11">
        <f t="shared" si="316"/>
        <v>84.7</v>
      </c>
      <c r="N1107" s="11">
        <f t="shared" si="310"/>
        <v>100</v>
      </c>
      <c r="O1107" s="11">
        <f t="shared" si="311"/>
        <v>100</v>
      </c>
      <c r="P1107" s="11">
        <f t="shared" si="312"/>
        <v>100</v>
      </c>
      <c r="R1107" s="33">
        <f t="shared" si="313"/>
        <v>-84.7</v>
      </c>
      <c r="S1107" s="63">
        <f t="shared" si="314"/>
        <v>0</v>
      </c>
    </row>
    <row r="1108" spans="3:19">
      <c r="C1108" s="358"/>
      <c r="D1108" s="357"/>
      <c r="E1108" s="354"/>
      <c r="F1108" s="42"/>
      <c r="G1108" s="42"/>
      <c r="H1108" s="45" t="s">
        <v>21</v>
      </c>
      <c r="I1108" s="11">
        <v>84.7</v>
      </c>
      <c r="J1108" s="11">
        <v>84.7</v>
      </c>
      <c r="K1108" s="11">
        <v>84.7</v>
      </c>
      <c r="L1108" s="12">
        <v>84.7</v>
      </c>
      <c r="M1108" s="12">
        <v>84.7</v>
      </c>
      <c r="N1108" s="11">
        <f t="shared" si="310"/>
        <v>100</v>
      </c>
      <c r="O1108" s="11">
        <f t="shared" si="311"/>
        <v>100</v>
      </c>
      <c r="P1108" s="11">
        <f t="shared" si="312"/>
        <v>100</v>
      </c>
      <c r="R1108" s="33">
        <f t="shared" si="313"/>
        <v>-84.7</v>
      </c>
      <c r="S1108" s="63">
        <f t="shared" si="314"/>
        <v>0</v>
      </c>
    </row>
    <row r="1109" spans="3:19" ht="30">
      <c r="C1109" s="358"/>
      <c r="D1109" s="357"/>
      <c r="E1109" s="354"/>
      <c r="F1109" s="42"/>
      <c r="G1109" s="42"/>
      <c r="H1109" s="45" t="s">
        <v>22</v>
      </c>
      <c r="I1109" s="11">
        <v>0</v>
      </c>
      <c r="J1109" s="11">
        <v>0</v>
      </c>
      <c r="K1109" s="11">
        <v>0</v>
      </c>
      <c r="L1109" s="12">
        <v>0</v>
      </c>
      <c r="M1109" s="11">
        <v>0</v>
      </c>
      <c r="N1109" s="11"/>
      <c r="O1109" s="11"/>
      <c r="P1109" s="11"/>
      <c r="R1109" s="33">
        <f t="shared" si="313"/>
        <v>0</v>
      </c>
      <c r="S1109" s="63">
        <f t="shared" si="314"/>
        <v>0</v>
      </c>
    </row>
    <row r="1110" spans="3:19">
      <c r="C1110" s="358"/>
      <c r="D1110" s="357"/>
      <c r="E1110" s="354"/>
      <c r="F1110" s="42"/>
      <c r="G1110" s="42"/>
      <c r="H1110" s="45" t="s">
        <v>33</v>
      </c>
      <c r="I1110" s="11">
        <v>0</v>
      </c>
      <c r="J1110" s="11">
        <v>0</v>
      </c>
      <c r="K1110" s="11">
        <v>0</v>
      </c>
      <c r="L1110" s="12">
        <v>0</v>
      </c>
      <c r="M1110" s="11">
        <v>0</v>
      </c>
      <c r="N1110" s="11"/>
      <c r="O1110" s="11"/>
      <c r="P1110" s="11"/>
      <c r="R1110" s="33">
        <f t="shared" si="313"/>
        <v>0</v>
      </c>
      <c r="S1110" s="63">
        <f t="shared" si="314"/>
        <v>0</v>
      </c>
    </row>
    <row r="1111" spans="3:19" ht="30">
      <c r="C1111" s="358"/>
      <c r="D1111" s="357"/>
      <c r="E1111" s="354"/>
      <c r="F1111" s="42"/>
      <c r="G1111" s="42"/>
      <c r="H1111" s="45" t="s">
        <v>37</v>
      </c>
      <c r="I1111" s="11">
        <v>0</v>
      </c>
      <c r="J1111" s="11">
        <v>0</v>
      </c>
      <c r="K1111" s="11">
        <v>0</v>
      </c>
      <c r="L1111" s="12">
        <v>0</v>
      </c>
      <c r="M1111" s="11">
        <v>0</v>
      </c>
      <c r="N1111" s="11"/>
      <c r="O1111" s="11"/>
      <c r="P1111" s="11"/>
      <c r="R1111" s="33">
        <f t="shared" si="313"/>
        <v>0</v>
      </c>
      <c r="S1111" s="63">
        <f t="shared" si="314"/>
        <v>0</v>
      </c>
    </row>
    <row r="1112" spans="3:19" ht="15" customHeight="1">
      <c r="C1112" s="358" t="s">
        <v>974</v>
      </c>
      <c r="D1112" s="357" t="s">
        <v>931</v>
      </c>
      <c r="E1112" s="354" t="s">
        <v>497</v>
      </c>
      <c r="F1112" s="42"/>
      <c r="G1112" s="42"/>
      <c r="H1112" s="45" t="s">
        <v>20</v>
      </c>
      <c r="I1112" s="11">
        <f t="shared" ref="I1112:M1112" si="317">I1113+I1114+I1115+I1116</f>
        <v>89.4</v>
      </c>
      <c r="J1112" s="11">
        <f t="shared" si="317"/>
        <v>89.4</v>
      </c>
      <c r="K1112" s="11">
        <f t="shared" si="317"/>
        <v>89.4</v>
      </c>
      <c r="L1112" s="12">
        <f t="shared" si="317"/>
        <v>89.4</v>
      </c>
      <c r="M1112" s="11">
        <f t="shared" si="317"/>
        <v>89.4</v>
      </c>
      <c r="N1112" s="11">
        <f t="shared" si="310"/>
        <v>100</v>
      </c>
      <c r="O1112" s="11">
        <f t="shared" si="311"/>
        <v>100</v>
      </c>
      <c r="P1112" s="11">
        <f t="shared" si="312"/>
        <v>100</v>
      </c>
      <c r="R1112" s="33">
        <f t="shared" si="313"/>
        <v>-89.4</v>
      </c>
      <c r="S1112" s="63">
        <f t="shared" si="314"/>
        <v>0</v>
      </c>
    </row>
    <row r="1113" spans="3:19">
      <c r="C1113" s="358"/>
      <c r="D1113" s="357"/>
      <c r="E1113" s="354"/>
      <c r="F1113" s="42"/>
      <c r="G1113" s="42"/>
      <c r="H1113" s="45" t="s">
        <v>21</v>
      </c>
      <c r="I1113" s="11">
        <v>89.4</v>
      </c>
      <c r="J1113" s="11">
        <v>89.4</v>
      </c>
      <c r="K1113" s="11">
        <v>89.4</v>
      </c>
      <c r="L1113" s="12">
        <v>89.4</v>
      </c>
      <c r="M1113" s="12">
        <v>89.4</v>
      </c>
      <c r="N1113" s="11">
        <f t="shared" si="310"/>
        <v>100</v>
      </c>
      <c r="O1113" s="11">
        <f t="shared" si="311"/>
        <v>100</v>
      </c>
      <c r="P1113" s="11">
        <f t="shared" si="312"/>
        <v>100</v>
      </c>
      <c r="R1113" s="33">
        <f t="shared" si="313"/>
        <v>-89.4</v>
      </c>
      <c r="S1113" s="63">
        <f t="shared" si="314"/>
        <v>0</v>
      </c>
    </row>
    <row r="1114" spans="3:19" ht="30">
      <c r="C1114" s="358"/>
      <c r="D1114" s="357"/>
      <c r="E1114" s="354"/>
      <c r="F1114" s="42"/>
      <c r="G1114" s="42"/>
      <c r="H1114" s="45" t="s">
        <v>22</v>
      </c>
      <c r="I1114" s="11">
        <v>0</v>
      </c>
      <c r="J1114" s="11">
        <v>0</v>
      </c>
      <c r="K1114" s="11">
        <v>0</v>
      </c>
      <c r="L1114" s="12">
        <v>0</v>
      </c>
      <c r="M1114" s="11">
        <v>0</v>
      </c>
      <c r="N1114" s="11"/>
      <c r="O1114" s="11"/>
      <c r="P1114" s="11"/>
      <c r="R1114" s="33">
        <f t="shared" si="313"/>
        <v>0</v>
      </c>
      <c r="S1114" s="63">
        <f t="shared" si="314"/>
        <v>0</v>
      </c>
    </row>
    <row r="1115" spans="3:19">
      <c r="C1115" s="358"/>
      <c r="D1115" s="357"/>
      <c r="E1115" s="354"/>
      <c r="F1115" s="42"/>
      <c r="G1115" s="42"/>
      <c r="H1115" s="45" t="s">
        <v>33</v>
      </c>
      <c r="I1115" s="11">
        <v>0</v>
      </c>
      <c r="J1115" s="11">
        <v>0</v>
      </c>
      <c r="K1115" s="11">
        <v>0</v>
      </c>
      <c r="L1115" s="12">
        <v>0</v>
      </c>
      <c r="M1115" s="11">
        <v>0</v>
      </c>
      <c r="N1115" s="11"/>
      <c r="O1115" s="11"/>
      <c r="P1115" s="11"/>
      <c r="R1115" s="33">
        <f t="shared" si="313"/>
        <v>0</v>
      </c>
      <c r="S1115" s="63">
        <f t="shared" si="314"/>
        <v>0</v>
      </c>
    </row>
    <row r="1116" spans="3:19" ht="30">
      <c r="C1116" s="358"/>
      <c r="D1116" s="357"/>
      <c r="E1116" s="354"/>
      <c r="F1116" s="42"/>
      <c r="G1116" s="42"/>
      <c r="H1116" s="45" t="s">
        <v>37</v>
      </c>
      <c r="I1116" s="11">
        <v>0</v>
      </c>
      <c r="J1116" s="11">
        <v>0</v>
      </c>
      <c r="K1116" s="11">
        <v>0</v>
      </c>
      <c r="L1116" s="12">
        <v>0</v>
      </c>
      <c r="M1116" s="11">
        <v>0</v>
      </c>
      <c r="N1116" s="11"/>
      <c r="O1116" s="11"/>
      <c r="P1116" s="11"/>
      <c r="R1116" s="33">
        <f t="shared" si="313"/>
        <v>0</v>
      </c>
      <c r="S1116" s="63">
        <f t="shared" si="314"/>
        <v>0</v>
      </c>
    </row>
    <row r="1117" spans="3:19" ht="15" hidden="1" customHeight="1">
      <c r="C1117" s="358" t="s">
        <v>498</v>
      </c>
      <c r="D1117" s="357" t="s">
        <v>499</v>
      </c>
      <c r="E1117" s="354" t="s">
        <v>26</v>
      </c>
      <c r="F1117" s="354">
        <v>2021</v>
      </c>
      <c r="G1117" s="354">
        <v>2022</v>
      </c>
      <c r="H1117" s="45" t="s">
        <v>20</v>
      </c>
      <c r="I1117" s="11">
        <f>I1118</f>
        <v>0</v>
      </c>
      <c r="J1117" s="11"/>
      <c r="K1117" s="11"/>
      <c r="L1117" s="12"/>
      <c r="M1117" s="11"/>
      <c r="N1117" s="11" t="e">
        <f t="shared" si="310"/>
        <v>#DIV/0!</v>
      </c>
      <c r="O1117" s="11" t="e">
        <f t="shared" si="311"/>
        <v>#DIV/0!</v>
      </c>
      <c r="P1117" s="11" t="e">
        <f t="shared" si="312"/>
        <v>#DIV/0!</v>
      </c>
      <c r="R1117" s="33">
        <f t="shared" si="313"/>
        <v>0</v>
      </c>
      <c r="S1117" s="63">
        <f t="shared" si="314"/>
        <v>0</v>
      </c>
    </row>
    <row r="1118" spans="3:19" ht="15" hidden="1" customHeight="1">
      <c r="C1118" s="358"/>
      <c r="D1118" s="357"/>
      <c r="E1118" s="354"/>
      <c r="F1118" s="354"/>
      <c r="G1118" s="354"/>
      <c r="H1118" s="45" t="s">
        <v>21</v>
      </c>
      <c r="I1118" s="11">
        <f>I1123</f>
        <v>0</v>
      </c>
      <c r="J1118" s="11"/>
      <c r="K1118" s="11"/>
      <c r="L1118" s="12"/>
      <c r="M1118" s="11"/>
      <c r="N1118" s="11" t="e">
        <f t="shared" si="310"/>
        <v>#DIV/0!</v>
      </c>
      <c r="O1118" s="11" t="e">
        <f t="shared" si="311"/>
        <v>#DIV/0!</v>
      </c>
      <c r="P1118" s="11" t="e">
        <f t="shared" si="312"/>
        <v>#DIV/0!</v>
      </c>
      <c r="R1118" s="33">
        <f t="shared" si="313"/>
        <v>0</v>
      </c>
      <c r="S1118" s="63">
        <f t="shared" si="314"/>
        <v>0</v>
      </c>
    </row>
    <row r="1119" spans="3:19" ht="30" hidden="1" customHeight="1">
      <c r="C1119" s="358"/>
      <c r="D1119" s="357"/>
      <c r="E1119" s="354"/>
      <c r="F1119" s="354"/>
      <c r="G1119" s="354"/>
      <c r="H1119" s="45" t="s">
        <v>22</v>
      </c>
      <c r="I1119" s="11">
        <v>0</v>
      </c>
      <c r="J1119" s="11"/>
      <c r="K1119" s="11"/>
      <c r="L1119" s="12"/>
      <c r="M1119" s="11"/>
      <c r="N1119" s="11" t="e">
        <f t="shared" si="310"/>
        <v>#DIV/0!</v>
      </c>
      <c r="O1119" s="11" t="e">
        <f t="shared" si="311"/>
        <v>#DIV/0!</v>
      </c>
      <c r="P1119" s="11" t="e">
        <f t="shared" si="312"/>
        <v>#DIV/0!</v>
      </c>
      <c r="R1119" s="33">
        <f t="shared" si="313"/>
        <v>0</v>
      </c>
      <c r="S1119" s="63">
        <f t="shared" si="314"/>
        <v>0</v>
      </c>
    </row>
    <row r="1120" spans="3:19" ht="30" hidden="1" customHeight="1">
      <c r="C1120" s="358"/>
      <c r="D1120" s="357"/>
      <c r="E1120" s="354"/>
      <c r="F1120" s="354"/>
      <c r="G1120" s="354"/>
      <c r="H1120" s="45" t="s">
        <v>33</v>
      </c>
      <c r="I1120" s="11">
        <v>0</v>
      </c>
      <c r="J1120" s="11"/>
      <c r="K1120" s="11"/>
      <c r="L1120" s="12"/>
      <c r="M1120" s="11"/>
      <c r="N1120" s="11" t="e">
        <f t="shared" si="310"/>
        <v>#DIV/0!</v>
      </c>
      <c r="O1120" s="11" t="e">
        <f t="shared" si="311"/>
        <v>#DIV/0!</v>
      </c>
      <c r="P1120" s="11" t="e">
        <f t="shared" si="312"/>
        <v>#DIV/0!</v>
      </c>
      <c r="R1120" s="33">
        <f t="shared" si="313"/>
        <v>0</v>
      </c>
      <c r="S1120" s="63">
        <f t="shared" si="314"/>
        <v>0</v>
      </c>
    </row>
    <row r="1121" spans="3:19" ht="30" hidden="1" customHeight="1">
      <c r="C1121" s="358"/>
      <c r="D1121" s="357"/>
      <c r="E1121" s="354"/>
      <c r="F1121" s="354"/>
      <c r="G1121" s="354"/>
      <c r="H1121" s="45" t="s">
        <v>37</v>
      </c>
      <c r="I1121" s="11">
        <v>0</v>
      </c>
      <c r="J1121" s="11"/>
      <c r="K1121" s="11"/>
      <c r="L1121" s="12"/>
      <c r="M1121" s="11"/>
      <c r="N1121" s="11" t="e">
        <f t="shared" si="310"/>
        <v>#DIV/0!</v>
      </c>
      <c r="O1121" s="11" t="e">
        <f t="shared" si="311"/>
        <v>#DIV/0!</v>
      </c>
      <c r="P1121" s="11" t="e">
        <f t="shared" si="312"/>
        <v>#DIV/0!</v>
      </c>
      <c r="R1121" s="33">
        <f t="shared" si="313"/>
        <v>0</v>
      </c>
      <c r="S1121" s="63">
        <f t="shared" si="314"/>
        <v>0</v>
      </c>
    </row>
    <row r="1122" spans="3:19" ht="15" hidden="1" customHeight="1">
      <c r="C1122" s="358" t="s">
        <v>500</v>
      </c>
      <c r="D1122" s="357" t="s">
        <v>501</v>
      </c>
      <c r="E1122" s="354" t="s">
        <v>502</v>
      </c>
      <c r="F1122" s="354">
        <v>2021</v>
      </c>
      <c r="G1122" s="354">
        <v>2022</v>
      </c>
      <c r="H1122" s="45" t="s">
        <v>20</v>
      </c>
      <c r="I1122" s="11">
        <f>I1123+I1124+I1125+I1126</f>
        <v>0</v>
      </c>
      <c r="J1122" s="11"/>
      <c r="K1122" s="11"/>
      <c r="L1122" s="12"/>
      <c r="M1122" s="11"/>
      <c r="N1122" s="11" t="e">
        <f t="shared" si="310"/>
        <v>#DIV/0!</v>
      </c>
      <c r="O1122" s="11" t="e">
        <f t="shared" si="311"/>
        <v>#DIV/0!</v>
      </c>
      <c r="P1122" s="11" t="e">
        <f t="shared" si="312"/>
        <v>#DIV/0!</v>
      </c>
      <c r="R1122" s="33">
        <f t="shared" si="313"/>
        <v>0</v>
      </c>
      <c r="S1122" s="63">
        <f t="shared" si="314"/>
        <v>0</v>
      </c>
    </row>
    <row r="1123" spans="3:19" ht="15" hidden="1" customHeight="1">
      <c r="C1123" s="358"/>
      <c r="D1123" s="357"/>
      <c r="E1123" s="354"/>
      <c r="F1123" s="354"/>
      <c r="G1123" s="354"/>
      <c r="H1123" s="45" t="s">
        <v>21</v>
      </c>
      <c r="I1123" s="11">
        <v>0</v>
      </c>
      <c r="J1123" s="11"/>
      <c r="K1123" s="11"/>
      <c r="L1123" s="12"/>
      <c r="M1123" s="11"/>
      <c r="N1123" s="11" t="e">
        <f t="shared" si="310"/>
        <v>#DIV/0!</v>
      </c>
      <c r="O1123" s="11" t="e">
        <f t="shared" si="311"/>
        <v>#DIV/0!</v>
      </c>
      <c r="P1123" s="11" t="e">
        <f t="shared" si="312"/>
        <v>#DIV/0!</v>
      </c>
      <c r="R1123" s="33">
        <f t="shared" si="313"/>
        <v>0</v>
      </c>
      <c r="S1123" s="63">
        <f t="shared" si="314"/>
        <v>0</v>
      </c>
    </row>
    <row r="1124" spans="3:19" ht="30" hidden="1" customHeight="1">
      <c r="C1124" s="358"/>
      <c r="D1124" s="357"/>
      <c r="E1124" s="354"/>
      <c r="F1124" s="354"/>
      <c r="G1124" s="354"/>
      <c r="H1124" s="45" t="s">
        <v>22</v>
      </c>
      <c r="I1124" s="11">
        <v>0</v>
      </c>
      <c r="J1124" s="11"/>
      <c r="K1124" s="11"/>
      <c r="L1124" s="12"/>
      <c r="M1124" s="11"/>
      <c r="N1124" s="11" t="e">
        <f t="shared" si="310"/>
        <v>#DIV/0!</v>
      </c>
      <c r="O1124" s="11" t="e">
        <f t="shared" si="311"/>
        <v>#DIV/0!</v>
      </c>
      <c r="P1124" s="11" t="e">
        <f t="shared" si="312"/>
        <v>#DIV/0!</v>
      </c>
      <c r="R1124" s="33">
        <f t="shared" si="313"/>
        <v>0</v>
      </c>
      <c r="S1124" s="63">
        <f t="shared" si="314"/>
        <v>0</v>
      </c>
    </row>
    <row r="1125" spans="3:19" ht="30" hidden="1" customHeight="1">
      <c r="C1125" s="358"/>
      <c r="D1125" s="357"/>
      <c r="E1125" s="354"/>
      <c r="F1125" s="354"/>
      <c r="G1125" s="354"/>
      <c r="H1125" s="45" t="s">
        <v>33</v>
      </c>
      <c r="I1125" s="11">
        <v>0</v>
      </c>
      <c r="J1125" s="11"/>
      <c r="K1125" s="11"/>
      <c r="L1125" s="12"/>
      <c r="M1125" s="11"/>
      <c r="N1125" s="11" t="e">
        <f t="shared" si="310"/>
        <v>#DIV/0!</v>
      </c>
      <c r="O1125" s="11" t="e">
        <f t="shared" si="311"/>
        <v>#DIV/0!</v>
      </c>
      <c r="P1125" s="11" t="e">
        <f t="shared" si="312"/>
        <v>#DIV/0!</v>
      </c>
      <c r="R1125" s="33">
        <f t="shared" si="313"/>
        <v>0</v>
      </c>
      <c r="S1125" s="63">
        <f t="shared" si="314"/>
        <v>0</v>
      </c>
    </row>
    <row r="1126" spans="3:19" ht="30" hidden="1" customHeight="1">
      <c r="C1126" s="358"/>
      <c r="D1126" s="357"/>
      <c r="E1126" s="354"/>
      <c r="F1126" s="354"/>
      <c r="G1126" s="354"/>
      <c r="H1126" s="45" t="s">
        <v>37</v>
      </c>
      <c r="I1126" s="11">
        <v>0</v>
      </c>
      <c r="J1126" s="11"/>
      <c r="K1126" s="11"/>
      <c r="L1126" s="12"/>
      <c r="M1126" s="11"/>
      <c r="N1126" s="11" t="e">
        <f t="shared" si="310"/>
        <v>#DIV/0!</v>
      </c>
      <c r="O1126" s="11" t="e">
        <f t="shared" si="311"/>
        <v>#DIV/0!</v>
      </c>
      <c r="P1126" s="11" t="e">
        <f t="shared" si="312"/>
        <v>#DIV/0!</v>
      </c>
      <c r="R1126" s="33">
        <f t="shared" si="313"/>
        <v>0</v>
      </c>
      <c r="S1126" s="63">
        <f t="shared" si="314"/>
        <v>0</v>
      </c>
    </row>
    <row r="1127" spans="3:19" ht="15" customHeight="1">
      <c r="C1127" s="358" t="s">
        <v>503</v>
      </c>
      <c r="D1127" s="357" t="s">
        <v>504</v>
      </c>
      <c r="E1127" s="354" t="s">
        <v>26</v>
      </c>
      <c r="F1127" s="354">
        <v>2022</v>
      </c>
      <c r="G1127" s="354">
        <v>2024</v>
      </c>
      <c r="H1127" s="45" t="s">
        <v>20</v>
      </c>
      <c r="I1127" s="11">
        <f>I1132+I1137+I1142</f>
        <v>1830</v>
      </c>
      <c r="J1127" s="11">
        <f t="shared" ref="J1127:M1128" si="318">J1132+J1137+J1142</f>
        <v>1830</v>
      </c>
      <c r="K1127" s="11">
        <f t="shared" si="318"/>
        <v>1830</v>
      </c>
      <c r="L1127" s="12">
        <f t="shared" si="318"/>
        <v>1829.7</v>
      </c>
      <c r="M1127" s="11">
        <f t="shared" si="318"/>
        <v>1829.7</v>
      </c>
      <c r="N1127" s="11">
        <f t="shared" si="310"/>
        <v>99.983606557377044</v>
      </c>
      <c r="O1127" s="11">
        <f t="shared" si="311"/>
        <v>99.983606557377044</v>
      </c>
      <c r="P1127" s="11">
        <f t="shared" si="312"/>
        <v>99.983606557377044</v>
      </c>
      <c r="R1127" s="33">
        <f t="shared" si="313"/>
        <v>-1829.7</v>
      </c>
      <c r="S1127" s="63">
        <f t="shared" si="314"/>
        <v>0</v>
      </c>
    </row>
    <row r="1128" spans="3:19">
      <c r="C1128" s="358"/>
      <c r="D1128" s="357"/>
      <c r="E1128" s="354"/>
      <c r="F1128" s="354"/>
      <c r="G1128" s="354"/>
      <c r="H1128" s="45" t="s">
        <v>21</v>
      </c>
      <c r="I1128" s="11">
        <f>I1133+I1138+I1143</f>
        <v>1830</v>
      </c>
      <c r="J1128" s="12">
        <f t="shared" si="318"/>
        <v>1830</v>
      </c>
      <c r="K1128" s="11">
        <f t="shared" si="318"/>
        <v>1830</v>
      </c>
      <c r="L1128" s="12">
        <f t="shared" si="318"/>
        <v>1829.7</v>
      </c>
      <c r="M1128" s="11">
        <f t="shared" si="318"/>
        <v>1829.7</v>
      </c>
      <c r="N1128" s="11">
        <f t="shared" si="310"/>
        <v>99.983606557377044</v>
      </c>
      <c r="O1128" s="11">
        <f t="shared" si="311"/>
        <v>99.983606557377044</v>
      </c>
      <c r="P1128" s="11">
        <f t="shared" si="312"/>
        <v>99.983606557377044</v>
      </c>
      <c r="R1128" s="33">
        <f t="shared" si="313"/>
        <v>-1829.7</v>
      </c>
      <c r="S1128" s="63">
        <f t="shared" si="314"/>
        <v>0</v>
      </c>
    </row>
    <row r="1129" spans="3:19" ht="30">
      <c r="C1129" s="358"/>
      <c r="D1129" s="357"/>
      <c r="E1129" s="354"/>
      <c r="F1129" s="354"/>
      <c r="G1129" s="354"/>
      <c r="H1129" s="45" t="s">
        <v>22</v>
      </c>
      <c r="I1129" s="11">
        <v>0</v>
      </c>
      <c r="J1129" s="12">
        <v>0</v>
      </c>
      <c r="K1129" s="11">
        <v>0</v>
      </c>
      <c r="L1129" s="12">
        <v>0</v>
      </c>
      <c r="M1129" s="11">
        <v>0</v>
      </c>
      <c r="N1129" s="11"/>
      <c r="O1129" s="11"/>
      <c r="P1129" s="11"/>
      <c r="R1129" s="33">
        <f t="shared" si="313"/>
        <v>0</v>
      </c>
      <c r="S1129" s="63">
        <f t="shared" si="314"/>
        <v>0</v>
      </c>
    </row>
    <row r="1130" spans="3:19">
      <c r="C1130" s="358"/>
      <c r="D1130" s="357"/>
      <c r="E1130" s="354"/>
      <c r="F1130" s="354"/>
      <c r="G1130" s="354"/>
      <c r="H1130" s="45" t="s">
        <v>33</v>
      </c>
      <c r="I1130" s="11">
        <v>0</v>
      </c>
      <c r="J1130" s="12">
        <v>0</v>
      </c>
      <c r="K1130" s="11">
        <v>0</v>
      </c>
      <c r="L1130" s="12">
        <v>0</v>
      </c>
      <c r="M1130" s="11">
        <v>0</v>
      </c>
      <c r="N1130" s="11"/>
      <c r="O1130" s="11"/>
      <c r="P1130" s="11"/>
      <c r="R1130" s="33">
        <f t="shared" si="313"/>
        <v>0</v>
      </c>
      <c r="S1130" s="63">
        <f t="shared" si="314"/>
        <v>0</v>
      </c>
    </row>
    <row r="1131" spans="3:19" ht="66.75" customHeight="1">
      <c r="C1131" s="358"/>
      <c r="D1131" s="357"/>
      <c r="E1131" s="354"/>
      <c r="F1131" s="354"/>
      <c r="G1131" s="354"/>
      <c r="H1131" s="45" t="s">
        <v>37</v>
      </c>
      <c r="I1131" s="11">
        <v>0</v>
      </c>
      <c r="J1131" s="12">
        <v>0</v>
      </c>
      <c r="K1131" s="11">
        <v>0</v>
      </c>
      <c r="L1131" s="12">
        <v>0</v>
      </c>
      <c r="M1131" s="11">
        <v>0</v>
      </c>
      <c r="N1131" s="11"/>
      <c r="O1131" s="11"/>
      <c r="P1131" s="11"/>
      <c r="R1131" s="33">
        <f t="shared" si="313"/>
        <v>0</v>
      </c>
      <c r="S1131" s="63">
        <f t="shared" si="314"/>
        <v>0</v>
      </c>
    </row>
    <row r="1132" spans="3:19" ht="15" customHeight="1">
      <c r="C1132" s="358" t="s">
        <v>505</v>
      </c>
      <c r="D1132" s="357" t="s">
        <v>506</v>
      </c>
      <c r="E1132" s="354" t="s">
        <v>502</v>
      </c>
      <c r="F1132" s="354">
        <v>2022</v>
      </c>
      <c r="G1132" s="354">
        <v>2024</v>
      </c>
      <c r="H1132" s="45" t="s">
        <v>20</v>
      </c>
      <c r="I1132" s="11">
        <f>I1133</f>
        <v>540</v>
      </c>
      <c r="J1132" s="12">
        <f t="shared" ref="J1132:M1132" si="319">J1133</f>
        <v>540</v>
      </c>
      <c r="K1132" s="11">
        <f t="shared" si="319"/>
        <v>540</v>
      </c>
      <c r="L1132" s="12">
        <f t="shared" si="319"/>
        <v>539.70000000000005</v>
      </c>
      <c r="M1132" s="11">
        <f t="shared" si="319"/>
        <v>539.70000000000005</v>
      </c>
      <c r="N1132" s="11">
        <f t="shared" si="310"/>
        <v>99.944444444444457</v>
      </c>
      <c r="O1132" s="11">
        <f t="shared" si="311"/>
        <v>99.944444444444457</v>
      </c>
      <c r="P1132" s="11">
        <f t="shared" si="312"/>
        <v>99.944444444444457</v>
      </c>
      <c r="R1132" s="33">
        <f t="shared" si="313"/>
        <v>-539.70000000000005</v>
      </c>
      <c r="S1132" s="63">
        <f t="shared" si="314"/>
        <v>0</v>
      </c>
    </row>
    <row r="1133" spans="3:19">
      <c r="C1133" s="358"/>
      <c r="D1133" s="357"/>
      <c r="E1133" s="354"/>
      <c r="F1133" s="354"/>
      <c r="G1133" s="354"/>
      <c r="H1133" s="45" t="s">
        <v>21</v>
      </c>
      <c r="I1133" s="11">
        <v>540</v>
      </c>
      <c r="J1133" s="12">
        <v>540</v>
      </c>
      <c r="K1133" s="11">
        <f>539.8+0.2</f>
        <v>540</v>
      </c>
      <c r="L1133" s="12">
        <v>539.70000000000005</v>
      </c>
      <c r="M1133" s="12">
        <v>539.70000000000005</v>
      </c>
      <c r="N1133" s="11">
        <f t="shared" si="310"/>
        <v>99.944444444444457</v>
      </c>
      <c r="O1133" s="11">
        <f t="shared" si="311"/>
        <v>99.944444444444457</v>
      </c>
      <c r="P1133" s="11">
        <f t="shared" si="312"/>
        <v>99.944444444444457</v>
      </c>
      <c r="R1133" s="33">
        <f t="shared" si="313"/>
        <v>-539.70000000000005</v>
      </c>
      <c r="S1133" s="63">
        <f t="shared" si="314"/>
        <v>0</v>
      </c>
    </row>
    <row r="1134" spans="3:19" ht="30">
      <c r="C1134" s="358"/>
      <c r="D1134" s="357"/>
      <c r="E1134" s="354"/>
      <c r="F1134" s="354"/>
      <c r="G1134" s="354"/>
      <c r="H1134" s="45" t="s">
        <v>22</v>
      </c>
      <c r="I1134" s="11">
        <v>0</v>
      </c>
      <c r="J1134" s="12">
        <v>0</v>
      </c>
      <c r="K1134" s="11">
        <v>0</v>
      </c>
      <c r="L1134" s="12">
        <v>0</v>
      </c>
      <c r="M1134" s="11">
        <v>0</v>
      </c>
      <c r="N1134" s="11"/>
      <c r="O1134" s="11"/>
      <c r="P1134" s="11"/>
      <c r="R1134" s="33">
        <f t="shared" si="313"/>
        <v>0</v>
      </c>
      <c r="S1134" s="63">
        <f t="shared" si="314"/>
        <v>0</v>
      </c>
    </row>
    <row r="1135" spans="3:19">
      <c r="C1135" s="358"/>
      <c r="D1135" s="357"/>
      <c r="E1135" s="354"/>
      <c r="F1135" s="354"/>
      <c r="G1135" s="354"/>
      <c r="H1135" s="45" t="s">
        <v>33</v>
      </c>
      <c r="I1135" s="11">
        <v>0</v>
      </c>
      <c r="J1135" s="12">
        <v>0</v>
      </c>
      <c r="K1135" s="11">
        <v>0</v>
      </c>
      <c r="L1135" s="12">
        <v>0</v>
      </c>
      <c r="M1135" s="11">
        <v>0</v>
      </c>
      <c r="N1135" s="11"/>
      <c r="O1135" s="11"/>
      <c r="P1135" s="11"/>
      <c r="R1135" s="33">
        <f t="shared" si="313"/>
        <v>0</v>
      </c>
      <c r="S1135" s="63">
        <f t="shared" si="314"/>
        <v>0</v>
      </c>
    </row>
    <row r="1136" spans="3:19" ht="30">
      <c r="C1136" s="358"/>
      <c r="D1136" s="357"/>
      <c r="E1136" s="354"/>
      <c r="F1136" s="354"/>
      <c r="G1136" s="354"/>
      <c r="H1136" s="45" t="s">
        <v>37</v>
      </c>
      <c r="I1136" s="11">
        <v>0</v>
      </c>
      <c r="J1136" s="12">
        <v>0</v>
      </c>
      <c r="K1136" s="11">
        <v>0</v>
      </c>
      <c r="L1136" s="12">
        <v>0</v>
      </c>
      <c r="M1136" s="11">
        <v>0</v>
      </c>
      <c r="N1136" s="11"/>
      <c r="O1136" s="11"/>
      <c r="P1136" s="11"/>
      <c r="R1136" s="33">
        <f t="shared" si="313"/>
        <v>0</v>
      </c>
      <c r="S1136" s="63">
        <f t="shared" si="314"/>
        <v>0</v>
      </c>
    </row>
    <row r="1137" spans="3:19" ht="15" customHeight="1">
      <c r="C1137" s="358" t="s">
        <v>507</v>
      </c>
      <c r="D1137" s="362" t="s">
        <v>508</v>
      </c>
      <c r="E1137" s="354" t="s">
        <v>502</v>
      </c>
      <c r="F1137" s="354">
        <v>2022</v>
      </c>
      <c r="G1137" s="354">
        <v>2024</v>
      </c>
      <c r="H1137" s="45" t="s">
        <v>20</v>
      </c>
      <c r="I1137" s="11">
        <f>I1138+I1139+I1140+I1141</f>
        <v>190</v>
      </c>
      <c r="J1137" s="12">
        <f t="shared" ref="J1137:M1137" si="320">J1138+J1139+J1140+J1141</f>
        <v>190</v>
      </c>
      <c r="K1137" s="11">
        <f t="shared" si="320"/>
        <v>190</v>
      </c>
      <c r="L1137" s="12">
        <f t="shared" si="320"/>
        <v>190</v>
      </c>
      <c r="M1137" s="11">
        <f t="shared" si="320"/>
        <v>190</v>
      </c>
      <c r="N1137" s="11">
        <f t="shared" si="310"/>
        <v>100</v>
      </c>
      <c r="O1137" s="11">
        <f t="shared" si="311"/>
        <v>100</v>
      </c>
      <c r="P1137" s="11">
        <f t="shared" si="312"/>
        <v>100</v>
      </c>
      <c r="R1137" s="33">
        <f t="shared" si="313"/>
        <v>-190</v>
      </c>
      <c r="S1137" s="63">
        <f t="shared" si="314"/>
        <v>0</v>
      </c>
    </row>
    <row r="1138" spans="3:19">
      <c r="C1138" s="358"/>
      <c r="D1138" s="362"/>
      <c r="E1138" s="354"/>
      <c r="F1138" s="354"/>
      <c r="G1138" s="354"/>
      <c r="H1138" s="45" t="s">
        <v>21</v>
      </c>
      <c r="I1138" s="11">
        <f>110+80</f>
        <v>190</v>
      </c>
      <c r="J1138" s="12">
        <f>110+80</f>
        <v>190</v>
      </c>
      <c r="K1138" s="11">
        <v>190</v>
      </c>
      <c r="L1138" s="12">
        <v>190</v>
      </c>
      <c r="M1138" s="12">
        <v>190</v>
      </c>
      <c r="N1138" s="11">
        <f t="shared" si="310"/>
        <v>100</v>
      </c>
      <c r="O1138" s="11">
        <f t="shared" si="311"/>
        <v>100</v>
      </c>
      <c r="P1138" s="11">
        <f t="shared" si="312"/>
        <v>100</v>
      </c>
      <c r="R1138" s="33">
        <f t="shared" si="313"/>
        <v>-190</v>
      </c>
      <c r="S1138" s="63">
        <f t="shared" si="314"/>
        <v>0</v>
      </c>
    </row>
    <row r="1139" spans="3:19" ht="30">
      <c r="C1139" s="358"/>
      <c r="D1139" s="362"/>
      <c r="E1139" s="354"/>
      <c r="F1139" s="354"/>
      <c r="G1139" s="354"/>
      <c r="H1139" s="45" t="s">
        <v>22</v>
      </c>
      <c r="I1139" s="11">
        <v>0</v>
      </c>
      <c r="J1139" s="12">
        <v>0</v>
      </c>
      <c r="K1139" s="11">
        <v>0</v>
      </c>
      <c r="L1139" s="12">
        <v>0</v>
      </c>
      <c r="M1139" s="11">
        <v>0</v>
      </c>
      <c r="N1139" s="11"/>
      <c r="O1139" s="11"/>
      <c r="P1139" s="11"/>
      <c r="R1139" s="33">
        <f t="shared" si="313"/>
        <v>0</v>
      </c>
      <c r="S1139" s="63">
        <f t="shared" si="314"/>
        <v>0</v>
      </c>
    </row>
    <row r="1140" spans="3:19">
      <c r="C1140" s="358"/>
      <c r="D1140" s="362"/>
      <c r="E1140" s="354"/>
      <c r="F1140" s="354"/>
      <c r="G1140" s="354"/>
      <c r="H1140" s="45" t="s">
        <v>33</v>
      </c>
      <c r="I1140" s="11">
        <v>0</v>
      </c>
      <c r="J1140" s="12">
        <v>0</v>
      </c>
      <c r="K1140" s="11">
        <v>0</v>
      </c>
      <c r="L1140" s="12">
        <v>0</v>
      </c>
      <c r="M1140" s="11">
        <v>0</v>
      </c>
      <c r="N1140" s="11"/>
      <c r="O1140" s="11"/>
      <c r="P1140" s="11"/>
      <c r="R1140" s="33">
        <f t="shared" si="313"/>
        <v>0</v>
      </c>
      <c r="S1140" s="63">
        <f t="shared" si="314"/>
        <v>0</v>
      </c>
    </row>
    <row r="1141" spans="3:19" ht="30">
      <c r="C1141" s="358"/>
      <c r="D1141" s="362"/>
      <c r="E1141" s="354"/>
      <c r="F1141" s="354"/>
      <c r="G1141" s="354"/>
      <c r="H1141" s="45" t="s">
        <v>37</v>
      </c>
      <c r="I1141" s="11">
        <v>0</v>
      </c>
      <c r="J1141" s="12">
        <v>0</v>
      </c>
      <c r="K1141" s="11">
        <v>0</v>
      </c>
      <c r="L1141" s="12">
        <v>0</v>
      </c>
      <c r="M1141" s="11">
        <v>0</v>
      </c>
      <c r="N1141" s="11"/>
      <c r="O1141" s="11"/>
      <c r="P1141" s="11"/>
      <c r="R1141" s="33">
        <f t="shared" si="313"/>
        <v>0</v>
      </c>
      <c r="S1141" s="63">
        <f t="shared" si="314"/>
        <v>0</v>
      </c>
    </row>
    <row r="1142" spans="3:19" ht="15" customHeight="1">
      <c r="C1142" s="358" t="s">
        <v>509</v>
      </c>
      <c r="D1142" s="357" t="s">
        <v>510</v>
      </c>
      <c r="E1142" s="354" t="s">
        <v>279</v>
      </c>
      <c r="F1142" s="354">
        <v>2021</v>
      </c>
      <c r="G1142" s="354">
        <v>2023</v>
      </c>
      <c r="H1142" s="45" t="s">
        <v>20</v>
      </c>
      <c r="I1142" s="11">
        <f>I1143+I1144+I1145+I1146</f>
        <v>1100</v>
      </c>
      <c r="J1142" s="11">
        <f t="shared" ref="J1142:M1142" si="321">J1143+J1144+J1145+J1146</f>
        <v>1100</v>
      </c>
      <c r="K1142" s="11">
        <f t="shared" si="321"/>
        <v>1100</v>
      </c>
      <c r="L1142" s="12">
        <f t="shared" si="321"/>
        <v>1100</v>
      </c>
      <c r="M1142" s="11">
        <f t="shared" si="321"/>
        <v>1100</v>
      </c>
      <c r="N1142" s="11">
        <f t="shared" si="310"/>
        <v>100</v>
      </c>
      <c r="O1142" s="11">
        <f t="shared" si="311"/>
        <v>100</v>
      </c>
      <c r="P1142" s="11">
        <f t="shared" si="312"/>
        <v>100</v>
      </c>
      <c r="R1142" s="33">
        <f t="shared" si="313"/>
        <v>-1100</v>
      </c>
      <c r="S1142" s="63">
        <f t="shared" si="314"/>
        <v>0</v>
      </c>
    </row>
    <row r="1143" spans="3:19">
      <c r="C1143" s="358"/>
      <c r="D1143" s="357"/>
      <c r="E1143" s="354"/>
      <c r="F1143" s="354"/>
      <c r="G1143" s="354"/>
      <c r="H1143" s="45" t="s">
        <v>21</v>
      </c>
      <c r="I1143" s="11">
        <v>1100</v>
      </c>
      <c r="J1143" s="11">
        <v>1100</v>
      </c>
      <c r="K1143" s="11">
        <v>1100</v>
      </c>
      <c r="L1143" s="12">
        <v>1100</v>
      </c>
      <c r="M1143" s="12">
        <v>1100</v>
      </c>
      <c r="N1143" s="11">
        <f t="shared" si="310"/>
        <v>100</v>
      </c>
      <c r="O1143" s="11">
        <f t="shared" si="311"/>
        <v>100</v>
      </c>
      <c r="P1143" s="11">
        <f t="shared" si="312"/>
        <v>100</v>
      </c>
      <c r="R1143" s="33">
        <f t="shared" si="313"/>
        <v>-1100</v>
      </c>
      <c r="S1143" s="63">
        <f t="shared" si="314"/>
        <v>0</v>
      </c>
    </row>
    <row r="1144" spans="3:19" ht="30">
      <c r="C1144" s="358"/>
      <c r="D1144" s="357"/>
      <c r="E1144" s="354"/>
      <c r="F1144" s="354"/>
      <c r="G1144" s="354"/>
      <c r="H1144" s="45" t="s">
        <v>22</v>
      </c>
      <c r="I1144" s="11">
        <v>0</v>
      </c>
      <c r="J1144" s="11">
        <v>0</v>
      </c>
      <c r="K1144" s="11">
        <v>0</v>
      </c>
      <c r="L1144" s="12">
        <v>0</v>
      </c>
      <c r="M1144" s="11">
        <v>0</v>
      </c>
      <c r="N1144" s="11"/>
      <c r="O1144" s="11"/>
      <c r="P1144" s="11"/>
      <c r="R1144" s="33">
        <f t="shared" si="313"/>
        <v>0</v>
      </c>
      <c r="S1144" s="63">
        <f t="shared" si="314"/>
        <v>0</v>
      </c>
    </row>
    <row r="1145" spans="3:19">
      <c r="C1145" s="358"/>
      <c r="D1145" s="357"/>
      <c r="E1145" s="354"/>
      <c r="F1145" s="354"/>
      <c r="G1145" s="354"/>
      <c r="H1145" s="45" t="s">
        <v>33</v>
      </c>
      <c r="I1145" s="11">
        <v>0</v>
      </c>
      <c r="J1145" s="11">
        <v>0</v>
      </c>
      <c r="K1145" s="11">
        <v>0</v>
      </c>
      <c r="L1145" s="12">
        <v>0</v>
      </c>
      <c r="M1145" s="11">
        <v>0</v>
      </c>
      <c r="N1145" s="11"/>
      <c r="O1145" s="11"/>
      <c r="P1145" s="11"/>
      <c r="R1145" s="33">
        <f t="shared" si="313"/>
        <v>0</v>
      </c>
      <c r="S1145" s="63">
        <f t="shared" si="314"/>
        <v>0</v>
      </c>
    </row>
    <row r="1146" spans="3:19" ht="30">
      <c r="C1146" s="358"/>
      <c r="D1146" s="357"/>
      <c r="E1146" s="354"/>
      <c r="F1146" s="354"/>
      <c r="G1146" s="354"/>
      <c r="H1146" s="45" t="s">
        <v>37</v>
      </c>
      <c r="I1146" s="11">
        <v>0</v>
      </c>
      <c r="J1146" s="11">
        <v>0</v>
      </c>
      <c r="K1146" s="11">
        <v>0</v>
      </c>
      <c r="L1146" s="12">
        <v>0</v>
      </c>
      <c r="M1146" s="11">
        <v>0</v>
      </c>
      <c r="N1146" s="11"/>
      <c r="O1146" s="11"/>
      <c r="P1146" s="11"/>
      <c r="R1146" s="33">
        <f t="shared" si="313"/>
        <v>0</v>
      </c>
      <c r="S1146" s="63">
        <f t="shared" si="314"/>
        <v>0</v>
      </c>
    </row>
    <row r="1147" spans="3:19" ht="15" customHeight="1">
      <c r="C1147" s="358" t="s">
        <v>511</v>
      </c>
      <c r="D1147" s="357" t="s">
        <v>512</v>
      </c>
      <c r="E1147" s="354" t="s">
        <v>26</v>
      </c>
      <c r="F1147" s="354">
        <v>2022</v>
      </c>
      <c r="G1147" s="354">
        <v>2024</v>
      </c>
      <c r="H1147" s="45" t="s">
        <v>20</v>
      </c>
      <c r="I1147" s="11">
        <f t="shared" ref="I1147:M1148" si="322">I1152+I1157+I1162+I1167+I1172++I1177+I1182+I1187</f>
        <v>1111.5</v>
      </c>
      <c r="J1147" s="11">
        <f t="shared" si="322"/>
        <v>1111.5</v>
      </c>
      <c r="K1147" s="11">
        <f t="shared" si="322"/>
        <v>1111.5</v>
      </c>
      <c r="L1147" s="11">
        <f t="shared" si="322"/>
        <v>1111.5</v>
      </c>
      <c r="M1147" s="11">
        <f t="shared" si="322"/>
        <v>1111.5</v>
      </c>
      <c r="N1147" s="11">
        <f t="shared" si="310"/>
        <v>100</v>
      </c>
      <c r="O1147" s="11">
        <f t="shared" si="311"/>
        <v>100</v>
      </c>
      <c r="P1147" s="11">
        <f t="shared" si="312"/>
        <v>100</v>
      </c>
      <c r="R1147" s="33">
        <f t="shared" si="313"/>
        <v>-1111.5</v>
      </c>
      <c r="S1147" s="63">
        <f t="shared" si="314"/>
        <v>0</v>
      </c>
    </row>
    <row r="1148" spans="3:19">
      <c r="C1148" s="358"/>
      <c r="D1148" s="357"/>
      <c r="E1148" s="354"/>
      <c r="F1148" s="354"/>
      <c r="G1148" s="354"/>
      <c r="H1148" s="45" t="s">
        <v>21</v>
      </c>
      <c r="I1148" s="11">
        <f>I1153+I1158+I1163+I1168+I1173++I1178+I1183+I1188</f>
        <v>1111.5</v>
      </c>
      <c r="J1148" s="11">
        <v>1111.5</v>
      </c>
      <c r="K1148" s="11">
        <f t="shared" si="322"/>
        <v>1111.5</v>
      </c>
      <c r="L1148" s="11">
        <f t="shared" si="322"/>
        <v>1111.5</v>
      </c>
      <c r="M1148" s="11">
        <f t="shared" si="322"/>
        <v>1111.5</v>
      </c>
      <c r="N1148" s="11">
        <f t="shared" si="310"/>
        <v>100</v>
      </c>
      <c r="O1148" s="11">
        <f t="shared" si="311"/>
        <v>100</v>
      </c>
      <c r="P1148" s="11">
        <f t="shared" si="312"/>
        <v>100</v>
      </c>
      <c r="R1148" s="33">
        <f t="shared" si="313"/>
        <v>-1111.5</v>
      </c>
      <c r="S1148" s="63">
        <f t="shared" si="314"/>
        <v>0</v>
      </c>
    </row>
    <row r="1149" spans="3:19" ht="30">
      <c r="C1149" s="358"/>
      <c r="D1149" s="357"/>
      <c r="E1149" s="354"/>
      <c r="F1149" s="354"/>
      <c r="G1149" s="354"/>
      <c r="H1149" s="45" t="s">
        <v>22</v>
      </c>
      <c r="I1149" s="11">
        <f>SUM(I1154,I1159,I1164,I1169,I1174)</f>
        <v>0</v>
      </c>
      <c r="J1149" s="11">
        <f t="shared" ref="J1149:M1149" si="323">SUM(J1154,J1159,J1164,J1169,J1174)</f>
        <v>0</v>
      </c>
      <c r="K1149" s="11">
        <f t="shared" si="323"/>
        <v>0</v>
      </c>
      <c r="L1149" s="12">
        <f t="shared" si="323"/>
        <v>0</v>
      </c>
      <c r="M1149" s="11">
        <f t="shared" si="323"/>
        <v>0</v>
      </c>
      <c r="N1149" s="11"/>
      <c r="O1149" s="11"/>
      <c r="P1149" s="11"/>
      <c r="R1149" s="33">
        <f t="shared" si="313"/>
        <v>0</v>
      </c>
      <c r="S1149" s="63">
        <f t="shared" si="314"/>
        <v>0</v>
      </c>
    </row>
    <row r="1150" spans="3:19">
      <c r="C1150" s="358"/>
      <c r="D1150" s="357"/>
      <c r="E1150" s="354"/>
      <c r="F1150" s="354"/>
      <c r="G1150" s="354"/>
      <c r="H1150" s="45" t="s">
        <v>33</v>
      </c>
      <c r="I1150" s="11">
        <f>I1155+I1160+I1165+I1170+I1175</f>
        <v>0</v>
      </c>
      <c r="J1150" s="11">
        <f t="shared" ref="J1150:M1150" si="324">J1155+J1160+J1165+J1170+J1175</f>
        <v>0</v>
      </c>
      <c r="K1150" s="11">
        <f t="shared" si="324"/>
        <v>0</v>
      </c>
      <c r="L1150" s="12">
        <f t="shared" si="324"/>
        <v>0</v>
      </c>
      <c r="M1150" s="11">
        <f t="shared" si="324"/>
        <v>0</v>
      </c>
      <c r="N1150" s="11"/>
      <c r="O1150" s="11"/>
      <c r="P1150" s="11"/>
      <c r="R1150" s="33">
        <f t="shared" si="313"/>
        <v>0</v>
      </c>
      <c r="S1150" s="63">
        <f t="shared" si="314"/>
        <v>0</v>
      </c>
    </row>
    <row r="1151" spans="3:19" ht="30">
      <c r="C1151" s="358"/>
      <c r="D1151" s="357"/>
      <c r="E1151" s="354"/>
      <c r="F1151" s="354"/>
      <c r="G1151" s="354"/>
      <c r="H1151" s="45" t="s">
        <v>37</v>
      </c>
      <c r="I1151" s="11">
        <f>I1156+I1176</f>
        <v>0</v>
      </c>
      <c r="J1151" s="11">
        <f t="shared" ref="J1151:M1151" si="325">J1156+J1176</f>
        <v>0</v>
      </c>
      <c r="K1151" s="11">
        <f t="shared" si="325"/>
        <v>0</v>
      </c>
      <c r="L1151" s="12">
        <f t="shared" si="325"/>
        <v>0</v>
      </c>
      <c r="M1151" s="11">
        <f t="shared" si="325"/>
        <v>0</v>
      </c>
      <c r="N1151" s="11"/>
      <c r="O1151" s="11"/>
      <c r="P1151" s="11"/>
      <c r="R1151" s="33">
        <f t="shared" si="313"/>
        <v>0</v>
      </c>
      <c r="S1151" s="63">
        <f t="shared" si="314"/>
        <v>0</v>
      </c>
    </row>
    <row r="1152" spans="3:19" ht="15" customHeight="1">
      <c r="C1152" s="358" t="s">
        <v>513</v>
      </c>
      <c r="D1152" s="357" t="s">
        <v>514</v>
      </c>
      <c r="E1152" s="354" t="s">
        <v>515</v>
      </c>
      <c r="F1152" s="354">
        <v>2022</v>
      </c>
      <c r="G1152" s="354">
        <v>2024</v>
      </c>
      <c r="H1152" s="45" t="s">
        <v>20</v>
      </c>
      <c r="I1152" s="11">
        <f>I1153+I1154+I1155+I1156</f>
        <v>616.6</v>
      </c>
      <c r="J1152" s="11">
        <f t="shared" ref="J1152:M1152" si="326">J1153+J1154+J1155+J1156</f>
        <v>616.6</v>
      </c>
      <c r="K1152" s="11">
        <f t="shared" si="326"/>
        <v>616.6</v>
      </c>
      <c r="L1152" s="12">
        <f t="shared" si="326"/>
        <v>616.6</v>
      </c>
      <c r="M1152" s="11">
        <f t="shared" si="326"/>
        <v>616.6</v>
      </c>
      <c r="N1152" s="11">
        <f t="shared" si="310"/>
        <v>100</v>
      </c>
      <c r="O1152" s="11">
        <f t="shared" si="311"/>
        <v>100</v>
      </c>
      <c r="P1152" s="11">
        <f t="shared" si="312"/>
        <v>100</v>
      </c>
      <c r="R1152" s="33">
        <f t="shared" si="313"/>
        <v>-616.6</v>
      </c>
      <c r="S1152" s="63">
        <f t="shared" si="314"/>
        <v>0</v>
      </c>
    </row>
    <row r="1153" spans="3:19">
      <c r="C1153" s="358"/>
      <c r="D1153" s="357"/>
      <c r="E1153" s="354"/>
      <c r="F1153" s="354"/>
      <c r="G1153" s="354"/>
      <c r="H1153" s="45" t="s">
        <v>21</v>
      </c>
      <c r="I1153" s="11">
        <v>616.6</v>
      </c>
      <c r="J1153" s="11">
        <v>616.6</v>
      </c>
      <c r="K1153" s="11">
        <v>616.6</v>
      </c>
      <c r="L1153" s="11">
        <v>616.6</v>
      </c>
      <c r="M1153" s="11">
        <v>616.6</v>
      </c>
      <c r="N1153" s="11">
        <f t="shared" si="310"/>
        <v>100</v>
      </c>
      <c r="O1153" s="11">
        <f t="shared" si="311"/>
        <v>100</v>
      </c>
      <c r="P1153" s="11">
        <f t="shared" si="312"/>
        <v>100</v>
      </c>
      <c r="R1153" s="33">
        <f t="shared" si="313"/>
        <v>-616.6</v>
      </c>
      <c r="S1153" s="63">
        <f t="shared" si="314"/>
        <v>0</v>
      </c>
    </row>
    <row r="1154" spans="3:19" ht="30">
      <c r="C1154" s="358"/>
      <c r="D1154" s="357"/>
      <c r="E1154" s="354"/>
      <c r="F1154" s="354"/>
      <c r="G1154" s="354"/>
      <c r="H1154" s="45" t="s">
        <v>22</v>
      </c>
      <c r="I1154" s="11">
        <v>0</v>
      </c>
      <c r="J1154" s="11">
        <v>0</v>
      </c>
      <c r="K1154" s="11">
        <v>0</v>
      </c>
      <c r="L1154" s="12">
        <v>0</v>
      </c>
      <c r="M1154" s="11">
        <v>0</v>
      </c>
      <c r="N1154" s="11"/>
      <c r="O1154" s="11"/>
      <c r="P1154" s="11"/>
      <c r="R1154" s="33">
        <f t="shared" si="313"/>
        <v>0</v>
      </c>
      <c r="S1154" s="63">
        <f t="shared" si="314"/>
        <v>0</v>
      </c>
    </row>
    <row r="1155" spans="3:19">
      <c r="C1155" s="358"/>
      <c r="D1155" s="357"/>
      <c r="E1155" s="354"/>
      <c r="F1155" s="354"/>
      <c r="G1155" s="354"/>
      <c r="H1155" s="45" t="s">
        <v>33</v>
      </c>
      <c r="I1155" s="11">
        <v>0</v>
      </c>
      <c r="J1155" s="11">
        <v>0</v>
      </c>
      <c r="K1155" s="11">
        <v>0</v>
      </c>
      <c r="L1155" s="12">
        <v>0</v>
      </c>
      <c r="M1155" s="11">
        <v>0</v>
      </c>
      <c r="N1155" s="11"/>
      <c r="O1155" s="11"/>
      <c r="P1155" s="11"/>
      <c r="R1155" s="33">
        <f t="shared" si="313"/>
        <v>0</v>
      </c>
      <c r="S1155" s="63">
        <f t="shared" si="314"/>
        <v>0</v>
      </c>
    </row>
    <row r="1156" spans="3:19" ht="30">
      <c r="C1156" s="358"/>
      <c r="D1156" s="357"/>
      <c r="E1156" s="354"/>
      <c r="F1156" s="354"/>
      <c r="G1156" s="354"/>
      <c r="H1156" s="45" t="s">
        <v>37</v>
      </c>
      <c r="I1156" s="11">
        <v>0</v>
      </c>
      <c r="J1156" s="11">
        <v>0</v>
      </c>
      <c r="K1156" s="11">
        <v>0</v>
      </c>
      <c r="L1156" s="12">
        <v>0</v>
      </c>
      <c r="M1156" s="11">
        <v>0</v>
      </c>
      <c r="N1156" s="11"/>
      <c r="O1156" s="11"/>
      <c r="P1156" s="11"/>
      <c r="R1156" s="33">
        <f t="shared" si="313"/>
        <v>0</v>
      </c>
      <c r="S1156" s="63">
        <f t="shared" si="314"/>
        <v>0</v>
      </c>
    </row>
    <row r="1157" spans="3:19" s="17" customFormat="1" ht="15" customHeight="1">
      <c r="C1157" s="351" t="s">
        <v>516</v>
      </c>
      <c r="D1157" s="357" t="s">
        <v>517</v>
      </c>
      <c r="E1157" s="354" t="s">
        <v>518</v>
      </c>
      <c r="F1157" s="354">
        <v>2022</v>
      </c>
      <c r="G1157" s="354">
        <v>2024</v>
      </c>
      <c r="H1157" s="45" t="s">
        <v>20</v>
      </c>
      <c r="I1157" s="19">
        <f>I1158</f>
        <v>45</v>
      </c>
      <c r="J1157" s="19">
        <f t="shared" ref="J1157:M1157" si="327">J1158</f>
        <v>45</v>
      </c>
      <c r="K1157" s="19">
        <f t="shared" si="327"/>
        <v>45</v>
      </c>
      <c r="L1157" s="12">
        <f t="shared" si="327"/>
        <v>45</v>
      </c>
      <c r="M1157" s="19">
        <f t="shared" si="327"/>
        <v>45</v>
      </c>
      <c r="N1157" s="11">
        <f t="shared" si="310"/>
        <v>100</v>
      </c>
      <c r="O1157" s="11">
        <f t="shared" si="311"/>
        <v>100</v>
      </c>
      <c r="P1157" s="11">
        <f t="shared" si="312"/>
        <v>100</v>
      </c>
      <c r="R1157" s="33">
        <f t="shared" si="313"/>
        <v>-45</v>
      </c>
      <c r="S1157" s="63">
        <f t="shared" si="314"/>
        <v>0</v>
      </c>
    </row>
    <row r="1158" spans="3:19" s="17" customFormat="1">
      <c r="C1158" s="351"/>
      <c r="D1158" s="357"/>
      <c r="E1158" s="354"/>
      <c r="F1158" s="354"/>
      <c r="G1158" s="354"/>
      <c r="H1158" s="45" t="s">
        <v>21</v>
      </c>
      <c r="I1158" s="19">
        <v>45</v>
      </c>
      <c r="J1158" s="19">
        <v>45</v>
      </c>
      <c r="K1158" s="19">
        <v>45</v>
      </c>
      <c r="L1158" s="19">
        <v>45</v>
      </c>
      <c r="M1158" s="19">
        <v>45</v>
      </c>
      <c r="N1158" s="11">
        <f t="shared" si="310"/>
        <v>100</v>
      </c>
      <c r="O1158" s="11">
        <f t="shared" si="311"/>
        <v>100</v>
      </c>
      <c r="P1158" s="11">
        <f t="shared" si="312"/>
        <v>100</v>
      </c>
      <c r="R1158" s="33">
        <f t="shared" si="313"/>
        <v>-45</v>
      </c>
      <c r="S1158" s="63">
        <f t="shared" si="314"/>
        <v>0</v>
      </c>
    </row>
    <row r="1159" spans="3:19" s="17" customFormat="1" ht="30">
      <c r="C1159" s="351"/>
      <c r="D1159" s="357"/>
      <c r="E1159" s="354"/>
      <c r="F1159" s="354"/>
      <c r="G1159" s="354"/>
      <c r="H1159" s="45" t="s">
        <v>22</v>
      </c>
      <c r="I1159" s="19">
        <v>0</v>
      </c>
      <c r="J1159" s="19">
        <v>0</v>
      </c>
      <c r="K1159" s="19">
        <v>0</v>
      </c>
      <c r="L1159" s="12">
        <v>0</v>
      </c>
      <c r="M1159" s="19">
        <v>0</v>
      </c>
      <c r="N1159" s="11"/>
      <c r="O1159" s="11"/>
      <c r="P1159" s="11"/>
      <c r="R1159" s="33">
        <f t="shared" si="313"/>
        <v>0</v>
      </c>
      <c r="S1159" s="63">
        <f t="shared" si="314"/>
        <v>0</v>
      </c>
    </row>
    <row r="1160" spans="3:19" s="17" customFormat="1">
      <c r="C1160" s="351"/>
      <c r="D1160" s="357"/>
      <c r="E1160" s="354"/>
      <c r="F1160" s="354"/>
      <c r="G1160" s="354"/>
      <c r="H1160" s="45" t="s">
        <v>33</v>
      </c>
      <c r="I1160" s="19">
        <v>0</v>
      </c>
      <c r="J1160" s="19">
        <v>0</v>
      </c>
      <c r="K1160" s="19">
        <v>0</v>
      </c>
      <c r="L1160" s="12">
        <v>0</v>
      </c>
      <c r="M1160" s="19">
        <v>0</v>
      </c>
      <c r="N1160" s="11"/>
      <c r="O1160" s="11"/>
      <c r="P1160" s="11"/>
      <c r="R1160" s="33">
        <f t="shared" si="313"/>
        <v>0</v>
      </c>
      <c r="S1160" s="63">
        <f t="shared" si="314"/>
        <v>0</v>
      </c>
    </row>
    <row r="1161" spans="3:19" s="17" customFormat="1" ht="30">
      <c r="C1161" s="351"/>
      <c r="D1161" s="357"/>
      <c r="E1161" s="354"/>
      <c r="F1161" s="354"/>
      <c r="G1161" s="354"/>
      <c r="H1161" s="45" t="s">
        <v>37</v>
      </c>
      <c r="I1161" s="19">
        <v>0</v>
      </c>
      <c r="J1161" s="19">
        <v>0</v>
      </c>
      <c r="K1161" s="19">
        <v>0</v>
      </c>
      <c r="L1161" s="12">
        <v>0</v>
      </c>
      <c r="M1161" s="19">
        <v>0</v>
      </c>
      <c r="N1161" s="11"/>
      <c r="O1161" s="11"/>
      <c r="P1161" s="11"/>
      <c r="R1161" s="33">
        <f t="shared" si="313"/>
        <v>0</v>
      </c>
      <c r="S1161" s="63">
        <f t="shared" si="314"/>
        <v>0</v>
      </c>
    </row>
    <row r="1162" spans="3:19" s="17" customFormat="1" ht="15" customHeight="1">
      <c r="C1162" s="358" t="s">
        <v>519</v>
      </c>
      <c r="D1162" s="357" t="s">
        <v>520</v>
      </c>
      <c r="E1162" s="354" t="s">
        <v>518</v>
      </c>
      <c r="F1162" s="354">
        <v>2022</v>
      </c>
      <c r="G1162" s="354">
        <v>2024</v>
      </c>
      <c r="H1162" s="45" t="s">
        <v>20</v>
      </c>
      <c r="I1162" s="19">
        <f>I1163</f>
        <v>68.599999999999994</v>
      </c>
      <c r="J1162" s="19">
        <f t="shared" ref="J1162:M1162" si="328">J1163</f>
        <v>68.599999999999994</v>
      </c>
      <c r="K1162" s="19">
        <f t="shared" si="328"/>
        <v>68.599999999999994</v>
      </c>
      <c r="L1162" s="12">
        <f t="shared" si="328"/>
        <v>68.599999999999994</v>
      </c>
      <c r="M1162" s="19">
        <f t="shared" si="328"/>
        <v>68.599999999999994</v>
      </c>
      <c r="N1162" s="11">
        <f t="shared" si="310"/>
        <v>100</v>
      </c>
      <c r="O1162" s="11">
        <f t="shared" si="311"/>
        <v>100</v>
      </c>
      <c r="P1162" s="11">
        <f t="shared" si="312"/>
        <v>100</v>
      </c>
      <c r="R1162" s="33">
        <f t="shared" si="313"/>
        <v>-68.599999999999994</v>
      </c>
      <c r="S1162" s="63">
        <f t="shared" si="314"/>
        <v>0</v>
      </c>
    </row>
    <row r="1163" spans="3:19" s="17" customFormat="1">
      <c r="C1163" s="358"/>
      <c r="D1163" s="357"/>
      <c r="E1163" s="354"/>
      <c r="F1163" s="354"/>
      <c r="G1163" s="354"/>
      <c r="H1163" s="45" t="s">
        <v>21</v>
      </c>
      <c r="I1163" s="19">
        <v>68.599999999999994</v>
      </c>
      <c r="J1163" s="19">
        <v>68.599999999999994</v>
      </c>
      <c r="K1163" s="19">
        <v>68.599999999999994</v>
      </c>
      <c r="L1163" s="12">
        <v>68.599999999999994</v>
      </c>
      <c r="M1163" s="12">
        <v>68.599999999999994</v>
      </c>
      <c r="N1163" s="11">
        <f t="shared" si="310"/>
        <v>100</v>
      </c>
      <c r="O1163" s="11">
        <f t="shared" si="311"/>
        <v>100</v>
      </c>
      <c r="P1163" s="11">
        <f t="shared" si="312"/>
        <v>100</v>
      </c>
      <c r="R1163" s="33">
        <f t="shared" si="313"/>
        <v>-68.599999999999994</v>
      </c>
      <c r="S1163" s="63">
        <f t="shared" si="314"/>
        <v>0</v>
      </c>
    </row>
    <row r="1164" spans="3:19" s="17" customFormat="1" ht="30">
      <c r="C1164" s="358"/>
      <c r="D1164" s="357"/>
      <c r="E1164" s="354"/>
      <c r="F1164" s="354"/>
      <c r="G1164" s="354"/>
      <c r="H1164" s="45" t="s">
        <v>22</v>
      </c>
      <c r="I1164" s="19">
        <v>0</v>
      </c>
      <c r="J1164" s="19">
        <v>0</v>
      </c>
      <c r="K1164" s="19">
        <v>0</v>
      </c>
      <c r="L1164" s="12">
        <v>0</v>
      </c>
      <c r="M1164" s="19">
        <v>0</v>
      </c>
      <c r="N1164" s="11"/>
      <c r="O1164" s="11"/>
      <c r="P1164" s="11"/>
      <c r="R1164" s="33">
        <f t="shared" ref="R1164:R1227" si="329">Q1164-L1164</f>
        <v>0</v>
      </c>
      <c r="S1164" s="63">
        <f t="shared" ref="S1164:S1227" si="330">L1164-M1164</f>
        <v>0</v>
      </c>
    </row>
    <row r="1165" spans="3:19" s="17" customFormat="1">
      <c r="C1165" s="358"/>
      <c r="D1165" s="357"/>
      <c r="E1165" s="354"/>
      <c r="F1165" s="354"/>
      <c r="G1165" s="354"/>
      <c r="H1165" s="45" t="s">
        <v>33</v>
      </c>
      <c r="I1165" s="19">
        <v>0</v>
      </c>
      <c r="J1165" s="19">
        <v>0</v>
      </c>
      <c r="K1165" s="19">
        <v>0</v>
      </c>
      <c r="L1165" s="12">
        <v>0</v>
      </c>
      <c r="M1165" s="19">
        <v>0</v>
      </c>
      <c r="N1165" s="11"/>
      <c r="O1165" s="11"/>
      <c r="P1165" s="11"/>
      <c r="R1165" s="33">
        <f t="shared" si="329"/>
        <v>0</v>
      </c>
      <c r="S1165" s="63">
        <f t="shared" si="330"/>
        <v>0</v>
      </c>
    </row>
    <row r="1166" spans="3:19" s="17" customFormat="1" ht="30">
      <c r="C1166" s="358"/>
      <c r="D1166" s="357"/>
      <c r="E1166" s="354"/>
      <c r="F1166" s="354"/>
      <c r="G1166" s="354"/>
      <c r="H1166" s="45" t="s">
        <v>37</v>
      </c>
      <c r="I1166" s="19">
        <v>0</v>
      </c>
      <c r="J1166" s="19">
        <v>0</v>
      </c>
      <c r="K1166" s="19">
        <v>0</v>
      </c>
      <c r="L1166" s="12">
        <v>0</v>
      </c>
      <c r="M1166" s="19">
        <v>0</v>
      </c>
      <c r="N1166" s="11"/>
      <c r="O1166" s="11"/>
      <c r="P1166" s="11"/>
      <c r="R1166" s="33">
        <f t="shared" si="329"/>
        <v>0</v>
      </c>
      <c r="S1166" s="63">
        <f t="shared" si="330"/>
        <v>0</v>
      </c>
    </row>
    <row r="1167" spans="3:19" s="17" customFormat="1" ht="15" customHeight="1">
      <c r="C1167" s="351" t="s">
        <v>521</v>
      </c>
      <c r="D1167" s="357" t="s">
        <v>522</v>
      </c>
      <c r="E1167" s="354" t="s">
        <v>518</v>
      </c>
      <c r="F1167" s="354">
        <v>2022</v>
      </c>
      <c r="G1167" s="354">
        <v>2024</v>
      </c>
      <c r="H1167" s="45" t="s">
        <v>20</v>
      </c>
      <c r="I1167" s="19">
        <f>I1168</f>
        <v>25.5</v>
      </c>
      <c r="J1167" s="19">
        <f t="shared" ref="J1167:M1167" si="331">J1168</f>
        <v>25.5</v>
      </c>
      <c r="K1167" s="19">
        <f t="shared" si="331"/>
        <v>25.5</v>
      </c>
      <c r="L1167" s="12">
        <f t="shared" si="331"/>
        <v>25.5</v>
      </c>
      <c r="M1167" s="19">
        <f t="shared" si="331"/>
        <v>25.5</v>
      </c>
      <c r="N1167" s="11">
        <f t="shared" ref="N1167:N1227" si="332">M1167/I1167*100</f>
        <v>100</v>
      </c>
      <c r="O1167" s="11">
        <f t="shared" ref="O1167:O1227" si="333">M1167/J1167*100</f>
        <v>100</v>
      </c>
      <c r="P1167" s="11">
        <f t="shared" ref="P1167:P1227" si="334">L1167/K1167*100</f>
        <v>100</v>
      </c>
      <c r="R1167" s="33">
        <f t="shared" si="329"/>
        <v>-25.5</v>
      </c>
      <c r="S1167" s="63">
        <f t="shared" si="330"/>
        <v>0</v>
      </c>
    </row>
    <row r="1168" spans="3:19" s="17" customFormat="1">
      <c r="C1168" s="351"/>
      <c r="D1168" s="357"/>
      <c r="E1168" s="354"/>
      <c r="F1168" s="354"/>
      <c r="G1168" s="354"/>
      <c r="H1168" s="45" t="s">
        <v>21</v>
      </c>
      <c r="I1168" s="19">
        <v>25.5</v>
      </c>
      <c r="J1168" s="19">
        <v>25.5</v>
      </c>
      <c r="K1168" s="19">
        <v>25.5</v>
      </c>
      <c r="L1168" s="12">
        <v>25.5</v>
      </c>
      <c r="M1168" s="12">
        <v>25.5</v>
      </c>
      <c r="N1168" s="11">
        <f t="shared" si="332"/>
        <v>100</v>
      </c>
      <c r="O1168" s="11">
        <f t="shared" si="333"/>
        <v>100</v>
      </c>
      <c r="P1168" s="11">
        <f t="shared" si="334"/>
        <v>100</v>
      </c>
      <c r="R1168" s="33">
        <f t="shared" si="329"/>
        <v>-25.5</v>
      </c>
      <c r="S1168" s="63">
        <f t="shared" si="330"/>
        <v>0</v>
      </c>
    </row>
    <row r="1169" spans="3:19" s="17" customFormat="1" ht="30">
      <c r="C1169" s="351"/>
      <c r="D1169" s="357"/>
      <c r="E1169" s="354"/>
      <c r="F1169" s="354"/>
      <c r="G1169" s="354"/>
      <c r="H1169" s="45" t="s">
        <v>22</v>
      </c>
      <c r="I1169" s="19">
        <v>0</v>
      </c>
      <c r="J1169" s="19">
        <v>0</v>
      </c>
      <c r="K1169" s="19">
        <v>0</v>
      </c>
      <c r="L1169" s="12">
        <v>0</v>
      </c>
      <c r="M1169" s="19">
        <v>0</v>
      </c>
      <c r="N1169" s="11"/>
      <c r="O1169" s="11"/>
      <c r="P1169" s="11"/>
      <c r="R1169" s="33">
        <f t="shared" si="329"/>
        <v>0</v>
      </c>
      <c r="S1169" s="63">
        <f t="shared" si="330"/>
        <v>0</v>
      </c>
    </row>
    <row r="1170" spans="3:19" s="17" customFormat="1">
      <c r="C1170" s="351"/>
      <c r="D1170" s="357"/>
      <c r="E1170" s="354"/>
      <c r="F1170" s="354"/>
      <c r="G1170" s="354"/>
      <c r="H1170" s="45" t="s">
        <v>33</v>
      </c>
      <c r="I1170" s="19">
        <v>0</v>
      </c>
      <c r="J1170" s="19">
        <v>0</v>
      </c>
      <c r="K1170" s="19">
        <v>0</v>
      </c>
      <c r="L1170" s="12">
        <v>0</v>
      </c>
      <c r="M1170" s="19">
        <v>0</v>
      </c>
      <c r="N1170" s="11"/>
      <c r="O1170" s="11"/>
      <c r="P1170" s="11"/>
      <c r="R1170" s="33">
        <f t="shared" si="329"/>
        <v>0</v>
      </c>
      <c r="S1170" s="63">
        <f t="shared" si="330"/>
        <v>0</v>
      </c>
    </row>
    <row r="1171" spans="3:19" s="17" customFormat="1" ht="30">
      <c r="C1171" s="351"/>
      <c r="D1171" s="357"/>
      <c r="E1171" s="354"/>
      <c r="F1171" s="354"/>
      <c r="G1171" s="354"/>
      <c r="H1171" s="45" t="s">
        <v>37</v>
      </c>
      <c r="I1171" s="19">
        <v>0</v>
      </c>
      <c r="J1171" s="19">
        <v>0</v>
      </c>
      <c r="K1171" s="19">
        <v>0</v>
      </c>
      <c r="L1171" s="12">
        <v>0</v>
      </c>
      <c r="M1171" s="19">
        <v>0</v>
      </c>
      <c r="N1171" s="11"/>
      <c r="O1171" s="11"/>
      <c r="P1171" s="11"/>
      <c r="R1171" s="33">
        <f t="shared" si="329"/>
        <v>0</v>
      </c>
      <c r="S1171" s="63">
        <f t="shared" si="330"/>
        <v>0</v>
      </c>
    </row>
    <row r="1172" spans="3:19" s="17" customFormat="1" ht="15" customHeight="1">
      <c r="C1172" s="351" t="s">
        <v>523</v>
      </c>
      <c r="D1172" s="357" t="s">
        <v>524</v>
      </c>
      <c r="E1172" s="354" t="s">
        <v>518</v>
      </c>
      <c r="F1172" s="354">
        <v>2022</v>
      </c>
      <c r="G1172" s="354">
        <v>2024</v>
      </c>
      <c r="H1172" s="45" t="s">
        <v>20</v>
      </c>
      <c r="I1172" s="19">
        <f>I1173</f>
        <v>40.9</v>
      </c>
      <c r="J1172" s="19">
        <f t="shared" ref="J1172:M1172" si="335">J1173</f>
        <v>40.9</v>
      </c>
      <c r="K1172" s="19">
        <f t="shared" si="335"/>
        <v>40.9</v>
      </c>
      <c r="L1172" s="12">
        <f t="shared" si="335"/>
        <v>40.9</v>
      </c>
      <c r="M1172" s="19">
        <f t="shared" si="335"/>
        <v>40.9</v>
      </c>
      <c r="N1172" s="11">
        <f t="shared" si="332"/>
        <v>100</v>
      </c>
      <c r="O1172" s="11">
        <f t="shared" si="333"/>
        <v>100</v>
      </c>
      <c r="P1172" s="11">
        <f t="shared" si="334"/>
        <v>100</v>
      </c>
      <c r="R1172" s="33">
        <f t="shared" si="329"/>
        <v>-40.9</v>
      </c>
      <c r="S1172" s="63">
        <f t="shared" si="330"/>
        <v>0</v>
      </c>
    </row>
    <row r="1173" spans="3:19" s="17" customFormat="1">
      <c r="C1173" s="351"/>
      <c r="D1173" s="357"/>
      <c r="E1173" s="354"/>
      <c r="F1173" s="354"/>
      <c r="G1173" s="354"/>
      <c r="H1173" s="45" t="s">
        <v>21</v>
      </c>
      <c r="I1173" s="19">
        <v>40.9</v>
      </c>
      <c r="J1173" s="19">
        <v>40.9</v>
      </c>
      <c r="K1173" s="19">
        <v>40.9</v>
      </c>
      <c r="L1173" s="19">
        <v>40.9</v>
      </c>
      <c r="M1173" s="19">
        <v>40.9</v>
      </c>
      <c r="N1173" s="11">
        <f t="shared" si="332"/>
        <v>100</v>
      </c>
      <c r="O1173" s="11">
        <f t="shared" si="333"/>
        <v>100</v>
      </c>
      <c r="P1173" s="11">
        <f t="shared" si="334"/>
        <v>100</v>
      </c>
      <c r="R1173" s="33">
        <f t="shared" si="329"/>
        <v>-40.9</v>
      </c>
      <c r="S1173" s="63">
        <f t="shared" si="330"/>
        <v>0</v>
      </c>
    </row>
    <row r="1174" spans="3:19" s="17" customFormat="1" ht="30">
      <c r="C1174" s="351"/>
      <c r="D1174" s="357"/>
      <c r="E1174" s="354"/>
      <c r="F1174" s="354"/>
      <c r="G1174" s="354"/>
      <c r="H1174" s="45" t="s">
        <v>22</v>
      </c>
      <c r="I1174" s="19">
        <v>0</v>
      </c>
      <c r="J1174" s="19">
        <v>0</v>
      </c>
      <c r="K1174" s="19">
        <v>0</v>
      </c>
      <c r="L1174" s="12">
        <v>0</v>
      </c>
      <c r="M1174" s="19">
        <v>0</v>
      </c>
      <c r="N1174" s="11"/>
      <c r="O1174" s="11"/>
      <c r="P1174" s="11"/>
      <c r="R1174" s="33">
        <f t="shared" si="329"/>
        <v>0</v>
      </c>
      <c r="S1174" s="63">
        <f t="shared" si="330"/>
        <v>0</v>
      </c>
    </row>
    <row r="1175" spans="3:19" s="17" customFormat="1">
      <c r="C1175" s="351"/>
      <c r="D1175" s="357"/>
      <c r="E1175" s="354"/>
      <c r="F1175" s="354"/>
      <c r="G1175" s="354"/>
      <c r="H1175" s="45" t="s">
        <v>33</v>
      </c>
      <c r="I1175" s="19">
        <v>0</v>
      </c>
      <c r="J1175" s="19">
        <v>0</v>
      </c>
      <c r="K1175" s="19">
        <v>0</v>
      </c>
      <c r="L1175" s="12">
        <v>0</v>
      </c>
      <c r="M1175" s="19">
        <v>0</v>
      </c>
      <c r="N1175" s="11"/>
      <c r="O1175" s="11"/>
      <c r="P1175" s="11"/>
      <c r="R1175" s="33">
        <f t="shared" si="329"/>
        <v>0</v>
      </c>
      <c r="S1175" s="63">
        <f t="shared" si="330"/>
        <v>0</v>
      </c>
    </row>
    <row r="1176" spans="3:19" s="17" customFormat="1" ht="30">
      <c r="C1176" s="351"/>
      <c r="D1176" s="357"/>
      <c r="E1176" s="354"/>
      <c r="F1176" s="354"/>
      <c r="G1176" s="354"/>
      <c r="H1176" s="45" t="s">
        <v>37</v>
      </c>
      <c r="I1176" s="19">
        <v>0</v>
      </c>
      <c r="J1176" s="19">
        <v>0</v>
      </c>
      <c r="K1176" s="19">
        <v>0</v>
      </c>
      <c r="L1176" s="12">
        <v>0</v>
      </c>
      <c r="M1176" s="19">
        <v>0</v>
      </c>
      <c r="N1176" s="11"/>
      <c r="O1176" s="11"/>
      <c r="P1176" s="11"/>
      <c r="R1176" s="33">
        <f t="shared" si="329"/>
        <v>0</v>
      </c>
      <c r="S1176" s="63">
        <f t="shared" si="330"/>
        <v>0</v>
      </c>
    </row>
    <row r="1177" spans="3:19" s="17" customFormat="1" ht="15" customHeight="1">
      <c r="C1177" s="351" t="s">
        <v>975</v>
      </c>
      <c r="D1177" s="357" t="s">
        <v>932</v>
      </c>
      <c r="E1177" s="354" t="s">
        <v>515</v>
      </c>
      <c r="F1177" s="42"/>
      <c r="G1177" s="42"/>
      <c r="H1177" s="45" t="s">
        <v>20</v>
      </c>
      <c r="I1177" s="19">
        <f>I1178</f>
        <v>111.4</v>
      </c>
      <c r="J1177" s="19">
        <f t="shared" ref="J1177:M1177" si="336">J1178</f>
        <v>111.4</v>
      </c>
      <c r="K1177" s="19">
        <f t="shared" si="336"/>
        <v>111.4</v>
      </c>
      <c r="L1177" s="12">
        <f t="shared" si="336"/>
        <v>111.4</v>
      </c>
      <c r="M1177" s="19">
        <f t="shared" si="336"/>
        <v>111.4</v>
      </c>
      <c r="N1177" s="11">
        <f t="shared" si="332"/>
        <v>100</v>
      </c>
      <c r="O1177" s="11">
        <f t="shared" si="333"/>
        <v>100</v>
      </c>
      <c r="P1177" s="11">
        <f t="shared" si="334"/>
        <v>100</v>
      </c>
      <c r="R1177" s="33">
        <f t="shared" si="329"/>
        <v>-111.4</v>
      </c>
      <c r="S1177" s="63">
        <f t="shared" si="330"/>
        <v>0</v>
      </c>
    </row>
    <row r="1178" spans="3:19" s="17" customFormat="1">
      <c r="C1178" s="351"/>
      <c r="D1178" s="357"/>
      <c r="E1178" s="354"/>
      <c r="F1178" s="42"/>
      <c r="G1178" s="42"/>
      <c r="H1178" s="45" t="s">
        <v>21</v>
      </c>
      <c r="I1178" s="19">
        <v>111.4</v>
      </c>
      <c r="J1178" s="19">
        <v>111.4</v>
      </c>
      <c r="K1178" s="19">
        <v>111.4</v>
      </c>
      <c r="L1178" s="19">
        <v>111.4</v>
      </c>
      <c r="M1178" s="19">
        <v>111.4</v>
      </c>
      <c r="N1178" s="11">
        <f t="shared" si="332"/>
        <v>100</v>
      </c>
      <c r="O1178" s="11">
        <f t="shared" si="333"/>
        <v>100</v>
      </c>
      <c r="P1178" s="11">
        <f t="shared" si="334"/>
        <v>100</v>
      </c>
      <c r="R1178" s="33">
        <f t="shared" si="329"/>
        <v>-111.4</v>
      </c>
      <c r="S1178" s="63">
        <f t="shared" si="330"/>
        <v>0</v>
      </c>
    </row>
    <row r="1179" spans="3:19" s="17" customFormat="1" ht="30">
      <c r="C1179" s="351"/>
      <c r="D1179" s="357"/>
      <c r="E1179" s="354"/>
      <c r="F1179" s="42"/>
      <c r="G1179" s="42"/>
      <c r="H1179" s="45" t="s">
        <v>22</v>
      </c>
      <c r="I1179" s="19">
        <v>0</v>
      </c>
      <c r="J1179" s="19">
        <v>0</v>
      </c>
      <c r="K1179" s="19">
        <v>0</v>
      </c>
      <c r="L1179" s="12">
        <v>0</v>
      </c>
      <c r="M1179" s="19">
        <v>0</v>
      </c>
      <c r="N1179" s="11"/>
      <c r="O1179" s="11"/>
      <c r="P1179" s="11"/>
      <c r="R1179" s="33">
        <f t="shared" si="329"/>
        <v>0</v>
      </c>
      <c r="S1179" s="63">
        <f t="shared" si="330"/>
        <v>0</v>
      </c>
    </row>
    <row r="1180" spans="3:19" s="17" customFormat="1">
      <c r="C1180" s="351"/>
      <c r="D1180" s="357"/>
      <c r="E1180" s="354"/>
      <c r="F1180" s="42"/>
      <c r="G1180" s="42"/>
      <c r="H1180" s="45" t="s">
        <v>33</v>
      </c>
      <c r="I1180" s="19">
        <v>0</v>
      </c>
      <c r="J1180" s="19">
        <v>0</v>
      </c>
      <c r="K1180" s="19">
        <v>0</v>
      </c>
      <c r="L1180" s="12">
        <v>0</v>
      </c>
      <c r="M1180" s="19">
        <v>0</v>
      </c>
      <c r="N1180" s="11"/>
      <c r="O1180" s="11"/>
      <c r="P1180" s="11"/>
      <c r="R1180" s="33">
        <f t="shared" si="329"/>
        <v>0</v>
      </c>
      <c r="S1180" s="63">
        <f t="shared" si="330"/>
        <v>0</v>
      </c>
    </row>
    <row r="1181" spans="3:19" s="17" customFormat="1" ht="30">
      <c r="C1181" s="351"/>
      <c r="D1181" s="357"/>
      <c r="E1181" s="354"/>
      <c r="F1181" s="42"/>
      <c r="G1181" s="42"/>
      <c r="H1181" s="45" t="s">
        <v>37</v>
      </c>
      <c r="I1181" s="19">
        <v>0</v>
      </c>
      <c r="J1181" s="19">
        <v>0</v>
      </c>
      <c r="K1181" s="19">
        <v>0</v>
      </c>
      <c r="L1181" s="12">
        <v>0</v>
      </c>
      <c r="M1181" s="19">
        <v>0</v>
      </c>
      <c r="N1181" s="11"/>
      <c r="O1181" s="11"/>
      <c r="P1181" s="11"/>
      <c r="R1181" s="33">
        <f t="shared" si="329"/>
        <v>0</v>
      </c>
      <c r="S1181" s="63">
        <f t="shared" si="330"/>
        <v>0</v>
      </c>
    </row>
    <row r="1182" spans="3:19" s="17" customFormat="1" ht="15" customHeight="1">
      <c r="C1182" s="351" t="s">
        <v>976</v>
      </c>
      <c r="D1182" s="357" t="s">
        <v>933</v>
      </c>
      <c r="E1182" s="354" t="s">
        <v>515</v>
      </c>
      <c r="F1182" s="42"/>
      <c r="G1182" s="42"/>
      <c r="H1182" s="45" t="s">
        <v>20</v>
      </c>
      <c r="I1182" s="19">
        <f>I1183</f>
        <v>99</v>
      </c>
      <c r="J1182" s="19">
        <f t="shared" ref="J1182:M1182" si="337">J1183</f>
        <v>99</v>
      </c>
      <c r="K1182" s="19">
        <f t="shared" si="337"/>
        <v>99</v>
      </c>
      <c r="L1182" s="12">
        <f t="shared" si="337"/>
        <v>99</v>
      </c>
      <c r="M1182" s="19">
        <f t="shared" si="337"/>
        <v>99</v>
      </c>
      <c r="N1182" s="11">
        <f t="shared" si="332"/>
        <v>100</v>
      </c>
      <c r="O1182" s="11">
        <f t="shared" si="333"/>
        <v>100</v>
      </c>
      <c r="P1182" s="11">
        <f t="shared" si="334"/>
        <v>100</v>
      </c>
      <c r="R1182" s="33">
        <f t="shared" si="329"/>
        <v>-99</v>
      </c>
      <c r="S1182" s="63">
        <f t="shared" si="330"/>
        <v>0</v>
      </c>
    </row>
    <row r="1183" spans="3:19" s="17" customFormat="1">
      <c r="C1183" s="351"/>
      <c r="D1183" s="357"/>
      <c r="E1183" s="354"/>
      <c r="F1183" s="42"/>
      <c r="G1183" s="42"/>
      <c r="H1183" s="45" t="s">
        <v>21</v>
      </c>
      <c r="I1183" s="19">
        <v>99</v>
      </c>
      <c r="J1183" s="19">
        <v>99</v>
      </c>
      <c r="K1183" s="19">
        <v>99</v>
      </c>
      <c r="L1183" s="19">
        <v>99</v>
      </c>
      <c r="M1183" s="19">
        <v>99</v>
      </c>
      <c r="N1183" s="11">
        <f t="shared" si="332"/>
        <v>100</v>
      </c>
      <c r="O1183" s="11">
        <f t="shared" si="333"/>
        <v>100</v>
      </c>
      <c r="P1183" s="11">
        <f t="shared" si="334"/>
        <v>100</v>
      </c>
      <c r="R1183" s="33">
        <f t="shared" si="329"/>
        <v>-99</v>
      </c>
      <c r="S1183" s="63">
        <f t="shared" si="330"/>
        <v>0</v>
      </c>
    </row>
    <row r="1184" spans="3:19" s="17" customFormat="1" ht="30">
      <c r="C1184" s="351"/>
      <c r="D1184" s="357"/>
      <c r="E1184" s="354"/>
      <c r="F1184" s="42"/>
      <c r="G1184" s="42"/>
      <c r="H1184" s="45" t="s">
        <v>22</v>
      </c>
      <c r="I1184" s="19">
        <v>0</v>
      </c>
      <c r="J1184" s="19">
        <v>0</v>
      </c>
      <c r="K1184" s="19">
        <v>0</v>
      </c>
      <c r="L1184" s="12">
        <v>0</v>
      </c>
      <c r="M1184" s="19">
        <v>0</v>
      </c>
      <c r="N1184" s="11"/>
      <c r="O1184" s="11"/>
      <c r="P1184" s="11"/>
      <c r="R1184" s="33">
        <f t="shared" si="329"/>
        <v>0</v>
      </c>
      <c r="S1184" s="63">
        <f t="shared" si="330"/>
        <v>0</v>
      </c>
    </row>
    <row r="1185" spans="3:19" s="17" customFormat="1">
      <c r="C1185" s="351"/>
      <c r="D1185" s="357"/>
      <c r="E1185" s="354"/>
      <c r="F1185" s="42"/>
      <c r="G1185" s="42"/>
      <c r="H1185" s="45" t="s">
        <v>33</v>
      </c>
      <c r="I1185" s="19">
        <v>0</v>
      </c>
      <c r="J1185" s="19">
        <v>0</v>
      </c>
      <c r="K1185" s="19">
        <v>0</v>
      </c>
      <c r="L1185" s="12">
        <v>0</v>
      </c>
      <c r="M1185" s="19">
        <v>0</v>
      </c>
      <c r="N1185" s="11"/>
      <c r="O1185" s="11"/>
      <c r="P1185" s="11"/>
      <c r="R1185" s="33">
        <f t="shared" si="329"/>
        <v>0</v>
      </c>
      <c r="S1185" s="63">
        <f t="shared" si="330"/>
        <v>0</v>
      </c>
    </row>
    <row r="1186" spans="3:19" s="17" customFormat="1" ht="30">
      <c r="C1186" s="351"/>
      <c r="D1186" s="357"/>
      <c r="E1186" s="354"/>
      <c r="F1186" s="42"/>
      <c r="G1186" s="42"/>
      <c r="H1186" s="45" t="s">
        <v>37</v>
      </c>
      <c r="I1186" s="19">
        <v>0</v>
      </c>
      <c r="J1186" s="19">
        <v>0</v>
      </c>
      <c r="K1186" s="19">
        <v>0</v>
      </c>
      <c r="L1186" s="12">
        <v>0</v>
      </c>
      <c r="M1186" s="19">
        <v>0</v>
      </c>
      <c r="N1186" s="11"/>
      <c r="O1186" s="11"/>
      <c r="P1186" s="11"/>
      <c r="R1186" s="33">
        <f t="shared" si="329"/>
        <v>0</v>
      </c>
      <c r="S1186" s="63">
        <f t="shared" si="330"/>
        <v>0</v>
      </c>
    </row>
    <row r="1187" spans="3:19" s="17" customFormat="1" ht="15" customHeight="1">
      <c r="C1187" s="351" t="s">
        <v>977</v>
      </c>
      <c r="D1187" s="357" t="s">
        <v>934</v>
      </c>
      <c r="E1187" s="354" t="s">
        <v>518</v>
      </c>
      <c r="F1187" s="42"/>
      <c r="G1187" s="42"/>
      <c r="H1187" s="45" t="s">
        <v>20</v>
      </c>
      <c r="I1187" s="19">
        <f>I1188</f>
        <v>104.5</v>
      </c>
      <c r="J1187" s="19">
        <f t="shared" ref="J1187:M1187" si="338">J1188</f>
        <v>104.5</v>
      </c>
      <c r="K1187" s="19">
        <f t="shared" si="338"/>
        <v>104.5</v>
      </c>
      <c r="L1187" s="12">
        <f t="shared" si="338"/>
        <v>104.5</v>
      </c>
      <c r="M1187" s="19">
        <f t="shared" si="338"/>
        <v>104.5</v>
      </c>
      <c r="N1187" s="11">
        <f t="shared" si="332"/>
        <v>100</v>
      </c>
      <c r="O1187" s="11">
        <f t="shared" si="333"/>
        <v>100</v>
      </c>
      <c r="P1187" s="11">
        <f t="shared" si="334"/>
        <v>100</v>
      </c>
      <c r="R1187" s="33">
        <f t="shared" si="329"/>
        <v>-104.5</v>
      </c>
      <c r="S1187" s="63">
        <f t="shared" si="330"/>
        <v>0</v>
      </c>
    </row>
    <row r="1188" spans="3:19" s="17" customFormat="1">
      <c r="C1188" s="351"/>
      <c r="D1188" s="357"/>
      <c r="E1188" s="354"/>
      <c r="F1188" s="42"/>
      <c r="G1188" s="42"/>
      <c r="H1188" s="45" t="s">
        <v>21</v>
      </c>
      <c r="I1188" s="19">
        <v>104.5</v>
      </c>
      <c r="J1188" s="19">
        <v>104.5</v>
      </c>
      <c r="K1188" s="19">
        <v>104.5</v>
      </c>
      <c r="L1188" s="19">
        <v>104.5</v>
      </c>
      <c r="M1188" s="19">
        <v>104.5</v>
      </c>
      <c r="N1188" s="11">
        <f t="shared" si="332"/>
        <v>100</v>
      </c>
      <c r="O1188" s="11">
        <f t="shared" si="333"/>
        <v>100</v>
      </c>
      <c r="P1188" s="11">
        <f t="shared" si="334"/>
        <v>100</v>
      </c>
      <c r="R1188" s="33">
        <f t="shared" si="329"/>
        <v>-104.5</v>
      </c>
      <c r="S1188" s="63">
        <f t="shared" si="330"/>
        <v>0</v>
      </c>
    </row>
    <row r="1189" spans="3:19" s="17" customFormat="1" ht="30">
      <c r="C1189" s="351"/>
      <c r="D1189" s="357"/>
      <c r="E1189" s="354"/>
      <c r="F1189" s="42"/>
      <c r="G1189" s="42"/>
      <c r="H1189" s="45" t="s">
        <v>22</v>
      </c>
      <c r="I1189" s="19">
        <v>0</v>
      </c>
      <c r="J1189" s="19">
        <v>0</v>
      </c>
      <c r="K1189" s="19">
        <v>0</v>
      </c>
      <c r="L1189" s="12">
        <v>0</v>
      </c>
      <c r="M1189" s="19">
        <v>0</v>
      </c>
      <c r="N1189" s="11"/>
      <c r="O1189" s="11"/>
      <c r="P1189" s="11"/>
      <c r="R1189" s="33">
        <f t="shared" si="329"/>
        <v>0</v>
      </c>
      <c r="S1189" s="63">
        <f t="shared" si="330"/>
        <v>0</v>
      </c>
    </row>
    <row r="1190" spans="3:19" s="17" customFormat="1">
      <c r="C1190" s="351"/>
      <c r="D1190" s="357"/>
      <c r="E1190" s="354"/>
      <c r="F1190" s="42"/>
      <c r="G1190" s="42"/>
      <c r="H1190" s="45" t="s">
        <v>33</v>
      </c>
      <c r="I1190" s="19">
        <v>0</v>
      </c>
      <c r="J1190" s="19">
        <v>0</v>
      </c>
      <c r="K1190" s="19">
        <v>0</v>
      </c>
      <c r="L1190" s="12">
        <v>0</v>
      </c>
      <c r="M1190" s="19">
        <v>0</v>
      </c>
      <c r="N1190" s="11"/>
      <c r="O1190" s="11"/>
      <c r="P1190" s="11"/>
      <c r="R1190" s="33">
        <f t="shared" si="329"/>
        <v>0</v>
      </c>
      <c r="S1190" s="63">
        <f t="shared" si="330"/>
        <v>0</v>
      </c>
    </row>
    <row r="1191" spans="3:19" s="17" customFormat="1" ht="30">
      <c r="C1191" s="351"/>
      <c r="D1191" s="357"/>
      <c r="E1191" s="354"/>
      <c r="F1191" s="42"/>
      <c r="G1191" s="42"/>
      <c r="H1191" s="45" t="s">
        <v>37</v>
      </c>
      <c r="I1191" s="19">
        <v>0</v>
      </c>
      <c r="J1191" s="19">
        <v>0</v>
      </c>
      <c r="K1191" s="19">
        <v>0</v>
      </c>
      <c r="L1191" s="12">
        <v>0</v>
      </c>
      <c r="M1191" s="19">
        <v>0</v>
      </c>
      <c r="N1191" s="11"/>
      <c r="O1191" s="11"/>
      <c r="P1191" s="11"/>
      <c r="R1191" s="33">
        <f t="shared" si="329"/>
        <v>0</v>
      </c>
      <c r="S1191" s="63">
        <f t="shared" si="330"/>
        <v>0</v>
      </c>
    </row>
    <row r="1192" spans="3:19" s="13" customFormat="1" ht="15" customHeight="1">
      <c r="C1192" s="365" t="s">
        <v>525</v>
      </c>
      <c r="D1192" s="346" t="s">
        <v>526</v>
      </c>
      <c r="E1192" s="337" t="s">
        <v>527</v>
      </c>
      <c r="F1192" s="375">
        <v>2022</v>
      </c>
      <c r="G1192" s="375">
        <v>2024</v>
      </c>
      <c r="H1192" s="14" t="s">
        <v>20</v>
      </c>
      <c r="I1192" s="10">
        <f t="shared" ref="I1192:M1192" si="339">I1193+I1194+I1195+I1196</f>
        <v>44259</v>
      </c>
      <c r="J1192" s="10" t="s">
        <v>1217</v>
      </c>
      <c r="K1192" s="10" t="s">
        <v>1217</v>
      </c>
      <c r="L1192" s="18" t="s">
        <v>1217</v>
      </c>
      <c r="M1192" s="10">
        <f t="shared" si="339"/>
        <v>42710</v>
      </c>
      <c r="N1192" s="11">
        <f t="shared" si="332"/>
        <v>96.500146862784973</v>
      </c>
      <c r="O1192" s="11" t="s">
        <v>1217</v>
      </c>
      <c r="P1192" s="11" t="s">
        <v>1217</v>
      </c>
      <c r="R1192" s="33" t="e">
        <f t="shared" si="329"/>
        <v>#VALUE!</v>
      </c>
      <c r="S1192" s="63" t="e">
        <f t="shared" si="330"/>
        <v>#VALUE!</v>
      </c>
    </row>
    <row r="1193" spans="3:19" s="13" customFormat="1">
      <c r="C1193" s="365"/>
      <c r="D1193" s="346"/>
      <c r="E1193" s="337"/>
      <c r="F1193" s="375"/>
      <c r="G1193" s="375"/>
      <c r="H1193" s="14" t="s">
        <v>21</v>
      </c>
      <c r="I1193" s="10">
        <f t="shared" ref="I1193:M1196" si="340">I1198+I1203+I1208+I1218+I1223+I1233</f>
        <v>38159</v>
      </c>
      <c r="J1193" s="10">
        <f t="shared" si="340"/>
        <v>38159</v>
      </c>
      <c r="K1193" s="10">
        <f t="shared" si="340"/>
        <v>36610</v>
      </c>
      <c r="L1193" s="18">
        <f t="shared" si="340"/>
        <v>36610</v>
      </c>
      <c r="M1193" s="10">
        <f t="shared" si="340"/>
        <v>36610</v>
      </c>
      <c r="N1193" s="11">
        <f t="shared" si="332"/>
        <v>95.940669304751168</v>
      </c>
      <c r="O1193" s="11">
        <f t="shared" si="333"/>
        <v>95.940669304751168</v>
      </c>
      <c r="P1193" s="11">
        <f t="shared" si="334"/>
        <v>100</v>
      </c>
      <c r="R1193" s="33">
        <f t="shared" si="329"/>
        <v>-36610</v>
      </c>
      <c r="S1193" s="63">
        <f t="shared" si="330"/>
        <v>0</v>
      </c>
    </row>
    <row r="1194" spans="3:19" s="13" customFormat="1" ht="28.5">
      <c r="C1194" s="365"/>
      <c r="D1194" s="346"/>
      <c r="E1194" s="337"/>
      <c r="F1194" s="375"/>
      <c r="G1194" s="375"/>
      <c r="H1194" s="14" t="s">
        <v>22</v>
      </c>
      <c r="I1194" s="10">
        <f t="shared" si="340"/>
        <v>0</v>
      </c>
      <c r="J1194" s="10">
        <f t="shared" si="340"/>
        <v>0</v>
      </c>
      <c r="K1194" s="10">
        <f t="shared" si="340"/>
        <v>0</v>
      </c>
      <c r="L1194" s="18">
        <f t="shared" si="340"/>
        <v>0</v>
      </c>
      <c r="M1194" s="10">
        <f t="shared" si="340"/>
        <v>0</v>
      </c>
      <c r="N1194" s="11"/>
      <c r="O1194" s="11"/>
      <c r="P1194" s="11"/>
      <c r="R1194" s="33">
        <f t="shared" si="329"/>
        <v>0</v>
      </c>
      <c r="S1194" s="63">
        <f t="shared" si="330"/>
        <v>0</v>
      </c>
    </row>
    <row r="1195" spans="3:19" s="13" customFormat="1" ht="28.5">
      <c r="C1195" s="365"/>
      <c r="D1195" s="346"/>
      <c r="E1195" s="337"/>
      <c r="F1195" s="375"/>
      <c r="G1195" s="375"/>
      <c r="H1195" s="14" t="s">
        <v>33</v>
      </c>
      <c r="I1195" s="10">
        <f t="shared" si="340"/>
        <v>0</v>
      </c>
      <c r="J1195" s="10">
        <f t="shared" si="340"/>
        <v>0</v>
      </c>
      <c r="K1195" s="10">
        <f t="shared" si="340"/>
        <v>0</v>
      </c>
      <c r="L1195" s="18">
        <f t="shared" si="340"/>
        <v>0</v>
      </c>
      <c r="M1195" s="10">
        <f t="shared" si="340"/>
        <v>0</v>
      </c>
      <c r="N1195" s="11"/>
      <c r="O1195" s="11"/>
      <c r="P1195" s="11"/>
      <c r="R1195" s="33">
        <f t="shared" si="329"/>
        <v>0</v>
      </c>
      <c r="S1195" s="63">
        <f t="shared" si="330"/>
        <v>0</v>
      </c>
    </row>
    <row r="1196" spans="3:19" s="13" customFormat="1" ht="28.5">
      <c r="C1196" s="365"/>
      <c r="D1196" s="346"/>
      <c r="E1196" s="337"/>
      <c r="F1196" s="375"/>
      <c r="G1196" s="375"/>
      <c r="H1196" s="14" t="s">
        <v>37</v>
      </c>
      <c r="I1196" s="10">
        <f t="shared" si="340"/>
        <v>6100</v>
      </c>
      <c r="J1196" s="10" t="s">
        <v>1217</v>
      </c>
      <c r="K1196" s="10" t="s">
        <v>1217</v>
      </c>
      <c r="L1196" s="10" t="s">
        <v>1217</v>
      </c>
      <c r="M1196" s="10">
        <f t="shared" si="340"/>
        <v>6100</v>
      </c>
      <c r="N1196" s="11">
        <f t="shared" si="332"/>
        <v>100</v>
      </c>
      <c r="O1196" s="11" t="s">
        <v>1217</v>
      </c>
      <c r="P1196" s="11" t="s">
        <v>1217</v>
      </c>
      <c r="R1196" s="33" t="e">
        <f t="shared" si="329"/>
        <v>#VALUE!</v>
      </c>
      <c r="S1196" s="63" t="e">
        <f t="shared" si="330"/>
        <v>#VALUE!</v>
      </c>
    </row>
    <row r="1197" spans="3:19" ht="15" customHeight="1">
      <c r="C1197" s="358" t="s">
        <v>528</v>
      </c>
      <c r="D1197" s="356" t="s">
        <v>529</v>
      </c>
      <c r="E1197" s="354" t="s">
        <v>527</v>
      </c>
      <c r="F1197" s="377">
        <v>2022</v>
      </c>
      <c r="G1197" s="377">
        <v>2024</v>
      </c>
      <c r="H1197" s="45" t="s">
        <v>20</v>
      </c>
      <c r="I1197" s="11">
        <f>I1198+I1199+I1200+I1201</f>
        <v>44259</v>
      </c>
      <c r="J1197" s="10" t="s">
        <v>1217</v>
      </c>
      <c r="K1197" s="10" t="s">
        <v>1217</v>
      </c>
      <c r="L1197" s="10" t="s">
        <v>1217</v>
      </c>
      <c r="M1197" s="11">
        <f t="shared" ref="M1197" si="341">M1198+M1199+M1200+M1201</f>
        <v>42710</v>
      </c>
      <c r="N1197" s="11">
        <f t="shared" si="332"/>
        <v>96.500146862784973</v>
      </c>
      <c r="O1197" s="11" t="s">
        <v>1217</v>
      </c>
      <c r="P1197" s="11" t="s">
        <v>1217</v>
      </c>
      <c r="R1197" s="33" t="e">
        <f t="shared" si="329"/>
        <v>#VALUE!</v>
      </c>
      <c r="S1197" s="63" t="e">
        <f t="shared" si="330"/>
        <v>#VALUE!</v>
      </c>
    </row>
    <row r="1198" spans="3:19">
      <c r="C1198" s="376"/>
      <c r="D1198" s="356"/>
      <c r="E1198" s="354"/>
      <c r="F1198" s="377"/>
      <c r="G1198" s="377"/>
      <c r="H1198" s="45" t="s">
        <v>21</v>
      </c>
      <c r="I1198" s="11">
        <v>38159</v>
      </c>
      <c r="J1198" s="11">
        <v>38159</v>
      </c>
      <c r="K1198" s="11">
        <v>36610</v>
      </c>
      <c r="L1198" s="11">
        <v>36610</v>
      </c>
      <c r="M1198" s="11">
        <v>36610</v>
      </c>
      <c r="N1198" s="11">
        <f t="shared" si="332"/>
        <v>95.940669304751168</v>
      </c>
      <c r="O1198" s="11">
        <f t="shared" si="333"/>
        <v>95.940669304751168</v>
      </c>
      <c r="P1198" s="11">
        <f t="shared" si="334"/>
        <v>100</v>
      </c>
      <c r="R1198" s="33">
        <f>Q1198-L1198</f>
        <v>-36610</v>
      </c>
      <c r="S1198" s="63">
        <f t="shared" si="330"/>
        <v>0</v>
      </c>
    </row>
    <row r="1199" spans="3:19" ht="30">
      <c r="C1199" s="376"/>
      <c r="D1199" s="356"/>
      <c r="E1199" s="354"/>
      <c r="F1199" s="377"/>
      <c r="G1199" s="377"/>
      <c r="H1199" s="45" t="s">
        <v>22</v>
      </c>
      <c r="I1199" s="11">
        <v>0</v>
      </c>
      <c r="J1199" s="11">
        <v>0</v>
      </c>
      <c r="K1199" s="11">
        <v>0</v>
      </c>
      <c r="L1199" s="12">
        <v>0</v>
      </c>
      <c r="M1199" s="11">
        <v>0</v>
      </c>
      <c r="N1199" s="11"/>
      <c r="O1199" s="11"/>
      <c r="P1199" s="11"/>
      <c r="R1199" s="33">
        <f t="shared" si="329"/>
        <v>0</v>
      </c>
      <c r="S1199" s="63">
        <f t="shared" si="330"/>
        <v>0</v>
      </c>
    </row>
    <row r="1200" spans="3:19">
      <c r="C1200" s="376"/>
      <c r="D1200" s="356"/>
      <c r="E1200" s="354"/>
      <c r="F1200" s="377"/>
      <c r="G1200" s="377"/>
      <c r="H1200" s="45" t="s">
        <v>33</v>
      </c>
      <c r="I1200" s="11">
        <v>0</v>
      </c>
      <c r="J1200" s="11">
        <v>0</v>
      </c>
      <c r="K1200" s="11">
        <v>0</v>
      </c>
      <c r="L1200" s="12">
        <v>0</v>
      </c>
      <c r="M1200" s="11">
        <v>0</v>
      </c>
      <c r="N1200" s="11"/>
      <c r="O1200" s="11"/>
      <c r="P1200" s="11"/>
      <c r="R1200" s="33">
        <f t="shared" si="329"/>
        <v>0</v>
      </c>
      <c r="S1200" s="63">
        <f t="shared" si="330"/>
        <v>0</v>
      </c>
    </row>
    <row r="1201" spans="3:19" ht="30">
      <c r="C1201" s="376"/>
      <c r="D1201" s="356"/>
      <c r="E1201" s="354"/>
      <c r="F1201" s="377"/>
      <c r="G1201" s="377"/>
      <c r="H1201" s="45" t="s">
        <v>37</v>
      </c>
      <c r="I1201" s="11">
        <v>6100</v>
      </c>
      <c r="J1201" s="11" t="s">
        <v>1217</v>
      </c>
      <c r="K1201" s="11" t="s">
        <v>1217</v>
      </c>
      <c r="L1201" s="12" t="s">
        <v>1217</v>
      </c>
      <c r="M1201" s="11">
        <v>6100</v>
      </c>
      <c r="N1201" s="11">
        <f t="shared" si="332"/>
        <v>100</v>
      </c>
      <c r="O1201" s="11" t="s">
        <v>1217</v>
      </c>
      <c r="P1201" s="11" t="s">
        <v>1217</v>
      </c>
      <c r="R1201" s="33" t="e">
        <f t="shared" si="329"/>
        <v>#VALUE!</v>
      </c>
      <c r="S1201" s="63" t="e">
        <f t="shared" si="330"/>
        <v>#VALUE!</v>
      </c>
    </row>
    <row r="1202" spans="3:19" ht="15" hidden="1" customHeight="1">
      <c r="C1202" s="358" t="s">
        <v>530</v>
      </c>
      <c r="D1202" s="357" t="s">
        <v>531</v>
      </c>
      <c r="E1202" s="354" t="s">
        <v>527</v>
      </c>
      <c r="F1202" s="377"/>
      <c r="G1202" s="377"/>
      <c r="H1202" s="45" t="s">
        <v>20</v>
      </c>
      <c r="I1202" s="11">
        <f>I1203+I1204+I1205+I1206</f>
        <v>0</v>
      </c>
      <c r="J1202" s="11"/>
      <c r="K1202" s="11"/>
      <c r="L1202" s="12"/>
      <c r="M1202" s="11"/>
      <c r="N1202" s="11" t="e">
        <f t="shared" si="332"/>
        <v>#DIV/0!</v>
      </c>
      <c r="O1202" s="11" t="e">
        <f t="shared" si="333"/>
        <v>#DIV/0!</v>
      </c>
      <c r="P1202" s="11" t="e">
        <f t="shared" si="334"/>
        <v>#DIV/0!</v>
      </c>
      <c r="R1202" s="33">
        <f t="shared" si="329"/>
        <v>0</v>
      </c>
      <c r="S1202" s="63">
        <f t="shared" si="330"/>
        <v>0</v>
      </c>
    </row>
    <row r="1203" spans="3:19" hidden="1">
      <c r="C1203" s="358"/>
      <c r="D1203" s="357"/>
      <c r="E1203" s="354"/>
      <c r="F1203" s="377"/>
      <c r="G1203" s="377"/>
      <c r="H1203" s="45" t="s">
        <v>21</v>
      </c>
      <c r="I1203" s="11"/>
      <c r="J1203" s="11"/>
      <c r="K1203" s="11"/>
      <c r="L1203" s="12"/>
      <c r="M1203" s="11"/>
      <c r="N1203" s="11" t="e">
        <f t="shared" si="332"/>
        <v>#DIV/0!</v>
      </c>
      <c r="O1203" s="11" t="e">
        <f t="shared" si="333"/>
        <v>#DIV/0!</v>
      </c>
      <c r="P1203" s="11" t="e">
        <f t="shared" si="334"/>
        <v>#DIV/0!</v>
      </c>
      <c r="R1203" s="33">
        <f t="shared" si="329"/>
        <v>0</v>
      </c>
      <c r="S1203" s="63">
        <f t="shared" si="330"/>
        <v>0</v>
      </c>
    </row>
    <row r="1204" spans="3:19" ht="30" hidden="1">
      <c r="C1204" s="358"/>
      <c r="D1204" s="357"/>
      <c r="E1204" s="354"/>
      <c r="F1204" s="377"/>
      <c r="G1204" s="377"/>
      <c r="H1204" s="45" t="s">
        <v>22</v>
      </c>
      <c r="I1204" s="11">
        <v>0</v>
      </c>
      <c r="J1204" s="11"/>
      <c r="K1204" s="11"/>
      <c r="L1204" s="12"/>
      <c r="M1204" s="11"/>
      <c r="N1204" s="11" t="e">
        <f t="shared" si="332"/>
        <v>#DIV/0!</v>
      </c>
      <c r="O1204" s="11" t="e">
        <f t="shared" si="333"/>
        <v>#DIV/0!</v>
      </c>
      <c r="P1204" s="11" t="e">
        <f t="shared" si="334"/>
        <v>#DIV/0!</v>
      </c>
      <c r="R1204" s="33">
        <f t="shared" si="329"/>
        <v>0</v>
      </c>
      <c r="S1204" s="63">
        <f t="shared" si="330"/>
        <v>0</v>
      </c>
    </row>
    <row r="1205" spans="3:19" hidden="1">
      <c r="C1205" s="358"/>
      <c r="D1205" s="357"/>
      <c r="E1205" s="354"/>
      <c r="F1205" s="377"/>
      <c r="G1205" s="377"/>
      <c r="H1205" s="45" t="s">
        <v>33</v>
      </c>
      <c r="I1205" s="11">
        <v>0</v>
      </c>
      <c r="J1205" s="11"/>
      <c r="K1205" s="11"/>
      <c r="L1205" s="12"/>
      <c r="M1205" s="11"/>
      <c r="N1205" s="11" t="e">
        <f t="shared" si="332"/>
        <v>#DIV/0!</v>
      </c>
      <c r="O1205" s="11" t="e">
        <f t="shared" si="333"/>
        <v>#DIV/0!</v>
      </c>
      <c r="P1205" s="11" t="e">
        <f t="shared" si="334"/>
        <v>#DIV/0!</v>
      </c>
      <c r="R1205" s="33">
        <f t="shared" si="329"/>
        <v>0</v>
      </c>
      <c r="S1205" s="63">
        <f t="shared" si="330"/>
        <v>0</v>
      </c>
    </row>
    <row r="1206" spans="3:19" hidden="1">
      <c r="C1206" s="358"/>
      <c r="D1206" s="357"/>
      <c r="E1206" s="354"/>
      <c r="F1206" s="377"/>
      <c r="G1206" s="377"/>
      <c r="H1206" s="24" t="s">
        <v>37</v>
      </c>
      <c r="I1206" s="11">
        <v>0</v>
      </c>
      <c r="J1206" s="11"/>
      <c r="K1206" s="11"/>
      <c r="L1206" s="12"/>
      <c r="M1206" s="11"/>
      <c r="N1206" s="11" t="e">
        <f t="shared" si="332"/>
        <v>#DIV/0!</v>
      </c>
      <c r="O1206" s="11" t="e">
        <f t="shared" si="333"/>
        <v>#DIV/0!</v>
      </c>
      <c r="P1206" s="11" t="e">
        <f t="shared" si="334"/>
        <v>#DIV/0!</v>
      </c>
      <c r="R1206" s="33">
        <f t="shared" si="329"/>
        <v>0</v>
      </c>
      <c r="S1206" s="63">
        <f t="shared" si="330"/>
        <v>0</v>
      </c>
    </row>
    <row r="1207" spans="3:19" ht="15" hidden="1" customHeight="1">
      <c r="C1207" s="358" t="s">
        <v>532</v>
      </c>
      <c r="D1207" s="357" t="s">
        <v>533</v>
      </c>
      <c r="E1207" s="354" t="s">
        <v>527</v>
      </c>
      <c r="F1207" s="377"/>
      <c r="G1207" s="377"/>
      <c r="H1207" s="45" t="s">
        <v>20</v>
      </c>
      <c r="I1207" s="11">
        <f>I1208+I1209+I1210+I1211</f>
        <v>0</v>
      </c>
      <c r="J1207" s="11"/>
      <c r="K1207" s="11"/>
      <c r="L1207" s="12"/>
      <c r="M1207" s="11"/>
      <c r="N1207" s="11" t="e">
        <f t="shared" si="332"/>
        <v>#DIV/0!</v>
      </c>
      <c r="O1207" s="11" t="e">
        <f t="shared" si="333"/>
        <v>#DIV/0!</v>
      </c>
      <c r="P1207" s="11" t="e">
        <f t="shared" si="334"/>
        <v>#DIV/0!</v>
      </c>
      <c r="R1207" s="33">
        <f t="shared" si="329"/>
        <v>0</v>
      </c>
      <c r="S1207" s="63">
        <f t="shared" si="330"/>
        <v>0</v>
      </c>
    </row>
    <row r="1208" spans="3:19" hidden="1">
      <c r="C1208" s="358"/>
      <c r="D1208" s="357"/>
      <c r="E1208" s="374"/>
      <c r="F1208" s="377"/>
      <c r="G1208" s="377"/>
      <c r="H1208" s="45" t="s">
        <v>21</v>
      </c>
      <c r="I1208" s="11">
        <f>I1213</f>
        <v>0</v>
      </c>
      <c r="J1208" s="11"/>
      <c r="K1208" s="11"/>
      <c r="L1208" s="12"/>
      <c r="M1208" s="11"/>
      <c r="N1208" s="11" t="e">
        <f t="shared" si="332"/>
        <v>#DIV/0!</v>
      </c>
      <c r="O1208" s="11" t="e">
        <f t="shared" si="333"/>
        <v>#DIV/0!</v>
      </c>
      <c r="P1208" s="11" t="e">
        <f t="shared" si="334"/>
        <v>#DIV/0!</v>
      </c>
      <c r="R1208" s="33">
        <f t="shared" si="329"/>
        <v>0</v>
      </c>
      <c r="S1208" s="63">
        <f t="shared" si="330"/>
        <v>0</v>
      </c>
    </row>
    <row r="1209" spans="3:19" ht="30" hidden="1">
      <c r="C1209" s="358"/>
      <c r="D1209" s="357"/>
      <c r="E1209" s="374"/>
      <c r="F1209" s="377"/>
      <c r="G1209" s="377"/>
      <c r="H1209" s="45" t="s">
        <v>22</v>
      </c>
      <c r="I1209" s="11">
        <v>0</v>
      </c>
      <c r="J1209" s="11"/>
      <c r="K1209" s="11"/>
      <c r="L1209" s="12"/>
      <c r="M1209" s="11"/>
      <c r="N1209" s="11" t="e">
        <f t="shared" si="332"/>
        <v>#DIV/0!</v>
      </c>
      <c r="O1209" s="11" t="e">
        <f t="shared" si="333"/>
        <v>#DIV/0!</v>
      </c>
      <c r="P1209" s="11" t="e">
        <f t="shared" si="334"/>
        <v>#DIV/0!</v>
      </c>
      <c r="R1209" s="33">
        <f t="shared" si="329"/>
        <v>0</v>
      </c>
      <c r="S1209" s="63">
        <f t="shared" si="330"/>
        <v>0</v>
      </c>
    </row>
    <row r="1210" spans="3:19" hidden="1">
      <c r="C1210" s="358"/>
      <c r="D1210" s="357"/>
      <c r="E1210" s="374"/>
      <c r="F1210" s="377"/>
      <c r="G1210" s="377"/>
      <c r="H1210" s="45" t="s">
        <v>33</v>
      </c>
      <c r="I1210" s="11">
        <v>0</v>
      </c>
      <c r="J1210" s="11"/>
      <c r="K1210" s="11"/>
      <c r="L1210" s="12"/>
      <c r="M1210" s="11"/>
      <c r="N1210" s="11" t="e">
        <f t="shared" si="332"/>
        <v>#DIV/0!</v>
      </c>
      <c r="O1210" s="11" t="e">
        <f t="shared" si="333"/>
        <v>#DIV/0!</v>
      </c>
      <c r="P1210" s="11" t="e">
        <f t="shared" si="334"/>
        <v>#DIV/0!</v>
      </c>
      <c r="R1210" s="33">
        <f t="shared" si="329"/>
        <v>0</v>
      </c>
      <c r="S1210" s="63">
        <f t="shared" si="330"/>
        <v>0</v>
      </c>
    </row>
    <row r="1211" spans="3:19" ht="30" hidden="1">
      <c r="C1211" s="358"/>
      <c r="D1211" s="357"/>
      <c r="E1211" s="374"/>
      <c r="F1211" s="377"/>
      <c r="G1211" s="377"/>
      <c r="H1211" s="45" t="s">
        <v>37</v>
      </c>
      <c r="I1211" s="11">
        <v>0</v>
      </c>
      <c r="J1211" s="11"/>
      <c r="K1211" s="11"/>
      <c r="L1211" s="12"/>
      <c r="M1211" s="11"/>
      <c r="N1211" s="11" t="e">
        <f t="shared" si="332"/>
        <v>#DIV/0!</v>
      </c>
      <c r="O1211" s="11" t="e">
        <f t="shared" si="333"/>
        <v>#DIV/0!</v>
      </c>
      <c r="P1211" s="11" t="e">
        <f t="shared" si="334"/>
        <v>#DIV/0!</v>
      </c>
      <c r="R1211" s="33">
        <f t="shared" si="329"/>
        <v>0</v>
      </c>
      <c r="S1211" s="63">
        <f t="shared" si="330"/>
        <v>0</v>
      </c>
    </row>
    <row r="1212" spans="3:19" ht="15" hidden="1" customHeight="1">
      <c r="C1212" s="358" t="s">
        <v>534</v>
      </c>
      <c r="D1212" s="357" t="s">
        <v>535</v>
      </c>
      <c r="E1212" s="354" t="s">
        <v>527</v>
      </c>
      <c r="F1212" s="377"/>
      <c r="G1212" s="377"/>
      <c r="H1212" s="45" t="s">
        <v>20</v>
      </c>
      <c r="I1212" s="11">
        <f>I1213+I1214+I1216+I1215</f>
        <v>0</v>
      </c>
      <c r="J1212" s="11"/>
      <c r="K1212" s="11"/>
      <c r="L1212" s="12"/>
      <c r="M1212" s="11"/>
      <c r="N1212" s="11" t="e">
        <f t="shared" si="332"/>
        <v>#DIV/0!</v>
      </c>
      <c r="O1212" s="11" t="e">
        <f t="shared" si="333"/>
        <v>#DIV/0!</v>
      </c>
      <c r="P1212" s="11" t="e">
        <f t="shared" si="334"/>
        <v>#DIV/0!</v>
      </c>
      <c r="R1212" s="33">
        <f t="shared" si="329"/>
        <v>0</v>
      </c>
      <c r="S1212" s="63">
        <f t="shared" si="330"/>
        <v>0</v>
      </c>
    </row>
    <row r="1213" spans="3:19" hidden="1">
      <c r="C1213" s="358"/>
      <c r="D1213" s="357"/>
      <c r="E1213" s="374"/>
      <c r="F1213" s="377"/>
      <c r="G1213" s="377"/>
      <c r="H1213" s="45" t="s">
        <v>21</v>
      </c>
      <c r="I1213" s="11">
        <v>0</v>
      </c>
      <c r="J1213" s="11"/>
      <c r="K1213" s="11"/>
      <c r="L1213" s="12"/>
      <c r="M1213" s="11"/>
      <c r="N1213" s="11" t="e">
        <f t="shared" si="332"/>
        <v>#DIV/0!</v>
      </c>
      <c r="O1213" s="11" t="e">
        <f t="shared" si="333"/>
        <v>#DIV/0!</v>
      </c>
      <c r="P1213" s="11" t="e">
        <f t="shared" si="334"/>
        <v>#DIV/0!</v>
      </c>
      <c r="R1213" s="33">
        <f t="shared" si="329"/>
        <v>0</v>
      </c>
      <c r="S1213" s="63">
        <f t="shared" si="330"/>
        <v>0</v>
      </c>
    </row>
    <row r="1214" spans="3:19" ht="30" hidden="1">
      <c r="C1214" s="358"/>
      <c r="D1214" s="357"/>
      <c r="E1214" s="374"/>
      <c r="F1214" s="377"/>
      <c r="G1214" s="377"/>
      <c r="H1214" s="45" t="s">
        <v>22</v>
      </c>
      <c r="I1214" s="11">
        <v>0</v>
      </c>
      <c r="J1214" s="11"/>
      <c r="K1214" s="11"/>
      <c r="L1214" s="12"/>
      <c r="M1214" s="11"/>
      <c r="N1214" s="11" t="e">
        <f t="shared" si="332"/>
        <v>#DIV/0!</v>
      </c>
      <c r="O1214" s="11" t="e">
        <f t="shared" si="333"/>
        <v>#DIV/0!</v>
      </c>
      <c r="P1214" s="11" t="e">
        <f t="shared" si="334"/>
        <v>#DIV/0!</v>
      </c>
      <c r="R1214" s="33">
        <f t="shared" si="329"/>
        <v>0</v>
      </c>
      <c r="S1214" s="63">
        <f t="shared" si="330"/>
        <v>0</v>
      </c>
    </row>
    <row r="1215" spans="3:19" hidden="1">
      <c r="C1215" s="358"/>
      <c r="D1215" s="357"/>
      <c r="E1215" s="374"/>
      <c r="F1215" s="377"/>
      <c r="G1215" s="377"/>
      <c r="H1215" s="45" t="s">
        <v>33</v>
      </c>
      <c r="I1215" s="11">
        <v>0</v>
      </c>
      <c r="J1215" s="11"/>
      <c r="K1215" s="11"/>
      <c r="L1215" s="12"/>
      <c r="M1215" s="11"/>
      <c r="N1215" s="11" t="e">
        <f t="shared" si="332"/>
        <v>#DIV/0!</v>
      </c>
      <c r="O1215" s="11" t="e">
        <f t="shared" si="333"/>
        <v>#DIV/0!</v>
      </c>
      <c r="P1215" s="11" t="e">
        <f t="shared" si="334"/>
        <v>#DIV/0!</v>
      </c>
      <c r="R1215" s="33">
        <f t="shared" si="329"/>
        <v>0</v>
      </c>
      <c r="S1215" s="63">
        <f t="shared" si="330"/>
        <v>0</v>
      </c>
    </row>
    <row r="1216" spans="3:19" ht="30" hidden="1">
      <c r="C1216" s="358"/>
      <c r="D1216" s="357"/>
      <c r="E1216" s="374"/>
      <c r="F1216" s="377"/>
      <c r="G1216" s="377"/>
      <c r="H1216" s="45" t="s">
        <v>37</v>
      </c>
      <c r="I1216" s="11">
        <v>0</v>
      </c>
      <c r="J1216" s="11"/>
      <c r="K1216" s="11"/>
      <c r="L1216" s="12"/>
      <c r="M1216" s="11"/>
      <c r="N1216" s="11" t="e">
        <f t="shared" si="332"/>
        <v>#DIV/0!</v>
      </c>
      <c r="O1216" s="11" t="e">
        <f t="shared" si="333"/>
        <v>#DIV/0!</v>
      </c>
      <c r="P1216" s="11" t="e">
        <f t="shared" si="334"/>
        <v>#DIV/0!</v>
      </c>
      <c r="R1216" s="33">
        <f t="shared" si="329"/>
        <v>0</v>
      </c>
      <c r="S1216" s="63">
        <f t="shared" si="330"/>
        <v>0</v>
      </c>
    </row>
    <row r="1217" spans="3:19" ht="15" hidden="1" customHeight="1">
      <c r="C1217" s="358" t="s">
        <v>536</v>
      </c>
      <c r="D1217" s="357" t="s">
        <v>537</v>
      </c>
      <c r="E1217" s="354" t="s">
        <v>527</v>
      </c>
      <c r="F1217" s="377"/>
      <c r="G1217" s="377"/>
      <c r="H1217" s="45" t="s">
        <v>20</v>
      </c>
      <c r="I1217" s="11">
        <f>I1218+I1219+I1220+I1221</f>
        <v>0</v>
      </c>
      <c r="J1217" s="11"/>
      <c r="K1217" s="11"/>
      <c r="L1217" s="12"/>
      <c r="M1217" s="11"/>
      <c r="N1217" s="11" t="e">
        <f t="shared" si="332"/>
        <v>#DIV/0!</v>
      </c>
      <c r="O1217" s="11" t="e">
        <f t="shared" si="333"/>
        <v>#DIV/0!</v>
      </c>
      <c r="P1217" s="11" t="e">
        <f t="shared" si="334"/>
        <v>#DIV/0!</v>
      </c>
      <c r="R1217" s="33">
        <f t="shared" si="329"/>
        <v>0</v>
      </c>
      <c r="S1217" s="63">
        <f t="shared" si="330"/>
        <v>0</v>
      </c>
    </row>
    <row r="1218" spans="3:19" hidden="1">
      <c r="C1218" s="358"/>
      <c r="D1218" s="357"/>
      <c r="E1218" s="374"/>
      <c r="F1218" s="377"/>
      <c r="G1218" s="377"/>
      <c r="H1218" s="45" t="s">
        <v>21</v>
      </c>
      <c r="I1218" s="11">
        <v>0</v>
      </c>
      <c r="J1218" s="11"/>
      <c r="K1218" s="11"/>
      <c r="L1218" s="12"/>
      <c r="M1218" s="11"/>
      <c r="N1218" s="11" t="e">
        <f t="shared" si="332"/>
        <v>#DIV/0!</v>
      </c>
      <c r="O1218" s="11" t="e">
        <f t="shared" si="333"/>
        <v>#DIV/0!</v>
      </c>
      <c r="P1218" s="11" t="e">
        <f t="shared" si="334"/>
        <v>#DIV/0!</v>
      </c>
      <c r="R1218" s="33">
        <f t="shared" si="329"/>
        <v>0</v>
      </c>
      <c r="S1218" s="63">
        <f t="shared" si="330"/>
        <v>0</v>
      </c>
    </row>
    <row r="1219" spans="3:19" ht="30" hidden="1">
      <c r="C1219" s="358"/>
      <c r="D1219" s="357"/>
      <c r="E1219" s="374"/>
      <c r="F1219" s="377"/>
      <c r="G1219" s="377"/>
      <c r="H1219" s="45" t="s">
        <v>22</v>
      </c>
      <c r="I1219" s="11">
        <v>0</v>
      </c>
      <c r="J1219" s="11"/>
      <c r="K1219" s="11"/>
      <c r="L1219" s="12"/>
      <c r="M1219" s="11"/>
      <c r="N1219" s="11" t="e">
        <f t="shared" si="332"/>
        <v>#DIV/0!</v>
      </c>
      <c r="O1219" s="11" t="e">
        <f t="shared" si="333"/>
        <v>#DIV/0!</v>
      </c>
      <c r="P1219" s="11" t="e">
        <f t="shared" si="334"/>
        <v>#DIV/0!</v>
      </c>
      <c r="R1219" s="33">
        <f t="shared" si="329"/>
        <v>0</v>
      </c>
      <c r="S1219" s="63">
        <f t="shared" si="330"/>
        <v>0</v>
      </c>
    </row>
    <row r="1220" spans="3:19" hidden="1">
      <c r="C1220" s="358"/>
      <c r="D1220" s="357"/>
      <c r="E1220" s="374"/>
      <c r="F1220" s="377"/>
      <c r="G1220" s="377"/>
      <c r="H1220" s="45" t="s">
        <v>33</v>
      </c>
      <c r="I1220" s="11">
        <v>0</v>
      </c>
      <c r="J1220" s="11"/>
      <c r="K1220" s="11"/>
      <c r="L1220" s="12"/>
      <c r="M1220" s="11"/>
      <c r="N1220" s="11" t="e">
        <f t="shared" si="332"/>
        <v>#DIV/0!</v>
      </c>
      <c r="O1220" s="11" t="e">
        <f t="shared" si="333"/>
        <v>#DIV/0!</v>
      </c>
      <c r="P1220" s="11" t="e">
        <f t="shared" si="334"/>
        <v>#DIV/0!</v>
      </c>
      <c r="R1220" s="33">
        <f t="shared" si="329"/>
        <v>0</v>
      </c>
      <c r="S1220" s="63">
        <f t="shared" si="330"/>
        <v>0</v>
      </c>
    </row>
    <row r="1221" spans="3:19" ht="30" hidden="1">
      <c r="C1221" s="358"/>
      <c r="D1221" s="357"/>
      <c r="E1221" s="374"/>
      <c r="F1221" s="377"/>
      <c r="G1221" s="377"/>
      <c r="H1221" s="45" t="s">
        <v>37</v>
      </c>
      <c r="I1221" s="11">
        <v>0</v>
      </c>
      <c r="J1221" s="11"/>
      <c r="K1221" s="11"/>
      <c r="L1221" s="12"/>
      <c r="M1221" s="11"/>
      <c r="N1221" s="11" t="e">
        <f t="shared" si="332"/>
        <v>#DIV/0!</v>
      </c>
      <c r="O1221" s="11" t="e">
        <f t="shared" si="333"/>
        <v>#DIV/0!</v>
      </c>
      <c r="P1221" s="11" t="e">
        <f t="shared" si="334"/>
        <v>#DIV/0!</v>
      </c>
      <c r="R1221" s="33">
        <f t="shared" si="329"/>
        <v>0</v>
      </c>
      <c r="S1221" s="63">
        <f t="shared" si="330"/>
        <v>0</v>
      </c>
    </row>
    <row r="1222" spans="3:19" ht="15" hidden="1" customHeight="1">
      <c r="C1222" s="358" t="s">
        <v>538</v>
      </c>
      <c r="D1222" s="357" t="s">
        <v>539</v>
      </c>
      <c r="E1222" s="354" t="s">
        <v>527</v>
      </c>
      <c r="F1222" s="377"/>
      <c r="G1222" s="377"/>
      <c r="H1222" s="45" t="s">
        <v>20</v>
      </c>
      <c r="I1222" s="11">
        <f>I1223+I1224+I1225+I1226</f>
        <v>0</v>
      </c>
      <c r="J1222" s="11"/>
      <c r="K1222" s="11"/>
      <c r="L1222" s="12"/>
      <c r="M1222" s="11"/>
      <c r="N1222" s="11" t="e">
        <f t="shared" si="332"/>
        <v>#DIV/0!</v>
      </c>
      <c r="O1222" s="11" t="e">
        <f t="shared" si="333"/>
        <v>#DIV/0!</v>
      </c>
      <c r="P1222" s="11" t="e">
        <f t="shared" si="334"/>
        <v>#DIV/0!</v>
      </c>
      <c r="R1222" s="33">
        <f t="shared" si="329"/>
        <v>0</v>
      </c>
      <c r="S1222" s="63">
        <f t="shared" si="330"/>
        <v>0</v>
      </c>
    </row>
    <row r="1223" spans="3:19" hidden="1">
      <c r="C1223" s="358"/>
      <c r="D1223" s="357"/>
      <c r="E1223" s="374"/>
      <c r="F1223" s="377"/>
      <c r="G1223" s="377"/>
      <c r="H1223" s="45" t="s">
        <v>21</v>
      </c>
      <c r="I1223" s="11">
        <f t="shared" ref="I1223:I1226" si="342">I1228</f>
        <v>0</v>
      </c>
      <c r="J1223" s="11"/>
      <c r="K1223" s="11"/>
      <c r="L1223" s="12"/>
      <c r="M1223" s="11"/>
      <c r="N1223" s="11" t="e">
        <f t="shared" si="332"/>
        <v>#DIV/0!</v>
      </c>
      <c r="O1223" s="11" t="e">
        <f t="shared" si="333"/>
        <v>#DIV/0!</v>
      </c>
      <c r="P1223" s="11" t="e">
        <f t="shared" si="334"/>
        <v>#DIV/0!</v>
      </c>
      <c r="R1223" s="33">
        <f t="shared" si="329"/>
        <v>0</v>
      </c>
      <c r="S1223" s="63">
        <f t="shared" si="330"/>
        <v>0</v>
      </c>
    </row>
    <row r="1224" spans="3:19" ht="30" hidden="1">
      <c r="C1224" s="358"/>
      <c r="D1224" s="357"/>
      <c r="E1224" s="374"/>
      <c r="F1224" s="377"/>
      <c r="G1224" s="377"/>
      <c r="H1224" s="45" t="s">
        <v>22</v>
      </c>
      <c r="I1224" s="11">
        <f t="shared" si="342"/>
        <v>0</v>
      </c>
      <c r="J1224" s="11"/>
      <c r="K1224" s="11"/>
      <c r="L1224" s="12"/>
      <c r="M1224" s="11"/>
      <c r="N1224" s="11" t="e">
        <f t="shared" si="332"/>
        <v>#DIV/0!</v>
      </c>
      <c r="O1224" s="11" t="e">
        <f t="shared" si="333"/>
        <v>#DIV/0!</v>
      </c>
      <c r="P1224" s="11" t="e">
        <f t="shared" si="334"/>
        <v>#DIV/0!</v>
      </c>
      <c r="R1224" s="33">
        <f t="shared" si="329"/>
        <v>0</v>
      </c>
      <c r="S1224" s="63">
        <f t="shared" si="330"/>
        <v>0</v>
      </c>
    </row>
    <row r="1225" spans="3:19" hidden="1">
      <c r="C1225" s="358"/>
      <c r="D1225" s="357"/>
      <c r="E1225" s="374"/>
      <c r="F1225" s="377"/>
      <c r="G1225" s="377"/>
      <c r="H1225" s="45" t="s">
        <v>33</v>
      </c>
      <c r="I1225" s="11">
        <f t="shared" si="342"/>
        <v>0</v>
      </c>
      <c r="J1225" s="11"/>
      <c r="K1225" s="11"/>
      <c r="L1225" s="12"/>
      <c r="M1225" s="11"/>
      <c r="N1225" s="11" t="e">
        <f t="shared" si="332"/>
        <v>#DIV/0!</v>
      </c>
      <c r="O1225" s="11" t="e">
        <f t="shared" si="333"/>
        <v>#DIV/0!</v>
      </c>
      <c r="P1225" s="11" t="e">
        <f t="shared" si="334"/>
        <v>#DIV/0!</v>
      </c>
      <c r="R1225" s="33">
        <f t="shared" si="329"/>
        <v>0</v>
      </c>
      <c r="S1225" s="63">
        <f t="shared" si="330"/>
        <v>0</v>
      </c>
    </row>
    <row r="1226" spans="3:19" ht="30" hidden="1">
      <c r="C1226" s="358"/>
      <c r="D1226" s="357"/>
      <c r="E1226" s="374"/>
      <c r="F1226" s="377"/>
      <c r="G1226" s="377"/>
      <c r="H1226" s="45" t="s">
        <v>37</v>
      </c>
      <c r="I1226" s="11">
        <f t="shared" si="342"/>
        <v>0</v>
      </c>
      <c r="J1226" s="11"/>
      <c r="K1226" s="11"/>
      <c r="L1226" s="12"/>
      <c r="M1226" s="11"/>
      <c r="N1226" s="11" t="e">
        <f t="shared" si="332"/>
        <v>#DIV/0!</v>
      </c>
      <c r="O1226" s="11" t="e">
        <f t="shared" si="333"/>
        <v>#DIV/0!</v>
      </c>
      <c r="P1226" s="11" t="e">
        <f t="shared" si="334"/>
        <v>#DIV/0!</v>
      </c>
      <c r="R1226" s="33">
        <f t="shared" si="329"/>
        <v>0</v>
      </c>
      <c r="S1226" s="63">
        <f t="shared" si="330"/>
        <v>0</v>
      </c>
    </row>
    <row r="1227" spans="3:19" ht="15" hidden="1" customHeight="1">
      <c r="C1227" s="358" t="s">
        <v>540</v>
      </c>
      <c r="D1227" s="357" t="s">
        <v>541</v>
      </c>
      <c r="E1227" s="354" t="s">
        <v>527</v>
      </c>
      <c r="F1227" s="377"/>
      <c r="G1227" s="377"/>
      <c r="H1227" s="45" t="s">
        <v>20</v>
      </c>
      <c r="I1227" s="11">
        <f>I1228+I1229+I1230+I1231</f>
        <v>0</v>
      </c>
      <c r="J1227" s="11"/>
      <c r="K1227" s="11"/>
      <c r="L1227" s="12"/>
      <c r="M1227" s="11"/>
      <c r="N1227" s="11" t="e">
        <f t="shared" si="332"/>
        <v>#DIV/0!</v>
      </c>
      <c r="O1227" s="11" t="e">
        <f t="shared" si="333"/>
        <v>#DIV/0!</v>
      </c>
      <c r="P1227" s="11" t="e">
        <f t="shared" si="334"/>
        <v>#DIV/0!</v>
      </c>
      <c r="R1227" s="33">
        <f t="shared" si="329"/>
        <v>0</v>
      </c>
      <c r="S1227" s="63">
        <f t="shared" si="330"/>
        <v>0</v>
      </c>
    </row>
    <row r="1228" spans="3:19" hidden="1">
      <c r="C1228" s="358"/>
      <c r="D1228" s="357"/>
      <c r="E1228" s="374"/>
      <c r="F1228" s="377"/>
      <c r="G1228" s="377"/>
      <c r="H1228" s="45" t="s">
        <v>21</v>
      </c>
      <c r="I1228" s="11">
        <v>0</v>
      </c>
      <c r="J1228" s="11"/>
      <c r="K1228" s="11"/>
      <c r="L1228" s="12"/>
      <c r="M1228" s="11"/>
      <c r="N1228" s="11" t="e">
        <f t="shared" ref="N1228:N1288" si="343">M1228/I1228*100</f>
        <v>#DIV/0!</v>
      </c>
      <c r="O1228" s="11" t="e">
        <f t="shared" ref="O1228:O1288" si="344">M1228/J1228*100</f>
        <v>#DIV/0!</v>
      </c>
      <c r="P1228" s="11" t="e">
        <f t="shared" ref="P1228:P1288" si="345">L1228/K1228*100</f>
        <v>#DIV/0!</v>
      </c>
      <c r="R1228" s="33">
        <f t="shared" ref="R1228:R1291" si="346">Q1228-L1228</f>
        <v>0</v>
      </c>
      <c r="S1228" s="63">
        <f t="shared" ref="S1228:S1291" si="347">L1228-M1228</f>
        <v>0</v>
      </c>
    </row>
    <row r="1229" spans="3:19" ht="30" hidden="1">
      <c r="C1229" s="358"/>
      <c r="D1229" s="357"/>
      <c r="E1229" s="374"/>
      <c r="F1229" s="377"/>
      <c r="G1229" s="377"/>
      <c r="H1229" s="45" t="s">
        <v>22</v>
      </c>
      <c r="I1229" s="11">
        <v>0</v>
      </c>
      <c r="J1229" s="11"/>
      <c r="K1229" s="11"/>
      <c r="L1229" s="12"/>
      <c r="M1229" s="11"/>
      <c r="N1229" s="11" t="e">
        <f t="shared" si="343"/>
        <v>#DIV/0!</v>
      </c>
      <c r="O1229" s="11" t="e">
        <f t="shared" si="344"/>
        <v>#DIV/0!</v>
      </c>
      <c r="P1229" s="11" t="e">
        <f t="shared" si="345"/>
        <v>#DIV/0!</v>
      </c>
      <c r="R1229" s="33">
        <f t="shared" si="346"/>
        <v>0</v>
      </c>
      <c r="S1229" s="63">
        <f t="shared" si="347"/>
        <v>0</v>
      </c>
    </row>
    <row r="1230" spans="3:19" hidden="1">
      <c r="C1230" s="358"/>
      <c r="D1230" s="357"/>
      <c r="E1230" s="374"/>
      <c r="F1230" s="377"/>
      <c r="G1230" s="377"/>
      <c r="H1230" s="45" t="s">
        <v>33</v>
      </c>
      <c r="I1230" s="11">
        <v>0</v>
      </c>
      <c r="J1230" s="11"/>
      <c r="K1230" s="11"/>
      <c r="L1230" s="12"/>
      <c r="M1230" s="11"/>
      <c r="N1230" s="11" t="e">
        <f t="shared" si="343"/>
        <v>#DIV/0!</v>
      </c>
      <c r="O1230" s="11" t="e">
        <f t="shared" si="344"/>
        <v>#DIV/0!</v>
      </c>
      <c r="P1230" s="11" t="e">
        <f t="shared" si="345"/>
        <v>#DIV/0!</v>
      </c>
      <c r="R1230" s="33">
        <f t="shared" si="346"/>
        <v>0</v>
      </c>
      <c r="S1230" s="63">
        <f t="shared" si="347"/>
        <v>0</v>
      </c>
    </row>
    <row r="1231" spans="3:19" ht="30" hidden="1">
      <c r="C1231" s="358"/>
      <c r="D1231" s="357"/>
      <c r="E1231" s="374"/>
      <c r="F1231" s="377"/>
      <c r="G1231" s="377"/>
      <c r="H1231" s="45" t="s">
        <v>37</v>
      </c>
      <c r="I1231" s="11">
        <v>0</v>
      </c>
      <c r="J1231" s="11"/>
      <c r="K1231" s="11"/>
      <c r="L1231" s="12"/>
      <c r="M1231" s="11"/>
      <c r="N1231" s="11" t="e">
        <f t="shared" si="343"/>
        <v>#DIV/0!</v>
      </c>
      <c r="O1231" s="11" t="e">
        <f t="shared" si="344"/>
        <v>#DIV/0!</v>
      </c>
      <c r="P1231" s="11" t="e">
        <f t="shared" si="345"/>
        <v>#DIV/0!</v>
      </c>
      <c r="R1231" s="33">
        <f t="shared" si="346"/>
        <v>0</v>
      </c>
      <c r="S1231" s="63">
        <f t="shared" si="347"/>
        <v>0</v>
      </c>
    </row>
    <row r="1232" spans="3:19" ht="15" hidden="1" customHeight="1">
      <c r="C1232" s="358" t="s">
        <v>542</v>
      </c>
      <c r="D1232" s="357" t="s">
        <v>543</v>
      </c>
      <c r="E1232" s="354" t="s">
        <v>527</v>
      </c>
      <c r="F1232" s="377"/>
      <c r="G1232" s="377"/>
      <c r="H1232" s="45" t="s">
        <v>20</v>
      </c>
      <c r="I1232" s="11">
        <f>I1233+I1234+I1235+I1236</f>
        <v>0</v>
      </c>
      <c r="J1232" s="11"/>
      <c r="K1232" s="11"/>
      <c r="L1232" s="12"/>
      <c r="M1232" s="11"/>
      <c r="N1232" s="11" t="e">
        <f t="shared" si="343"/>
        <v>#DIV/0!</v>
      </c>
      <c r="O1232" s="11" t="e">
        <f t="shared" si="344"/>
        <v>#DIV/0!</v>
      </c>
      <c r="P1232" s="11" t="e">
        <f t="shared" si="345"/>
        <v>#DIV/0!</v>
      </c>
      <c r="R1232" s="33">
        <f t="shared" si="346"/>
        <v>0</v>
      </c>
      <c r="S1232" s="63">
        <f t="shared" si="347"/>
        <v>0</v>
      </c>
    </row>
    <row r="1233" spans="3:19" hidden="1">
      <c r="C1233" s="358"/>
      <c r="D1233" s="357"/>
      <c r="E1233" s="354"/>
      <c r="F1233" s="377"/>
      <c r="G1233" s="377"/>
      <c r="H1233" s="45" t="s">
        <v>21</v>
      </c>
      <c r="I1233" s="11">
        <f t="shared" ref="I1233:I1236" si="348">I1238</f>
        <v>0</v>
      </c>
      <c r="J1233" s="11"/>
      <c r="K1233" s="11"/>
      <c r="L1233" s="12"/>
      <c r="M1233" s="11"/>
      <c r="N1233" s="11" t="e">
        <f t="shared" si="343"/>
        <v>#DIV/0!</v>
      </c>
      <c r="O1233" s="11" t="e">
        <f t="shared" si="344"/>
        <v>#DIV/0!</v>
      </c>
      <c r="P1233" s="11" t="e">
        <f t="shared" si="345"/>
        <v>#DIV/0!</v>
      </c>
      <c r="R1233" s="33">
        <f t="shared" si="346"/>
        <v>0</v>
      </c>
      <c r="S1233" s="63">
        <f t="shared" si="347"/>
        <v>0</v>
      </c>
    </row>
    <row r="1234" spans="3:19" ht="30" hidden="1">
      <c r="C1234" s="358"/>
      <c r="D1234" s="357"/>
      <c r="E1234" s="354"/>
      <c r="F1234" s="377"/>
      <c r="G1234" s="377"/>
      <c r="H1234" s="45" t="s">
        <v>22</v>
      </c>
      <c r="I1234" s="11">
        <f t="shared" si="348"/>
        <v>0</v>
      </c>
      <c r="J1234" s="11"/>
      <c r="K1234" s="11"/>
      <c r="L1234" s="12"/>
      <c r="M1234" s="11"/>
      <c r="N1234" s="11" t="e">
        <f t="shared" si="343"/>
        <v>#DIV/0!</v>
      </c>
      <c r="O1234" s="11" t="e">
        <f t="shared" si="344"/>
        <v>#DIV/0!</v>
      </c>
      <c r="P1234" s="11" t="e">
        <f t="shared" si="345"/>
        <v>#DIV/0!</v>
      </c>
      <c r="R1234" s="33">
        <f t="shared" si="346"/>
        <v>0</v>
      </c>
      <c r="S1234" s="63">
        <f t="shared" si="347"/>
        <v>0</v>
      </c>
    </row>
    <row r="1235" spans="3:19" hidden="1">
      <c r="C1235" s="358"/>
      <c r="D1235" s="357"/>
      <c r="E1235" s="354"/>
      <c r="F1235" s="377"/>
      <c r="G1235" s="377"/>
      <c r="H1235" s="45" t="s">
        <v>33</v>
      </c>
      <c r="I1235" s="11">
        <f t="shared" si="348"/>
        <v>0</v>
      </c>
      <c r="J1235" s="11"/>
      <c r="K1235" s="11"/>
      <c r="L1235" s="12"/>
      <c r="M1235" s="11"/>
      <c r="N1235" s="11" t="e">
        <f t="shared" si="343"/>
        <v>#DIV/0!</v>
      </c>
      <c r="O1235" s="11" t="e">
        <f t="shared" si="344"/>
        <v>#DIV/0!</v>
      </c>
      <c r="P1235" s="11" t="e">
        <f t="shared" si="345"/>
        <v>#DIV/0!</v>
      </c>
      <c r="R1235" s="33">
        <f t="shared" si="346"/>
        <v>0</v>
      </c>
      <c r="S1235" s="63">
        <f t="shared" si="347"/>
        <v>0</v>
      </c>
    </row>
    <row r="1236" spans="3:19" ht="30" hidden="1">
      <c r="C1236" s="358"/>
      <c r="D1236" s="357"/>
      <c r="E1236" s="354"/>
      <c r="F1236" s="377"/>
      <c r="G1236" s="377"/>
      <c r="H1236" s="45" t="s">
        <v>37</v>
      </c>
      <c r="I1236" s="11">
        <f t="shared" si="348"/>
        <v>0</v>
      </c>
      <c r="J1236" s="11"/>
      <c r="K1236" s="11"/>
      <c r="L1236" s="12"/>
      <c r="M1236" s="11"/>
      <c r="N1236" s="11" t="e">
        <f t="shared" si="343"/>
        <v>#DIV/0!</v>
      </c>
      <c r="O1236" s="11" t="e">
        <f t="shared" si="344"/>
        <v>#DIV/0!</v>
      </c>
      <c r="P1236" s="11" t="e">
        <f t="shared" si="345"/>
        <v>#DIV/0!</v>
      </c>
      <c r="R1236" s="33">
        <f t="shared" si="346"/>
        <v>0</v>
      </c>
      <c r="S1236" s="63">
        <f t="shared" si="347"/>
        <v>0</v>
      </c>
    </row>
    <row r="1237" spans="3:19" ht="15" hidden="1" customHeight="1">
      <c r="C1237" s="358" t="s">
        <v>544</v>
      </c>
      <c r="D1237" s="357" t="s">
        <v>545</v>
      </c>
      <c r="E1237" s="354" t="s">
        <v>353</v>
      </c>
      <c r="F1237" s="374"/>
      <c r="G1237" s="374"/>
      <c r="H1237" s="45" t="s">
        <v>20</v>
      </c>
      <c r="I1237" s="11">
        <f>I1238+I1239+I1240+I1241</f>
        <v>0</v>
      </c>
      <c r="J1237" s="11"/>
      <c r="K1237" s="11"/>
      <c r="L1237" s="12"/>
      <c r="M1237" s="11"/>
      <c r="N1237" s="11" t="e">
        <f t="shared" si="343"/>
        <v>#DIV/0!</v>
      </c>
      <c r="O1237" s="11" t="e">
        <f t="shared" si="344"/>
        <v>#DIV/0!</v>
      </c>
      <c r="P1237" s="11" t="e">
        <f t="shared" si="345"/>
        <v>#DIV/0!</v>
      </c>
      <c r="R1237" s="33">
        <f t="shared" si="346"/>
        <v>0</v>
      </c>
      <c r="S1237" s="63">
        <f t="shared" si="347"/>
        <v>0</v>
      </c>
    </row>
    <row r="1238" spans="3:19" hidden="1">
      <c r="C1238" s="358"/>
      <c r="D1238" s="357"/>
      <c r="E1238" s="354"/>
      <c r="F1238" s="374"/>
      <c r="G1238" s="374"/>
      <c r="H1238" s="45" t="s">
        <v>21</v>
      </c>
      <c r="I1238" s="11">
        <v>0</v>
      </c>
      <c r="J1238" s="11"/>
      <c r="K1238" s="11"/>
      <c r="L1238" s="12"/>
      <c r="M1238" s="11"/>
      <c r="N1238" s="11" t="e">
        <f t="shared" si="343"/>
        <v>#DIV/0!</v>
      </c>
      <c r="O1238" s="11" t="e">
        <f t="shared" si="344"/>
        <v>#DIV/0!</v>
      </c>
      <c r="P1238" s="11" t="e">
        <f t="shared" si="345"/>
        <v>#DIV/0!</v>
      </c>
      <c r="R1238" s="33">
        <f t="shared" si="346"/>
        <v>0</v>
      </c>
      <c r="S1238" s="63">
        <f t="shared" si="347"/>
        <v>0</v>
      </c>
    </row>
    <row r="1239" spans="3:19" ht="30" hidden="1">
      <c r="C1239" s="358"/>
      <c r="D1239" s="357"/>
      <c r="E1239" s="354"/>
      <c r="F1239" s="374"/>
      <c r="G1239" s="374"/>
      <c r="H1239" s="45" t="s">
        <v>22</v>
      </c>
      <c r="I1239" s="11">
        <v>0</v>
      </c>
      <c r="J1239" s="11"/>
      <c r="K1239" s="11"/>
      <c r="L1239" s="12"/>
      <c r="M1239" s="11"/>
      <c r="N1239" s="11" t="e">
        <f t="shared" si="343"/>
        <v>#DIV/0!</v>
      </c>
      <c r="O1239" s="11" t="e">
        <f t="shared" si="344"/>
        <v>#DIV/0!</v>
      </c>
      <c r="P1239" s="11" t="e">
        <f t="shared" si="345"/>
        <v>#DIV/0!</v>
      </c>
      <c r="R1239" s="33">
        <f t="shared" si="346"/>
        <v>0</v>
      </c>
      <c r="S1239" s="63">
        <f t="shared" si="347"/>
        <v>0</v>
      </c>
    </row>
    <row r="1240" spans="3:19" hidden="1">
      <c r="C1240" s="358"/>
      <c r="D1240" s="357"/>
      <c r="E1240" s="354"/>
      <c r="F1240" s="374"/>
      <c r="G1240" s="374"/>
      <c r="H1240" s="45" t="s">
        <v>33</v>
      </c>
      <c r="I1240" s="11">
        <v>0</v>
      </c>
      <c r="J1240" s="11"/>
      <c r="K1240" s="11"/>
      <c r="L1240" s="12"/>
      <c r="M1240" s="11"/>
      <c r="N1240" s="11" t="e">
        <f t="shared" si="343"/>
        <v>#DIV/0!</v>
      </c>
      <c r="O1240" s="11" t="e">
        <f t="shared" si="344"/>
        <v>#DIV/0!</v>
      </c>
      <c r="P1240" s="11" t="e">
        <f t="shared" si="345"/>
        <v>#DIV/0!</v>
      </c>
      <c r="R1240" s="33">
        <f t="shared" si="346"/>
        <v>0</v>
      </c>
      <c r="S1240" s="63">
        <f t="shared" si="347"/>
        <v>0</v>
      </c>
    </row>
    <row r="1241" spans="3:19" ht="30" hidden="1">
      <c r="C1241" s="358"/>
      <c r="D1241" s="357"/>
      <c r="E1241" s="354"/>
      <c r="F1241" s="374"/>
      <c r="G1241" s="374"/>
      <c r="H1241" s="45" t="s">
        <v>37</v>
      </c>
      <c r="I1241" s="11">
        <v>0</v>
      </c>
      <c r="J1241" s="11"/>
      <c r="K1241" s="11"/>
      <c r="L1241" s="12"/>
      <c r="M1241" s="11"/>
      <c r="N1241" s="11" t="e">
        <f t="shared" si="343"/>
        <v>#DIV/0!</v>
      </c>
      <c r="O1241" s="11" t="e">
        <f t="shared" si="344"/>
        <v>#DIV/0!</v>
      </c>
      <c r="P1241" s="11" t="e">
        <f t="shared" si="345"/>
        <v>#DIV/0!</v>
      </c>
      <c r="R1241" s="33">
        <f t="shared" si="346"/>
        <v>0</v>
      </c>
      <c r="S1241" s="63">
        <f t="shared" si="347"/>
        <v>0</v>
      </c>
    </row>
    <row r="1242" spans="3:19" s="13" customFormat="1" ht="15" customHeight="1">
      <c r="C1242" s="365">
        <v>8</v>
      </c>
      <c r="D1242" s="346" t="s">
        <v>546</v>
      </c>
      <c r="E1242" s="337" t="s">
        <v>547</v>
      </c>
      <c r="F1242" s="375">
        <v>2022</v>
      </c>
      <c r="G1242" s="375">
        <v>2024</v>
      </c>
      <c r="H1242" s="14" t="s">
        <v>20</v>
      </c>
      <c r="I1242" s="10">
        <f>I1243+I1244+I1245+I1246</f>
        <v>119565.09999999999</v>
      </c>
      <c r="J1242" s="10" t="s">
        <v>1217</v>
      </c>
      <c r="K1242" s="10" t="s">
        <v>1217</v>
      </c>
      <c r="L1242" s="18" t="s">
        <v>1217</v>
      </c>
      <c r="M1242" s="10">
        <f t="shared" ref="M1242" si="349">M1243+M1244+M1245+M1246</f>
        <v>119107.9</v>
      </c>
      <c r="N1242" s="11">
        <f t="shared" si="343"/>
        <v>99.617614170021184</v>
      </c>
      <c r="O1242" s="11" t="s">
        <v>1217</v>
      </c>
      <c r="P1242" s="11" t="s">
        <v>1217</v>
      </c>
      <c r="R1242" s="33" t="e">
        <f t="shared" si="346"/>
        <v>#VALUE!</v>
      </c>
      <c r="S1242" s="63" t="e">
        <f t="shared" si="347"/>
        <v>#VALUE!</v>
      </c>
    </row>
    <row r="1243" spans="3:19" s="13" customFormat="1">
      <c r="C1243" s="365"/>
      <c r="D1243" s="346"/>
      <c r="E1243" s="337"/>
      <c r="F1243" s="375"/>
      <c r="G1243" s="375"/>
      <c r="H1243" s="14" t="s">
        <v>21</v>
      </c>
      <c r="I1243" s="10">
        <f t="shared" ref="I1243:M1246" si="350">I1248</f>
        <v>107013.2</v>
      </c>
      <c r="J1243" s="10">
        <f t="shared" si="350"/>
        <v>107013.2</v>
      </c>
      <c r="K1243" s="10">
        <f t="shared" si="350"/>
        <v>107013.2</v>
      </c>
      <c r="L1243" s="18">
        <f t="shared" si="350"/>
        <v>107013.2</v>
      </c>
      <c r="M1243" s="10">
        <f t="shared" si="350"/>
        <v>107013.2</v>
      </c>
      <c r="N1243" s="11">
        <f t="shared" si="343"/>
        <v>100</v>
      </c>
      <c r="O1243" s="11">
        <f t="shared" si="344"/>
        <v>100</v>
      </c>
      <c r="P1243" s="11">
        <f t="shared" si="345"/>
        <v>100</v>
      </c>
      <c r="R1243" s="33">
        <f t="shared" si="346"/>
        <v>-107013.2</v>
      </c>
      <c r="S1243" s="63">
        <f t="shared" si="347"/>
        <v>0</v>
      </c>
    </row>
    <row r="1244" spans="3:19" s="13" customFormat="1" ht="28.5">
      <c r="C1244" s="365"/>
      <c r="D1244" s="346"/>
      <c r="E1244" s="337"/>
      <c r="F1244" s="375"/>
      <c r="G1244" s="375"/>
      <c r="H1244" s="14" t="s">
        <v>22</v>
      </c>
      <c r="I1244" s="10">
        <f t="shared" si="350"/>
        <v>0</v>
      </c>
      <c r="J1244" s="10">
        <f t="shared" si="350"/>
        <v>0</v>
      </c>
      <c r="K1244" s="10">
        <f t="shared" si="350"/>
        <v>0</v>
      </c>
      <c r="L1244" s="18">
        <f t="shared" si="350"/>
        <v>0</v>
      </c>
      <c r="M1244" s="10">
        <f t="shared" si="350"/>
        <v>0</v>
      </c>
      <c r="N1244" s="11"/>
      <c r="O1244" s="11"/>
      <c r="P1244" s="11"/>
      <c r="R1244" s="33">
        <f t="shared" si="346"/>
        <v>0</v>
      </c>
      <c r="S1244" s="63">
        <f t="shared" si="347"/>
        <v>0</v>
      </c>
    </row>
    <row r="1245" spans="3:19" s="13" customFormat="1" ht="28.5">
      <c r="C1245" s="365"/>
      <c r="D1245" s="346"/>
      <c r="E1245" s="337"/>
      <c r="F1245" s="375"/>
      <c r="G1245" s="375"/>
      <c r="H1245" s="14" t="s">
        <v>33</v>
      </c>
      <c r="I1245" s="10">
        <f t="shared" si="350"/>
        <v>12551.9</v>
      </c>
      <c r="J1245" s="10" t="s">
        <v>1217</v>
      </c>
      <c r="K1245" s="10" t="s">
        <v>1217</v>
      </c>
      <c r="L1245" s="18" t="s">
        <v>1217</v>
      </c>
      <c r="M1245" s="10">
        <f t="shared" si="350"/>
        <v>12094.7</v>
      </c>
      <c r="N1245" s="11">
        <f t="shared" si="343"/>
        <v>96.357523562169874</v>
      </c>
      <c r="O1245" s="11" t="s">
        <v>1217</v>
      </c>
      <c r="P1245" s="11" t="s">
        <v>1217</v>
      </c>
      <c r="R1245" s="33" t="e">
        <f t="shared" si="346"/>
        <v>#VALUE!</v>
      </c>
      <c r="S1245" s="63" t="e">
        <f t="shared" si="347"/>
        <v>#VALUE!</v>
      </c>
    </row>
    <row r="1246" spans="3:19" s="13" customFormat="1" ht="28.5">
      <c r="C1246" s="365"/>
      <c r="D1246" s="346"/>
      <c r="E1246" s="337"/>
      <c r="F1246" s="375"/>
      <c r="G1246" s="375"/>
      <c r="H1246" s="14" t="s">
        <v>37</v>
      </c>
      <c r="I1246" s="10">
        <f t="shared" si="350"/>
        <v>0</v>
      </c>
      <c r="J1246" s="10">
        <f t="shared" si="350"/>
        <v>0</v>
      </c>
      <c r="K1246" s="10">
        <f t="shared" si="350"/>
        <v>0</v>
      </c>
      <c r="L1246" s="18">
        <f t="shared" si="350"/>
        <v>0</v>
      </c>
      <c r="M1246" s="10">
        <f t="shared" si="350"/>
        <v>0</v>
      </c>
      <c r="N1246" s="11"/>
      <c r="O1246" s="11"/>
      <c r="P1246" s="11"/>
      <c r="R1246" s="33">
        <f t="shared" si="346"/>
        <v>0</v>
      </c>
      <c r="S1246" s="63">
        <f t="shared" si="347"/>
        <v>0</v>
      </c>
    </row>
    <row r="1247" spans="3:19" ht="15" customHeight="1">
      <c r="C1247" s="358" t="s">
        <v>548</v>
      </c>
      <c r="D1247" s="357" t="s">
        <v>549</v>
      </c>
      <c r="E1247" s="354" t="s">
        <v>547</v>
      </c>
      <c r="F1247" s="374">
        <v>2022</v>
      </c>
      <c r="G1247" s="374">
        <v>2024</v>
      </c>
      <c r="H1247" s="45" t="s">
        <v>20</v>
      </c>
      <c r="I1247" s="11">
        <f t="shared" ref="I1247:M1247" si="351">I1248+I1249+I1250+I1251</f>
        <v>119565.09999999999</v>
      </c>
      <c r="J1247" s="11" t="s">
        <v>1217</v>
      </c>
      <c r="K1247" s="11" t="s">
        <v>1217</v>
      </c>
      <c r="L1247" s="12" t="s">
        <v>1217</v>
      </c>
      <c r="M1247" s="11">
        <f t="shared" si="351"/>
        <v>119107.9</v>
      </c>
      <c r="N1247" s="11">
        <f t="shared" si="343"/>
        <v>99.617614170021184</v>
      </c>
      <c r="O1247" s="11" t="s">
        <v>1217</v>
      </c>
      <c r="P1247" s="11" t="s">
        <v>1217</v>
      </c>
      <c r="R1247" s="33" t="e">
        <f t="shared" si="346"/>
        <v>#VALUE!</v>
      </c>
      <c r="S1247" s="63" t="e">
        <f t="shared" si="347"/>
        <v>#VALUE!</v>
      </c>
    </row>
    <row r="1248" spans="3:19">
      <c r="C1248" s="358"/>
      <c r="D1248" s="357"/>
      <c r="E1248" s="354"/>
      <c r="F1248" s="374"/>
      <c r="G1248" s="374"/>
      <c r="H1248" s="45" t="s">
        <v>21</v>
      </c>
      <c r="I1248" s="11">
        <v>107013.2</v>
      </c>
      <c r="J1248" s="11">
        <v>107013.2</v>
      </c>
      <c r="K1248" s="11">
        <v>107013.2</v>
      </c>
      <c r="L1248" s="11">
        <v>107013.2</v>
      </c>
      <c r="M1248" s="11">
        <v>107013.2</v>
      </c>
      <c r="N1248" s="11">
        <f t="shared" si="343"/>
        <v>100</v>
      </c>
      <c r="O1248" s="11">
        <f t="shared" si="344"/>
        <v>100</v>
      </c>
      <c r="P1248" s="11">
        <f t="shared" si="345"/>
        <v>100</v>
      </c>
      <c r="R1248" s="33">
        <f t="shared" si="346"/>
        <v>-107013.2</v>
      </c>
      <c r="S1248" s="63">
        <f t="shared" si="347"/>
        <v>0</v>
      </c>
    </row>
    <row r="1249" spans="3:19" ht="30">
      <c r="C1249" s="358"/>
      <c r="D1249" s="357"/>
      <c r="E1249" s="354"/>
      <c r="F1249" s="374"/>
      <c r="G1249" s="374"/>
      <c r="H1249" s="45" t="s">
        <v>22</v>
      </c>
      <c r="I1249" s="11">
        <v>0</v>
      </c>
      <c r="J1249" s="11">
        <v>0</v>
      </c>
      <c r="K1249" s="11">
        <v>0</v>
      </c>
      <c r="L1249" s="12">
        <v>0</v>
      </c>
      <c r="M1249" s="11">
        <v>0</v>
      </c>
      <c r="N1249" s="11"/>
      <c r="O1249" s="11"/>
      <c r="P1249" s="11"/>
      <c r="R1249" s="33">
        <f t="shared" si="346"/>
        <v>0</v>
      </c>
      <c r="S1249" s="63">
        <f t="shared" si="347"/>
        <v>0</v>
      </c>
    </row>
    <row r="1250" spans="3:19">
      <c r="C1250" s="358"/>
      <c r="D1250" s="357"/>
      <c r="E1250" s="354"/>
      <c r="F1250" s="374"/>
      <c r="G1250" s="374"/>
      <c r="H1250" s="45" t="s">
        <v>33</v>
      </c>
      <c r="I1250" s="11">
        <v>12551.9</v>
      </c>
      <c r="J1250" s="11" t="s">
        <v>1217</v>
      </c>
      <c r="K1250" s="11" t="s">
        <v>1217</v>
      </c>
      <c r="L1250" s="12" t="s">
        <v>1217</v>
      </c>
      <c r="M1250" s="11">
        <v>12094.7</v>
      </c>
      <c r="N1250" s="11">
        <f t="shared" si="343"/>
        <v>96.357523562169874</v>
      </c>
      <c r="O1250" s="11" t="s">
        <v>1217</v>
      </c>
      <c r="P1250" s="11" t="s">
        <v>1217</v>
      </c>
      <c r="R1250" s="33" t="e">
        <f t="shared" si="346"/>
        <v>#VALUE!</v>
      </c>
      <c r="S1250" s="63" t="e">
        <f t="shared" si="347"/>
        <v>#VALUE!</v>
      </c>
    </row>
    <row r="1251" spans="3:19" ht="30">
      <c r="C1251" s="358"/>
      <c r="D1251" s="357"/>
      <c r="E1251" s="354"/>
      <c r="F1251" s="374"/>
      <c r="G1251" s="374"/>
      <c r="H1251" s="45" t="s">
        <v>37</v>
      </c>
      <c r="I1251" s="11">
        <v>0</v>
      </c>
      <c r="J1251" s="11">
        <v>0</v>
      </c>
      <c r="K1251" s="11">
        <v>0</v>
      </c>
      <c r="L1251" s="12">
        <v>0</v>
      </c>
      <c r="M1251" s="11">
        <v>0</v>
      </c>
      <c r="N1251" s="11"/>
      <c r="O1251" s="11"/>
      <c r="P1251" s="11"/>
      <c r="R1251" s="33">
        <f t="shared" si="346"/>
        <v>0</v>
      </c>
      <c r="S1251" s="63">
        <f t="shared" si="347"/>
        <v>0</v>
      </c>
    </row>
    <row r="1252" spans="3:19" s="13" customFormat="1" ht="15" customHeight="1">
      <c r="C1252" s="365" t="s">
        <v>550</v>
      </c>
      <c r="D1252" s="346" t="s">
        <v>551</v>
      </c>
      <c r="E1252" s="337" t="s">
        <v>353</v>
      </c>
      <c r="F1252" s="375">
        <v>2022</v>
      </c>
      <c r="G1252" s="375">
        <v>2024</v>
      </c>
      <c r="H1252" s="14" t="s">
        <v>20</v>
      </c>
      <c r="I1252" s="10">
        <f>I1253+I1254+I1255+I1256</f>
        <v>5063.3</v>
      </c>
      <c r="J1252" s="10">
        <f t="shared" ref="J1252:M1252" si="352">J1253+J1254+J1255+J1256</f>
        <v>5063.3</v>
      </c>
      <c r="K1252" s="10">
        <f t="shared" si="352"/>
        <v>5063.3</v>
      </c>
      <c r="L1252" s="18">
        <f t="shared" si="352"/>
        <v>5063.3</v>
      </c>
      <c r="M1252" s="10">
        <f t="shared" si="352"/>
        <v>5063.3</v>
      </c>
      <c r="N1252" s="11">
        <f t="shared" si="343"/>
        <v>100</v>
      </c>
      <c r="O1252" s="11">
        <f t="shared" si="344"/>
        <v>100</v>
      </c>
      <c r="P1252" s="11">
        <f t="shared" si="345"/>
        <v>100</v>
      </c>
      <c r="R1252" s="33">
        <f t="shared" si="346"/>
        <v>-5063.3</v>
      </c>
      <c r="S1252" s="63">
        <f t="shared" si="347"/>
        <v>0</v>
      </c>
    </row>
    <row r="1253" spans="3:19" s="13" customFormat="1">
      <c r="C1253" s="365"/>
      <c r="D1253" s="346"/>
      <c r="E1253" s="337"/>
      <c r="F1253" s="375"/>
      <c r="G1253" s="375"/>
      <c r="H1253" s="14" t="s">
        <v>21</v>
      </c>
      <c r="I1253" s="10">
        <f t="shared" ref="I1253:M1256" si="353">I1258+I1263+I1298</f>
        <v>5063.3</v>
      </c>
      <c r="J1253" s="10">
        <f t="shared" si="353"/>
        <v>5063.3</v>
      </c>
      <c r="K1253" s="10">
        <f t="shared" si="353"/>
        <v>5063.3</v>
      </c>
      <c r="L1253" s="18">
        <f t="shared" si="353"/>
        <v>5063.3</v>
      </c>
      <c r="M1253" s="10">
        <f t="shared" si="353"/>
        <v>5063.3</v>
      </c>
      <c r="N1253" s="11">
        <f t="shared" si="343"/>
        <v>100</v>
      </c>
      <c r="O1253" s="11">
        <f t="shared" si="344"/>
        <v>100</v>
      </c>
      <c r="P1253" s="11">
        <f t="shared" si="345"/>
        <v>100</v>
      </c>
      <c r="Q1253" s="13">
        <v>5063.3999999999996</v>
      </c>
      <c r="R1253" s="33">
        <f t="shared" si="346"/>
        <v>9.9999999999454303E-2</v>
      </c>
      <c r="S1253" s="63">
        <f t="shared" si="347"/>
        <v>0</v>
      </c>
    </row>
    <row r="1254" spans="3:19" s="13" customFormat="1" ht="28.5">
      <c r="C1254" s="365"/>
      <c r="D1254" s="346"/>
      <c r="E1254" s="337"/>
      <c r="F1254" s="375"/>
      <c r="G1254" s="375"/>
      <c r="H1254" s="14" t="s">
        <v>22</v>
      </c>
      <c r="I1254" s="10">
        <f t="shared" si="353"/>
        <v>0</v>
      </c>
      <c r="J1254" s="10">
        <f t="shared" si="353"/>
        <v>0</v>
      </c>
      <c r="K1254" s="10">
        <f t="shared" si="353"/>
        <v>0</v>
      </c>
      <c r="L1254" s="18">
        <f t="shared" si="353"/>
        <v>0</v>
      </c>
      <c r="M1254" s="10">
        <f t="shared" si="353"/>
        <v>0</v>
      </c>
      <c r="N1254" s="11"/>
      <c r="O1254" s="11"/>
      <c r="P1254" s="11"/>
      <c r="R1254" s="33">
        <f t="shared" si="346"/>
        <v>0</v>
      </c>
      <c r="S1254" s="63">
        <f t="shared" si="347"/>
        <v>0</v>
      </c>
    </row>
    <row r="1255" spans="3:19" s="13" customFormat="1" ht="28.5">
      <c r="C1255" s="365"/>
      <c r="D1255" s="346"/>
      <c r="E1255" s="337"/>
      <c r="F1255" s="375"/>
      <c r="G1255" s="375"/>
      <c r="H1255" s="14" t="s">
        <v>33</v>
      </c>
      <c r="I1255" s="10">
        <f t="shared" si="353"/>
        <v>0</v>
      </c>
      <c r="J1255" s="10">
        <f t="shared" si="353"/>
        <v>0</v>
      </c>
      <c r="K1255" s="10">
        <f t="shared" si="353"/>
        <v>0</v>
      </c>
      <c r="L1255" s="18">
        <f t="shared" si="353"/>
        <v>0</v>
      </c>
      <c r="M1255" s="10">
        <f t="shared" si="353"/>
        <v>0</v>
      </c>
      <c r="N1255" s="11"/>
      <c r="O1255" s="11"/>
      <c r="P1255" s="11"/>
      <c r="R1255" s="33">
        <f t="shared" si="346"/>
        <v>0</v>
      </c>
      <c r="S1255" s="63">
        <f t="shared" si="347"/>
        <v>0</v>
      </c>
    </row>
    <row r="1256" spans="3:19" s="13" customFormat="1" ht="28.5">
      <c r="C1256" s="365"/>
      <c r="D1256" s="346"/>
      <c r="E1256" s="337"/>
      <c r="F1256" s="375"/>
      <c r="G1256" s="375"/>
      <c r="H1256" s="14" t="s">
        <v>37</v>
      </c>
      <c r="I1256" s="10">
        <f t="shared" si="353"/>
        <v>0</v>
      </c>
      <c r="J1256" s="10">
        <f t="shared" si="353"/>
        <v>0</v>
      </c>
      <c r="K1256" s="10">
        <f t="shared" si="353"/>
        <v>0</v>
      </c>
      <c r="L1256" s="18">
        <f t="shared" si="353"/>
        <v>0</v>
      </c>
      <c r="M1256" s="10">
        <f t="shared" si="353"/>
        <v>0</v>
      </c>
      <c r="N1256" s="11"/>
      <c r="O1256" s="11"/>
      <c r="P1256" s="11"/>
      <c r="R1256" s="33">
        <f t="shared" si="346"/>
        <v>0</v>
      </c>
      <c r="S1256" s="63">
        <f t="shared" si="347"/>
        <v>0</v>
      </c>
    </row>
    <row r="1257" spans="3:19" ht="15" hidden="1" customHeight="1">
      <c r="C1257" s="358" t="s">
        <v>552</v>
      </c>
      <c r="D1257" s="357" t="s">
        <v>553</v>
      </c>
      <c r="E1257" s="354" t="s">
        <v>353</v>
      </c>
      <c r="F1257" s="374"/>
      <c r="G1257" s="374"/>
      <c r="H1257" s="45" t="s">
        <v>20</v>
      </c>
      <c r="I1257" s="11">
        <f>I1258+I1259+I1260+I1261</f>
        <v>0</v>
      </c>
      <c r="J1257" s="11">
        <f t="shared" ref="J1257:M1257" si="354">J1258+J1259+J1260+J1261</f>
        <v>0</v>
      </c>
      <c r="K1257" s="11">
        <f t="shared" si="354"/>
        <v>0</v>
      </c>
      <c r="L1257" s="12">
        <f t="shared" si="354"/>
        <v>0</v>
      </c>
      <c r="M1257" s="11">
        <f t="shared" si="354"/>
        <v>0</v>
      </c>
      <c r="N1257" s="11" t="e">
        <f t="shared" si="343"/>
        <v>#DIV/0!</v>
      </c>
      <c r="O1257" s="11" t="e">
        <f t="shared" si="344"/>
        <v>#DIV/0!</v>
      </c>
      <c r="P1257" s="11" t="e">
        <f t="shared" si="345"/>
        <v>#DIV/0!</v>
      </c>
      <c r="R1257" s="33">
        <f t="shared" si="346"/>
        <v>0</v>
      </c>
      <c r="S1257" s="63">
        <f t="shared" si="347"/>
        <v>0</v>
      </c>
    </row>
    <row r="1258" spans="3:19" hidden="1">
      <c r="C1258" s="358"/>
      <c r="D1258" s="357"/>
      <c r="E1258" s="354"/>
      <c r="F1258" s="374"/>
      <c r="G1258" s="374"/>
      <c r="H1258" s="45" t="s">
        <v>21</v>
      </c>
      <c r="I1258" s="11">
        <v>0</v>
      </c>
      <c r="J1258" s="11">
        <v>0</v>
      </c>
      <c r="K1258" s="11">
        <v>0</v>
      </c>
      <c r="L1258" s="12">
        <v>0</v>
      </c>
      <c r="M1258" s="11">
        <v>0</v>
      </c>
      <c r="N1258" s="11" t="e">
        <f t="shared" si="343"/>
        <v>#DIV/0!</v>
      </c>
      <c r="O1258" s="11" t="e">
        <f t="shared" si="344"/>
        <v>#DIV/0!</v>
      </c>
      <c r="P1258" s="11" t="e">
        <f t="shared" si="345"/>
        <v>#DIV/0!</v>
      </c>
      <c r="R1258" s="33">
        <f t="shared" si="346"/>
        <v>0</v>
      </c>
      <c r="S1258" s="63">
        <f t="shared" si="347"/>
        <v>0</v>
      </c>
    </row>
    <row r="1259" spans="3:19" ht="30" hidden="1">
      <c r="C1259" s="358"/>
      <c r="D1259" s="357"/>
      <c r="E1259" s="354"/>
      <c r="F1259" s="374"/>
      <c r="G1259" s="374"/>
      <c r="H1259" s="45" t="s">
        <v>22</v>
      </c>
      <c r="I1259" s="11">
        <v>0</v>
      </c>
      <c r="J1259" s="11">
        <v>0</v>
      </c>
      <c r="K1259" s="11">
        <v>0</v>
      </c>
      <c r="L1259" s="12">
        <v>0</v>
      </c>
      <c r="M1259" s="11">
        <v>0</v>
      </c>
      <c r="N1259" s="11" t="e">
        <f t="shared" si="343"/>
        <v>#DIV/0!</v>
      </c>
      <c r="O1259" s="11" t="e">
        <f t="shared" si="344"/>
        <v>#DIV/0!</v>
      </c>
      <c r="P1259" s="11" t="e">
        <f t="shared" si="345"/>
        <v>#DIV/0!</v>
      </c>
      <c r="R1259" s="33">
        <f t="shared" si="346"/>
        <v>0</v>
      </c>
      <c r="S1259" s="63">
        <f t="shared" si="347"/>
        <v>0</v>
      </c>
    </row>
    <row r="1260" spans="3:19" hidden="1">
      <c r="C1260" s="358"/>
      <c r="D1260" s="357"/>
      <c r="E1260" s="354"/>
      <c r="F1260" s="374"/>
      <c r="G1260" s="374"/>
      <c r="H1260" s="45" t="s">
        <v>33</v>
      </c>
      <c r="I1260" s="11">
        <v>0</v>
      </c>
      <c r="J1260" s="11">
        <v>0</v>
      </c>
      <c r="K1260" s="11">
        <v>0</v>
      </c>
      <c r="L1260" s="12">
        <v>0</v>
      </c>
      <c r="M1260" s="11">
        <v>0</v>
      </c>
      <c r="N1260" s="11" t="e">
        <f t="shared" si="343"/>
        <v>#DIV/0!</v>
      </c>
      <c r="O1260" s="11" t="e">
        <f t="shared" si="344"/>
        <v>#DIV/0!</v>
      </c>
      <c r="P1260" s="11" t="e">
        <f t="shared" si="345"/>
        <v>#DIV/0!</v>
      </c>
      <c r="R1260" s="33">
        <f t="shared" si="346"/>
        <v>0</v>
      </c>
      <c r="S1260" s="63">
        <f t="shared" si="347"/>
        <v>0</v>
      </c>
    </row>
    <row r="1261" spans="3:19" ht="30" hidden="1">
      <c r="C1261" s="358"/>
      <c r="D1261" s="357"/>
      <c r="E1261" s="354"/>
      <c r="F1261" s="374"/>
      <c r="G1261" s="374"/>
      <c r="H1261" s="45" t="s">
        <v>37</v>
      </c>
      <c r="I1261" s="11">
        <v>0</v>
      </c>
      <c r="J1261" s="11">
        <v>0</v>
      </c>
      <c r="K1261" s="11">
        <v>0</v>
      </c>
      <c r="L1261" s="12">
        <v>0</v>
      </c>
      <c r="M1261" s="11">
        <v>0</v>
      </c>
      <c r="N1261" s="11" t="e">
        <f t="shared" si="343"/>
        <v>#DIV/0!</v>
      </c>
      <c r="O1261" s="11" t="e">
        <f t="shared" si="344"/>
        <v>#DIV/0!</v>
      </c>
      <c r="P1261" s="11" t="e">
        <f t="shared" si="345"/>
        <v>#DIV/0!</v>
      </c>
      <c r="R1261" s="33">
        <f t="shared" si="346"/>
        <v>0</v>
      </c>
      <c r="S1261" s="63">
        <f t="shared" si="347"/>
        <v>0</v>
      </c>
    </row>
    <row r="1262" spans="3:19" ht="15" customHeight="1">
      <c r="C1262" s="358" t="s">
        <v>554</v>
      </c>
      <c r="D1262" s="357" t="s">
        <v>555</v>
      </c>
      <c r="E1262" s="354" t="s">
        <v>556</v>
      </c>
      <c r="F1262" s="374">
        <v>2022</v>
      </c>
      <c r="G1262" s="374">
        <v>2024</v>
      </c>
      <c r="H1262" s="45" t="s">
        <v>20</v>
      </c>
      <c r="I1262" s="19">
        <f>SUM(I1264+I1263)</f>
        <v>733.19999999999993</v>
      </c>
      <c r="J1262" s="19">
        <f t="shared" ref="J1262:M1262" si="355">SUM(J1264+J1263)</f>
        <v>733.19999999999993</v>
      </c>
      <c r="K1262" s="19">
        <f t="shared" si="355"/>
        <v>733.19999999999993</v>
      </c>
      <c r="L1262" s="12">
        <f t="shared" si="355"/>
        <v>733.19999999999993</v>
      </c>
      <c r="M1262" s="19">
        <f t="shared" si="355"/>
        <v>733.19999999999993</v>
      </c>
      <c r="N1262" s="11">
        <f t="shared" si="343"/>
        <v>100</v>
      </c>
      <c r="O1262" s="11">
        <f t="shared" si="344"/>
        <v>100</v>
      </c>
      <c r="P1262" s="11">
        <f t="shared" si="345"/>
        <v>100</v>
      </c>
      <c r="R1262" s="33">
        <f t="shared" si="346"/>
        <v>-733.19999999999993</v>
      </c>
      <c r="S1262" s="63">
        <f t="shared" si="347"/>
        <v>0</v>
      </c>
    </row>
    <row r="1263" spans="3:19">
      <c r="C1263" s="358"/>
      <c r="D1263" s="357"/>
      <c r="E1263" s="354"/>
      <c r="F1263" s="374"/>
      <c r="G1263" s="374"/>
      <c r="H1263" s="45" t="s">
        <v>21</v>
      </c>
      <c r="I1263" s="15">
        <f>I1268+I1273+I1278+I1283+I1288+I1293</f>
        <v>733.19999999999993</v>
      </c>
      <c r="J1263" s="15">
        <f t="shared" ref="J1263:M1263" si="356">J1268+J1273+J1278+J1283+J1288+J1293</f>
        <v>733.19999999999993</v>
      </c>
      <c r="K1263" s="15">
        <f t="shared" si="356"/>
        <v>733.19999999999993</v>
      </c>
      <c r="L1263" s="15">
        <f t="shared" si="356"/>
        <v>733.19999999999993</v>
      </c>
      <c r="M1263" s="15">
        <f t="shared" si="356"/>
        <v>733.19999999999993</v>
      </c>
      <c r="N1263" s="11">
        <f t="shared" si="343"/>
        <v>100</v>
      </c>
      <c r="O1263" s="11">
        <f t="shared" si="344"/>
        <v>100</v>
      </c>
      <c r="P1263" s="11">
        <f t="shared" si="345"/>
        <v>100</v>
      </c>
      <c r="R1263" s="33">
        <f t="shared" si="346"/>
        <v>-733.19999999999993</v>
      </c>
      <c r="S1263" s="63">
        <f t="shared" si="347"/>
        <v>0</v>
      </c>
    </row>
    <row r="1264" spans="3:19" ht="30">
      <c r="C1264" s="358"/>
      <c r="D1264" s="357"/>
      <c r="E1264" s="354"/>
      <c r="F1264" s="374"/>
      <c r="G1264" s="374"/>
      <c r="H1264" s="45" t="s">
        <v>22</v>
      </c>
      <c r="I1264" s="19">
        <v>0</v>
      </c>
      <c r="J1264" s="19">
        <v>0</v>
      </c>
      <c r="K1264" s="19">
        <v>0</v>
      </c>
      <c r="L1264" s="12">
        <v>0</v>
      </c>
      <c r="M1264" s="19">
        <v>0</v>
      </c>
      <c r="N1264" s="11"/>
      <c r="O1264" s="11"/>
      <c r="P1264" s="11"/>
      <c r="R1264" s="33">
        <f t="shared" si="346"/>
        <v>0</v>
      </c>
      <c r="S1264" s="63">
        <f t="shared" si="347"/>
        <v>0</v>
      </c>
    </row>
    <row r="1265" spans="3:19">
      <c r="C1265" s="358"/>
      <c r="D1265" s="357"/>
      <c r="E1265" s="354"/>
      <c r="F1265" s="374"/>
      <c r="G1265" s="374"/>
      <c r="H1265" s="45" t="s">
        <v>33</v>
      </c>
      <c r="I1265" s="19">
        <v>0</v>
      </c>
      <c r="J1265" s="19">
        <v>0</v>
      </c>
      <c r="K1265" s="19">
        <v>0</v>
      </c>
      <c r="L1265" s="12">
        <v>0</v>
      </c>
      <c r="M1265" s="19">
        <v>0</v>
      </c>
      <c r="N1265" s="11"/>
      <c r="O1265" s="11"/>
      <c r="P1265" s="11"/>
      <c r="R1265" s="33">
        <f t="shared" si="346"/>
        <v>0</v>
      </c>
      <c r="S1265" s="63">
        <f t="shared" si="347"/>
        <v>0</v>
      </c>
    </row>
    <row r="1266" spans="3:19" ht="53.25" customHeight="1">
      <c r="C1266" s="358"/>
      <c r="D1266" s="357"/>
      <c r="E1266" s="354"/>
      <c r="F1266" s="374"/>
      <c r="G1266" s="374"/>
      <c r="H1266" s="45" t="s">
        <v>37</v>
      </c>
      <c r="I1266" s="19">
        <v>0</v>
      </c>
      <c r="J1266" s="19">
        <v>0</v>
      </c>
      <c r="K1266" s="19">
        <v>0</v>
      </c>
      <c r="L1266" s="12">
        <v>0</v>
      </c>
      <c r="M1266" s="19">
        <v>0</v>
      </c>
      <c r="N1266" s="11"/>
      <c r="O1266" s="11"/>
      <c r="P1266" s="11"/>
      <c r="R1266" s="33">
        <f t="shared" si="346"/>
        <v>0</v>
      </c>
      <c r="S1266" s="63">
        <f t="shared" si="347"/>
        <v>0</v>
      </c>
    </row>
    <row r="1267" spans="3:19" s="23" customFormat="1" ht="15" customHeight="1">
      <c r="C1267" s="358" t="s">
        <v>557</v>
      </c>
      <c r="D1267" s="357" t="s">
        <v>558</v>
      </c>
      <c r="E1267" s="354" t="s">
        <v>559</v>
      </c>
      <c r="F1267" s="374">
        <v>2022</v>
      </c>
      <c r="G1267" s="374">
        <v>2024</v>
      </c>
      <c r="H1267" s="45" t="s">
        <v>20</v>
      </c>
      <c r="I1267" s="19">
        <f>I1268</f>
        <v>51.7</v>
      </c>
      <c r="J1267" s="19">
        <f t="shared" ref="J1267:M1267" si="357">J1268</f>
        <v>51.7</v>
      </c>
      <c r="K1267" s="19">
        <f t="shared" si="357"/>
        <v>51.7</v>
      </c>
      <c r="L1267" s="12">
        <f t="shared" si="357"/>
        <v>51.7</v>
      </c>
      <c r="M1267" s="19">
        <f t="shared" si="357"/>
        <v>51.7</v>
      </c>
      <c r="N1267" s="11">
        <f t="shared" si="343"/>
        <v>100</v>
      </c>
      <c r="O1267" s="11">
        <f t="shared" si="344"/>
        <v>100</v>
      </c>
      <c r="P1267" s="11">
        <f t="shared" si="345"/>
        <v>100</v>
      </c>
      <c r="R1267" s="33">
        <f t="shared" si="346"/>
        <v>-51.7</v>
      </c>
      <c r="S1267" s="63">
        <f t="shared" si="347"/>
        <v>0</v>
      </c>
    </row>
    <row r="1268" spans="3:19" s="23" customFormat="1">
      <c r="C1268" s="358"/>
      <c r="D1268" s="357"/>
      <c r="E1268" s="354"/>
      <c r="F1268" s="374"/>
      <c r="G1268" s="374"/>
      <c r="H1268" s="45" t="s">
        <v>21</v>
      </c>
      <c r="I1268" s="19">
        <v>51.7</v>
      </c>
      <c r="J1268" s="19">
        <v>51.7</v>
      </c>
      <c r="K1268" s="19">
        <v>51.7</v>
      </c>
      <c r="L1268" s="19">
        <v>51.7</v>
      </c>
      <c r="M1268" s="19">
        <v>51.7</v>
      </c>
      <c r="N1268" s="11">
        <f t="shared" si="343"/>
        <v>100</v>
      </c>
      <c r="O1268" s="11">
        <f t="shared" si="344"/>
        <v>100</v>
      </c>
      <c r="P1268" s="11">
        <f t="shared" si="345"/>
        <v>100</v>
      </c>
      <c r="R1268" s="33">
        <f t="shared" si="346"/>
        <v>-51.7</v>
      </c>
      <c r="S1268" s="63">
        <f t="shared" si="347"/>
        <v>0</v>
      </c>
    </row>
    <row r="1269" spans="3:19" s="23" customFormat="1" ht="30">
      <c r="C1269" s="358"/>
      <c r="D1269" s="357"/>
      <c r="E1269" s="354"/>
      <c r="F1269" s="374"/>
      <c r="G1269" s="374"/>
      <c r="H1269" s="45" t="s">
        <v>22</v>
      </c>
      <c r="I1269" s="19">
        <v>0</v>
      </c>
      <c r="J1269" s="19">
        <v>0</v>
      </c>
      <c r="K1269" s="19">
        <v>0</v>
      </c>
      <c r="L1269" s="12">
        <v>0</v>
      </c>
      <c r="M1269" s="19">
        <v>0</v>
      </c>
      <c r="N1269" s="11"/>
      <c r="O1269" s="11"/>
      <c r="P1269" s="11"/>
      <c r="R1269" s="33">
        <f t="shared" si="346"/>
        <v>0</v>
      </c>
      <c r="S1269" s="63">
        <f t="shared" si="347"/>
        <v>0</v>
      </c>
    </row>
    <row r="1270" spans="3:19" s="23" customFormat="1">
      <c r="C1270" s="358"/>
      <c r="D1270" s="357"/>
      <c r="E1270" s="354"/>
      <c r="F1270" s="374"/>
      <c r="G1270" s="374"/>
      <c r="H1270" s="45" t="s">
        <v>33</v>
      </c>
      <c r="I1270" s="19">
        <v>0</v>
      </c>
      <c r="J1270" s="19">
        <v>0</v>
      </c>
      <c r="K1270" s="19">
        <v>0</v>
      </c>
      <c r="L1270" s="12">
        <v>0</v>
      </c>
      <c r="M1270" s="19">
        <v>0</v>
      </c>
      <c r="N1270" s="11"/>
      <c r="O1270" s="11"/>
      <c r="P1270" s="11"/>
      <c r="R1270" s="33">
        <f t="shared" si="346"/>
        <v>0</v>
      </c>
      <c r="S1270" s="63">
        <f t="shared" si="347"/>
        <v>0</v>
      </c>
    </row>
    <row r="1271" spans="3:19" s="23" customFormat="1" ht="30">
      <c r="C1271" s="358"/>
      <c r="D1271" s="357"/>
      <c r="E1271" s="354"/>
      <c r="F1271" s="374"/>
      <c r="G1271" s="374"/>
      <c r="H1271" s="45" t="s">
        <v>37</v>
      </c>
      <c r="I1271" s="19">
        <v>0</v>
      </c>
      <c r="J1271" s="19">
        <v>0</v>
      </c>
      <c r="K1271" s="19">
        <v>0</v>
      </c>
      <c r="L1271" s="12">
        <v>0</v>
      </c>
      <c r="M1271" s="19">
        <v>0</v>
      </c>
      <c r="N1271" s="11"/>
      <c r="O1271" s="11"/>
      <c r="P1271" s="11"/>
      <c r="R1271" s="33">
        <f t="shared" si="346"/>
        <v>0</v>
      </c>
      <c r="S1271" s="63">
        <f t="shared" si="347"/>
        <v>0</v>
      </c>
    </row>
    <row r="1272" spans="3:19" s="23" customFormat="1" ht="15" customHeight="1">
      <c r="C1272" s="358" t="s">
        <v>560</v>
      </c>
      <c r="D1272" s="357" t="s">
        <v>561</v>
      </c>
      <c r="E1272" s="354" t="s">
        <v>559</v>
      </c>
      <c r="F1272" s="374">
        <v>2022</v>
      </c>
      <c r="G1272" s="374">
        <v>2024</v>
      </c>
      <c r="H1272" s="45" t="s">
        <v>20</v>
      </c>
      <c r="I1272" s="19">
        <f>I1273</f>
        <v>237.7</v>
      </c>
      <c r="J1272" s="19">
        <f t="shared" ref="J1272:M1272" si="358">J1273</f>
        <v>237.7</v>
      </c>
      <c r="K1272" s="19">
        <f t="shared" si="358"/>
        <v>237.7</v>
      </c>
      <c r="L1272" s="12">
        <f t="shared" si="358"/>
        <v>237.7</v>
      </c>
      <c r="M1272" s="19">
        <f t="shared" si="358"/>
        <v>237.7</v>
      </c>
      <c r="N1272" s="11">
        <f t="shared" si="343"/>
        <v>100</v>
      </c>
      <c r="O1272" s="11">
        <f t="shared" si="344"/>
        <v>100</v>
      </c>
      <c r="P1272" s="11">
        <f t="shared" si="345"/>
        <v>100</v>
      </c>
      <c r="R1272" s="33">
        <f t="shared" si="346"/>
        <v>-237.7</v>
      </c>
      <c r="S1272" s="63">
        <f t="shared" si="347"/>
        <v>0</v>
      </c>
    </row>
    <row r="1273" spans="3:19" s="23" customFormat="1">
      <c r="C1273" s="358"/>
      <c r="D1273" s="357"/>
      <c r="E1273" s="354"/>
      <c r="F1273" s="374"/>
      <c r="G1273" s="374"/>
      <c r="H1273" s="45" t="s">
        <v>21</v>
      </c>
      <c r="I1273" s="19">
        <v>237.7</v>
      </c>
      <c r="J1273" s="19">
        <v>237.7</v>
      </c>
      <c r="K1273" s="19">
        <v>237.7</v>
      </c>
      <c r="L1273" s="12">
        <v>237.7</v>
      </c>
      <c r="M1273" s="19">
        <v>237.7</v>
      </c>
      <c r="N1273" s="11">
        <f t="shared" si="343"/>
        <v>100</v>
      </c>
      <c r="O1273" s="11">
        <f t="shared" si="344"/>
        <v>100</v>
      </c>
      <c r="P1273" s="11">
        <f t="shared" si="345"/>
        <v>100</v>
      </c>
      <c r="R1273" s="33">
        <f t="shared" si="346"/>
        <v>-237.7</v>
      </c>
      <c r="S1273" s="63">
        <f t="shared" si="347"/>
        <v>0</v>
      </c>
    </row>
    <row r="1274" spans="3:19" s="23" customFormat="1" ht="30">
      <c r="C1274" s="358"/>
      <c r="D1274" s="357"/>
      <c r="E1274" s="354"/>
      <c r="F1274" s="374"/>
      <c r="G1274" s="374"/>
      <c r="H1274" s="45" t="s">
        <v>22</v>
      </c>
      <c r="I1274" s="19">
        <v>0</v>
      </c>
      <c r="J1274" s="19">
        <v>0</v>
      </c>
      <c r="K1274" s="19">
        <v>0</v>
      </c>
      <c r="L1274" s="12">
        <v>0</v>
      </c>
      <c r="M1274" s="19">
        <v>0</v>
      </c>
      <c r="N1274" s="11"/>
      <c r="O1274" s="11"/>
      <c r="P1274" s="11"/>
      <c r="R1274" s="33">
        <f t="shared" si="346"/>
        <v>0</v>
      </c>
      <c r="S1274" s="63">
        <f t="shared" si="347"/>
        <v>0</v>
      </c>
    </row>
    <row r="1275" spans="3:19" s="23" customFormat="1">
      <c r="C1275" s="358"/>
      <c r="D1275" s="357"/>
      <c r="E1275" s="354"/>
      <c r="F1275" s="374"/>
      <c r="G1275" s="374"/>
      <c r="H1275" s="45" t="s">
        <v>33</v>
      </c>
      <c r="I1275" s="19">
        <v>0</v>
      </c>
      <c r="J1275" s="19">
        <v>0</v>
      </c>
      <c r="K1275" s="19">
        <v>0</v>
      </c>
      <c r="L1275" s="12">
        <v>0</v>
      </c>
      <c r="M1275" s="19">
        <v>0</v>
      </c>
      <c r="N1275" s="11"/>
      <c r="O1275" s="11"/>
      <c r="P1275" s="11"/>
      <c r="R1275" s="33">
        <f t="shared" si="346"/>
        <v>0</v>
      </c>
      <c r="S1275" s="63">
        <f t="shared" si="347"/>
        <v>0</v>
      </c>
    </row>
    <row r="1276" spans="3:19" s="23" customFormat="1" ht="30">
      <c r="C1276" s="358"/>
      <c r="D1276" s="357"/>
      <c r="E1276" s="354"/>
      <c r="F1276" s="374"/>
      <c r="G1276" s="374"/>
      <c r="H1276" s="45" t="s">
        <v>37</v>
      </c>
      <c r="I1276" s="19">
        <v>0</v>
      </c>
      <c r="J1276" s="19">
        <v>0</v>
      </c>
      <c r="K1276" s="19">
        <v>0</v>
      </c>
      <c r="L1276" s="12">
        <v>0</v>
      </c>
      <c r="M1276" s="19">
        <v>0</v>
      </c>
      <c r="N1276" s="11"/>
      <c r="O1276" s="11"/>
      <c r="P1276" s="11"/>
      <c r="R1276" s="33">
        <f t="shared" si="346"/>
        <v>0</v>
      </c>
      <c r="S1276" s="63">
        <f t="shared" si="347"/>
        <v>0</v>
      </c>
    </row>
    <row r="1277" spans="3:19" s="23" customFormat="1" ht="15" customHeight="1">
      <c r="C1277" s="358" t="s">
        <v>562</v>
      </c>
      <c r="D1277" s="357" t="s">
        <v>563</v>
      </c>
      <c r="E1277" s="354" t="s">
        <v>559</v>
      </c>
      <c r="F1277" s="374">
        <v>2022</v>
      </c>
      <c r="G1277" s="374">
        <v>2024</v>
      </c>
      <c r="H1277" s="45" t="s">
        <v>20</v>
      </c>
      <c r="I1277" s="19">
        <f>I1278</f>
        <v>95.5</v>
      </c>
      <c r="J1277" s="19">
        <f t="shared" ref="J1277:M1277" si="359">J1278</f>
        <v>95.5</v>
      </c>
      <c r="K1277" s="19">
        <f t="shared" si="359"/>
        <v>95.5</v>
      </c>
      <c r="L1277" s="12">
        <f t="shared" si="359"/>
        <v>95.5</v>
      </c>
      <c r="M1277" s="19">
        <f t="shared" si="359"/>
        <v>95.5</v>
      </c>
      <c r="N1277" s="11">
        <f t="shared" si="343"/>
        <v>100</v>
      </c>
      <c r="O1277" s="11">
        <f t="shared" si="344"/>
        <v>100</v>
      </c>
      <c r="P1277" s="11">
        <f t="shared" si="345"/>
        <v>100</v>
      </c>
      <c r="R1277" s="33">
        <f t="shared" si="346"/>
        <v>-95.5</v>
      </c>
      <c r="S1277" s="63">
        <f t="shared" si="347"/>
        <v>0</v>
      </c>
    </row>
    <row r="1278" spans="3:19" s="23" customFormat="1">
      <c r="C1278" s="358"/>
      <c r="D1278" s="357"/>
      <c r="E1278" s="354"/>
      <c r="F1278" s="374"/>
      <c r="G1278" s="374"/>
      <c r="H1278" s="45" t="s">
        <v>21</v>
      </c>
      <c r="I1278" s="19">
        <v>95.5</v>
      </c>
      <c r="J1278" s="19">
        <v>95.5</v>
      </c>
      <c r="K1278" s="19">
        <v>95.5</v>
      </c>
      <c r="L1278" s="12">
        <v>95.5</v>
      </c>
      <c r="M1278" s="12">
        <v>95.5</v>
      </c>
      <c r="N1278" s="11">
        <f t="shared" si="343"/>
        <v>100</v>
      </c>
      <c r="O1278" s="11">
        <f t="shared" si="344"/>
        <v>100</v>
      </c>
      <c r="P1278" s="11">
        <f t="shared" si="345"/>
        <v>100</v>
      </c>
      <c r="R1278" s="33">
        <f t="shared" si="346"/>
        <v>-95.5</v>
      </c>
      <c r="S1278" s="63">
        <f t="shared" si="347"/>
        <v>0</v>
      </c>
    </row>
    <row r="1279" spans="3:19" s="23" customFormat="1" ht="30">
      <c r="C1279" s="358"/>
      <c r="D1279" s="357"/>
      <c r="E1279" s="354"/>
      <c r="F1279" s="374"/>
      <c r="G1279" s="374"/>
      <c r="H1279" s="45" t="s">
        <v>22</v>
      </c>
      <c r="I1279" s="19">
        <v>0</v>
      </c>
      <c r="J1279" s="19">
        <v>0</v>
      </c>
      <c r="K1279" s="19">
        <v>0</v>
      </c>
      <c r="L1279" s="12">
        <v>0</v>
      </c>
      <c r="M1279" s="19">
        <v>0</v>
      </c>
      <c r="N1279" s="11"/>
      <c r="O1279" s="11"/>
      <c r="P1279" s="11"/>
      <c r="R1279" s="33">
        <f t="shared" si="346"/>
        <v>0</v>
      </c>
      <c r="S1279" s="63">
        <f t="shared" si="347"/>
        <v>0</v>
      </c>
    </row>
    <row r="1280" spans="3:19" s="23" customFormat="1">
      <c r="C1280" s="358"/>
      <c r="D1280" s="357"/>
      <c r="E1280" s="354"/>
      <c r="F1280" s="374"/>
      <c r="G1280" s="374"/>
      <c r="H1280" s="45" t="s">
        <v>33</v>
      </c>
      <c r="I1280" s="19">
        <v>0</v>
      </c>
      <c r="J1280" s="19">
        <v>0</v>
      </c>
      <c r="K1280" s="19">
        <v>0</v>
      </c>
      <c r="L1280" s="12">
        <v>0</v>
      </c>
      <c r="M1280" s="19">
        <v>0</v>
      </c>
      <c r="N1280" s="11"/>
      <c r="O1280" s="11"/>
      <c r="P1280" s="11"/>
      <c r="R1280" s="33">
        <f t="shared" si="346"/>
        <v>0</v>
      </c>
      <c r="S1280" s="63">
        <f t="shared" si="347"/>
        <v>0</v>
      </c>
    </row>
    <row r="1281" spans="3:19" s="23" customFormat="1" ht="30">
      <c r="C1281" s="358"/>
      <c r="D1281" s="357"/>
      <c r="E1281" s="354"/>
      <c r="F1281" s="374"/>
      <c r="G1281" s="374"/>
      <c r="H1281" s="45" t="s">
        <v>37</v>
      </c>
      <c r="I1281" s="19">
        <v>0</v>
      </c>
      <c r="J1281" s="19">
        <v>0</v>
      </c>
      <c r="K1281" s="19">
        <v>0</v>
      </c>
      <c r="L1281" s="12">
        <v>0</v>
      </c>
      <c r="M1281" s="19">
        <v>0</v>
      </c>
      <c r="N1281" s="11"/>
      <c r="O1281" s="11"/>
      <c r="P1281" s="11"/>
      <c r="R1281" s="33">
        <f t="shared" si="346"/>
        <v>0</v>
      </c>
      <c r="S1281" s="63">
        <f t="shared" si="347"/>
        <v>0</v>
      </c>
    </row>
    <row r="1282" spans="3:19" s="23" customFormat="1" ht="15" customHeight="1">
      <c r="C1282" s="358" t="s">
        <v>564</v>
      </c>
      <c r="D1282" s="357" t="s">
        <v>565</v>
      </c>
      <c r="E1282" s="354" t="s">
        <v>566</v>
      </c>
      <c r="F1282" s="374">
        <v>2022</v>
      </c>
      <c r="G1282" s="374">
        <v>2024</v>
      </c>
      <c r="H1282" s="45" t="s">
        <v>20</v>
      </c>
      <c r="I1282" s="19">
        <f>I1283</f>
        <v>120.2</v>
      </c>
      <c r="J1282" s="19">
        <f t="shared" ref="J1282:M1282" si="360">J1283</f>
        <v>120.2</v>
      </c>
      <c r="K1282" s="19">
        <f t="shared" si="360"/>
        <v>120.2</v>
      </c>
      <c r="L1282" s="12">
        <f t="shared" si="360"/>
        <v>120.2</v>
      </c>
      <c r="M1282" s="19">
        <f t="shared" si="360"/>
        <v>120.2</v>
      </c>
      <c r="N1282" s="11">
        <f t="shared" si="343"/>
        <v>100</v>
      </c>
      <c r="O1282" s="11">
        <f t="shared" si="344"/>
        <v>100</v>
      </c>
      <c r="P1282" s="11">
        <f t="shared" si="345"/>
        <v>100</v>
      </c>
      <c r="R1282" s="33">
        <f t="shared" si="346"/>
        <v>-120.2</v>
      </c>
      <c r="S1282" s="63">
        <f t="shared" si="347"/>
        <v>0</v>
      </c>
    </row>
    <row r="1283" spans="3:19" s="23" customFormat="1">
      <c r="C1283" s="358"/>
      <c r="D1283" s="357"/>
      <c r="E1283" s="354"/>
      <c r="F1283" s="374"/>
      <c r="G1283" s="374"/>
      <c r="H1283" s="45" t="s">
        <v>21</v>
      </c>
      <c r="I1283" s="19">
        <v>120.2</v>
      </c>
      <c r="J1283" s="19">
        <v>120.2</v>
      </c>
      <c r="K1283" s="19">
        <v>120.2</v>
      </c>
      <c r="L1283" s="19">
        <v>120.2</v>
      </c>
      <c r="M1283" s="19">
        <v>120.2</v>
      </c>
      <c r="N1283" s="11">
        <f t="shared" si="343"/>
        <v>100</v>
      </c>
      <c r="O1283" s="11">
        <f t="shared" si="344"/>
        <v>100</v>
      </c>
      <c r="P1283" s="11">
        <f t="shared" si="345"/>
        <v>100</v>
      </c>
      <c r="R1283" s="33">
        <f t="shared" si="346"/>
        <v>-120.2</v>
      </c>
      <c r="S1283" s="63">
        <f t="shared" si="347"/>
        <v>0</v>
      </c>
    </row>
    <row r="1284" spans="3:19" s="23" customFormat="1" ht="30">
      <c r="C1284" s="358"/>
      <c r="D1284" s="357"/>
      <c r="E1284" s="354"/>
      <c r="F1284" s="374"/>
      <c r="G1284" s="374"/>
      <c r="H1284" s="45" t="s">
        <v>22</v>
      </c>
      <c r="I1284" s="19">
        <v>0</v>
      </c>
      <c r="J1284" s="19">
        <v>0</v>
      </c>
      <c r="K1284" s="19">
        <v>0</v>
      </c>
      <c r="L1284" s="12">
        <v>0</v>
      </c>
      <c r="M1284" s="19">
        <v>0</v>
      </c>
      <c r="N1284" s="11"/>
      <c r="O1284" s="11"/>
      <c r="P1284" s="11"/>
      <c r="R1284" s="33">
        <f t="shared" si="346"/>
        <v>0</v>
      </c>
      <c r="S1284" s="63">
        <f t="shared" si="347"/>
        <v>0</v>
      </c>
    </row>
    <row r="1285" spans="3:19" s="23" customFormat="1">
      <c r="C1285" s="358"/>
      <c r="D1285" s="357"/>
      <c r="E1285" s="354"/>
      <c r="F1285" s="374"/>
      <c r="G1285" s="374"/>
      <c r="H1285" s="45" t="s">
        <v>33</v>
      </c>
      <c r="I1285" s="19">
        <v>0</v>
      </c>
      <c r="J1285" s="19">
        <v>0</v>
      </c>
      <c r="K1285" s="19">
        <v>0</v>
      </c>
      <c r="L1285" s="12">
        <v>0</v>
      </c>
      <c r="M1285" s="19">
        <v>0</v>
      </c>
      <c r="N1285" s="11"/>
      <c r="O1285" s="11"/>
      <c r="P1285" s="11"/>
      <c r="R1285" s="33">
        <f t="shared" si="346"/>
        <v>0</v>
      </c>
      <c r="S1285" s="63">
        <f t="shared" si="347"/>
        <v>0</v>
      </c>
    </row>
    <row r="1286" spans="3:19" s="23" customFormat="1" ht="30">
      <c r="C1286" s="358"/>
      <c r="D1286" s="357"/>
      <c r="E1286" s="354"/>
      <c r="F1286" s="374"/>
      <c r="G1286" s="374"/>
      <c r="H1286" s="45" t="s">
        <v>37</v>
      </c>
      <c r="I1286" s="19">
        <v>0</v>
      </c>
      <c r="J1286" s="19">
        <v>0</v>
      </c>
      <c r="K1286" s="19">
        <v>0</v>
      </c>
      <c r="L1286" s="12">
        <v>0</v>
      </c>
      <c r="M1286" s="19">
        <v>0</v>
      </c>
      <c r="N1286" s="11"/>
      <c r="O1286" s="11"/>
      <c r="P1286" s="11"/>
      <c r="R1286" s="33">
        <f t="shared" si="346"/>
        <v>0</v>
      </c>
      <c r="S1286" s="63">
        <f t="shared" si="347"/>
        <v>0</v>
      </c>
    </row>
    <row r="1287" spans="3:19" s="23" customFormat="1" ht="15" customHeight="1">
      <c r="C1287" s="358" t="s">
        <v>978</v>
      </c>
      <c r="D1287" s="357" t="s">
        <v>935</v>
      </c>
      <c r="E1287" s="354" t="s">
        <v>566</v>
      </c>
      <c r="F1287" s="43"/>
      <c r="G1287" s="43"/>
      <c r="H1287" s="45" t="s">
        <v>20</v>
      </c>
      <c r="I1287" s="19">
        <f>I1288</f>
        <v>172.1</v>
      </c>
      <c r="J1287" s="19">
        <f t="shared" ref="J1287:M1287" si="361">J1288</f>
        <v>172.1</v>
      </c>
      <c r="K1287" s="19">
        <f t="shared" si="361"/>
        <v>172.1</v>
      </c>
      <c r="L1287" s="12">
        <f t="shared" si="361"/>
        <v>172.1</v>
      </c>
      <c r="M1287" s="19">
        <f t="shared" si="361"/>
        <v>172.1</v>
      </c>
      <c r="N1287" s="11">
        <f t="shared" si="343"/>
        <v>100</v>
      </c>
      <c r="O1287" s="11">
        <f t="shared" si="344"/>
        <v>100</v>
      </c>
      <c r="P1287" s="11">
        <f t="shared" si="345"/>
        <v>100</v>
      </c>
      <c r="R1287" s="33">
        <f t="shared" si="346"/>
        <v>-172.1</v>
      </c>
      <c r="S1287" s="63">
        <f t="shared" si="347"/>
        <v>0</v>
      </c>
    </row>
    <row r="1288" spans="3:19" s="23" customFormat="1">
      <c r="C1288" s="358"/>
      <c r="D1288" s="357"/>
      <c r="E1288" s="354"/>
      <c r="F1288" s="43"/>
      <c r="G1288" s="43"/>
      <c r="H1288" s="45" t="s">
        <v>21</v>
      </c>
      <c r="I1288" s="19">
        <v>172.1</v>
      </c>
      <c r="J1288" s="19">
        <v>172.1</v>
      </c>
      <c r="K1288" s="19">
        <v>172.1</v>
      </c>
      <c r="L1288" s="12">
        <v>172.1</v>
      </c>
      <c r="M1288" s="12">
        <v>172.1</v>
      </c>
      <c r="N1288" s="11">
        <f t="shared" si="343"/>
        <v>100</v>
      </c>
      <c r="O1288" s="11">
        <f t="shared" si="344"/>
        <v>100</v>
      </c>
      <c r="P1288" s="11">
        <f t="shared" si="345"/>
        <v>100</v>
      </c>
      <c r="R1288" s="33">
        <f t="shared" si="346"/>
        <v>-172.1</v>
      </c>
      <c r="S1288" s="63">
        <f t="shared" si="347"/>
        <v>0</v>
      </c>
    </row>
    <row r="1289" spans="3:19" s="23" customFormat="1" ht="30">
      <c r="C1289" s="358"/>
      <c r="D1289" s="357"/>
      <c r="E1289" s="354"/>
      <c r="F1289" s="43"/>
      <c r="G1289" s="43"/>
      <c r="H1289" s="45" t="s">
        <v>22</v>
      </c>
      <c r="I1289" s="19">
        <v>0</v>
      </c>
      <c r="J1289" s="19">
        <v>0</v>
      </c>
      <c r="K1289" s="19">
        <v>0</v>
      </c>
      <c r="L1289" s="12">
        <v>0</v>
      </c>
      <c r="M1289" s="19">
        <v>0</v>
      </c>
      <c r="N1289" s="11"/>
      <c r="O1289" s="11"/>
      <c r="P1289" s="11"/>
      <c r="R1289" s="33">
        <f t="shared" si="346"/>
        <v>0</v>
      </c>
      <c r="S1289" s="63">
        <f t="shared" si="347"/>
        <v>0</v>
      </c>
    </row>
    <row r="1290" spans="3:19" s="23" customFormat="1">
      <c r="C1290" s="358"/>
      <c r="D1290" s="357"/>
      <c r="E1290" s="354"/>
      <c r="F1290" s="43"/>
      <c r="G1290" s="43"/>
      <c r="H1290" s="45" t="s">
        <v>33</v>
      </c>
      <c r="I1290" s="19">
        <v>0</v>
      </c>
      <c r="J1290" s="19">
        <v>0</v>
      </c>
      <c r="K1290" s="19">
        <v>0</v>
      </c>
      <c r="L1290" s="12">
        <v>0</v>
      </c>
      <c r="M1290" s="19">
        <v>0</v>
      </c>
      <c r="N1290" s="11"/>
      <c r="O1290" s="11"/>
      <c r="P1290" s="11"/>
      <c r="R1290" s="33">
        <f t="shared" si="346"/>
        <v>0</v>
      </c>
      <c r="S1290" s="63">
        <f t="shared" si="347"/>
        <v>0</v>
      </c>
    </row>
    <row r="1291" spans="3:19" s="23" customFormat="1" ht="30">
      <c r="C1291" s="358"/>
      <c r="D1291" s="357"/>
      <c r="E1291" s="354"/>
      <c r="F1291" s="43"/>
      <c r="G1291" s="43"/>
      <c r="H1291" s="45" t="s">
        <v>37</v>
      </c>
      <c r="I1291" s="19">
        <v>0</v>
      </c>
      <c r="J1291" s="19">
        <v>0</v>
      </c>
      <c r="K1291" s="19">
        <v>0</v>
      </c>
      <c r="L1291" s="12">
        <v>0</v>
      </c>
      <c r="M1291" s="19">
        <v>0</v>
      </c>
      <c r="N1291" s="11"/>
      <c r="O1291" s="11"/>
      <c r="P1291" s="11"/>
      <c r="R1291" s="33">
        <f t="shared" si="346"/>
        <v>0</v>
      </c>
      <c r="S1291" s="63">
        <f t="shared" si="347"/>
        <v>0</v>
      </c>
    </row>
    <row r="1292" spans="3:19" s="23" customFormat="1" ht="15" customHeight="1">
      <c r="C1292" s="358" t="s">
        <v>979</v>
      </c>
      <c r="D1292" s="357" t="s">
        <v>936</v>
      </c>
      <c r="E1292" s="354" t="s">
        <v>566</v>
      </c>
      <c r="F1292" s="43"/>
      <c r="G1292" s="43"/>
      <c r="H1292" s="45" t="s">
        <v>20</v>
      </c>
      <c r="I1292" s="19">
        <f>I1293</f>
        <v>56</v>
      </c>
      <c r="J1292" s="19">
        <f t="shared" ref="J1292:M1292" si="362">J1293</f>
        <v>56</v>
      </c>
      <c r="K1292" s="19">
        <f t="shared" si="362"/>
        <v>56</v>
      </c>
      <c r="L1292" s="12">
        <f t="shared" si="362"/>
        <v>56</v>
      </c>
      <c r="M1292" s="19">
        <f t="shared" si="362"/>
        <v>56</v>
      </c>
      <c r="N1292" s="11">
        <f t="shared" ref="N1292:N1351" si="363">M1292/I1292*100</f>
        <v>100</v>
      </c>
      <c r="O1292" s="11">
        <f t="shared" ref="O1292:O1351" si="364">M1292/J1292*100</f>
        <v>100</v>
      </c>
      <c r="P1292" s="11">
        <f t="shared" ref="P1292:P1351" si="365">L1292/K1292*100</f>
        <v>100</v>
      </c>
      <c r="R1292" s="33">
        <f t="shared" ref="R1292:R1355" si="366">Q1292-L1292</f>
        <v>-56</v>
      </c>
      <c r="S1292" s="63">
        <f t="shared" ref="S1292:S1355" si="367">L1292-M1292</f>
        <v>0</v>
      </c>
    </row>
    <row r="1293" spans="3:19" s="23" customFormat="1">
      <c r="C1293" s="358"/>
      <c r="D1293" s="357"/>
      <c r="E1293" s="354"/>
      <c r="F1293" s="43"/>
      <c r="G1293" s="43"/>
      <c r="H1293" s="45" t="s">
        <v>21</v>
      </c>
      <c r="I1293" s="19">
        <v>56</v>
      </c>
      <c r="J1293" s="19">
        <v>56</v>
      </c>
      <c r="K1293" s="19">
        <v>56</v>
      </c>
      <c r="L1293" s="12">
        <v>56</v>
      </c>
      <c r="M1293" s="12">
        <v>56</v>
      </c>
      <c r="N1293" s="11">
        <f t="shared" si="363"/>
        <v>100</v>
      </c>
      <c r="O1293" s="11">
        <f t="shared" si="364"/>
        <v>100</v>
      </c>
      <c r="P1293" s="11">
        <f t="shared" si="365"/>
        <v>100</v>
      </c>
      <c r="R1293" s="33">
        <f t="shared" si="366"/>
        <v>-56</v>
      </c>
      <c r="S1293" s="63">
        <f t="shared" si="367"/>
        <v>0</v>
      </c>
    </row>
    <row r="1294" spans="3:19" s="23" customFormat="1" ht="30">
      <c r="C1294" s="358"/>
      <c r="D1294" s="357"/>
      <c r="E1294" s="354"/>
      <c r="F1294" s="43"/>
      <c r="G1294" s="43"/>
      <c r="H1294" s="45" t="s">
        <v>22</v>
      </c>
      <c r="I1294" s="19">
        <v>0</v>
      </c>
      <c r="J1294" s="19">
        <v>0</v>
      </c>
      <c r="K1294" s="19">
        <v>0</v>
      </c>
      <c r="L1294" s="12">
        <v>0</v>
      </c>
      <c r="M1294" s="19">
        <v>0</v>
      </c>
      <c r="N1294" s="11"/>
      <c r="O1294" s="11"/>
      <c r="P1294" s="11"/>
      <c r="R1294" s="33">
        <f t="shared" si="366"/>
        <v>0</v>
      </c>
      <c r="S1294" s="63">
        <f t="shared" si="367"/>
        <v>0</v>
      </c>
    </row>
    <row r="1295" spans="3:19" s="23" customFormat="1">
      <c r="C1295" s="358"/>
      <c r="D1295" s="357"/>
      <c r="E1295" s="354"/>
      <c r="F1295" s="43"/>
      <c r="G1295" s="43"/>
      <c r="H1295" s="45" t="s">
        <v>33</v>
      </c>
      <c r="I1295" s="19">
        <v>0</v>
      </c>
      <c r="J1295" s="19">
        <v>0</v>
      </c>
      <c r="K1295" s="19">
        <v>0</v>
      </c>
      <c r="L1295" s="12">
        <v>0</v>
      </c>
      <c r="M1295" s="19">
        <v>0</v>
      </c>
      <c r="N1295" s="11"/>
      <c r="O1295" s="11"/>
      <c r="P1295" s="11"/>
      <c r="R1295" s="33">
        <f t="shared" si="366"/>
        <v>0</v>
      </c>
      <c r="S1295" s="63">
        <f t="shared" si="367"/>
        <v>0</v>
      </c>
    </row>
    <row r="1296" spans="3:19" s="23" customFormat="1" ht="30">
      <c r="C1296" s="358"/>
      <c r="D1296" s="357"/>
      <c r="E1296" s="354"/>
      <c r="F1296" s="43"/>
      <c r="G1296" s="43"/>
      <c r="H1296" s="45" t="s">
        <v>37</v>
      </c>
      <c r="I1296" s="19">
        <v>0</v>
      </c>
      <c r="J1296" s="19">
        <v>0</v>
      </c>
      <c r="K1296" s="19">
        <v>0</v>
      </c>
      <c r="L1296" s="12">
        <v>0</v>
      </c>
      <c r="M1296" s="19">
        <v>0</v>
      </c>
      <c r="N1296" s="11"/>
      <c r="O1296" s="11"/>
      <c r="P1296" s="11"/>
      <c r="R1296" s="33">
        <f t="shared" si="366"/>
        <v>0</v>
      </c>
      <c r="S1296" s="63">
        <f t="shared" si="367"/>
        <v>0</v>
      </c>
    </row>
    <row r="1297" spans="3:19" ht="15" customHeight="1">
      <c r="C1297" s="358" t="s">
        <v>567</v>
      </c>
      <c r="D1297" s="357" t="s">
        <v>568</v>
      </c>
      <c r="E1297" s="354" t="s">
        <v>569</v>
      </c>
      <c r="F1297" s="374">
        <v>2022</v>
      </c>
      <c r="G1297" s="374">
        <v>2024</v>
      </c>
      <c r="H1297" s="45" t="s">
        <v>20</v>
      </c>
      <c r="I1297" s="19">
        <f>I1302+I1307+I1312+I1317+I1322</f>
        <v>4330.1000000000004</v>
      </c>
      <c r="J1297" s="19">
        <f t="shared" ref="J1297:M1298" si="368">J1302+J1307+J1312+J1317+J1322</f>
        <v>4330.1000000000004</v>
      </c>
      <c r="K1297" s="19">
        <f t="shared" si="368"/>
        <v>4330.1000000000004</v>
      </c>
      <c r="L1297" s="12">
        <f t="shared" si="368"/>
        <v>4330.1000000000004</v>
      </c>
      <c r="M1297" s="19">
        <f t="shared" si="368"/>
        <v>4330.1000000000004</v>
      </c>
      <c r="N1297" s="11">
        <f t="shared" si="363"/>
        <v>100</v>
      </c>
      <c r="O1297" s="11">
        <f t="shared" si="364"/>
        <v>100</v>
      </c>
      <c r="P1297" s="11">
        <f t="shared" si="365"/>
        <v>100</v>
      </c>
      <c r="R1297" s="33">
        <f t="shared" si="366"/>
        <v>-4330.1000000000004</v>
      </c>
      <c r="S1297" s="63">
        <f t="shared" si="367"/>
        <v>0</v>
      </c>
    </row>
    <row r="1298" spans="3:19">
      <c r="C1298" s="358"/>
      <c r="D1298" s="357"/>
      <c r="E1298" s="354"/>
      <c r="F1298" s="374"/>
      <c r="G1298" s="374"/>
      <c r="H1298" s="45" t="s">
        <v>21</v>
      </c>
      <c r="I1298" s="15">
        <f>I1303+I1308+I1313+I1318+I1323</f>
        <v>4330.1000000000004</v>
      </c>
      <c r="J1298" s="15">
        <f t="shared" si="368"/>
        <v>4330.1000000000004</v>
      </c>
      <c r="K1298" s="15">
        <f t="shared" si="368"/>
        <v>4330.1000000000004</v>
      </c>
      <c r="L1298" s="12">
        <f t="shared" si="368"/>
        <v>4330.1000000000004</v>
      </c>
      <c r="M1298" s="11">
        <f t="shared" si="368"/>
        <v>4330.1000000000004</v>
      </c>
      <c r="N1298" s="11">
        <f t="shared" si="363"/>
        <v>100</v>
      </c>
      <c r="O1298" s="11">
        <f t="shared" si="364"/>
        <v>100</v>
      </c>
      <c r="P1298" s="11">
        <f t="shared" si="365"/>
        <v>100</v>
      </c>
      <c r="R1298" s="33">
        <f t="shared" si="366"/>
        <v>-4330.1000000000004</v>
      </c>
      <c r="S1298" s="63">
        <f t="shared" si="367"/>
        <v>0</v>
      </c>
    </row>
    <row r="1299" spans="3:19" ht="30">
      <c r="C1299" s="358"/>
      <c r="D1299" s="357"/>
      <c r="E1299" s="354"/>
      <c r="F1299" s="374"/>
      <c r="G1299" s="374"/>
      <c r="H1299" s="45" t="s">
        <v>22</v>
      </c>
      <c r="I1299" s="19">
        <v>0</v>
      </c>
      <c r="J1299" s="19">
        <v>0</v>
      </c>
      <c r="K1299" s="19">
        <v>0</v>
      </c>
      <c r="L1299" s="12">
        <v>0</v>
      </c>
      <c r="M1299" s="19">
        <v>0</v>
      </c>
      <c r="N1299" s="11"/>
      <c r="O1299" s="11"/>
      <c r="P1299" s="11"/>
      <c r="R1299" s="33">
        <f t="shared" si="366"/>
        <v>0</v>
      </c>
      <c r="S1299" s="63">
        <f t="shared" si="367"/>
        <v>0</v>
      </c>
    </row>
    <row r="1300" spans="3:19">
      <c r="C1300" s="358"/>
      <c r="D1300" s="357"/>
      <c r="E1300" s="354"/>
      <c r="F1300" s="374"/>
      <c r="G1300" s="374"/>
      <c r="H1300" s="45" t="s">
        <v>33</v>
      </c>
      <c r="I1300" s="19">
        <v>0</v>
      </c>
      <c r="J1300" s="19">
        <v>0</v>
      </c>
      <c r="K1300" s="19">
        <v>0</v>
      </c>
      <c r="L1300" s="12">
        <v>0</v>
      </c>
      <c r="M1300" s="19">
        <v>0</v>
      </c>
      <c r="N1300" s="11"/>
      <c r="O1300" s="11"/>
      <c r="P1300" s="11"/>
      <c r="R1300" s="33">
        <f t="shared" si="366"/>
        <v>0</v>
      </c>
      <c r="S1300" s="63">
        <f t="shared" si="367"/>
        <v>0</v>
      </c>
    </row>
    <row r="1301" spans="3:19" ht="30">
      <c r="C1301" s="358"/>
      <c r="D1301" s="357"/>
      <c r="E1301" s="354"/>
      <c r="F1301" s="374"/>
      <c r="G1301" s="374"/>
      <c r="H1301" s="45" t="s">
        <v>37</v>
      </c>
      <c r="I1301" s="19">
        <v>0</v>
      </c>
      <c r="J1301" s="19">
        <v>0</v>
      </c>
      <c r="K1301" s="19">
        <v>0</v>
      </c>
      <c r="L1301" s="12">
        <v>0</v>
      </c>
      <c r="M1301" s="19">
        <v>0</v>
      </c>
      <c r="N1301" s="11"/>
      <c r="O1301" s="11"/>
      <c r="P1301" s="11"/>
      <c r="R1301" s="33">
        <f t="shared" si="366"/>
        <v>0</v>
      </c>
      <c r="S1301" s="63">
        <f t="shared" si="367"/>
        <v>0</v>
      </c>
    </row>
    <row r="1302" spans="3:19" ht="15" customHeight="1">
      <c r="C1302" s="358" t="s">
        <v>570</v>
      </c>
      <c r="D1302" s="357" t="s">
        <v>571</v>
      </c>
      <c r="E1302" s="354" t="s">
        <v>353</v>
      </c>
      <c r="F1302" s="374">
        <v>2022</v>
      </c>
      <c r="G1302" s="374">
        <v>2024</v>
      </c>
      <c r="H1302" s="45" t="s">
        <v>20</v>
      </c>
      <c r="I1302" s="19">
        <f>I1303+I1304+I1305+I1306</f>
        <v>2250</v>
      </c>
      <c r="J1302" s="19">
        <f t="shared" ref="J1302:M1302" si="369">J1303+J1304+J1305+J1306</f>
        <v>2250</v>
      </c>
      <c r="K1302" s="19">
        <f t="shared" si="369"/>
        <v>2250</v>
      </c>
      <c r="L1302" s="12">
        <f t="shared" si="369"/>
        <v>2250</v>
      </c>
      <c r="M1302" s="19">
        <f t="shared" si="369"/>
        <v>2250</v>
      </c>
      <c r="N1302" s="11">
        <f t="shared" si="363"/>
        <v>100</v>
      </c>
      <c r="O1302" s="11">
        <f t="shared" si="364"/>
        <v>100</v>
      </c>
      <c r="P1302" s="11">
        <f t="shared" si="365"/>
        <v>100</v>
      </c>
      <c r="R1302" s="33">
        <f t="shared" si="366"/>
        <v>-2250</v>
      </c>
      <c r="S1302" s="63">
        <f t="shared" si="367"/>
        <v>0</v>
      </c>
    </row>
    <row r="1303" spans="3:19">
      <c r="C1303" s="358"/>
      <c r="D1303" s="357"/>
      <c r="E1303" s="354"/>
      <c r="F1303" s="374"/>
      <c r="G1303" s="374"/>
      <c r="H1303" s="45" t="s">
        <v>21</v>
      </c>
      <c r="I1303" s="19">
        <v>2250</v>
      </c>
      <c r="J1303" s="19">
        <v>2250</v>
      </c>
      <c r="K1303" s="19">
        <v>2250</v>
      </c>
      <c r="L1303" s="12">
        <v>2250</v>
      </c>
      <c r="M1303" s="12">
        <v>2250</v>
      </c>
      <c r="N1303" s="11">
        <f t="shared" si="363"/>
        <v>100</v>
      </c>
      <c r="O1303" s="11">
        <f t="shared" si="364"/>
        <v>100</v>
      </c>
      <c r="P1303" s="11">
        <f t="shared" si="365"/>
        <v>100</v>
      </c>
      <c r="R1303" s="33">
        <f t="shared" si="366"/>
        <v>-2250</v>
      </c>
      <c r="S1303" s="63">
        <f t="shared" si="367"/>
        <v>0</v>
      </c>
    </row>
    <row r="1304" spans="3:19" ht="30">
      <c r="C1304" s="358"/>
      <c r="D1304" s="357"/>
      <c r="E1304" s="354"/>
      <c r="F1304" s="374"/>
      <c r="G1304" s="374"/>
      <c r="H1304" s="45" t="s">
        <v>22</v>
      </c>
      <c r="I1304" s="19">
        <v>0</v>
      </c>
      <c r="J1304" s="19">
        <v>0</v>
      </c>
      <c r="K1304" s="19">
        <v>0</v>
      </c>
      <c r="L1304" s="12">
        <v>0</v>
      </c>
      <c r="M1304" s="19">
        <v>0</v>
      </c>
      <c r="N1304" s="11"/>
      <c r="O1304" s="11"/>
      <c r="P1304" s="11"/>
      <c r="R1304" s="33">
        <f t="shared" si="366"/>
        <v>0</v>
      </c>
      <c r="S1304" s="63">
        <f t="shared" si="367"/>
        <v>0</v>
      </c>
    </row>
    <row r="1305" spans="3:19">
      <c r="C1305" s="358"/>
      <c r="D1305" s="357"/>
      <c r="E1305" s="354"/>
      <c r="F1305" s="374"/>
      <c r="G1305" s="374"/>
      <c r="H1305" s="45" t="s">
        <v>33</v>
      </c>
      <c r="I1305" s="19">
        <v>0</v>
      </c>
      <c r="J1305" s="19">
        <v>0</v>
      </c>
      <c r="K1305" s="19">
        <v>0</v>
      </c>
      <c r="L1305" s="12">
        <v>0</v>
      </c>
      <c r="M1305" s="19">
        <v>0</v>
      </c>
      <c r="N1305" s="11"/>
      <c r="O1305" s="11"/>
      <c r="P1305" s="11"/>
      <c r="R1305" s="33">
        <f t="shared" si="366"/>
        <v>0</v>
      </c>
      <c r="S1305" s="63">
        <f t="shared" si="367"/>
        <v>0</v>
      </c>
    </row>
    <row r="1306" spans="3:19" ht="30">
      <c r="C1306" s="358"/>
      <c r="D1306" s="357"/>
      <c r="E1306" s="354"/>
      <c r="F1306" s="374"/>
      <c r="G1306" s="374"/>
      <c r="H1306" s="45" t="s">
        <v>37</v>
      </c>
      <c r="I1306" s="19">
        <v>0</v>
      </c>
      <c r="J1306" s="19">
        <v>0</v>
      </c>
      <c r="K1306" s="19">
        <v>0</v>
      </c>
      <c r="L1306" s="12">
        <v>0</v>
      </c>
      <c r="M1306" s="19">
        <v>0</v>
      </c>
      <c r="N1306" s="11"/>
      <c r="O1306" s="11"/>
      <c r="P1306" s="11"/>
      <c r="R1306" s="33">
        <f t="shared" si="366"/>
        <v>0</v>
      </c>
      <c r="S1306" s="63">
        <f t="shared" si="367"/>
        <v>0</v>
      </c>
    </row>
    <row r="1307" spans="3:19" ht="15" customHeight="1">
      <c r="C1307" s="358" t="s">
        <v>572</v>
      </c>
      <c r="D1307" s="357" t="s">
        <v>573</v>
      </c>
      <c r="E1307" s="354" t="s">
        <v>353</v>
      </c>
      <c r="F1307" s="374">
        <v>2022</v>
      </c>
      <c r="G1307" s="374">
        <v>2024</v>
      </c>
      <c r="H1307" s="45" t="s">
        <v>20</v>
      </c>
      <c r="I1307" s="19">
        <f>I1308</f>
        <v>1416</v>
      </c>
      <c r="J1307" s="19">
        <f t="shared" ref="J1307:M1307" si="370">J1308</f>
        <v>1416</v>
      </c>
      <c r="K1307" s="19">
        <f t="shared" si="370"/>
        <v>1416</v>
      </c>
      <c r="L1307" s="12">
        <f t="shared" si="370"/>
        <v>1416</v>
      </c>
      <c r="M1307" s="19">
        <f t="shared" si="370"/>
        <v>1416</v>
      </c>
      <c r="N1307" s="11">
        <f t="shared" si="363"/>
        <v>100</v>
      </c>
      <c r="O1307" s="11">
        <f t="shared" si="364"/>
        <v>100</v>
      </c>
      <c r="P1307" s="11">
        <f t="shared" si="365"/>
        <v>100</v>
      </c>
      <c r="R1307" s="33">
        <f t="shared" si="366"/>
        <v>-1416</v>
      </c>
      <c r="S1307" s="63">
        <f t="shared" si="367"/>
        <v>0</v>
      </c>
    </row>
    <row r="1308" spans="3:19">
      <c r="C1308" s="358"/>
      <c r="D1308" s="357"/>
      <c r="E1308" s="354"/>
      <c r="F1308" s="374"/>
      <c r="G1308" s="374"/>
      <c r="H1308" s="45" t="s">
        <v>21</v>
      </c>
      <c r="I1308" s="19">
        <v>1416</v>
      </c>
      <c r="J1308" s="19">
        <v>1416</v>
      </c>
      <c r="K1308" s="19">
        <v>1416</v>
      </c>
      <c r="L1308" s="12">
        <v>1416</v>
      </c>
      <c r="M1308" s="12">
        <v>1416</v>
      </c>
      <c r="N1308" s="11">
        <f t="shared" si="363"/>
        <v>100</v>
      </c>
      <c r="O1308" s="11">
        <f t="shared" si="364"/>
        <v>100</v>
      </c>
      <c r="P1308" s="11">
        <f t="shared" si="365"/>
        <v>100</v>
      </c>
      <c r="R1308" s="33">
        <f t="shared" si="366"/>
        <v>-1416</v>
      </c>
      <c r="S1308" s="63">
        <f t="shared" si="367"/>
        <v>0</v>
      </c>
    </row>
    <row r="1309" spans="3:19" ht="30">
      <c r="C1309" s="358"/>
      <c r="D1309" s="357"/>
      <c r="E1309" s="354"/>
      <c r="F1309" s="374"/>
      <c r="G1309" s="374"/>
      <c r="H1309" s="45" t="s">
        <v>22</v>
      </c>
      <c r="I1309" s="19">
        <v>0</v>
      </c>
      <c r="J1309" s="19">
        <v>0</v>
      </c>
      <c r="K1309" s="19">
        <v>0</v>
      </c>
      <c r="L1309" s="12">
        <v>0</v>
      </c>
      <c r="M1309" s="19">
        <v>0</v>
      </c>
      <c r="N1309" s="11"/>
      <c r="O1309" s="11"/>
      <c r="P1309" s="11"/>
      <c r="R1309" s="33">
        <f t="shared" si="366"/>
        <v>0</v>
      </c>
      <c r="S1309" s="63">
        <f t="shared" si="367"/>
        <v>0</v>
      </c>
    </row>
    <row r="1310" spans="3:19">
      <c r="C1310" s="358"/>
      <c r="D1310" s="357"/>
      <c r="E1310" s="354"/>
      <c r="F1310" s="374"/>
      <c r="G1310" s="374"/>
      <c r="H1310" s="45" t="s">
        <v>33</v>
      </c>
      <c r="I1310" s="19">
        <v>0</v>
      </c>
      <c r="J1310" s="19">
        <v>0</v>
      </c>
      <c r="K1310" s="19">
        <v>0</v>
      </c>
      <c r="L1310" s="12">
        <v>0</v>
      </c>
      <c r="M1310" s="19">
        <v>0</v>
      </c>
      <c r="N1310" s="11"/>
      <c r="O1310" s="11"/>
      <c r="P1310" s="11"/>
      <c r="R1310" s="33">
        <f t="shared" si="366"/>
        <v>0</v>
      </c>
      <c r="S1310" s="63">
        <f t="shared" si="367"/>
        <v>0</v>
      </c>
    </row>
    <row r="1311" spans="3:19" ht="30">
      <c r="C1311" s="358"/>
      <c r="D1311" s="357"/>
      <c r="E1311" s="354"/>
      <c r="F1311" s="374"/>
      <c r="G1311" s="374"/>
      <c r="H1311" s="45" t="s">
        <v>37</v>
      </c>
      <c r="I1311" s="19">
        <v>0</v>
      </c>
      <c r="J1311" s="19">
        <v>0</v>
      </c>
      <c r="K1311" s="19">
        <v>0</v>
      </c>
      <c r="L1311" s="12">
        <v>0</v>
      </c>
      <c r="M1311" s="19">
        <v>0</v>
      </c>
      <c r="N1311" s="11"/>
      <c r="O1311" s="11"/>
      <c r="P1311" s="11"/>
      <c r="R1311" s="33">
        <f t="shared" si="366"/>
        <v>0</v>
      </c>
      <c r="S1311" s="63">
        <f t="shared" si="367"/>
        <v>0</v>
      </c>
    </row>
    <row r="1312" spans="3:19" ht="15" customHeight="1">
      <c r="C1312" s="351" t="s">
        <v>574</v>
      </c>
      <c r="D1312" s="357" t="s">
        <v>575</v>
      </c>
      <c r="E1312" s="354" t="s">
        <v>566</v>
      </c>
      <c r="F1312" s="374">
        <v>2022</v>
      </c>
      <c r="G1312" s="374">
        <v>2022</v>
      </c>
      <c r="H1312" s="45" t="s">
        <v>20</v>
      </c>
      <c r="I1312" s="19">
        <f>I1313</f>
        <v>664.1</v>
      </c>
      <c r="J1312" s="19">
        <f t="shared" ref="J1312:M1312" si="371">J1313</f>
        <v>664.1</v>
      </c>
      <c r="K1312" s="19">
        <f t="shared" si="371"/>
        <v>664.1</v>
      </c>
      <c r="L1312" s="12">
        <f t="shared" si="371"/>
        <v>664.1</v>
      </c>
      <c r="M1312" s="19">
        <f t="shared" si="371"/>
        <v>664.1</v>
      </c>
      <c r="N1312" s="11">
        <f t="shared" si="363"/>
        <v>100</v>
      </c>
      <c r="O1312" s="11">
        <f t="shared" si="364"/>
        <v>100</v>
      </c>
      <c r="P1312" s="11">
        <f t="shared" si="365"/>
        <v>100</v>
      </c>
      <c r="R1312" s="33">
        <f t="shared" si="366"/>
        <v>-664.1</v>
      </c>
      <c r="S1312" s="63">
        <f t="shared" si="367"/>
        <v>0</v>
      </c>
    </row>
    <row r="1313" spans="3:169">
      <c r="C1313" s="351"/>
      <c r="D1313" s="357"/>
      <c r="E1313" s="354"/>
      <c r="F1313" s="374"/>
      <c r="G1313" s="374"/>
      <c r="H1313" s="45" t="s">
        <v>21</v>
      </c>
      <c r="I1313" s="19">
        <v>664.1</v>
      </c>
      <c r="J1313" s="19">
        <v>664.1</v>
      </c>
      <c r="K1313" s="19">
        <v>664.1</v>
      </c>
      <c r="L1313" s="19">
        <v>664.1</v>
      </c>
      <c r="M1313" s="19">
        <v>664.1</v>
      </c>
      <c r="N1313" s="11">
        <f t="shared" si="363"/>
        <v>100</v>
      </c>
      <c r="O1313" s="11">
        <f t="shared" si="364"/>
        <v>100</v>
      </c>
      <c r="P1313" s="11">
        <f t="shared" si="365"/>
        <v>100</v>
      </c>
      <c r="R1313" s="33">
        <f t="shared" si="366"/>
        <v>-664.1</v>
      </c>
      <c r="S1313" s="63">
        <f t="shared" si="367"/>
        <v>0</v>
      </c>
    </row>
    <row r="1314" spans="3:169" ht="30">
      <c r="C1314" s="351"/>
      <c r="D1314" s="357"/>
      <c r="E1314" s="354"/>
      <c r="F1314" s="374"/>
      <c r="G1314" s="374"/>
      <c r="H1314" s="45" t="s">
        <v>22</v>
      </c>
      <c r="I1314" s="19">
        <v>0</v>
      </c>
      <c r="J1314" s="19">
        <v>0</v>
      </c>
      <c r="K1314" s="19">
        <v>0</v>
      </c>
      <c r="L1314" s="12">
        <v>0</v>
      </c>
      <c r="M1314" s="19">
        <v>0</v>
      </c>
      <c r="N1314" s="11"/>
      <c r="O1314" s="11"/>
      <c r="P1314" s="11"/>
      <c r="R1314" s="33">
        <f t="shared" si="366"/>
        <v>0</v>
      </c>
      <c r="S1314" s="63">
        <f t="shared" si="367"/>
        <v>0</v>
      </c>
    </row>
    <row r="1315" spans="3:169">
      <c r="C1315" s="351"/>
      <c r="D1315" s="357"/>
      <c r="E1315" s="354"/>
      <c r="F1315" s="374"/>
      <c r="G1315" s="374"/>
      <c r="H1315" s="45" t="s">
        <v>33</v>
      </c>
      <c r="I1315" s="19">
        <v>0</v>
      </c>
      <c r="J1315" s="19">
        <v>0</v>
      </c>
      <c r="K1315" s="19">
        <v>0</v>
      </c>
      <c r="L1315" s="12">
        <v>0</v>
      </c>
      <c r="M1315" s="19">
        <v>0</v>
      </c>
      <c r="N1315" s="11"/>
      <c r="O1315" s="11"/>
      <c r="P1315" s="11"/>
      <c r="R1315" s="33">
        <f t="shared" si="366"/>
        <v>0</v>
      </c>
      <c r="S1315" s="63">
        <f t="shared" si="367"/>
        <v>0</v>
      </c>
    </row>
    <row r="1316" spans="3:169" ht="30">
      <c r="C1316" s="351"/>
      <c r="D1316" s="357"/>
      <c r="E1316" s="354"/>
      <c r="F1316" s="374"/>
      <c r="G1316" s="374"/>
      <c r="H1316" s="45" t="s">
        <v>37</v>
      </c>
      <c r="I1316" s="19">
        <v>0</v>
      </c>
      <c r="J1316" s="19">
        <v>0</v>
      </c>
      <c r="K1316" s="19">
        <v>0</v>
      </c>
      <c r="L1316" s="12">
        <v>0</v>
      </c>
      <c r="M1316" s="19">
        <v>0</v>
      </c>
      <c r="N1316" s="11"/>
      <c r="O1316" s="11"/>
      <c r="P1316" s="11"/>
      <c r="R1316" s="33">
        <f t="shared" si="366"/>
        <v>0</v>
      </c>
      <c r="S1316" s="63">
        <f t="shared" si="367"/>
        <v>0</v>
      </c>
    </row>
    <row r="1317" spans="3:169" ht="15" hidden="1" customHeight="1">
      <c r="C1317" s="351" t="s">
        <v>576</v>
      </c>
      <c r="D1317" s="357" t="s">
        <v>577</v>
      </c>
      <c r="E1317" s="354" t="s">
        <v>566</v>
      </c>
      <c r="F1317" s="374">
        <v>2023</v>
      </c>
      <c r="G1317" s="374">
        <v>2023</v>
      </c>
      <c r="H1317" s="45" t="s">
        <v>20</v>
      </c>
      <c r="I1317" s="19">
        <f>I1318</f>
        <v>0</v>
      </c>
      <c r="J1317" s="19">
        <f t="shared" ref="J1317:M1317" si="372">J1318</f>
        <v>0</v>
      </c>
      <c r="K1317" s="19">
        <f t="shared" si="372"/>
        <v>0</v>
      </c>
      <c r="L1317" s="12">
        <f t="shared" si="372"/>
        <v>0</v>
      </c>
      <c r="M1317" s="19">
        <f t="shared" si="372"/>
        <v>0</v>
      </c>
      <c r="N1317" s="11" t="e">
        <f t="shared" si="363"/>
        <v>#DIV/0!</v>
      </c>
      <c r="O1317" s="11" t="e">
        <f t="shared" si="364"/>
        <v>#DIV/0!</v>
      </c>
      <c r="P1317" s="11" t="e">
        <f t="shared" si="365"/>
        <v>#DIV/0!</v>
      </c>
      <c r="R1317" s="33">
        <f t="shared" si="366"/>
        <v>0</v>
      </c>
      <c r="S1317" s="63">
        <f t="shared" si="367"/>
        <v>0</v>
      </c>
    </row>
    <row r="1318" spans="3:169" hidden="1">
      <c r="C1318" s="351"/>
      <c r="D1318" s="357"/>
      <c r="E1318" s="354"/>
      <c r="F1318" s="374"/>
      <c r="G1318" s="374"/>
      <c r="H1318" s="45" t="s">
        <v>21</v>
      </c>
      <c r="I1318" s="19"/>
      <c r="J1318" s="19"/>
      <c r="K1318" s="19"/>
      <c r="L1318" s="12"/>
      <c r="M1318" s="19"/>
      <c r="N1318" s="11" t="e">
        <f t="shared" si="363"/>
        <v>#DIV/0!</v>
      </c>
      <c r="O1318" s="11" t="e">
        <f t="shared" si="364"/>
        <v>#DIV/0!</v>
      </c>
      <c r="P1318" s="11" t="e">
        <f t="shared" si="365"/>
        <v>#DIV/0!</v>
      </c>
      <c r="R1318" s="33">
        <f t="shared" si="366"/>
        <v>0</v>
      </c>
      <c r="S1318" s="63">
        <f t="shared" si="367"/>
        <v>0</v>
      </c>
    </row>
    <row r="1319" spans="3:169" ht="30" hidden="1">
      <c r="C1319" s="351"/>
      <c r="D1319" s="357"/>
      <c r="E1319" s="354"/>
      <c r="F1319" s="374"/>
      <c r="G1319" s="374"/>
      <c r="H1319" s="45" t="s">
        <v>22</v>
      </c>
      <c r="I1319" s="19">
        <v>0</v>
      </c>
      <c r="J1319" s="19">
        <v>0</v>
      </c>
      <c r="K1319" s="19">
        <v>0</v>
      </c>
      <c r="L1319" s="12">
        <v>0</v>
      </c>
      <c r="M1319" s="19">
        <v>0</v>
      </c>
      <c r="N1319" s="11" t="e">
        <f t="shared" si="363"/>
        <v>#DIV/0!</v>
      </c>
      <c r="O1319" s="11" t="e">
        <f t="shared" si="364"/>
        <v>#DIV/0!</v>
      </c>
      <c r="P1319" s="11" t="e">
        <f t="shared" si="365"/>
        <v>#DIV/0!</v>
      </c>
      <c r="R1319" s="33">
        <f t="shared" si="366"/>
        <v>0</v>
      </c>
      <c r="S1319" s="63">
        <f t="shared" si="367"/>
        <v>0</v>
      </c>
    </row>
    <row r="1320" spans="3:169" hidden="1">
      <c r="C1320" s="351"/>
      <c r="D1320" s="357"/>
      <c r="E1320" s="354"/>
      <c r="F1320" s="374"/>
      <c r="G1320" s="374"/>
      <c r="H1320" s="45" t="s">
        <v>33</v>
      </c>
      <c r="I1320" s="19">
        <v>0</v>
      </c>
      <c r="J1320" s="19">
        <v>0</v>
      </c>
      <c r="K1320" s="19">
        <v>0</v>
      </c>
      <c r="L1320" s="12">
        <v>0</v>
      </c>
      <c r="M1320" s="19">
        <v>0</v>
      </c>
      <c r="N1320" s="11" t="e">
        <f t="shared" si="363"/>
        <v>#DIV/0!</v>
      </c>
      <c r="O1320" s="11" t="e">
        <f t="shared" si="364"/>
        <v>#DIV/0!</v>
      </c>
      <c r="P1320" s="11" t="e">
        <f t="shared" si="365"/>
        <v>#DIV/0!</v>
      </c>
      <c r="R1320" s="33">
        <f t="shared" si="366"/>
        <v>0</v>
      </c>
      <c r="S1320" s="63">
        <f t="shared" si="367"/>
        <v>0</v>
      </c>
    </row>
    <row r="1321" spans="3:169" ht="30" hidden="1">
      <c r="C1321" s="351"/>
      <c r="D1321" s="357"/>
      <c r="E1321" s="354"/>
      <c r="F1321" s="374"/>
      <c r="G1321" s="374"/>
      <c r="H1321" s="45" t="s">
        <v>37</v>
      </c>
      <c r="I1321" s="19">
        <v>0</v>
      </c>
      <c r="J1321" s="19">
        <v>0</v>
      </c>
      <c r="K1321" s="19">
        <v>0</v>
      </c>
      <c r="L1321" s="12">
        <v>0</v>
      </c>
      <c r="M1321" s="19">
        <v>0</v>
      </c>
      <c r="N1321" s="11" t="e">
        <f t="shared" si="363"/>
        <v>#DIV/0!</v>
      </c>
      <c r="O1321" s="11" t="e">
        <f t="shared" si="364"/>
        <v>#DIV/0!</v>
      </c>
      <c r="P1321" s="11" t="e">
        <f t="shared" si="365"/>
        <v>#DIV/0!</v>
      </c>
      <c r="R1321" s="33">
        <f t="shared" si="366"/>
        <v>0</v>
      </c>
      <c r="S1321" s="63">
        <f t="shared" si="367"/>
        <v>0</v>
      </c>
    </row>
    <row r="1322" spans="3:169" ht="15" hidden="1" customHeight="1">
      <c r="C1322" s="351" t="s">
        <v>578</v>
      </c>
      <c r="D1322" s="357" t="s">
        <v>579</v>
      </c>
      <c r="E1322" s="354" t="s">
        <v>580</v>
      </c>
      <c r="F1322" s="374">
        <v>2024</v>
      </c>
      <c r="G1322" s="374">
        <v>2024</v>
      </c>
      <c r="H1322" s="45" t="s">
        <v>20</v>
      </c>
      <c r="I1322" s="19">
        <f t="shared" ref="I1322:M1322" si="373">I1323+I1324+I1325+I1326</f>
        <v>0</v>
      </c>
      <c r="J1322" s="19">
        <f t="shared" si="373"/>
        <v>0</v>
      </c>
      <c r="K1322" s="19">
        <f t="shared" si="373"/>
        <v>0</v>
      </c>
      <c r="L1322" s="12">
        <f t="shared" si="373"/>
        <v>0</v>
      </c>
      <c r="M1322" s="19">
        <f t="shared" si="373"/>
        <v>0</v>
      </c>
      <c r="N1322" s="11" t="e">
        <f t="shared" si="363"/>
        <v>#DIV/0!</v>
      </c>
      <c r="O1322" s="11" t="e">
        <f t="shared" si="364"/>
        <v>#DIV/0!</v>
      </c>
      <c r="P1322" s="11" t="e">
        <f t="shared" si="365"/>
        <v>#DIV/0!</v>
      </c>
      <c r="R1322" s="33">
        <f t="shared" si="366"/>
        <v>0</v>
      </c>
      <c r="S1322" s="63">
        <f t="shared" si="367"/>
        <v>0</v>
      </c>
    </row>
    <row r="1323" spans="3:169" hidden="1">
      <c r="C1323" s="351"/>
      <c r="D1323" s="357"/>
      <c r="E1323" s="354"/>
      <c r="F1323" s="374"/>
      <c r="G1323" s="374"/>
      <c r="H1323" s="45" t="s">
        <v>21</v>
      </c>
      <c r="I1323" s="19"/>
      <c r="J1323" s="19"/>
      <c r="K1323" s="19"/>
      <c r="L1323" s="12"/>
      <c r="M1323" s="19"/>
      <c r="N1323" s="11" t="e">
        <f t="shared" si="363"/>
        <v>#DIV/0!</v>
      </c>
      <c r="O1323" s="11" t="e">
        <f t="shared" si="364"/>
        <v>#DIV/0!</v>
      </c>
      <c r="P1323" s="11" t="e">
        <f t="shared" si="365"/>
        <v>#DIV/0!</v>
      </c>
      <c r="R1323" s="33">
        <f t="shared" si="366"/>
        <v>0</v>
      </c>
      <c r="S1323" s="63">
        <f t="shared" si="367"/>
        <v>0</v>
      </c>
    </row>
    <row r="1324" spans="3:169" ht="30" hidden="1">
      <c r="C1324" s="351"/>
      <c r="D1324" s="357"/>
      <c r="E1324" s="354"/>
      <c r="F1324" s="374"/>
      <c r="G1324" s="374"/>
      <c r="H1324" s="45" t="s">
        <v>22</v>
      </c>
      <c r="I1324" s="19">
        <v>0</v>
      </c>
      <c r="J1324" s="19">
        <v>0</v>
      </c>
      <c r="K1324" s="19">
        <v>0</v>
      </c>
      <c r="L1324" s="12">
        <v>0</v>
      </c>
      <c r="M1324" s="19">
        <v>0</v>
      </c>
      <c r="N1324" s="11" t="e">
        <f t="shared" si="363"/>
        <v>#DIV/0!</v>
      </c>
      <c r="O1324" s="11" t="e">
        <f t="shared" si="364"/>
        <v>#DIV/0!</v>
      </c>
      <c r="P1324" s="11" t="e">
        <f t="shared" si="365"/>
        <v>#DIV/0!</v>
      </c>
      <c r="R1324" s="33">
        <f t="shared" si="366"/>
        <v>0</v>
      </c>
      <c r="S1324" s="63">
        <f t="shared" si="367"/>
        <v>0</v>
      </c>
    </row>
    <row r="1325" spans="3:169" hidden="1">
      <c r="C1325" s="351"/>
      <c r="D1325" s="357"/>
      <c r="E1325" s="354"/>
      <c r="F1325" s="374"/>
      <c r="G1325" s="374"/>
      <c r="H1325" s="45" t="s">
        <v>33</v>
      </c>
      <c r="I1325" s="19">
        <v>0</v>
      </c>
      <c r="J1325" s="19">
        <v>0</v>
      </c>
      <c r="K1325" s="19">
        <v>0</v>
      </c>
      <c r="L1325" s="12">
        <v>0</v>
      </c>
      <c r="M1325" s="19">
        <v>0</v>
      </c>
      <c r="N1325" s="11" t="e">
        <f t="shared" si="363"/>
        <v>#DIV/0!</v>
      </c>
      <c r="O1325" s="11" t="e">
        <f t="shared" si="364"/>
        <v>#DIV/0!</v>
      </c>
      <c r="P1325" s="11" t="e">
        <f t="shared" si="365"/>
        <v>#DIV/0!</v>
      </c>
      <c r="R1325" s="33">
        <f t="shared" si="366"/>
        <v>0</v>
      </c>
      <c r="S1325" s="63">
        <f t="shared" si="367"/>
        <v>0</v>
      </c>
    </row>
    <row r="1326" spans="3:169" ht="30" hidden="1">
      <c r="C1326" s="351"/>
      <c r="D1326" s="357"/>
      <c r="E1326" s="354"/>
      <c r="F1326" s="374"/>
      <c r="G1326" s="374"/>
      <c r="H1326" s="45" t="s">
        <v>37</v>
      </c>
      <c r="I1326" s="19">
        <v>0</v>
      </c>
      <c r="J1326" s="19">
        <v>0</v>
      </c>
      <c r="K1326" s="19">
        <v>0</v>
      </c>
      <c r="L1326" s="12">
        <v>0</v>
      </c>
      <c r="M1326" s="19">
        <v>0</v>
      </c>
      <c r="N1326" s="11" t="e">
        <f t="shared" si="363"/>
        <v>#DIV/0!</v>
      </c>
      <c r="O1326" s="11" t="e">
        <f t="shared" si="364"/>
        <v>#DIV/0!</v>
      </c>
      <c r="P1326" s="11" t="e">
        <f t="shared" si="365"/>
        <v>#DIV/0!</v>
      </c>
      <c r="R1326" s="33">
        <f t="shared" si="366"/>
        <v>0</v>
      </c>
      <c r="S1326" s="63">
        <f t="shared" si="367"/>
        <v>0</v>
      </c>
    </row>
    <row r="1327" spans="3:169" s="13" customFormat="1" ht="15" customHeight="1">
      <c r="C1327" s="345" t="s">
        <v>581</v>
      </c>
      <c r="D1327" s="337" t="s">
        <v>582</v>
      </c>
      <c r="E1327" s="378" t="s">
        <v>583</v>
      </c>
      <c r="F1327" s="337">
        <v>2022</v>
      </c>
      <c r="G1327" s="337">
        <v>2024</v>
      </c>
      <c r="H1327" s="14" t="s">
        <v>20</v>
      </c>
      <c r="I1327" s="20">
        <f>I1328+I1330+I1332+I1333</f>
        <v>2718937.2</v>
      </c>
      <c r="J1327" s="20">
        <f t="shared" ref="J1327:M1327" si="374">J1328+J1330+J1332+J1333</f>
        <v>2718937.18</v>
      </c>
      <c r="K1327" s="20">
        <f t="shared" si="374"/>
        <v>2718937.18</v>
      </c>
      <c r="L1327" s="20">
        <f t="shared" si="374"/>
        <v>2568711.88</v>
      </c>
      <c r="M1327" s="20">
        <f t="shared" si="374"/>
        <v>2568711.88</v>
      </c>
      <c r="N1327" s="11">
        <f t="shared" si="363"/>
        <v>94.474851423563578</v>
      </c>
      <c r="O1327" s="11">
        <f t="shared" si="364"/>
        <v>94.474852118503151</v>
      </c>
      <c r="P1327" s="11">
        <f t="shared" si="365"/>
        <v>94.474852118503151</v>
      </c>
      <c r="R1327" s="33">
        <f t="shared" si="366"/>
        <v>-2568711.88</v>
      </c>
      <c r="S1327" s="63">
        <f t="shared" si="367"/>
        <v>0</v>
      </c>
      <c r="X1327" s="13">
        <v>0</v>
      </c>
      <c r="Y1327" s="13">
        <v>0</v>
      </c>
      <c r="AB1327" s="13" t="s">
        <v>25</v>
      </c>
      <c r="AP1327" s="13" t="s">
        <v>153</v>
      </c>
      <c r="AQ1327" s="13" t="s">
        <v>20</v>
      </c>
      <c r="AR1327" s="34">
        <v>955699.4</v>
      </c>
      <c r="AS1327" s="34">
        <v>955699.4</v>
      </c>
      <c r="AT1327" s="34">
        <v>955699.4</v>
      </c>
      <c r="AU1327" s="34">
        <v>827254.3</v>
      </c>
      <c r="AV1327" s="34">
        <v>827254.4</v>
      </c>
      <c r="AW1327" s="13">
        <v>86.6</v>
      </c>
      <c r="AX1327" s="13">
        <v>86.6</v>
      </c>
      <c r="AY1327" s="13">
        <v>86.6</v>
      </c>
      <c r="BE1327" s="13" t="s">
        <v>21</v>
      </c>
      <c r="BF1327" s="34">
        <v>380498.3</v>
      </c>
      <c r="BG1327" s="34">
        <v>380498.3</v>
      </c>
      <c r="BH1327" s="34">
        <v>380498.3</v>
      </c>
      <c r="BI1327" s="34">
        <v>252053.2</v>
      </c>
      <c r="BJ1327" s="34">
        <v>252053.3</v>
      </c>
      <c r="BK1327" s="13">
        <v>66.2</v>
      </c>
      <c r="BL1327" s="13">
        <v>66.2</v>
      </c>
      <c r="BM1327" s="13">
        <v>66.2</v>
      </c>
      <c r="BS1327" s="13" t="s">
        <v>22</v>
      </c>
      <c r="BT1327" s="34">
        <v>575201.1</v>
      </c>
      <c r="BU1327" s="34">
        <v>575201.1</v>
      </c>
      <c r="BV1327" s="34">
        <v>575201.1</v>
      </c>
      <c r="BW1327" s="34">
        <v>575201.1</v>
      </c>
      <c r="BX1327" s="34">
        <v>575201.1</v>
      </c>
      <c r="BY1327" s="13">
        <v>100</v>
      </c>
      <c r="BZ1327" s="13">
        <v>100</v>
      </c>
      <c r="CA1327" s="13">
        <v>100</v>
      </c>
      <c r="CG1327" s="13" t="s">
        <v>33</v>
      </c>
      <c r="CH1327" s="13">
        <v>0</v>
      </c>
      <c r="CI1327" s="13">
        <v>0</v>
      </c>
      <c r="CJ1327" s="13">
        <v>0</v>
      </c>
      <c r="CK1327" s="13">
        <v>0</v>
      </c>
      <c r="CL1327" s="13">
        <v>0</v>
      </c>
      <c r="CU1327" s="13" t="s">
        <v>37</v>
      </c>
      <c r="CV1327" s="13">
        <v>0</v>
      </c>
      <c r="CW1327" s="13">
        <v>0</v>
      </c>
      <c r="CX1327" s="13">
        <v>0</v>
      </c>
      <c r="CY1327" s="13">
        <v>0</v>
      </c>
      <c r="CZ1327" s="13">
        <v>0</v>
      </c>
      <c r="DH1327" s="41" t="s">
        <v>585</v>
      </c>
      <c r="DI1327" s="13" t="s">
        <v>20</v>
      </c>
      <c r="DJ1327" s="34">
        <v>1763237.8</v>
      </c>
      <c r="DK1327" s="34">
        <v>1763237.8</v>
      </c>
      <c r="DL1327" s="34">
        <v>1763237.8</v>
      </c>
      <c r="DM1327" s="34">
        <v>1741457.8</v>
      </c>
      <c r="DN1327" s="34">
        <v>1741457.8</v>
      </c>
      <c r="DO1327" s="13">
        <v>98.8</v>
      </c>
      <c r="DP1327" s="13">
        <v>98.8</v>
      </c>
      <c r="DQ1327" s="13">
        <v>98.8</v>
      </c>
      <c r="DW1327" s="13" t="s">
        <v>21</v>
      </c>
      <c r="DX1327" s="34">
        <v>242856.2</v>
      </c>
      <c r="DY1327" s="34">
        <v>242856.2</v>
      </c>
      <c r="DZ1327" s="34">
        <v>242856.2</v>
      </c>
      <c r="EA1327" s="34">
        <v>231944</v>
      </c>
      <c r="EB1327" s="34">
        <v>231944</v>
      </c>
      <c r="EC1327" s="13">
        <v>95.5</v>
      </c>
      <c r="ED1327" s="13">
        <v>95.5</v>
      </c>
      <c r="EE1327" s="13">
        <v>95.5</v>
      </c>
      <c r="EK1327" s="13" t="s">
        <v>22</v>
      </c>
      <c r="EL1327" s="34">
        <v>1520381.6</v>
      </c>
      <c r="EM1327" s="34">
        <v>1520381.6</v>
      </c>
      <c r="EN1327" s="34">
        <v>1520381.6</v>
      </c>
      <c r="EO1327" s="34">
        <v>1509513.8</v>
      </c>
      <c r="EP1327" s="34">
        <v>1509513.8</v>
      </c>
      <c r="EQ1327" s="13">
        <v>99.3</v>
      </c>
      <c r="ER1327" s="13">
        <v>99.3</v>
      </c>
      <c r="ES1327" s="13">
        <v>99.3</v>
      </c>
      <c r="EY1327" s="13" t="s">
        <v>33</v>
      </c>
      <c r="FM1327" s="13" t="s">
        <v>37</v>
      </c>
    </row>
    <row r="1328" spans="3:169" s="13" customFormat="1">
      <c r="C1328" s="345"/>
      <c r="D1328" s="337"/>
      <c r="E1328" s="378"/>
      <c r="F1328" s="337"/>
      <c r="G1328" s="337"/>
      <c r="H1328" s="14" t="s">
        <v>21</v>
      </c>
      <c r="I1328" s="20">
        <f>I1337+I1344</f>
        <v>623354.5</v>
      </c>
      <c r="J1328" s="20">
        <f t="shared" ref="J1328:M1329" si="375">J1337+J1344</f>
        <v>623354.48</v>
      </c>
      <c r="K1328" s="20">
        <f t="shared" si="375"/>
        <v>623354.48</v>
      </c>
      <c r="L1328" s="20">
        <f t="shared" si="375"/>
        <v>483997.08000000007</v>
      </c>
      <c r="M1328" s="20">
        <f t="shared" si="375"/>
        <v>483997.08000000007</v>
      </c>
      <c r="N1328" s="11">
        <f t="shared" si="363"/>
        <v>77.64395380156877</v>
      </c>
      <c r="O1328" s="11">
        <f t="shared" si="364"/>
        <v>77.643956292734131</v>
      </c>
      <c r="P1328" s="11">
        <f t="shared" si="365"/>
        <v>77.643956292734131</v>
      </c>
      <c r="Q1328" s="20">
        <v>483997</v>
      </c>
      <c r="R1328" s="33">
        <f t="shared" si="366"/>
        <v>-8.0000000074505806E-2</v>
      </c>
      <c r="S1328" s="63">
        <f t="shared" si="367"/>
        <v>0</v>
      </c>
    </row>
    <row r="1329" spans="3:19" s="13" customFormat="1" ht="42.75">
      <c r="C1329" s="345"/>
      <c r="D1329" s="337"/>
      <c r="E1329" s="378"/>
      <c r="F1329" s="337"/>
      <c r="G1329" s="337"/>
      <c r="H1329" s="14" t="s">
        <v>1215</v>
      </c>
      <c r="I1329" s="20">
        <f>I1338+I1345</f>
        <v>241445.69999999998</v>
      </c>
      <c r="J1329" s="20">
        <f t="shared" si="375"/>
        <v>241445.68</v>
      </c>
      <c r="K1329" s="20">
        <f t="shared" si="375"/>
        <v>241445.68</v>
      </c>
      <c r="L1329" s="20">
        <f t="shared" si="375"/>
        <v>230533.78000000003</v>
      </c>
      <c r="M1329" s="20">
        <f t="shared" si="375"/>
        <v>230533.78000000003</v>
      </c>
      <c r="N1329" s="11">
        <f t="shared" si="363"/>
        <v>95.480590459883956</v>
      </c>
      <c r="O1329" s="11">
        <f t="shared" si="364"/>
        <v>95.480598368958198</v>
      </c>
      <c r="P1329" s="11">
        <f t="shared" si="365"/>
        <v>95.480598368958198</v>
      </c>
      <c r="R1329" s="33">
        <f t="shared" si="366"/>
        <v>-230533.78000000003</v>
      </c>
      <c r="S1329" s="63">
        <f t="shared" si="367"/>
        <v>0</v>
      </c>
    </row>
    <row r="1330" spans="3:19" s="13" customFormat="1" ht="28.5">
      <c r="C1330" s="345"/>
      <c r="D1330" s="337"/>
      <c r="E1330" s="378"/>
      <c r="F1330" s="337"/>
      <c r="G1330" s="337"/>
      <c r="H1330" s="14" t="s">
        <v>22</v>
      </c>
      <c r="I1330" s="20">
        <f t="shared" ref="I1330:M1331" si="376">I1339+I1346</f>
        <v>2095582.7000000002</v>
      </c>
      <c r="J1330" s="20">
        <f t="shared" si="376"/>
        <v>2095582.7000000002</v>
      </c>
      <c r="K1330" s="20">
        <f t="shared" si="376"/>
        <v>2095582.7000000002</v>
      </c>
      <c r="L1330" s="20">
        <f t="shared" si="376"/>
        <v>2084714.7999999998</v>
      </c>
      <c r="M1330" s="20">
        <f t="shared" si="376"/>
        <v>2084714.7999999998</v>
      </c>
      <c r="N1330" s="11">
        <f t="shared" si="363"/>
        <v>99.481390068738378</v>
      </c>
      <c r="O1330" s="11">
        <f t="shared" si="364"/>
        <v>99.481390068738378</v>
      </c>
      <c r="P1330" s="11">
        <f t="shared" si="365"/>
        <v>99.481390068738378</v>
      </c>
      <c r="R1330" s="33">
        <f t="shared" si="366"/>
        <v>-2084714.7999999998</v>
      </c>
      <c r="S1330" s="63">
        <f t="shared" si="367"/>
        <v>0</v>
      </c>
    </row>
    <row r="1331" spans="3:19" s="13" customFormat="1" ht="57">
      <c r="C1331" s="345"/>
      <c r="D1331" s="337"/>
      <c r="E1331" s="378"/>
      <c r="F1331" s="337"/>
      <c r="G1331" s="337"/>
      <c r="H1331" s="14" t="s">
        <v>1216</v>
      </c>
      <c r="I1331" s="20">
        <f>I1340+I1347</f>
        <v>1701208.9000000001</v>
      </c>
      <c r="J1331" s="20">
        <f t="shared" si="376"/>
        <v>1701208.9000000001</v>
      </c>
      <c r="K1331" s="20">
        <f t="shared" si="376"/>
        <v>1701208.9000000001</v>
      </c>
      <c r="L1331" s="20">
        <f t="shared" si="376"/>
        <v>1690341</v>
      </c>
      <c r="M1331" s="20">
        <f t="shared" si="376"/>
        <v>1690341</v>
      </c>
      <c r="N1331" s="11">
        <f t="shared" si="363"/>
        <v>99.361166050800691</v>
      </c>
      <c r="O1331" s="11">
        <f t="shared" si="364"/>
        <v>99.361166050800691</v>
      </c>
      <c r="P1331" s="11">
        <f t="shared" si="365"/>
        <v>99.361166050800691</v>
      </c>
      <c r="R1331" s="33">
        <f t="shared" si="366"/>
        <v>-1690341</v>
      </c>
      <c r="S1331" s="63">
        <f t="shared" si="367"/>
        <v>0</v>
      </c>
    </row>
    <row r="1332" spans="3:19" s="13" customFormat="1" ht="28.5">
      <c r="C1332" s="345"/>
      <c r="D1332" s="337"/>
      <c r="E1332" s="378"/>
      <c r="F1332" s="337"/>
      <c r="G1332" s="337"/>
      <c r="H1332" s="14" t="s">
        <v>33</v>
      </c>
      <c r="I1332" s="20">
        <f>I1342+I1348</f>
        <v>0</v>
      </c>
      <c r="J1332" s="20">
        <f t="shared" ref="J1332:M1332" si="377">J1342+J1348</f>
        <v>0</v>
      </c>
      <c r="K1332" s="20">
        <f t="shared" si="377"/>
        <v>0</v>
      </c>
      <c r="L1332" s="18">
        <f t="shared" si="377"/>
        <v>0</v>
      </c>
      <c r="M1332" s="20">
        <f t="shared" si="377"/>
        <v>0</v>
      </c>
      <c r="N1332" s="11"/>
      <c r="O1332" s="11"/>
      <c r="P1332" s="11"/>
      <c r="R1332" s="33">
        <f t="shared" si="366"/>
        <v>0</v>
      </c>
      <c r="S1332" s="63">
        <f t="shared" si="367"/>
        <v>0</v>
      </c>
    </row>
    <row r="1333" spans="3:19" s="13" customFormat="1" ht="28.5">
      <c r="C1333" s="345"/>
      <c r="D1333" s="337"/>
      <c r="E1333" s="378"/>
      <c r="F1333" s="337"/>
      <c r="G1333" s="337"/>
      <c r="H1333" s="14" t="s">
        <v>37</v>
      </c>
      <c r="I1333" s="20">
        <v>0</v>
      </c>
      <c r="J1333" s="20"/>
      <c r="K1333" s="20"/>
      <c r="L1333" s="18"/>
      <c r="M1333" s="20"/>
      <c r="N1333" s="11"/>
      <c r="O1333" s="11"/>
      <c r="P1333" s="11"/>
      <c r="R1333" s="33">
        <f t="shared" si="366"/>
        <v>0</v>
      </c>
      <c r="S1333" s="63">
        <f t="shared" si="367"/>
        <v>0</v>
      </c>
    </row>
    <row r="1334" spans="3:19" s="13" customFormat="1" ht="71.25">
      <c r="C1334" s="345"/>
      <c r="D1334" s="337"/>
      <c r="E1334" s="378"/>
      <c r="F1334" s="337"/>
      <c r="G1334" s="337"/>
      <c r="H1334" s="14" t="s">
        <v>584</v>
      </c>
      <c r="I1334" s="20"/>
      <c r="J1334" s="20"/>
      <c r="K1334" s="20"/>
      <c r="L1334" s="18"/>
      <c r="M1334" s="20"/>
      <c r="N1334" s="11"/>
      <c r="O1334" s="11"/>
      <c r="P1334" s="11"/>
      <c r="R1334" s="33">
        <f t="shared" si="366"/>
        <v>0</v>
      </c>
      <c r="S1334" s="63">
        <f t="shared" si="367"/>
        <v>0</v>
      </c>
    </row>
    <row r="1335" spans="3:19" s="13" customFormat="1" ht="28.5" customHeight="1">
      <c r="C1335" s="52"/>
      <c r="D1335" s="44"/>
      <c r="E1335" s="406" t="s">
        <v>25</v>
      </c>
      <c r="F1335" s="407"/>
      <c r="G1335" s="407"/>
      <c r="H1335" s="408"/>
      <c r="I1335" s="20"/>
      <c r="J1335" s="20"/>
      <c r="K1335" s="20"/>
      <c r="L1335" s="18"/>
      <c r="M1335" s="20"/>
      <c r="N1335" s="11"/>
      <c r="O1335" s="11"/>
      <c r="P1335" s="11"/>
      <c r="R1335" s="33">
        <f t="shared" si="366"/>
        <v>0</v>
      </c>
      <c r="S1335" s="63">
        <f t="shared" si="367"/>
        <v>0</v>
      </c>
    </row>
    <row r="1336" spans="3:19">
      <c r="C1336" s="351"/>
      <c r="D1336" s="357"/>
      <c r="E1336" s="364" t="s">
        <v>153</v>
      </c>
      <c r="F1336" s="364">
        <v>2022</v>
      </c>
      <c r="G1336" s="364">
        <v>2024</v>
      </c>
      <c r="H1336" s="14" t="s">
        <v>20</v>
      </c>
      <c r="I1336" s="20">
        <f>I1337+I1339</f>
        <v>955699.39999999991</v>
      </c>
      <c r="J1336" s="20">
        <f t="shared" ref="J1336:M1336" si="378">J1337+J1339</f>
        <v>955699.37999999989</v>
      </c>
      <c r="K1336" s="20">
        <f t="shared" si="378"/>
        <v>955699.37999999989</v>
      </c>
      <c r="L1336" s="20">
        <f t="shared" si="378"/>
        <v>827254.28</v>
      </c>
      <c r="M1336" s="20">
        <f t="shared" si="378"/>
        <v>827254.28</v>
      </c>
      <c r="N1336" s="11">
        <f t="shared" si="363"/>
        <v>86.560092012195483</v>
      </c>
      <c r="O1336" s="11">
        <f t="shared" si="364"/>
        <v>86.560093823645687</v>
      </c>
      <c r="P1336" s="11">
        <f t="shared" si="365"/>
        <v>86.560093823645687</v>
      </c>
      <c r="R1336" s="33">
        <f t="shared" si="366"/>
        <v>-827254.28</v>
      </c>
      <c r="S1336" s="63">
        <f t="shared" si="367"/>
        <v>0</v>
      </c>
    </row>
    <row r="1337" spans="3:19">
      <c r="C1337" s="351"/>
      <c r="D1337" s="357"/>
      <c r="E1337" s="364"/>
      <c r="F1337" s="364"/>
      <c r="G1337" s="364"/>
      <c r="H1337" s="14" t="s">
        <v>21</v>
      </c>
      <c r="I1337" s="20">
        <f>I1351+I1407+I1437+I1452+I1482+I1617+I1657+I1736+I1746+I1783+I1872+I1817</f>
        <v>380498.3</v>
      </c>
      <c r="J1337" s="20">
        <f t="shared" ref="J1337:M1337" si="379">J1351+J1407+J1437+J1452+J1482+J1617+J1657+J1736+J1746+J1783+J1872+J1817</f>
        <v>380498.27999999997</v>
      </c>
      <c r="K1337" s="20">
        <f t="shared" si="379"/>
        <v>380498.27999999997</v>
      </c>
      <c r="L1337" s="20">
        <f t="shared" si="379"/>
        <v>252053.18000000002</v>
      </c>
      <c r="M1337" s="20">
        <f t="shared" si="379"/>
        <v>252053.18000000002</v>
      </c>
      <c r="N1337" s="11">
        <f t="shared" si="363"/>
        <v>66.242918825130104</v>
      </c>
      <c r="O1337" s="11">
        <f t="shared" si="364"/>
        <v>66.242922307033822</v>
      </c>
      <c r="P1337" s="11">
        <f t="shared" si="365"/>
        <v>66.242922307033822</v>
      </c>
      <c r="R1337" s="33">
        <f t="shared" si="366"/>
        <v>-252053.18000000002</v>
      </c>
      <c r="S1337" s="63">
        <f t="shared" si="367"/>
        <v>0</v>
      </c>
    </row>
    <row r="1338" spans="3:19" ht="42.75">
      <c r="C1338" s="351"/>
      <c r="D1338" s="357"/>
      <c r="E1338" s="364"/>
      <c r="F1338" s="364"/>
      <c r="G1338" s="364"/>
      <c r="H1338" s="14" t="s">
        <v>1215</v>
      </c>
      <c r="I1338" s="20">
        <f>I1658+I1784+I1818</f>
        <v>22225.9</v>
      </c>
      <c r="J1338" s="20">
        <f t="shared" ref="J1338:M1338" si="380">J1658+J1784+J1818</f>
        <v>22225.879999999997</v>
      </c>
      <c r="K1338" s="20">
        <f t="shared" si="380"/>
        <v>22225.879999999997</v>
      </c>
      <c r="L1338" s="20">
        <f t="shared" si="380"/>
        <v>22225.879999999997</v>
      </c>
      <c r="M1338" s="20">
        <f t="shared" si="380"/>
        <v>22225.879999999997</v>
      </c>
      <c r="N1338" s="11">
        <f t="shared" si="363"/>
        <v>99.999910014892507</v>
      </c>
      <c r="O1338" s="11">
        <f t="shared" si="364"/>
        <v>100</v>
      </c>
      <c r="P1338" s="11">
        <f t="shared" si="365"/>
        <v>100</v>
      </c>
      <c r="R1338" s="33">
        <f t="shared" si="366"/>
        <v>-22225.879999999997</v>
      </c>
      <c r="S1338" s="63">
        <f t="shared" si="367"/>
        <v>0</v>
      </c>
    </row>
    <row r="1339" spans="3:19" ht="28.5">
      <c r="C1339" s="351"/>
      <c r="D1339" s="357"/>
      <c r="E1339" s="364"/>
      <c r="F1339" s="364"/>
      <c r="G1339" s="364"/>
      <c r="H1339" s="14" t="s">
        <v>22</v>
      </c>
      <c r="I1339" s="20">
        <f>I1352+I1408+I1438+I1453+I1483+I1618+I1659+I1687+I1697+I1707+I1718+I1737+I1747+I1833++I1846+I1867+I1873+I1785+I1839+I1860+I1853</f>
        <v>575201.1</v>
      </c>
      <c r="J1339" s="20">
        <f>J1352+J1408+J1438+J1453+J1483+J1618+J1659+J1687+J1697+J1707+J1718+J1737+J1747+J1833++J1846+J1867+J1873+J1785+J1839+J1860+J1853</f>
        <v>575201.1</v>
      </c>
      <c r="K1339" s="20">
        <f>K1352+K1408+K1438+K1453+K1483+K1618+K1659+K1687+K1697+K1707+K1718+K1737+K1747+K1833++K1846+K1867+K1873+K1785+K1839+K1860+K1853</f>
        <v>575201.1</v>
      </c>
      <c r="L1339" s="20">
        <f>L1352+L1408+L1438+L1453+L1483+L1618+L1659+L1687+L1697+L1707+L1718+L1737+L1747+L1833++L1846+L1867+L1873+L1785+L1839+L1860+L1853</f>
        <v>575201.1</v>
      </c>
      <c r="M1339" s="20">
        <f>M1352+M1408+M1438+M1453+M1483+M1618+M1659+M1687+M1697+M1707+M1718+M1737+M1747+M1833++M1846+M1867+M1873+M1785+M1839+M1860+M1853</f>
        <v>575201.1</v>
      </c>
      <c r="N1339" s="11">
        <f t="shared" si="363"/>
        <v>100</v>
      </c>
      <c r="O1339" s="11">
        <f t="shared" si="364"/>
        <v>100</v>
      </c>
      <c r="P1339" s="11">
        <f t="shared" si="365"/>
        <v>100</v>
      </c>
      <c r="R1339" s="33">
        <f t="shared" si="366"/>
        <v>-575201.1</v>
      </c>
      <c r="S1339" s="63">
        <f t="shared" si="367"/>
        <v>0</v>
      </c>
    </row>
    <row r="1340" spans="3:19" ht="57">
      <c r="C1340" s="351"/>
      <c r="D1340" s="357"/>
      <c r="E1340" s="364"/>
      <c r="F1340" s="364"/>
      <c r="G1340" s="364"/>
      <c r="H1340" s="14" t="s">
        <v>1216</v>
      </c>
      <c r="I1340" s="20">
        <f>I1660+I1786+I1820</f>
        <v>180827.3</v>
      </c>
      <c r="J1340" s="20">
        <f t="shared" ref="J1340:M1340" si="381">J1660+J1786+J1820</f>
        <v>180827.3</v>
      </c>
      <c r="K1340" s="20">
        <f t="shared" si="381"/>
        <v>180827.3</v>
      </c>
      <c r="L1340" s="20">
        <f t="shared" si="381"/>
        <v>180827.3</v>
      </c>
      <c r="M1340" s="20">
        <f t="shared" si="381"/>
        <v>180827.3</v>
      </c>
      <c r="N1340" s="11">
        <f t="shared" si="363"/>
        <v>100</v>
      </c>
      <c r="O1340" s="11">
        <f t="shared" si="364"/>
        <v>100</v>
      </c>
      <c r="P1340" s="11">
        <f t="shared" si="365"/>
        <v>100</v>
      </c>
      <c r="R1340" s="33">
        <f t="shared" si="366"/>
        <v>-180827.3</v>
      </c>
      <c r="S1340" s="63">
        <f t="shared" si="367"/>
        <v>0</v>
      </c>
    </row>
    <row r="1341" spans="3:19" ht="28.5">
      <c r="C1341" s="351"/>
      <c r="D1341" s="357"/>
      <c r="E1341" s="364"/>
      <c r="F1341" s="364"/>
      <c r="G1341" s="364"/>
      <c r="H1341" s="14" t="s">
        <v>33</v>
      </c>
      <c r="I1341" s="20">
        <f t="shared" ref="I1341:M1342" si="382">I1353+I1409+I1439+I1454+I1484+I1619+I1661+I1688+I1708+I1718+I1738+I1821</f>
        <v>0</v>
      </c>
      <c r="J1341" s="20">
        <f t="shared" si="382"/>
        <v>0</v>
      </c>
      <c r="K1341" s="20">
        <f t="shared" si="382"/>
        <v>0</v>
      </c>
      <c r="L1341" s="18">
        <f t="shared" si="382"/>
        <v>0</v>
      </c>
      <c r="M1341" s="20">
        <f t="shared" si="382"/>
        <v>0</v>
      </c>
      <c r="N1341" s="11"/>
      <c r="O1341" s="11"/>
      <c r="P1341" s="11"/>
      <c r="R1341" s="33">
        <f t="shared" si="366"/>
        <v>0</v>
      </c>
      <c r="S1341" s="63">
        <f t="shared" si="367"/>
        <v>0</v>
      </c>
    </row>
    <row r="1342" spans="3:19" ht="28.5">
      <c r="C1342" s="351"/>
      <c r="D1342" s="357"/>
      <c r="E1342" s="364"/>
      <c r="F1342" s="364"/>
      <c r="G1342" s="364"/>
      <c r="H1342" s="14" t="s">
        <v>37</v>
      </c>
      <c r="I1342" s="20">
        <f t="shared" si="382"/>
        <v>0</v>
      </c>
      <c r="J1342" s="20">
        <f t="shared" si="382"/>
        <v>0</v>
      </c>
      <c r="K1342" s="20">
        <f t="shared" si="382"/>
        <v>0</v>
      </c>
      <c r="L1342" s="18">
        <f t="shared" si="382"/>
        <v>0</v>
      </c>
      <c r="M1342" s="20">
        <f t="shared" si="382"/>
        <v>0</v>
      </c>
      <c r="N1342" s="11"/>
      <c r="O1342" s="11"/>
      <c r="P1342" s="11"/>
      <c r="R1342" s="33">
        <f t="shared" si="366"/>
        <v>0</v>
      </c>
      <c r="S1342" s="63">
        <f t="shared" si="367"/>
        <v>0</v>
      </c>
    </row>
    <row r="1343" spans="3:19" ht="15" customHeight="1">
      <c r="C1343" s="351"/>
      <c r="D1343" s="357"/>
      <c r="E1343" s="363" t="s">
        <v>585</v>
      </c>
      <c r="F1343" s="364">
        <v>2022</v>
      </c>
      <c r="G1343" s="364">
        <v>2024</v>
      </c>
      <c r="H1343" s="14" t="s">
        <v>20</v>
      </c>
      <c r="I1343" s="20">
        <f>I1344+I1346</f>
        <v>1763237.8</v>
      </c>
      <c r="J1343" s="20">
        <f>J1344+J1346</f>
        <v>1763237.8</v>
      </c>
      <c r="K1343" s="20">
        <f t="shared" ref="K1343:M1343" si="383">K1344+K1346</f>
        <v>1763237.8</v>
      </c>
      <c r="L1343" s="18">
        <f t="shared" si="383"/>
        <v>1741457.6</v>
      </c>
      <c r="M1343" s="20">
        <f t="shared" si="383"/>
        <v>1741457.6</v>
      </c>
      <c r="N1343" s="11">
        <f t="shared" si="363"/>
        <v>98.764761054918409</v>
      </c>
      <c r="O1343" s="11">
        <f t="shared" si="364"/>
        <v>98.764761054918409</v>
      </c>
      <c r="P1343" s="11">
        <f t="shared" si="365"/>
        <v>98.764761054918409</v>
      </c>
      <c r="R1343" s="33">
        <f t="shared" si="366"/>
        <v>-1741457.6</v>
      </c>
      <c r="S1343" s="63">
        <f t="shared" si="367"/>
        <v>0</v>
      </c>
    </row>
    <row r="1344" spans="3:19">
      <c r="C1344" s="351"/>
      <c r="D1344" s="357"/>
      <c r="E1344" s="363"/>
      <c r="F1344" s="364"/>
      <c r="G1344" s="364"/>
      <c r="H1344" s="14" t="s">
        <v>21</v>
      </c>
      <c r="I1344" s="20">
        <f>I1766+I1778+I1810+I1773</f>
        <v>242856.2</v>
      </c>
      <c r="J1344" s="20">
        <f>J1766+J1778+J1810+J1773</f>
        <v>242856.2</v>
      </c>
      <c r="K1344" s="20">
        <f>K1766+K1778+K1810+K1773</f>
        <v>242856.2</v>
      </c>
      <c r="L1344" s="20">
        <f>L1766+L1778+L1810+L1773</f>
        <v>231943.90000000002</v>
      </c>
      <c r="M1344" s="20">
        <f>M1766+M1778+M1810+M1773</f>
        <v>231943.90000000002</v>
      </c>
      <c r="N1344" s="11">
        <f t="shared" si="363"/>
        <v>95.506682555355809</v>
      </c>
      <c r="O1344" s="11">
        <f t="shared" si="364"/>
        <v>95.506682555355809</v>
      </c>
      <c r="P1344" s="11">
        <f t="shared" si="365"/>
        <v>95.506682555355809</v>
      </c>
      <c r="R1344" s="33">
        <f t="shared" si="366"/>
        <v>-231943.90000000002</v>
      </c>
      <c r="S1344" s="63">
        <f t="shared" si="367"/>
        <v>0</v>
      </c>
    </row>
    <row r="1345" spans="3:19" ht="42.75">
      <c r="C1345" s="351"/>
      <c r="D1345" s="357"/>
      <c r="E1345" s="363"/>
      <c r="F1345" s="364"/>
      <c r="G1345" s="364"/>
      <c r="H1345" s="14" t="s">
        <v>1215</v>
      </c>
      <c r="I1345" s="20">
        <f>I1767+I1811</f>
        <v>219219.8</v>
      </c>
      <c r="J1345" s="20">
        <f t="shared" ref="J1345:M1345" si="384">J1767+J1811</f>
        <v>219219.8</v>
      </c>
      <c r="K1345" s="20">
        <f t="shared" si="384"/>
        <v>219219.8</v>
      </c>
      <c r="L1345" s="20">
        <f t="shared" si="384"/>
        <v>208307.90000000002</v>
      </c>
      <c r="M1345" s="20">
        <f t="shared" si="384"/>
        <v>208307.90000000002</v>
      </c>
      <c r="N1345" s="11">
        <f t="shared" si="363"/>
        <v>95.022393050262806</v>
      </c>
      <c r="O1345" s="11">
        <f t="shared" si="364"/>
        <v>95.022393050262806</v>
      </c>
      <c r="P1345" s="11">
        <f t="shared" si="365"/>
        <v>95.022393050262806</v>
      </c>
      <c r="R1345" s="33">
        <f t="shared" si="366"/>
        <v>-208307.90000000002</v>
      </c>
      <c r="S1345" s="63">
        <f t="shared" si="367"/>
        <v>0</v>
      </c>
    </row>
    <row r="1346" spans="3:19" ht="28.5">
      <c r="C1346" s="351"/>
      <c r="D1346" s="357"/>
      <c r="E1346" s="363"/>
      <c r="F1346" s="364"/>
      <c r="G1346" s="364"/>
      <c r="H1346" s="14" t="s">
        <v>22</v>
      </c>
      <c r="I1346" s="20">
        <f>I1768+I1779+I1812+I1774</f>
        <v>1520381.6</v>
      </c>
      <c r="J1346" s="20">
        <f>J1768+J1779+J1812+J1774</f>
        <v>1520381.6</v>
      </c>
      <c r="K1346" s="20">
        <f>K1768+K1779+K1812+K1774</f>
        <v>1520381.6</v>
      </c>
      <c r="L1346" s="20">
        <f>L1768+L1779+L1812+L1774</f>
        <v>1509513.7</v>
      </c>
      <c r="M1346" s="20">
        <f>M1768+M1779+M1812+M1774</f>
        <v>1509513.7</v>
      </c>
      <c r="N1346" s="11">
        <f t="shared" si="363"/>
        <v>99.2851860348744</v>
      </c>
      <c r="O1346" s="11">
        <f t="shared" si="364"/>
        <v>99.2851860348744</v>
      </c>
      <c r="P1346" s="11">
        <f t="shared" si="365"/>
        <v>99.2851860348744</v>
      </c>
      <c r="R1346" s="33">
        <f t="shared" si="366"/>
        <v>-1509513.7</v>
      </c>
      <c r="S1346" s="63">
        <f t="shared" si="367"/>
        <v>0</v>
      </c>
    </row>
    <row r="1347" spans="3:19" ht="57">
      <c r="C1347" s="351"/>
      <c r="D1347" s="357"/>
      <c r="E1347" s="363"/>
      <c r="F1347" s="364"/>
      <c r="G1347" s="364"/>
      <c r="H1347" s="14" t="s">
        <v>1216</v>
      </c>
      <c r="I1347" s="20">
        <f>I1769+I1813</f>
        <v>1520381.6</v>
      </c>
      <c r="J1347" s="20">
        <f t="shared" ref="J1347:M1347" si="385">J1769+J1813</f>
        <v>1520381.6</v>
      </c>
      <c r="K1347" s="20">
        <f t="shared" si="385"/>
        <v>1520381.6</v>
      </c>
      <c r="L1347" s="20">
        <f t="shared" si="385"/>
        <v>1509513.7</v>
      </c>
      <c r="M1347" s="20">
        <f t="shared" si="385"/>
        <v>1509513.7</v>
      </c>
      <c r="N1347" s="11">
        <f t="shared" si="363"/>
        <v>99.2851860348744</v>
      </c>
      <c r="O1347" s="11">
        <f t="shared" si="364"/>
        <v>99.2851860348744</v>
      </c>
      <c r="P1347" s="11">
        <f t="shared" si="365"/>
        <v>99.2851860348744</v>
      </c>
      <c r="R1347" s="33">
        <f t="shared" si="366"/>
        <v>-1509513.7</v>
      </c>
      <c r="S1347" s="63">
        <f t="shared" si="367"/>
        <v>0</v>
      </c>
    </row>
    <row r="1348" spans="3:19" ht="28.5">
      <c r="C1348" s="351"/>
      <c r="D1348" s="357"/>
      <c r="E1348" s="363"/>
      <c r="F1348" s="364"/>
      <c r="G1348" s="364"/>
      <c r="H1348" s="14" t="s">
        <v>33</v>
      </c>
      <c r="I1348" s="20"/>
      <c r="J1348" s="20"/>
      <c r="K1348" s="20"/>
      <c r="L1348" s="18"/>
      <c r="M1348" s="20"/>
      <c r="N1348" s="11"/>
      <c r="O1348" s="11"/>
      <c r="P1348" s="11"/>
      <c r="R1348" s="33">
        <f t="shared" si="366"/>
        <v>0</v>
      </c>
      <c r="S1348" s="63">
        <f t="shared" si="367"/>
        <v>0</v>
      </c>
    </row>
    <row r="1349" spans="3:19" ht="28.5">
      <c r="C1349" s="351"/>
      <c r="D1349" s="357"/>
      <c r="E1349" s="363"/>
      <c r="F1349" s="364"/>
      <c r="G1349" s="364"/>
      <c r="H1349" s="14" t="s">
        <v>37</v>
      </c>
      <c r="I1349" s="20"/>
      <c r="J1349" s="20"/>
      <c r="K1349" s="20"/>
      <c r="L1349" s="18"/>
      <c r="M1349" s="20"/>
      <c r="N1349" s="11"/>
      <c r="O1349" s="11"/>
      <c r="P1349" s="11"/>
      <c r="R1349" s="33">
        <f t="shared" si="366"/>
        <v>0</v>
      </c>
      <c r="S1349" s="63">
        <f t="shared" si="367"/>
        <v>0</v>
      </c>
    </row>
    <row r="1350" spans="3:19">
      <c r="C1350" s="351" t="s">
        <v>586</v>
      </c>
      <c r="D1350" s="357" t="s">
        <v>587</v>
      </c>
      <c r="E1350" s="354" t="s">
        <v>353</v>
      </c>
      <c r="F1350" s="354">
        <v>2022</v>
      </c>
      <c r="G1350" s="354">
        <v>2024</v>
      </c>
      <c r="H1350" s="45" t="s">
        <v>20</v>
      </c>
      <c r="I1350" s="19">
        <f>I1351+I1352</f>
        <v>7687.6</v>
      </c>
      <c r="J1350" s="19">
        <f t="shared" ref="J1350:M1350" si="386">J1351+J1352</f>
        <v>7687.6</v>
      </c>
      <c r="K1350" s="15">
        <f t="shared" si="386"/>
        <v>7687.6</v>
      </c>
      <c r="L1350" s="12">
        <f t="shared" si="386"/>
        <v>7687.6</v>
      </c>
      <c r="M1350" s="19">
        <f t="shared" si="386"/>
        <v>7687.6</v>
      </c>
      <c r="N1350" s="11">
        <f t="shared" si="363"/>
        <v>100</v>
      </c>
      <c r="O1350" s="11">
        <f t="shared" si="364"/>
        <v>100</v>
      </c>
      <c r="P1350" s="11">
        <f t="shared" si="365"/>
        <v>100</v>
      </c>
      <c r="R1350" s="33">
        <f t="shared" si="366"/>
        <v>-7687.6</v>
      </c>
      <c r="S1350" s="63">
        <f t="shared" si="367"/>
        <v>0</v>
      </c>
    </row>
    <row r="1351" spans="3:19">
      <c r="C1351" s="351"/>
      <c r="D1351" s="357"/>
      <c r="E1351" s="354"/>
      <c r="F1351" s="354"/>
      <c r="G1351" s="354"/>
      <c r="H1351" s="45" t="s">
        <v>21</v>
      </c>
      <c r="I1351" s="19">
        <f>SUM(I1357+I1362+I1367+I1372+I1377+I1382+I1387+I1392+I1397+I1402)</f>
        <v>7687.6</v>
      </c>
      <c r="J1351" s="19">
        <f t="shared" ref="J1351:M1351" si="387">SUM(J1357+J1362+J1367+J1372+J1377+J1382+J1387+J1392+J1397+J1402)</f>
        <v>7687.6</v>
      </c>
      <c r="K1351" s="19">
        <f t="shared" si="387"/>
        <v>7687.6</v>
      </c>
      <c r="L1351" s="19">
        <f t="shared" si="387"/>
        <v>7687.6</v>
      </c>
      <c r="M1351" s="19">
        <f t="shared" si="387"/>
        <v>7687.6</v>
      </c>
      <c r="N1351" s="11">
        <f t="shared" si="363"/>
        <v>100</v>
      </c>
      <c r="O1351" s="11">
        <f t="shared" si="364"/>
        <v>100</v>
      </c>
      <c r="P1351" s="11">
        <f t="shared" si="365"/>
        <v>100</v>
      </c>
      <c r="R1351" s="33">
        <f t="shared" si="366"/>
        <v>-7687.6</v>
      </c>
      <c r="S1351" s="63">
        <f t="shared" si="367"/>
        <v>0</v>
      </c>
    </row>
    <row r="1352" spans="3:19" ht="30">
      <c r="C1352" s="351"/>
      <c r="D1352" s="357"/>
      <c r="E1352" s="354"/>
      <c r="F1352" s="354"/>
      <c r="G1352" s="354"/>
      <c r="H1352" s="45" t="s">
        <v>22</v>
      </c>
      <c r="I1352" s="19">
        <f>I1358+I1368</f>
        <v>0</v>
      </c>
      <c r="J1352" s="19">
        <f t="shared" ref="J1352:M1354" si="388">J1358+J1368</f>
        <v>0</v>
      </c>
      <c r="K1352" s="19">
        <f t="shared" si="388"/>
        <v>0</v>
      </c>
      <c r="L1352" s="12">
        <f t="shared" si="388"/>
        <v>0</v>
      </c>
      <c r="M1352" s="19">
        <f t="shared" si="388"/>
        <v>0</v>
      </c>
      <c r="N1352" s="11"/>
      <c r="O1352" s="11"/>
      <c r="P1352" s="11"/>
      <c r="R1352" s="33">
        <f t="shared" si="366"/>
        <v>0</v>
      </c>
      <c r="S1352" s="63">
        <f t="shared" si="367"/>
        <v>0</v>
      </c>
    </row>
    <row r="1353" spans="3:19">
      <c r="C1353" s="351"/>
      <c r="D1353" s="357"/>
      <c r="E1353" s="354"/>
      <c r="F1353" s="354"/>
      <c r="G1353" s="354"/>
      <c r="H1353" s="45" t="s">
        <v>33</v>
      </c>
      <c r="I1353" s="19">
        <f>I1359+I1369</f>
        <v>0</v>
      </c>
      <c r="J1353" s="19">
        <f t="shared" si="388"/>
        <v>0</v>
      </c>
      <c r="K1353" s="19">
        <f t="shared" si="388"/>
        <v>0</v>
      </c>
      <c r="L1353" s="12">
        <f t="shared" si="388"/>
        <v>0</v>
      </c>
      <c r="M1353" s="19">
        <f t="shared" si="388"/>
        <v>0</v>
      </c>
      <c r="N1353" s="11"/>
      <c r="O1353" s="11"/>
      <c r="P1353" s="11"/>
      <c r="R1353" s="33">
        <f t="shared" si="366"/>
        <v>0</v>
      </c>
      <c r="S1353" s="63">
        <f t="shared" si="367"/>
        <v>0</v>
      </c>
    </row>
    <row r="1354" spans="3:19" ht="30">
      <c r="C1354" s="351"/>
      <c r="D1354" s="357"/>
      <c r="E1354" s="354"/>
      <c r="F1354" s="354"/>
      <c r="G1354" s="354"/>
      <c r="H1354" s="45" t="s">
        <v>37</v>
      </c>
      <c r="I1354" s="19">
        <f>I1360+I1370</f>
        <v>0</v>
      </c>
      <c r="J1354" s="19">
        <f t="shared" si="388"/>
        <v>0</v>
      </c>
      <c r="K1354" s="19">
        <f t="shared" si="388"/>
        <v>0</v>
      </c>
      <c r="L1354" s="12">
        <f t="shared" si="388"/>
        <v>0</v>
      </c>
      <c r="M1354" s="19">
        <f t="shared" si="388"/>
        <v>0</v>
      </c>
      <c r="N1354" s="11"/>
      <c r="O1354" s="11"/>
      <c r="P1354" s="11"/>
      <c r="R1354" s="33">
        <f t="shared" si="366"/>
        <v>0</v>
      </c>
      <c r="S1354" s="63">
        <f t="shared" si="367"/>
        <v>0</v>
      </c>
    </row>
    <row r="1355" spans="3:19" ht="75">
      <c r="C1355" s="351"/>
      <c r="D1355" s="357"/>
      <c r="E1355" s="354"/>
      <c r="F1355" s="354"/>
      <c r="G1355" s="354"/>
      <c r="H1355" s="45" t="s">
        <v>584</v>
      </c>
      <c r="I1355" s="19"/>
      <c r="J1355" s="19"/>
      <c r="K1355" s="19"/>
      <c r="L1355" s="12"/>
      <c r="M1355" s="19"/>
      <c r="N1355" s="11"/>
      <c r="O1355" s="11"/>
      <c r="P1355" s="11"/>
      <c r="R1355" s="33">
        <f t="shared" si="366"/>
        <v>0</v>
      </c>
      <c r="S1355" s="63">
        <f t="shared" si="367"/>
        <v>0</v>
      </c>
    </row>
    <row r="1356" spans="3:19">
      <c r="C1356" s="351" t="s">
        <v>588</v>
      </c>
      <c r="D1356" s="356" t="s">
        <v>589</v>
      </c>
      <c r="E1356" s="354" t="s">
        <v>61</v>
      </c>
      <c r="F1356" s="353">
        <v>2022</v>
      </c>
      <c r="G1356" s="353">
        <v>2024</v>
      </c>
      <c r="H1356" s="45" t="s">
        <v>20</v>
      </c>
      <c r="I1356" s="19">
        <f>I1357+I1358+I1359+I1360</f>
        <v>840</v>
      </c>
      <c r="J1356" s="19">
        <f t="shared" ref="J1356:M1356" si="389">J1357+J1358+J1359+J1360</f>
        <v>840</v>
      </c>
      <c r="K1356" s="19">
        <f t="shared" si="389"/>
        <v>840</v>
      </c>
      <c r="L1356" s="12">
        <f t="shared" si="389"/>
        <v>840</v>
      </c>
      <c r="M1356" s="19">
        <f t="shared" si="389"/>
        <v>840</v>
      </c>
      <c r="N1356" s="11">
        <f t="shared" ref="N1356:N1417" si="390">M1356/I1356*100</f>
        <v>100</v>
      </c>
      <c r="O1356" s="11">
        <f t="shared" ref="O1356:O1417" si="391">M1356/J1356*100</f>
        <v>100</v>
      </c>
      <c r="P1356" s="11">
        <f t="shared" ref="P1356:P1417" si="392">L1356/K1356*100</f>
        <v>100</v>
      </c>
      <c r="R1356" s="33">
        <f t="shared" ref="R1356:R1419" si="393">Q1356-L1356</f>
        <v>-840</v>
      </c>
      <c r="S1356" s="63">
        <f t="shared" ref="S1356:S1419" si="394">L1356-M1356</f>
        <v>0</v>
      </c>
    </row>
    <row r="1357" spans="3:19">
      <c r="C1357" s="351"/>
      <c r="D1357" s="379"/>
      <c r="E1357" s="354"/>
      <c r="F1357" s="353"/>
      <c r="G1357" s="353"/>
      <c r="H1357" s="45" t="s">
        <v>21</v>
      </c>
      <c r="I1357" s="19">
        <v>840</v>
      </c>
      <c r="J1357" s="19">
        <v>840</v>
      </c>
      <c r="K1357" s="19">
        <v>840</v>
      </c>
      <c r="L1357" s="19">
        <v>840</v>
      </c>
      <c r="M1357" s="19">
        <v>840</v>
      </c>
      <c r="N1357" s="11">
        <f t="shared" si="390"/>
        <v>100</v>
      </c>
      <c r="O1357" s="11">
        <f t="shared" si="391"/>
        <v>100</v>
      </c>
      <c r="P1357" s="11">
        <f t="shared" si="392"/>
        <v>100</v>
      </c>
      <c r="R1357" s="33">
        <f t="shared" si="393"/>
        <v>-840</v>
      </c>
      <c r="S1357" s="63">
        <f t="shared" si="394"/>
        <v>0</v>
      </c>
    </row>
    <row r="1358" spans="3:19" ht="30">
      <c r="C1358" s="351"/>
      <c r="D1358" s="379"/>
      <c r="E1358" s="354"/>
      <c r="F1358" s="353"/>
      <c r="G1358" s="353"/>
      <c r="H1358" s="45" t="s">
        <v>22</v>
      </c>
      <c r="I1358" s="19">
        <v>0</v>
      </c>
      <c r="J1358" s="19">
        <v>0</v>
      </c>
      <c r="K1358" s="19">
        <v>0</v>
      </c>
      <c r="L1358" s="12">
        <v>0</v>
      </c>
      <c r="M1358" s="19">
        <v>0</v>
      </c>
      <c r="N1358" s="11"/>
      <c r="O1358" s="11"/>
      <c r="P1358" s="11"/>
      <c r="R1358" s="33">
        <f t="shared" si="393"/>
        <v>0</v>
      </c>
      <c r="S1358" s="63">
        <f t="shared" si="394"/>
        <v>0</v>
      </c>
    </row>
    <row r="1359" spans="3:19">
      <c r="C1359" s="351"/>
      <c r="D1359" s="379"/>
      <c r="E1359" s="354"/>
      <c r="F1359" s="353"/>
      <c r="G1359" s="353"/>
      <c r="H1359" s="45" t="s">
        <v>33</v>
      </c>
      <c r="I1359" s="19">
        <v>0</v>
      </c>
      <c r="J1359" s="19">
        <v>0</v>
      </c>
      <c r="K1359" s="19">
        <v>0</v>
      </c>
      <c r="L1359" s="12">
        <v>0</v>
      </c>
      <c r="M1359" s="19">
        <v>0</v>
      </c>
      <c r="N1359" s="11"/>
      <c r="O1359" s="11"/>
      <c r="P1359" s="11"/>
      <c r="R1359" s="33">
        <f t="shared" si="393"/>
        <v>0</v>
      </c>
      <c r="S1359" s="63">
        <f t="shared" si="394"/>
        <v>0</v>
      </c>
    </row>
    <row r="1360" spans="3:19" ht="30">
      <c r="C1360" s="351"/>
      <c r="D1360" s="379"/>
      <c r="E1360" s="354"/>
      <c r="F1360" s="353"/>
      <c r="G1360" s="353"/>
      <c r="H1360" s="45" t="s">
        <v>37</v>
      </c>
      <c r="I1360" s="19">
        <v>0</v>
      </c>
      <c r="J1360" s="19">
        <v>0</v>
      </c>
      <c r="K1360" s="19">
        <v>0</v>
      </c>
      <c r="L1360" s="12">
        <v>0</v>
      </c>
      <c r="M1360" s="19">
        <v>0</v>
      </c>
      <c r="N1360" s="11"/>
      <c r="O1360" s="11"/>
      <c r="P1360" s="11"/>
      <c r="R1360" s="33">
        <f t="shared" si="393"/>
        <v>0</v>
      </c>
      <c r="S1360" s="63">
        <f t="shared" si="394"/>
        <v>0</v>
      </c>
    </row>
    <row r="1361" spans="3:19">
      <c r="C1361" s="351" t="s">
        <v>590</v>
      </c>
      <c r="D1361" s="357" t="s">
        <v>591</v>
      </c>
      <c r="E1361" s="354" t="s">
        <v>592</v>
      </c>
      <c r="F1361" s="353">
        <v>2022</v>
      </c>
      <c r="G1361" s="353">
        <v>2024</v>
      </c>
      <c r="H1361" s="45" t="s">
        <v>20</v>
      </c>
      <c r="I1361" s="19">
        <f>I1362+I1363+I1364+I1365</f>
        <v>2000</v>
      </c>
      <c r="J1361" s="19">
        <f t="shared" ref="J1361:M1361" si="395">J1362+J1363+J1364+J1365</f>
        <v>2000</v>
      </c>
      <c r="K1361" s="19">
        <f t="shared" si="395"/>
        <v>2000</v>
      </c>
      <c r="L1361" s="12">
        <f t="shared" si="395"/>
        <v>2000</v>
      </c>
      <c r="M1361" s="19">
        <f t="shared" si="395"/>
        <v>2000</v>
      </c>
      <c r="N1361" s="11">
        <f t="shared" si="390"/>
        <v>100</v>
      </c>
      <c r="O1361" s="11">
        <f t="shared" si="391"/>
        <v>100</v>
      </c>
      <c r="P1361" s="11">
        <f t="shared" si="392"/>
        <v>100</v>
      </c>
      <c r="R1361" s="33">
        <f t="shared" si="393"/>
        <v>-2000</v>
      </c>
      <c r="S1361" s="63">
        <f t="shared" si="394"/>
        <v>0</v>
      </c>
    </row>
    <row r="1362" spans="3:19">
      <c r="C1362" s="351"/>
      <c r="D1362" s="357"/>
      <c r="E1362" s="354"/>
      <c r="F1362" s="353"/>
      <c r="G1362" s="353"/>
      <c r="H1362" s="45" t="s">
        <v>21</v>
      </c>
      <c r="I1362" s="19">
        <v>2000</v>
      </c>
      <c r="J1362" s="19">
        <v>2000</v>
      </c>
      <c r="K1362" s="19">
        <v>2000</v>
      </c>
      <c r="L1362" s="19">
        <v>2000</v>
      </c>
      <c r="M1362" s="19">
        <v>2000</v>
      </c>
      <c r="N1362" s="11">
        <f t="shared" si="390"/>
        <v>100</v>
      </c>
      <c r="O1362" s="11">
        <f t="shared" si="391"/>
        <v>100</v>
      </c>
      <c r="P1362" s="11">
        <f t="shared" si="392"/>
        <v>100</v>
      </c>
      <c r="R1362" s="33">
        <f t="shared" si="393"/>
        <v>-2000</v>
      </c>
      <c r="S1362" s="63">
        <f t="shared" si="394"/>
        <v>0</v>
      </c>
    </row>
    <row r="1363" spans="3:19" ht="30">
      <c r="C1363" s="351"/>
      <c r="D1363" s="357"/>
      <c r="E1363" s="354"/>
      <c r="F1363" s="353"/>
      <c r="G1363" s="353"/>
      <c r="H1363" s="45" t="s">
        <v>22</v>
      </c>
      <c r="I1363" s="19">
        <v>0</v>
      </c>
      <c r="J1363" s="19">
        <v>0</v>
      </c>
      <c r="K1363" s="19">
        <v>0</v>
      </c>
      <c r="L1363" s="12">
        <v>0</v>
      </c>
      <c r="M1363" s="19">
        <v>0</v>
      </c>
      <c r="N1363" s="11"/>
      <c r="O1363" s="11"/>
      <c r="P1363" s="11"/>
      <c r="R1363" s="33">
        <f t="shared" si="393"/>
        <v>0</v>
      </c>
      <c r="S1363" s="63">
        <f t="shared" si="394"/>
        <v>0</v>
      </c>
    </row>
    <row r="1364" spans="3:19">
      <c r="C1364" s="351"/>
      <c r="D1364" s="357"/>
      <c r="E1364" s="354"/>
      <c r="F1364" s="353"/>
      <c r="G1364" s="353"/>
      <c r="H1364" s="45" t="s">
        <v>33</v>
      </c>
      <c r="I1364" s="19">
        <v>0</v>
      </c>
      <c r="J1364" s="19">
        <v>0</v>
      </c>
      <c r="K1364" s="19">
        <v>0</v>
      </c>
      <c r="L1364" s="12">
        <v>0</v>
      </c>
      <c r="M1364" s="19">
        <v>0</v>
      </c>
      <c r="N1364" s="11"/>
      <c r="O1364" s="11"/>
      <c r="P1364" s="11"/>
      <c r="R1364" s="33">
        <f t="shared" si="393"/>
        <v>0</v>
      </c>
      <c r="S1364" s="63">
        <f t="shared" si="394"/>
        <v>0</v>
      </c>
    </row>
    <row r="1365" spans="3:19" ht="30">
      <c r="C1365" s="351"/>
      <c r="D1365" s="357"/>
      <c r="E1365" s="354"/>
      <c r="F1365" s="353"/>
      <c r="G1365" s="353"/>
      <c r="H1365" s="45" t="s">
        <v>37</v>
      </c>
      <c r="I1365" s="19">
        <v>0</v>
      </c>
      <c r="J1365" s="19">
        <v>0</v>
      </c>
      <c r="K1365" s="19">
        <v>0</v>
      </c>
      <c r="L1365" s="12">
        <v>0</v>
      </c>
      <c r="M1365" s="19">
        <v>0</v>
      </c>
      <c r="N1365" s="11"/>
      <c r="O1365" s="11"/>
      <c r="P1365" s="11"/>
      <c r="R1365" s="33">
        <f t="shared" si="393"/>
        <v>0</v>
      </c>
      <c r="S1365" s="63">
        <f t="shared" si="394"/>
        <v>0</v>
      </c>
    </row>
    <row r="1366" spans="3:19" hidden="1">
      <c r="C1366" s="351" t="s">
        <v>593</v>
      </c>
      <c r="D1366" s="357" t="s">
        <v>594</v>
      </c>
      <c r="E1366" s="354" t="s">
        <v>592</v>
      </c>
      <c r="F1366" s="353">
        <v>2023</v>
      </c>
      <c r="G1366" s="353">
        <v>2023</v>
      </c>
      <c r="H1366" s="45" t="s">
        <v>20</v>
      </c>
      <c r="I1366" s="19">
        <f>I1367</f>
        <v>0</v>
      </c>
      <c r="J1366" s="19">
        <f t="shared" ref="J1366:M1366" si="396">J1367</f>
        <v>0</v>
      </c>
      <c r="K1366" s="19">
        <f t="shared" si="396"/>
        <v>0</v>
      </c>
      <c r="L1366" s="12">
        <f t="shared" si="396"/>
        <v>0</v>
      </c>
      <c r="M1366" s="19">
        <f t="shared" si="396"/>
        <v>0</v>
      </c>
      <c r="N1366" s="11" t="e">
        <f t="shared" si="390"/>
        <v>#DIV/0!</v>
      </c>
      <c r="O1366" s="11" t="e">
        <f t="shared" si="391"/>
        <v>#DIV/0!</v>
      </c>
      <c r="P1366" s="11" t="e">
        <f t="shared" si="392"/>
        <v>#DIV/0!</v>
      </c>
      <c r="R1366" s="33">
        <f t="shared" si="393"/>
        <v>0</v>
      </c>
      <c r="S1366" s="63">
        <f t="shared" si="394"/>
        <v>0</v>
      </c>
    </row>
    <row r="1367" spans="3:19" hidden="1">
      <c r="C1367" s="351"/>
      <c r="D1367" s="357"/>
      <c r="E1367" s="354"/>
      <c r="F1367" s="353"/>
      <c r="G1367" s="353"/>
      <c r="H1367" s="45" t="s">
        <v>21</v>
      </c>
      <c r="I1367" s="19"/>
      <c r="J1367" s="19"/>
      <c r="K1367" s="19"/>
      <c r="L1367" s="12"/>
      <c r="M1367" s="19"/>
      <c r="N1367" s="11" t="e">
        <f t="shared" si="390"/>
        <v>#DIV/0!</v>
      </c>
      <c r="O1367" s="11" t="e">
        <f t="shared" si="391"/>
        <v>#DIV/0!</v>
      </c>
      <c r="P1367" s="11" t="e">
        <f t="shared" si="392"/>
        <v>#DIV/0!</v>
      </c>
      <c r="R1367" s="33">
        <f t="shared" si="393"/>
        <v>0</v>
      </c>
      <c r="S1367" s="63">
        <f t="shared" si="394"/>
        <v>0</v>
      </c>
    </row>
    <row r="1368" spans="3:19" ht="30" hidden="1">
      <c r="C1368" s="351"/>
      <c r="D1368" s="357"/>
      <c r="E1368" s="354"/>
      <c r="F1368" s="353"/>
      <c r="G1368" s="353"/>
      <c r="H1368" s="45" t="s">
        <v>22</v>
      </c>
      <c r="I1368" s="19">
        <v>0</v>
      </c>
      <c r="J1368" s="19">
        <v>0</v>
      </c>
      <c r="K1368" s="19">
        <v>0</v>
      </c>
      <c r="L1368" s="12">
        <v>0</v>
      </c>
      <c r="M1368" s="19">
        <v>0</v>
      </c>
      <c r="N1368" s="11" t="e">
        <f t="shared" si="390"/>
        <v>#DIV/0!</v>
      </c>
      <c r="O1368" s="11" t="e">
        <f t="shared" si="391"/>
        <v>#DIV/0!</v>
      </c>
      <c r="P1368" s="11" t="e">
        <f t="shared" si="392"/>
        <v>#DIV/0!</v>
      </c>
      <c r="R1368" s="33">
        <f t="shared" si="393"/>
        <v>0</v>
      </c>
      <c r="S1368" s="63">
        <f t="shared" si="394"/>
        <v>0</v>
      </c>
    </row>
    <row r="1369" spans="3:19" hidden="1">
      <c r="C1369" s="351"/>
      <c r="D1369" s="357"/>
      <c r="E1369" s="354"/>
      <c r="F1369" s="353"/>
      <c r="G1369" s="353"/>
      <c r="H1369" s="45" t="s">
        <v>33</v>
      </c>
      <c r="I1369" s="19">
        <v>0</v>
      </c>
      <c r="J1369" s="19">
        <v>0</v>
      </c>
      <c r="K1369" s="19">
        <v>0</v>
      </c>
      <c r="L1369" s="12">
        <v>0</v>
      </c>
      <c r="M1369" s="19">
        <v>0</v>
      </c>
      <c r="N1369" s="11" t="e">
        <f t="shared" si="390"/>
        <v>#DIV/0!</v>
      </c>
      <c r="O1369" s="11" t="e">
        <f t="shared" si="391"/>
        <v>#DIV/0!</v>
      </c>
      <c r="P1369" s="11" t="e">
        <f t="shared" si="392"/>
        <v>#DIV/0!</v>
      </c>
      <c r="R1369" s="33">
        <f t="shared" si="393"/>
        <v>0</v>
      </c>
      <c r="S1369" s="63">
        <f t="shared" si="394"/>
        <v>0</v>
      </c>
    </row>
    <row r="1370" spans="3:19" ht="30" hidden="1">
      <c r="C1370" s="351"/>
      <c r="D1370" s="357"/>
      <c r="E1370" s="354"/>
      <c r="F1370" s="353"/>
      <c r="G1370" s="353"/>
      <c r="H1370" s="45" t="s">
        <v>37</v>
      </c>
      <c r="I1370" s="19">
        <v>0</v>
      </c>
      <c r="J1370" s="19">
        <v>0</v>
      </c>
      <c r="K1370" s="19">
        <v>0</v>
      </c>
      <c r="L1370" s="12">
        <v>0</v>
      </c>
      <c r="M1370" s="19">
        <v>0</v>
      </c>
      <c r="N1370" s="11" t="e">
        <f t="shared" si="390"/>
        <v>#DIV/0!</v>
      </c>
      <c r="O1370" s="11" t="e">
        <f t="shared" si="391"/>
        <v>#DIV/0!</v>
      </c>
      <c r="P1370" s="11" t="e">
        <f t="shared" si="392"/>
        <v>#DIV/0!</v>
      </c>
      <c r="R1370" s="33">
        <f t="shared" si="393"/>
        <v>0</v>
      </c>
      <c r="S1370" s="63">
        <f t="shared" si="394"/>
        <v>0</v>
      </c>
    </row>
    <row r="1371" spans="3:19">
      <c r="C1371" s="351" t="s">
        <v>980</v>
      </c>
      <c r="D1371" s="357" t="s">
        <v>595</v>
      </c>
      <c r="E1371" s="354" t="s">
        <v>43</v>
      </c>
      <c r="F1371" s="353">
        <v>2022</v>
      </c>
      <c r="G1371" s="353">
        <v>2024</v>
      </c>
      <c r="H1371" s="45" t="s">
        <v>20</v>
      </c>
      <c r="I1371" s="19">
        <f>I1372</f>
        <v>3849</v>
      </c>
      <c r="J1371" s="19">
        <f t="shared" ref="J1371:M1371" si="397">J1372</f>
        <v>3849</v>
      </c>
      <c r="K1371" s="19">
        <f t="shared" si="397"/>
        <v>3849</v>
      </c>
      <c r="L1371" s="12">
        <f t="shared" si="397"/>
        <v>3849</v>
      </c>
      <c r="M1371" s="19">
        <f t="shared" si="397"/>
        <v>3849</v>
      </c>
      <c r="N1371" s="11">
        <f t="shared" si="390"/>
        <v>100</v>
      </c>
      <c r="O1371" s="11">
        <f t="shared" si="391"/>
        <v>100</v>
      </c>
      <c r="P1371" s="11">
        <f t="shared" si="392"/>
        <v>100</v>
      </c>
      <c r="R1371" s="33">
        <f t="shared" si="393"/>
        <v>-3849</v>
      </c>
      <c r="S1371" s="63">
        <f t="shared" si="394"/>
        <v>0</v>
      </c>
    </row>
    <row r="1372" spans="3:19">
      <c r="C1372" s="351"/>
      <c r="D1372" s="357"/>
      <c r="E1372" s="354"/>
      <c r="F1372" s="353"/>
      <c r="G1372" s="353"/>
      <c r="H1372" s="45" t="s">
        <v>21</v>
      </c>
      <c r="I1372" s="19">
        <v>3849</v>
      </c>
      <c r="J1372" s="19">
        <v>3849</v>
      </c>
      <c r="K1372" s="19">
        <v>3849</v>
      </c>
      <c r="L1372" s="19">
        <v>3849</v>
      </c>
      <c r="M1372" s="19">
        <v>3849</v>
      </c>
      <c r="N1372" s="11">
        <f t="shared" si="390"/>
        <v>100</v>
      </c>
      <c r="O1372" s="11">
        <f t="shared" si="391"/>
        <v>100</v>
      </c>
      <c r="P1372" s="11">
        <f t="shared" si="392"/>
        <v>100</v>
      </c>
      <c r="R1372" s="33">
        <f t="shared" si="393"/>
        <v>-3849</v>
      </c>
      <c r="S1372" s="63">
        <f t="shared" si="394"/>
        <v>0</v>
      </c>
    </row>
    <row r="1373" spans="3:19" ht="30">
      <c r="C1373" s="351"/>
      <c r="D1373" s="357"/>
      <c r="E1373" s="354"/>
      <c r="F1373" s="353"/>
      <c r="G1373" s="353"/>
      <c r="H1373" s="45" t="s">
        <v>22</v>
      </c>
      <c r="I1373" s="19">
        <v>0</v>
      </c>
      <c r="J1373" s="19">
        <v>0</v>
      </c>
      <c r="K1373" s="19">
        <v>0</v>
      </c>
      <c r="L1373" s="12">
        <v>0</v>
      </c>
      <c r="M1373" s="19">
        <v>0</v>
      </c>
      <c r="N1373" s="11"/>
      <c r="O1373" s="11"/>
      <c r="P1373" s="11"/>
      <c r="R1373" s="33">
        <f t="shared" si="393"/>
        <v>0</v>
      </c>
      <c r="S1373" s="63">
        <f t="shared" si="394"/>
        <v>0</v>
      </c>
    </row>
    <row r="1374" spans="3:19">
      <c r="C1374" s="351"/>
      <c r="D1374" s="357"/>
      <c r="E1374" s="354"/>
      <c r="F1374" s="353"/>
      <c r="G1374" s="353"/>
      <c r="H1374" s="45" t="s">
        <v>33</v>
      </c>
      <c r="I1374" s="19">
        <v>0</v>
      </c>
      <c r="J1374" s="19">
        <v>0</v>
      </c>
      <c r="K1374" s="19">
        <v>0</v>
      </c>
      <c r="L1374" s="12">
        <v>0</v>
      </c>
      <c r="M1374" s="19">
        <v>0</v>
      </c>
      <c r="N1374" s="11"/>
      <c r="O1374" s="11"/>
      <c r="P1374" s="11"/>
      <c r="R1374" s="33">
        <f t="shared" si="393"/>
        <v>0</v>
      </c>
      <c r="S1374" s="63">
        <f t="shared" si="394"/>
        <v>0</v>
      </c>
    </row>
    <row r="1375" spans="3:19" ht="30">
      <c r="C1375" s="351"/>
      <c r="D1375" s="357"/>
      <c r="E1375" s="354"/>
      <c r="F1375" s="353"/>
      <c r="G1375" s="353"/>
      <c r="H1375" s="45" t="s">
        <v>37</v>
      </c>
      <c r="I1375" s="19">
        <v>0</v>
      </c>
      <c r="J1375" s="19">
        <v>0</v>
      </c>
      <c r="K1375" s="19">
        <v>0</v>
      </c>
      <c r="L1375" s="12">
        <v>0</v>
      </c>
      <c r="M1375" s="19">
        <v>0</v>
      </c>
      <c r="N1375" s="11"/>
      <c r="O1375" s="11"/>
      <c r="P1375" s="11"/>
      <c r="R1375" s="33">
        <f t="shared" si="393"/>
        <v>0</v>
      </c>
      <c r="S1375" s="63">
        <f t="shared" si="394"/>
        <v>0</v>
      </c>
    </row>
    <row r="1376" spans="3:19">
      <c r="C1376" s="351" t="s">
        <v>596</v>
      </c>
      <c r="D1376" s="362" t="s">
        <v>597</v>
      </c>
      <c r="E1376" s="354" t="s">
        <v>598</v>
      </c>
      <c r="F1376" s="353">
        <v>2021</v>
      </c>
      <c r="G1376" s="353">
        <v>2022</v>
      </c>
      <c r="H1376" s="45" t="s">
        <v>20</v>
      </c>
      <c r="I1376" s="19">
        <f>I1377</f>
        <v>998.6</v>
      </c>
      <c r="J1376" s="19">
        <f t="shared" ref="J1376:M1376" si="398">J1377</f>
        <v>998.6</v>
      </c>
      <c r="K1376" s="19">
        <f t="shared" si="398"/>
        <v>998.6</v>
      </c>
      <c r="L1376" s="12">
        <f t="shared" si="398"/>
        <v>998.6</v>
      </c>
      <c r="M1376" s="19">
        <f t="shared" si="398"/>
        <v>998.6</v>
      </c>
      <c r="N1376" s="11">
        <f t="shared" si="390"/>
        <v>100</v>
      </c>
      <c r="O1376" s="11">
        <f t="shared" si="391"/>
        <v>100</v>
      </c>
      <c r="P1376" s="11">
        <f t="shared" si="392"/>
        <v>100</v>
      </c>
      <c r="R1376" s="33">
        <f t="shared" si="393"/>
        <v>-998.6</v>
      </c>
      <c r="S1376" s="63">
        <f t="shared" si="394"/>
        <v>0</v>
      </c>
    </row>
    <row r="1377" spans="3:19">
      <c r="C1377" s="351"/>
      <c r="D1377" s="362"/>
      <c r="E1377" s="354"/>
      <c r="F1377" s="353"/>
      <c r="G1377" s="353"/>
      <c r="H1377" s="45" t="s">
        <v>21</v>
      </c>
      <c r="I1377" s="19">
        <v>998.6</v>
      </c>
      <c r="J1377" s="19">
        <v>998.6</v>
      </c>
      <c r="K1377" s="19">
        <v>998.6</v>
      </c>
      <c r="L1377" s="19">
        <v>998.6</v>
      </c>
      <c r="M1377" s="19">
        <v>998.6</v>
      </c>
      <c r="N1377" s="11">
        <f t="shared" si="390"/>
        <v>100</v>
      </c>
      <c r="O1377" s="11">
        <f t="shared" si="391"/>
        <v>100</v>
      </c>
      <c r="P1377" s="11">
        <f t="shared" si="392"/>
        <v>100</v>
      </c>
      <c r="R1377" s="33">
        <f t="shared" si="393"/>
        <v>-998.6</v>
      </c>
      <c r="S1377" s="63">
        <f t="shared" si="394"/>
        <v>0</v>
      </c>
    </row>
    <row r="1378" spans="3:19" ht="30">
      <c r="C1378" s="351"/>
      <c r="D1378" s="362"/>
      <c r="E1378" s="354"/>
      <c r="F1378" s="353"/>
      <c r="G1378" s="353"/>
      <c r="H1378" s="45" t="s">
        <v>22</v>
      </c>
      <c r="I1378" s="19">
        <v>0</v>
      </c>
      <c r="J1378" s="19">
        <v>0</v>
      </c>
      <c r="K1378" s="19">
        <v>0</v>
      </c>
      <c r="L1378" s="12">
        <v>0</v>
      </c>
      <c r="M1378" s="19">
        <v>0</v>
      </c>
      <c r="N1378" s="11"/>
      <c r="O1378" s="11"/>
      <c r="P1378" s="11"/>
      <c r="R1378" s="33">
        <f t="shared" si="393"/>
        <v>0</v>
      </c>
      <c r="S1378" s="63">
        <f t="shared" si="394"/>
        <v>0</v>
      </c>
    </row>
    <row r="1379" spans="3:19">
      <c r="C1379" s="351"/>
      <c r="D1379" s="362"/>
      <c r="E1379" s="354"/>
      <c r="F1379" s="353"/>
      <c r="G1379" s="353"/>
      <c r="H1379" s="45" t="s">
        <v>33</v>
      </c>
      <c r="I1379" s="19">
        <v>0</v>
      </c>
      <c r="J1379" s="19">
        <v>0</v>
      </c>
      <c r="K1379" s="19">
        <v>0</v>
      </c>
      <c r="L1379" s="12">
        <v>0</v>
      </c>
      <c r="M1379" s="19">
        <v>0</v>
      </c>
      <c r="N1379" s="11"/>
      <c r="O1379" s="11"/>
      <c r="P1379" s="11"/>
      <c r="R1379" s="33">
        <f t="shared" si="393"/>
        <v>0</v>
      </c>
      <c r="S1379" s="63">
        <f t="shared" si="394"/>
        <v>0</v>
      </c>
    </row>
    <row r="1380" spans="3:19" ht="30">
      <c r="C1380" s="351"/>
      <c r="D1380" s="362"/>
      <c r="E1380" s="354"/>
      <c r="F1380" s="353"/>
      <c r="G1380" s="353"/>
      <c r="H1380" s="45" t="s">
        <v>37</v>
      </c>
      <c r="I1380" s="19">
        <v>0</v>
      </c>
      <c r="J1380" s="19">
        <v>0</v>
      </c>
      <c r="K1380" s="19">
        <v>0</v>
      </c>
      <c r="L1380" s="12">
        <v>0</v>
      </c>
      <c r="M1380" s="19">
        <v>0</v>
      </c>
      <c r="N1380" s="11"/>
      <c r="O1380" s="11"/>
      <c r="P1380" s="11"/>
      <c r="R1380" s="33">
        <f t="shared" si="393"/>
        <v>0</v>
      </c>
      <c r="S1380" s="63">
        <f t="shared" si="394"/>
        <v>0</v>
      </c>
    </row>
    <row r="1381" spans="3:19" hidden="1">
      <c r="C1381" s="351" t="s">
        <v>599</v>
      </c>
      <c r="D1381" s="362" t="s">
        <v>600</v>
      </c>
      <c r="E1381" s="353" t="s">
        <v>601</v>
      </c>
      <c r="F1381" s="353">
        <v>2021</v>
      </c>
      <c r="G1381" s="353">
        <v>2021</v>
      </c>
      <c r="H1381" s="45" t="s">
        <v>20</v>
      </c>
      <c r="I1381" s="19">
        <f>I1382</f>
        <v>0</v>
      </c>
      <c r="J1381" s="19">
        <f t="shared" ref="J1381:M1381" si="399">J1382</f>
        <v>0</v>
      </c>
      <c r="K1381" s="19">
        <f t="shared" si="399"/>
        <v>0</v>
      </c>
      <c r="L1381" s="12">
        <f t="shared" si="399"/>
        <v>0</v>
      </c>
      <c r="M1381" s="19">
        <f t="shared" si="399"/>
        <v>0</v>
      </c>
      <c r="N1381" s="11" t="e">
        <f t="shared" si="390"/>
        <v>#DIV/0!</v>
      </c>
      <c r="O1381" s="11" t="e">
        <f t="shared" si="391"/>
        <v>#DIV/0!</v>
      </c>
      <c r="P1381" s="11" t="e">
        <f t="shared" si="392"/>
        <v>#DIV/0!</v>
      </c>
      <c r="R1381" s="33">
        <f t="shared" si="393"/>
        <v>0</v>
      </c>
      <c r="S1381" s="63">
        <f t="shared" si="394"/>
        <v>0</v>
      </c>
    </row>
    <row r="1382" spans="3:19" hidden="1">
      <c r="C1382" s="351"/>
      <c r="D1382" s="362"/>
      <c r="E1382" s="353"/>
      <c r="F1382" s="353"/>
      <c r="G1382" s="353"/>
      <c r="H1382" s="45" t="s">
        <v>21</v>
      </c>
      <c r="I1382" s="19"/>
      <c r="J1382" s="19"/>
      <c r="K1382" s="19"/>
      <c r="L1382" s="12"/>
      <c r="M1382" s="19"/>
      <c r="N1382" s="11" t="e">
        <f t="shared" si="390"/>
        <v>#DIV/0!</v>
      </c>
      <c r="O1382" s="11" t="e">
        <f t="shared" si="391"/>
        <v>#DIV/0!</v>
      </c>
      <c r="P1382" s="11" t="e">
        <f t="shared" si="392"/>
        <v>#DIV/0!</v>
      </c>
      <c r="R1382" s="33">
        <f t="shared" si="393"/>
        <v>0</v>
      </c>
      <c r="S1382" s="63">
        <f t="shared" si="394"/>
        <v>0</v>
      </c>
    </row>
    <row r="1383" spans="3:19" ht="30" hidden="1">
      <c r="C1383" s="351"/>
      <c r="D1383" s="362"/>
      <c r="E1383" s="353"/>
      <c r="F1383" s="353"/>
      <c r="G1383" s="353"/>
      <c r="H1383" s="45" t="s">
        <v>22</v>
      </c>
      <c r="I1383" s="19">
        <v>0</v>
      </c>
      <c r="J1383" s="19">
        <v>0</v>
      </c>
      <c r="K1383" s="19">
        <v>0</v>
      </c>
      <c r="L1383" s="12">
        <v>0</v>
      </c>
      <c r="M1383" s="19">
        <v>0</v>
      </c>
      <c r="N1383" s="11" t="e">
        <f t="shared" si="390"/>
        <v>#DIV/0!</v>
      </c>
      <c r="O1383" s="11" t="e">
        <f t="shared" si="391"/>
        <v>#DIV/0!</v>
      </c>
      <c r="P1383" s="11" t="e">
        <f t="shared" si="392"/>
        <v>#DIV/0!</v>
      </c>
      <c r="R1383" s="33">
        <f t="shared" si="393"/>
        <v>0</v>
      </c>
      <c r="S1383" s="63">
        <f t="shared" si="394"/>
        <v>0</v>
      </c>
    </row>
    <row r="1384" spans="3:19" hidden="1">
      <c r="C1384" s="351"/>
      <c r="D1384" s="362"/>
      <c r="E1384" s="353"/>
      <c r="F1384" s="353"/>
      <c r="G1384" s="353"/>
      <c r="H1384" s="45" t="s">
        <v>33</v>
      </c>
      <c r="I1384" s="19">
        <v>0</v>
      </c>
      <c r="J1384" s="19">
        <v>0</v>
      </c>
      <c r="K1384" s="19">
        <v>0</v>
      </c>
      <c r="L1384" s="12">
        <v>0</v>
      </c>
      <c r="M1384" s="19">
        <v>0</v>
      </c>
      <c r="N1384" s="11" t="e">
        <f t="shared" si="390"/>
        <v>#DIV/0!</v>
      </c>
      <c r="O1384" s="11" t="e">
        <f t="shared" si="391"/>
        <v>#DIV/0!</v>
      </c>
      <c r="P1384" s="11" t="e">
        <f t="shared" si="392"/>
        <v>#DIV/0!</v>
      </c>
      <c r="R1384" s="33">
        <f t="shared" si="393"/>
        <v>0</v>
      </c>
      <c r="S1384" s="63">
        <f t="shared" si="394"/>
        <v>0</v>
      </c>
    </row>
    <row r="1385" spans="3:19" ht="30" hidden="1">
      <c r="C1385" s="351"/>
      <c r="D1385" s="362"/>
      <c r="E1385" s="353"/>
      <c r="F1385" s="353"/>
      <c r="G1385" s="353"/>
      <c r="H1385" s="45" t="s">
        <v>37</v>
      </c>
      <c r="I1385" s="19">
        <v>0</v>
      </c>
      <c r="J1385" s="19">
        <v>0</v>
      </c>
      <c r="K1385" s="19">
        <v>0</v>
      </c>
      <c r="L1385" s="12">
        <v>0</v>
      </c>
      <c r="M1385" s="19">
        <v>0</v>
      </c>
      <c r="N1385" s="11" t="e">
        <f t="shared" si="390"/>
        <v>#DIV/0!</v>
      </c>
      <c r="O1385" s="11" t="e">
        <f t="shared" si="391"/>
        <v>#DIV/0!</v>
      </c>
      <c r="P1385" s="11" t="e">
        <f t="shared" si="392"/>
        <v>#DIV/0!</v>
      </c>
      <c r="R1385" s="33">
        <f t="shared" si="393"/>
        <v>0</v>
      </c>
      <c r="S1385" s="63">
        <f t="shared" si="394"/>
        <v>0</v>
      </c>
    </row>
    <row r="1386" spans="3:19" hidden="1">
      <c r="C1386" s="351" t="s">
        <v>602</v>
      </c>
      <c r="D1386" s="362" t="s">
        <v>603</v>
      </c>
      <c r="E1386" s="354" t="s">
        <v>598</v>
      </c>
      <c r="F1386" s="353">
        <v>2021</v>
      </c>
      <c r="G1386" s="353">
        <v>2021</v>
      </c>
      <c r="H1386" s="45" t="s">
        <v>20</v>
      </c>
      <c r="I1386" s="19">
        <f>SUM(I1387)</f>
        <v>0</v>
      </c>
      <c r="J1386" s="19">
        <f t="shared" ref="J1386:M1386" si="400">SUM(J1387)</f>
        <v>0</v>
      </c>
      <c r="K1386" s="19">
        <f t="shared" si="400"/>
        <v>0</v>
      </c>
      <c r="L1386" s="12">
        <f t="shared" si="400"/>
        <v>0</v>
      </c>
      <c r="M1386" s="19">
        <f t="shared" si="400"/>
        <v>0</v>
      </c>
      <c r="N1386" s="11" t="e">
        <f t="shared" si="390"/>
        <v>#DIV/0!</v>
      </c>
      <c r="O1386" s="11" t="e">
        <f t="shared" si="391"/>
        <v>#DIV/0!</v>
      </c>
      <c r="P1386" s="11" t="e">
        <f t="shared" si="392"/>
        <v>#DIV/0!</v>
      </c>
      <c r="R1386" s="33">
        <f t="shared" si="393"/>
        <v>0</v>
      </c>
      <c r="S1386" s="63">
        <f t="shared" si="394"/>
        <v>0</v>
      </c>
    </row>
    <row r="1387" spans="3:19" hidden="1">
      <c r="C1387" s="351"/>
      <c r="D1387" s="362"/>
      <c r="E1387" s="354"/>
      <c r="F1387" s="353"/>
      <c r="G1387" s="353"/>
      <c r="H1387" s="45" t="s">
        <v>21</v>
      </c>
      <c r="I1387" s="19"/>
      <c r="J1387" s="19"/>
      <c r="K1387" s="19"/>
      <c r="L1387" s="12"/>
      <c r="M1387" s="19"/>
      <c r="N1387" s="11" t="e">
        <f t="shared" si="390"/>
        <v>#DIV/0!</v>
      </c>
      <c r="O1387" s="11" t="e">
        <f t="shared" si="391"/>
        <v>#DIV/0!</v>
      </c>
      <c r="P1387" s="11" t="e">
        <f t="shared" si="392"/>
        <v>#DIV/0!</v>
      </c>
      <c r="R1387" s="33">
        <f t="shared" si="393"/>
        <v>0</v>
      </c>
      <c r="S1387" s="63">
        <f t="shared" si="394"/>
        <v>0</v>
      </c>
    </row>
    <row r="1388" spans="3:19" ht="30" hidden="1">
      <c r="C1388" s="351"/>
      <c r="D1388" s="362"/>
      <c r="E1388" s="354"/>
      <c r="F1388" s="353"/>
      <c r="G1388" s="353"/>
      <c r="H1388" s="45" t="s">
        <v>22</v>
      </c>
      <c r="I1388" s="19"/>
      <c r="J1388" s="19"/>
      <c r="K1388" s="19"/>
      <c r="L1388" s="12"/>
      <c r="M1388" s="19"/>
      <c r="N1388" s="11" t="e">
        <f t="shared" si="390"/>
        <v>#DIV/0!</v>
      </c>
      <c r="O1388" s="11" t="e">
        <f t="shared" si="391"/>
        <v>#DIV/0!</v>
      </c>
      <c r="P1388" s="11" t="e">
        <f t="shared" si="392"/>
        <v>#DIV/0!</v>
      </c>
      <c r="R1388" s="33">
        <f t="shared" si="393"/>
        <v>0</v>
      </c>
      <c r="S1388" s="63">
        <f t="shared" si="394"/>
        <v>0</v>
      </c>
    </row>
    <row r="1389" spans="3:19" hidden="1">
      <c r="C1389" s="351"/>
      <c r="D1389" s="362"/>
      <c r="E1389" s="354"/>
      <c r="F1389" s="353"/>
      <c r="G1389" s="353"/>
      <c r="H1389" s="45" t="s">
        <v>33</v>
      </c>
      <c r="I1389" s="19"/>
      <c r="J1389" s="19"/>
      <c r="K1389" s="19"/>
      <c r="L1389" s="12"/>
      <c r="M1389" s="19"/>
      <c r="N1389" s="11" t="e">
        <f t="shared" si="390"/>
        <v>#DIV/0!</v>
      </c>
      <c r="O1389" s="11" t="e">
        <f t="shared" si="391"/>
        <v>#DIV/0!</v>
      </c>
      <c r="P1389" s="11" t="e">
        <f t="shared" si="392"/>
        <v>#DIV/0!</v>
      </c>
      <c r="R1389" s="33">
        <f t="shared" si="393"/>
        <v>0</v>
      </c>
      <c r="S1389" s="63">
        <f t="shared" si="394"/>
        <v>0</v>
      </c>
    </row>
    <row r="1390" spans="3:19" ht="30" hidden="1">
      <c r="C1390" s="351"/>
      <c r="D1390" s="362"/>
      <c r="E1390" s="354"/>
      <c r="F1390" s="353"/>
      <c r="G1390" s="353"/>
      <c r="H1390" s="45" t="s">
        <v>37</v>
      </c>
      <c r="I1390" s="19"/>
      <c r="J1390" s="19"/>
      <c r="K1390" s="19"/>
      <c r="L1390" s="12"/>
      <c r="M1390" s="19"/>
      <c r="N1390" s="11" t="e">
        <f t="shared" si="390"/>
        <v>#DIV/0!</v>
      </c>
      <c r="O1390" s="11" t="e">
        <f t="shared" si="391"/>
        <v>#DIV/0!</v>
      </c>
      <c r="P1390" s="11" t="e">
        <f t="shared" si="392"/>
        <v>#DIV/0!</v>
      </c>
      <c r="R1390" s="33">
        <f t="shared" si="393"/>
        <v>0</v>
      </c>
      <c r="S1390" s="63">
        <f t="shared" si="394"/>
        <v>0</v>
      </c>
    </row>
    <row r="1391" spans="3:19" hidden="1">
      <c r="C1391" s="351" t="s">
        <v>604</v>
      </c>
      <c r="D1391" s="362" t="s">
        <v>605</v>
      </c>
      <c r="E1391" s="354" t="s">
        <v>598</v>
      </c>
      <c r="F1391" s="353">
        <v>2021</v>
      </c>
      <c r="G1391" s="353">
        <v>2021</v>
      </c>
      <c r="H1391" s="45" t="s">
        <v>20</v>
      </c>
      <c r="I1391" s="19">
        <f>SUM(I1392)</f>
        <v>0</v>
      </c>
      <c r="J1391" s="19">
        <f t="shared" ref="J1391:M1391" si="401">SUM(J1392)</f>
        <v>0</v>
      </c>
      <c r="K1391" s="19">
        <f t="shared" si="401"/>
        <v>0</v>
      </c>
      <c r="L1391" s="12">
        <f t="shared" si="401"/>
        <v>0</v>
      </c>
      <c r="M1391" s="19">
        <f t="shared" si="401"/>
        <v>0</v>
      </c>
      <c r="N1391" s="11" t="e">
        <f t="shared" si="390"/>
        <v>#DIV/0!</v>
      </c>
      <c r="O1391" s="11" t="e">
        <f t="shared" si="391"/>
        <v>#DIV/0!</v>
      </c>
      <c r="P1391" s="11" t="e">
        <f t="shared" si="392"/>
        <v>#DIV/0!</v>
      </c>
      <c r="R1391" s="33">
        <f t="shared" si="393"/>
        <v>0</v>
      </c>
      <c r="S1391" s="63">
        <f t="shared" si="394"/>
        <v>0</v>
      </c>
    </row>
    <row r="1392" spans="3:19" hidden="1">
      <c r="C1392" s="351"/>
      <c r="D1392" s="362"/>
      <c r="E1392" s="354"/>
      <c r="F1392" s="353"/>
      <c r="G1392" s="353"/>
      <c r="H1392" s="45" t="s">
        <v>21</v>
      </c>
      <c r="I1392" s="19"/>
      <c r="J1392" s="19"/>
      <c r="K1392" s="19"/>
      <c r="L1392" s="12"/>
      <c r="M1392" s="19"/>
      <c r="N1392" s="11" t="e">
        <f t="shared" si="390"/>
        <v>#DIV/0!</v>
      </c>
      <c r="O1392" s="11" t="e">
        <f t="shared" si="391"/>
        <v>#DIV/0!</v>
      </c>
      <c r="P1392" s="11" t="e">
        <f t="shared" si="392"/>
        <v>#DIV/0!</v>
      </c>
      <c r="R1392" s="33">
        <f t="shared" si="393"/>
        <v>0</v>
      </c>
      <c r="S1392" s="63">
        <f t="shared" si="394"/>
        <v>0</v>
      </c>
    </row>
    <row r="1393" spans="3:19" ht="30" hidden="1">
      <c r="C1393" s="351"/>
      <c r="D1393" s="362"/>
      <c r="E1393" s="354"/>
      <c r="F1393" s="353"/>
      <c r="G1393" s="353"/>
      <c r="H1393" s="45" t="s">
        <v>22</v>
      </c>
      <c r="I1393" s="19"/>
      <c r="J1393" s="19"/>
      <c r="K1393" s="19"/>
      <c r="L1393" s="12"/>
      <c r="M1393" s="19"/>
      <c r="N1393" s="11" t="e">
        <f t="shared" si="390"/>
        <v>#DIV/0!</v>
      </c>
      <c r="O1393" s="11" t="e">
        <f t="shared" si="391"/>
        <v>#DIV/0!</v>
      </c>
      <c r="P1393" s="11" t="e">
        <f t="shared" si="392"/>
        <v>#DIV/0!</v>
      </c>
      <c r="R1393" s="33">
        <f t="shared" si="393"/>
        <v>0</v>
      </c>
      <c r="S1393" s="63">
        <f t="shared" si="394"/>
        <v>0</v>
      </c>
    </row>
    <row r="1394" spans="3:19" hidden="1">
      <c r="C1394" s="351"/>
      <c r="D1394" s="362"/>
      <c r="E1394" s="354"/>
      <c r="F1394" s="353"/>
      <c r="G1394" s="353"/>
      <c r="H1394" s="45" t="s">
        <v>33</v>
      </c>
      <c r="I1394" s="19"/>
      <c r="J1394" s="19"/>
      <c r="K1394" s="19"/>
      <c r="L1394" s="12"/>
      <c r="M1394" s="19"/>
      <c r="N1394" s="11" t="e">
        <f t="shared" si="390"/>
        <v>#DIV/0!</v>
      </c>
      <c r="O1394" s="11" t="e">
        <f t="shared" si="391"/>
        <v>#DIV/0!</v>
      </c>
      <c r="P1394" s="11" t="e">
        <f t="shared" si="392"/>
        <v>#DIV/0!</v>
      </c>
      <c r="R1394" s="33">
        <f t="shared" si="393"/>
        <v>0</v>
      </c>
      <c r="S1394" s="63">
        <f t="shared" si="394"/>
        <v>0</v>
      </c>
    </row>
    <row r="1395" spans="3:19" ht="30" hidden="1">
      <c r="C1395" s="351"/>
      <c r="D1395" s="362"/>
      <c r="E1395" s="354"/>
      <c r="F1395" s="353"/>
      <c r="G1395" s="353"/>
      <c r="H1395" s="45" t="s">
        <v>37</v>
      </c>
      <c r="I1395" s="19"/>
      <c r="J1395" s="19"/>
      <c r="K1395" s="19"/>
      <c r="L1395" s="12"/>
      <c r="M1395" s="19"/>
      <c r="N1395" s="11" t="e">
        <f t="shared" si="390"/>
        <v>#DIV/0!</v>
      </c>
      <c r="O1395" s="11" t="e">
        <f t="shared" si="391"/>
        <v>#DIV/0!</v>
      </c>
      <c r="P1395" s="11" t="e">
        <f t="shared" si="392"/>
        <v>#DIV/0!</v>
      </c>
      <c r="R1395" s="33">
        <f t="shared" si="393"/>
        <v>0</v>
      </c>
      <c r="S1395" s="63">
        <f t="shared" si="394"/>
        <v>0</v>
      </c>
    </row>
    <row r="1396" spans="3:19" hidden="1">
      <c r="C1396" s="351" t="s">
        <v>606</v>
      </c>
      <c r="D1396" s="362" t="s">
        <v>607</v>
      </c>
      <c r="E1396" s="354" t="s">
        <v>598</v>
      </c>
      <c r="F1396" s="353">
        <v>2021</v>
      </c>
      <c r="G1396" s="353">
        <v>2021</v>
      </c>
      <c r="H1396" s="45" t="s">
        <v>20</v>
      </c>
      <c r="I1396" s="19">
        <f>SUM(I1397)</f>
        <v>0</v>
      </c>
      <c r="J1396" s="19">
        <f t="shared" ref="J1396:M1396" si="402">SUM(J1397)</f>
        <v>0</v>
      </c>
      <c r="K1396" s="19">
        <f t="shared" si="402"/>
        <v>0</v>
      </c>
      <c r="L1396" s="12">
        <f t="shared" si="402"/>
        <v>0</v>
      </c>
      <c r="M1396" s="19">
        <f t="shared" si="402"/>
        <v>0</v>
      </c>
      <c r="N1396" s="11" t="e">
        <f t="shared" si="390"/>
        <v>#DIV/0!</v>
      </c>
      <c r="O1396" s="11" t="e">
        <f t="shared" si="391"/>
        <v>#DIV/0!</v>
      </c>
      <c r="P1396" s="11" t="e">
        <f t="shared" si="392"/>
        <v>#DIV/0!</v>
      </c>
      <c r="R1396" s="33">
        <f t="shared" si="393"/>
        <v>0</v>
      </c>
      <c r="S1396" s="63">
        <f t="shared" si="394"/>
        <v>0</v>
      </c>
    </row>
    <row r="1397" spans="3:19" hidden="1">
      <c r="C1397" s="351"/>
      <c r="D1397" s="362"/>
      <c r="E1397" s="354"/>
      <c r="F1397" s="353"/>
      <c r="G1397" s="353"/>
      <c r="H1397" s="45" t="s">
        <v>21</v>
      </c>
      <c r="I1397" s="19"/>
      <c r="J1397" s="19"/>
      <c r="K1397" s="19"/>
      <c r="L1397" s="12"/>
      <c r="M1397" s="19"/>
      <c r="N1397" s="11" t="e">
        <f t="shared" si="390"/>
        <v>#DIV/0!</v>
      </c>
      <c r="O1397" s="11" t="e">
        <f t="shared" si="391"/>
        <v>#DIV/0!</v>
      </c>
      <c r="P1397" s="11" t="e">
        <f t="shared" si="392"/>
        <v>#DIV/0!</v>
      </c>
      <c r="R1397" s="33">
        <f t="shared" si="393"/>
        <v>0</v>
      </c>
      <c r="S1397" s="63">
        <f t="shared" si="394"/>
        <v>0</v>
      </c>
    </row>
    <row r="1398" spans="3:19" ht="30" hidden="1">
      <c r="C1398" s="351"/>
      <c r="D1398" s="362"/>
      <c r="E1398" s="354"/>
      <c r="F1398" s="353"/>
      <c r="G1398" s="353"/>
      <c r="H1398" s="45" t="s">
        <v>22</v>
      </c>
      <c r="I1398" s="19"/>
      <c r="J1398" s="19"/>
      <c r="K1398" s="19"/>
      <c r="L1398" s="12"/>
      <c r="M1398" s="19"/>
      <c r="N1398" s="11" t="e">
        <f t="shared" si="390"/>
        <v>#DIV/0!</v>
      </c>
      <c r="O1398" s="11" t="e">
        <f t="shared" si="391"/>
        <v>#DIV/0!</v>
      </c>
      <c r="P1398" s="11" t="e">
        <f t="shared" si="392"/>
        <v>#DIV/0!</v>
      </c>
      <c r="R1398" s="33">
        <f t="shared" si="393"/>
        <v>0</v>
      </c>
      <c r="S1398" s="63">
        <f t="shared" si="394"/>
        <v>0</v>
      </c>
    </row>
    <row r="1399" spans="3:19" hidden="1">
      <c r="C1399" s="351"/>
      <c r="D1399" s="362"/>
      <c r="E1399" s="354"/>
      <c r="F1399" s="353"/>
      <c r="G1399" s="353"/>
      <c r="H1399" s="45" t="s">
        <v>33</v>
      </c>
      <c r="I1399" s="19">
        <v>0</v>
      </c>
      <c r="J1399" s="19">
        <v>0</v>
      </c>
      <c r="K1399" s="19">
        <v>0</v>
      </c>
      <c r="L1399" s="12">
        <v>0</v>
      </c>
      <c r="M1399" s="19">
        <v>0</v>
      </c>
      <c r="N1399" s="11" t="e">
        <f t="shared" si="390"/>
        <v>#DIV/0!</v>
      </c>
      <c r="O1399" s="11" t="e">
        <f t="shared" si="391"/>
        <v>#DIV/0!</v>
      </c>
      <c r="P1399" s="11" t="e">
        <f t="shared" si="392"/>
        <v>#DIV/0!</v>
      </c>
      <c r="R1399" s="33">
        <f t="shared" si="393"/>
        <v>0</v>
      </c>
      <c r="S1399" s="63">
        <f t="shared" si="394"/>
        <v>0</v>
      </c>
    </row>
    <row r="1400" spans="3:19" ht="30" hidden="1">
      <c r="C1400" s="351"/>
      <c r="D1400" s="362"/>
      <c r="E1400" s="354"/>
      <c r="F1400" s="353"/>
      <c r="G1400" s="353"/>
      <c r="H1400" s="45" t="s">
        <v>37</v>
      </c>
      <c r="I1400" s="19">
        <v>0</v>
      </c>
      <c r="J1400" s="19">
        <v>0</v>
      </c>
      <c r="K1400" s="19">
        <v>0</v>
      </c>
      <c r="L1400" s="12">
        <v>0</v>
      </c>
      <c r="M1400" s="19">
        <v>0</v>
      </c>
      <c r="N1400" s="11" t="e">
        <f t="shared" si="390"/>
        <v>#DIV/0!</v>
      </c>
      <c r="O1400" s="11" t="e">
        <f t="shared" si="391"/>
        <v>#DIV/0!</v>
      </c>
      <c r="P1400" s="11" t="e">
        <f t="shared" si="392"/>
        <v>#DIV/0!</v>
      </c>
      <c r="R1400" s="33">
        <f t="shared" si="393"/>
        <v>0</v>
      </c>
      <c r="S1400" s="63">
        <f t="shared" si="394"/>
        <v>0</v>
      </c>
    </row>
    <row r="1401" spans="3:19" hidden="1">
      <c r="C1401" s="351" t="s">
        <v>608</v>
      </c>
      <c r="D1401" s="362" t="s">
        <v>609</v>
      </c>
      <c r="E1401" s="354" t="s">
        <v>598</v>
      </c>
      <c r="F1401" s="353">
        <v>2021</v>
      </c>
      <c r="G1401" s="353">
        <v>2021</v>
      </c>
      <c r="H1401" s="45" t="s">
        <v>20</v>
      </c>
      <c r="I1401" s="19">
        <f>SUM(I1402)</f>
        <v>0</v>
      </c>
      <c r="J1401" s="19">
        <f t="shared" ref="J1401:M1401" si="403">SUM(J1402)</f>
        <v>0</v>
      </c>
      <c r="K1401" s="19">
        <f t="shared" si="403"/>
        <v>0</v>
      </c>
      <c r="L1401" s="12">
        <f t="shared" si="403"/>
        <v>0</v>
      </c>
      <c r="M1401" s="19">
        <f t="shared" si="403"/>
        <v>0</v>
      </c>
      <c r="N1401" s="11" t="e">
        <f t="shared" si="390"/>
        <v>#DIV/0!</v>
      </c>
      <c r="O1401" s="11" t="e">
        <f t="shared" si="391"/>
        <v>#DIV/0!</v>
      </c>
      <c r="P1401" s="11" t="e">
        <f t="shared" si="392"/>
        <v>#DIV/0!</v>
      </c>
      <c r="R1401" s="33">
        <f t="shared" si="393"/>
        <v>0</v>
      </c>
      <c r="S1401" s="63">
        <f t="shared" si="394"/>
        <v>0</v>
      </c>
    </row>
    <row r="1402" spans="3:19" hidden="1">
      <c r="C1402" s="351"/>
      <c r="D1402" s="362"/>
      <c r="E1402" s="354"/>
      <c r="F1402" s="353"/>
      <c r="G1402" s="353"/>
      <c r="H1402" s="45" t="s">
        <v>21</v>
      </c>
      <c r="I1402" s="19"/>
      <c r="J1402" s="19"/>
      <c r="K1402" s="19"/>
      <c r="L1402" s="12"/>
      <c r="M1402" s="19"/>
      <c r="N1402" s="11" t="e">
        <f t="shared" si="390"/>
        <v>#DIV/0!</v>
      </c>
      <c r="O1402" s="11" t="e">
        <f t="shared" si="391"/>
        <v>#DIV/0!</v>
      </c>
      <c r="P1402" s="11" t="e">
        <f t="shared" si="392"/>
        <v>#DIV/0!</v>
      </c>
      <c r="R1402" s="33">
        <f t="shared" si="393"/>
        <v>0</v>
      </c>
      <c r="S1402" s="63">
        <f t="shared" si="394"/>
        <v>0</v>
      </c>
    </row>
    <row r="1403" spans="3:19" ht="30" hidden="1">
      <c r="C1403" s="351"/>
      <c r="D1403" s="362"/>
      <c r="E1403" s="354"/>
      <c r="F1403" s="353"/>
      <c r="G1403" s="353"/>
      <c r="H1403" s="45" t="s">
        <v>22</v>
      </c>
      <c r="I1403" s="19">
        <v>0</v>
      </c>
      <c r="J1403" s="19">
        <v>0</v>
      </c>
      <c r="K1403" s="19">
        <v>0</v>
      </c>
      <c r="L1403" s="12">
        <v>0</v>
      </c>
      <c r="M1403" s="19">
        <v>0</v>
      </c>
      <c r="N1403" s="11" t="e">
        <f t="shared" si="390"/>
        <v>#DIV/0!</v>
      </c>
      <c r="O1403" s="11" t="e">
        <f t="shared" si="391"/>
        <v>#DIV/0!</v>
      </c>
      <c r="P1403" s="11" t="e">
        <f t="shared" si="392"/>
        <v>#DIV/0!</v>
      </c>
      <c r="R1403" s="33">
        <f t="shared" si="393"/>
        <v>0</v>
      </c>
      <c r="S1403" s="63">
        <f t="shared" si="394"/>
        <v>0</v>
      </c>
    </row>
    <row r="1404" spans="3:19" hidden="1">
      <c r="C1404" s="351"/>
      <c r="D1404" s="362"/>
      <c r="E1404" s="354"/>
      <c r="F1404" s="353"/>
      <c r="G1404" s="353"/>
      <c r="H1404" s="45" t="s">
        <v>33</v>
      </c>
      <c r="I1404" s="19">
        <v>0</v>
      </c>
      <c r="J1404" s="19">
        <v>0</v>
      </c>
      <c r="K1404" s="19">
        <v>0</v>
      </c>
      <c r="L1404" s="12">
        <v>0</v>
      </c>
      <c r="M1404" s="19">
        <v>0</v>
      </c>
      <c r="N1404" s="11" t="e">
        <f t="shared" si="390"/>
        <v>#DIV/0!</v>
      </c>
      <c r="O1404" s="11" t="e">
        <f t="shared" si="391"/>
        <v>#DIV/0!</v>
      </c>
      <c r="P1404" s="11" t="e">
        <f t="shared" si="392"/>
        <v>#DIV/0!</v>
      </c>
      <c r="R1404" s="33">
        <f t="shared" si="393"/>
        <v>0</v>
      </c>
      <c r="S1404" s="63">
        <f t="shared" si="394"/>
        <v>0</v>
      </c>
    </row>
    <row r="1405" spans="3:19" ht="30" hidden="1">
      <c r="C1405" s="351"/>
      <c r="D1405" s="362"/>
      <c r="E1405" s="354"/>
      <c r="F1405" s="353"/>
      <c r="G1405" s="353"/>
      <c r="H1405" s="45" t="s">
        <v>37</v>
      </c>
      <c r="I1405" s="19">
        <v>0</v>
      </c>
      <c r="J1405" s="19">
        <v>0</v>
      </c>
      <c r="K1405" s="19">
        <v>0</v>
      </c>
      <c r="L1405" s="12">
        <v>0</v>
      </c>
      <c r="M1405" s="19">
        <v>0</v>
      </c>
      <c r="N1405" s="11" t="e">
        <f t="shared" si="390"/>
        <v>#DIV/0!</v>
      </c>
      <c r="O1405" s="11" t="e">
        <f t="shared" si="391"/>
        <v>#DIV/0!</v>
      </c>
      <c r="P1405" s="11" t="e">
        <f t="shared" si="392"/>
        <v>#DIV/0!</v>
      </c>
      <c r="R1405" s="33">
        <f t="shared" si="393"/>
        <v>0</v>
      </c>
      <c r="S1405" s="63">
        <f t="shared" si="394"/>
        <v>0</v>
      </c>
    </row>
    <row r="1406" spans="3:19">
      <c r="C1406" s="351" t="s">
        <v>610</v>
      </c>
      <c r="D1406" s="362" t="s">
        <v>611</v>
      </c>
      <c r="E1406" s="353" t="s">
        <v>353</v>
      </c>
      <c r="F1406" s="353">
        <v>2022</v>
      </c>
      <c r="G1406" s="353">
        <v>2024</v>
      </c>
      <c r="H1406" s="45" t="s">
        <v>20</v>
      </c>
      <c r="I1406" s="19">
        <f>I1407+I1408+I1409+I1410</f>
        <v>1800</v>
      </c>
      <c r="J1406" s="19">
        <f t="shared" ref="J1406:M1406" si="404">J1407+J1408+J1409+J1410</f>
        <v>1800</v>
      </c>
      <c r="K1406" s="19">
        <f t="shared" si="404"/>
        <v>1800</v>
      </c>
      <c r="L1406" s="15">
        <f t="shared" si="404"/>
        <v>1800</v>
      </c>
      <c r="M1406" s="19">
        <f t="shared" si="404"/>
        <v>1800</v>
      </c>
      <c r="N1406" s="11">
        <f t="shared" si="390"/>
        <v>100</v>
      </c>
      <c r="O1406" s="11">
        <f t="shared" si="391"/>
        <v>100</v>
      </c>
      <c r="P1406" s="11">
        <f t="shared" si="392"/>
        <v>100</v>
      </c>
      <c r="R1406" s="33">
        <f t="shared" si="393"/>
        <v>-1800</v>
      </c>
      <c r="S1406" s="63">
        <f t="shared" si="394"/>
        <v>0</v>
      </c>
    </row>
    <row r="1407" spans="3:19">
      <c r="C1407" s="351"/>
      <c r="D1407" s="362"/>
      <c r="E1407" s="353"/>
      <c r="F1407" s="353"/>
      <c r="G1407" s="353"/>
      <c r="H1407" s="45" t="s">
        <v>21</v>
      </c>
      <c r="I1407" s="19">
        <f>I1412+I1417+I1422+I1427+I1432</f>
        <v>1800</v>
      </c>
      <c r="J1407" s="19">
        <f t="shared" ref="J1407:M1407" si="405">J1412+J1417+J1422+J1427+J1432</f>
        <v>1800</v>
      </c>
      <c r="K1407" s="19">
        <f t="shared" si="405"/>
        <v>1800</v>
      </c>
      <c r="L1407" s="15">
        <f t="shared" si="405"/>
        <v>1800</v>
      </c>
      <c r="M1407" s="19">
        <f t="shared" si="405"/>
        <v>1800</v>
      </c>
      <c r="N1407" s="11">
        <f t="shared" si="390"/>
        <v>100</v>
      </c>
      <c r="O1407" s="11">
        <f t="shared" si="391"/>
        <v>100</v>
      </c>
      <c r="P1407" s="11">
        <f t="shared" si="392"/>
        <v>100</v>
      </c>
      <c r="R1407" s="33">
        <f t="shared" si="393"/>
        <v>-1800</v>
      </c>
      <c r="S1407" s="63">
        <f t="shared" si="394"/>
        <v>0</v>
      </c>
    </row>
    <row r="1408" spans="3:19" ht="30">
      <c r="C1408" s="351"/>
      <c r="D1408" s="362"/>
      <c r="E1408" s="353"/>
      <c r="F1408" s="353"/>
      <c r="G1408" s="353"/>
      <c r="H1408" s="45" t="s">
        <v>22</v>
      </c>
      <c r="I1408" s="19">
        <f>I1413+I1418+I1423</f>
        <v>0</v>
      </c>
      <c r="J1408" s="19">
        <f t="shared" ref="J1408:M1408" si="406">J1413+J1418+J1423</f>
        <v>0</v>
      </c>
      <c r="K1408" s="19">
        <f t="shared" si="406"/>
        <v>0</v>
      </c>
      <c r="L1408" s="12">
        <f t="shared" si="406"/>
        <v>0</v>
      </c>
      <c r="M1408" s="19">
        <f t="shared" si="406"/>
        <v>0</v>
      </c>
      <c r="N1408" s="11"/>
      <c r="O1408" s="11"/>
      <c r="P1408" s="11"/>
      <c r="R1408" s="33">
        <f t="shared" si="393"/>
        <v>0</v>
      </c>
      <c r="S1408" s="63">
        <f t="shared" si="394"/>
        <v>0</v>
      </c>
    </row>
    <row r="1409" spans="3:19">
      <c r="C1409" s="351"/>
      <c r="D1409" s="362"/>
      <c r="E1409" s="353"/>
      <c r="F1409" s="353"/>
      <c r="G1409" s="353"/>
      <c r="H1409" s="45" t="s">
        <v>33</v>
      </c>
      <c r="I1409" s="19">
        <v>0</v>
      </c>
      <c r="J1409" s="19">
        <v>0</v>
      </c>
      <c r="K1409" s="19">
        <v>0</v>
      </c>
      <c r="L1409" s="12">
        <v>0</v>
      </c>
      <c r="M1409" s="19">
        <v>0</v>
      </c>
      <c r="N1409" s="11"/>
      <c r="O1409" s="11"/>
      <c r="P1409" s="11"/>
      <c r="R1409" s="33">
        <f t="shared" si="393"/>
        <v>0</v>
      </c>
      <c r="S1409" s="63">
        <f t="shared" si="394"/>
        <v>0</v>
      </c>
    </row>
    <row r="1410" spans="3:19" ht="30">
      <c r="C1410" s="351"/>
      <c r="D1410" s="362"/>
      <c r="E1410" s="353"/>
      <c r="F1410" s="353"/>
      <c r="G1410" s="353"/>
      <c r="H1410" s="45" t="s">
        <v>37</v>
      </c>
      <c r="I1410" s="19">
        <v>0</v>
      </c>
      <c r="J1410" s="19">
        <v>0</v>
      </c>
      <c r="K1410" s="19">
        <v>0</v>
      </c>
      <c r="L1410" s="12">
        <v>0</v>
      </c>
      <c r="M1410" s="19">
        <v>0</v>
      </c>
      <c r="N1410" s="11"/>
      <c r="O1410" s="11"/>
      <c r="P1410" s="11"/>
      <c r="R1410" s="33">
        <f t="shared" si="393"/>
        <v>0</v>
      </c>
      <c r="S1410" s="63">
        <f t="shared" si="394"/>
        <v>0</v>
      </c>
    </row>
    <row r="1411" spans="3:19">
      <c r="C1411" s="351" t="s">
        <v>612</v>
      </c>
      <c r="D1411" s="362" t="s">
        <v>613</v>
      </c>
      <c r="E1411" s="353" t="s">
        <v>614</v>
      </c>
      <c r="F1411" s="353">
        <v>2022</v>
      </c>
      <c r="G1411" s="353">
        <v>2024</v>
      </c>
      <c r="H1411" s="45" t="s">
        <v>20</v>
      </c>
      <c r="I1411" s="19">
        <f>I1412+I1413+I1414+I1415</f>
        <v>1000</v>
      </c>
      <c r="J1411" s="19">
        <f t="shared" ref="J1411:M1411" si="407">J1412+J1413+J1414+J1415</f>
        <v>1000</v>
      </c>
      <c r="K1411" s="19">
        <f t="shared" si="407"/>
        <v>1000</v>
      </c>
      <c r="L1411" s="12">
        <f t="shared" si="407"/>
        <v>1000</v>
      </c>
      <c r="M1411" s="19">
        <f t="shared" si="407"/>
        <v>1000</v>
      </c>
      <c r="N1411" s="11">
        <f t="shared" si="390"/>
        <v>100</v>
      </c>
      <c r="O1411" s="11">
        <f t="shared" si="391"/>
        <v>100</v>
      </c>
      <c r="P1411" s="11">
        <f t="shared" si="392"/>
        <v>100</v>
      </c>
      <c r="R1411" s="33">
        <f t="shared" si="393"/>
        <v>-1000</v>
      </c>
      <c r="S1411" s="63">
        <f t="shared" si="394"/>
        <v>0</v>
      </c>
    </row>
    <row r="1412" spans="3:19">
      <c r="C1412" s="351"/>
      <c r="D1412" s="362"/>
      <c r="E1412" s="380"/>
      <c r="F1412" s="353"/>
      <c r="G1412" s="353"/>
      <c r="H1412" s="45" t="s">
        <v>21</v>
      </c>
      <c r="I1412" s="19">
        <v>1000</v>
      </c>
      <c r="J1412" s="19">
        <v>1000</v>
      </c>
      <c r="K1412" s="19">
        <v>1000</v>
      </c>
      <c r="L1412" s="12">
        <v>1000</v>
      </c>
      <c r="M1412" s="19">
        <v>1000</v>
      </c>
      <c r="N1412" s="11">
        <f t="shared" si="390"/>
        <v>100</v>
      </c>
      <c r="O1412" s="11">
        <f t="shared" si="391"/>
        <v>100</v>
      </c>
      <c r="P1412" s="11">
        <f t="shared" si="392"/>
        <v>100</v>
      </c>
      <c r="R1412" s="33">
        <f t="shared" si="393"/>
        <v>-1000</v>
      </c>
      <c r="S1412" s="63">
        <f t="shared" si="394"/>
        <v>0</v>
      </c>
    </row>
    <row r="1413" spans="3:19" ht="30">
      <c r="C1413" s="351"/>
      <c r="D1413" s="362"/>
      <c r="E1413" s="380"/>
      <c r="F1413" s="353"/>
      <c r="G1413" s="353"/>
      <c r="H1413" s="45" t="s">
        <v>22</v>
      </c>
      <c r="I1413" s="19">
        <v>0</v>
      </c>
      <c r="J1413" s="19">
        <v>0</v>
      </c>
      <c r="K1413" s="19">
        <v>0</v>
      </c>
      <c r="L1413" s="12">
        <v>0</v>
      </c>
      <c r="M1413" s="19">
        <v>0</v>
      </c>
      <c r="N1413" s="11"/>
      <c r="O1413" s="11"/>
      <c r="P1413" s="11"/>
      <c r="R1413" s="33">
        <f t="shared" si="393"/>
        <v>0</v>
      </c>
      <c r="S1413" s="63">
        <f t="shared" si="394"/>
        <v>0</v>
      </c>
    </row>
    <row r="1414" spans="3:19">
      <c r="C1414" s="351"/>
      <c r="D1414" s="362"/>
      <c r="E1414" s="380"/>
      <c r="F1414" s="353"/>
      <c r="G1414" s="353"/>
      <c r="H1414" s="45" t="s">
        <v>33</v>
      </c>
      <c r="I1414" s="19">
        <v>0</v>
      </c>
      <c r="J1414" s="19">
        <v>0</v>
      </c>
      <c r="K1414" s="19">
        <v>0</v>
      </c>
      <c r="L1414" s="12">
        <v>0</v>
      </c>
      <c r="M1414" s="19">
        <v>0</v>
      </c>
      <c r="N1414" s="11"/>
      <c r="O1414" s="11"/>
      <c r="P1414" s="11"/>
      <c r="R1414" s="33">
        <f t="shared" si="393"/>
        <v>0</v>
      </c>
      <c r="S1414" s="63">
        <f t="shared" si="394"/>
        <v>0</v>
      </c>
    </row>
    <row r="1415" spans="3:19" ht="30">
      <c r="C1415" s="351"/>
      <c r="D1415" s="362"/>
      <c r="E1415" s="380"/>
      <c r="F1415" s="353"/>
      <c r="G1415" s="353"/>
      <c r="H1415" s="45" t="s">
        <v>37</v>
      </c>
      <c r="I1415" s="19">
        <v>0</v>
      </c>
      <c r="J1415" s="19">
        <v>0</v>
      </c>
      <c r="K1415" s="19">
        <v>0</v>
      </c>
      <c r="L1415" s="12">
        <v>0</v>
      </c>
      <c r="M1415" s="19">
        <v>0</v>
      </c>
      <c r="N1415" s="11"/>
      <c r="O1415" s="11"/>
      <c r="P1415" s="11"/>
      <c r="R1415" s="33">
        <f t="shared" si="393"/>
        <v>0</v>
      </c>
      <c r="S1415" s="63">
        <f t="shared" si="394"/>
        <v>0</v>
      </c>
    </row>
    <row r="1416" spans="3:19">
      <c r="C1416" s="351" t="s">
        <v>615</v>
      </c>
      <c r="D1416" s="362" t="s">
        <v>616</v>
      </c>
      <c r="E1416" s="353" t="s">
        <v>617</v>
      </c>
      <c r="F1416" s="353">
        <v>2022</v>
      </c>
      <c r="G1416" s="353">
        <v>2024</v>
      </c>
      <c r="H1416" s="45" t="s">
        <v>20</v>
      </c>
      <c r="I1416" s="19">
        <f>I1417+I1418+I1419+I1420</f>
        <v>800</v>
      </c>
      <c r="J1416" s="19">
        <f t="shared" ref="J1416:M1416" si="408">J1417+J1418+J1419+J1420</f>
        <v>800</v>
      </c>
      <c r="K1416" s="19">
        <f t="shared" si="408"/>
        <v>800</v>
      </c>
      <c r="L1416" s="12">
        <f t="shared" si="408"/>
        <v>800</v>
      </c>
      <c r="M1416" s="19">
        <f t="shared" si="408"/>
        <v>800</v>
      </c>
      <c r="N1416" s="11">
        <f t="shared" si="390"/>
        <v>100</v>
      </c>
      <c r="O1416" s="11">
        <f t="shared" si="391"/>
        <v>100</v>
      </c>
      <c r="P1416" s="11">
        <f t="shared" si="392"/>
        <v>100</v>
      </c>
      <c r="R1416" s="33">
        <f t="shared" si="393"/>
        <v>-800</v>
      </c>
      <c r="S1416" s="63">
        <f t="shared" si="394"/>
        <v>0</v>
      </c>
    </row>
    <row r="1417" spans="3:19">
      <c r="C1417" s="351"/>
      <c r="D1417" s="362"/>
      <c r="E1417" s="380"/>
      <c r="F1417" s="353"/>
      <c r="G1417" s="353"/>
      <c r="H1417" s="45" t="s">
        <v>21</v>
      </c>
      <c r="I1417" s="19">
        <v>800</v>
      </c>
      <c r="J1417" s="19">
        <v>800</v>
      </c>
      <c r="K1417" s="19">
        <v>800</v>
      </c>
      <c r="L1417" s="12">
        <v>800</v>
      </c>
      <c r="M1417" s="12">
        <v>800</v>
      </c>
      <c r="N1417" s="11">
        <f t="shared" si="390"/>
        <v>100</v>
      </c>
      <c r="O1417" s="11">
        <f t="shared" si="391"/>
        <v>100</v>
      </c>
      <c r="P1417" s="11">
        <f t="shared" si="392"/>
        <v>100</v>
      </c>
      <c r="R1417" s="33">
        <f t="shared" si="393"/>
        <v>-800</v>
      </c>
      <c r="S1417" s="63">
        <f t="shared" si="394"/>
        <v>0</v>
      </c>
    </row>
    <row r="1418" spans="3:19" ht="30">
      <c r="C1418" s="351"/>
      <c r="D1418" s="362"/>
      <c r="E1418" s="380"/>
      <c r="F1418" s="353"/>
      <c r="G1418" s="353"/>
      <c r="H1418" s="45" t="s">
        <v>22</v>
      </c>
      <c r="I1418" s="19">
        <v>0</v>
      </c>
      <c r="J1418" s="19">
        <v>0</v>
      </c>
      <c r="K1418" s="19">
        <v>0</v>
      </c>
      <c r="L1418" s="12">
        <v>0</v>
      </c>
      <c r="M1418" s="19">
        <v>0</v>
      </c>
      <c r="N1418" s="11"/>
      <c r="O1418" s="11"/>
      <c r="P1418" s="11"/>
      <c r="R1418" s="33">
        <f t="shared" si="393"/>
        <v>0</v>
      </c>
      <c r="S1418" s="63">
        <f t="shared" si="394"/>
        <v>0</v>
      </c>
    </row>
    <row r="1419" spans="3:19">
      <c r="C1419" s="351"/>
      <c r="D1419" s="362"/>
      <c r="E1419" s="380"/>
      <c r="F1419" s="353"/>
      <c r="G1419" s="353"/>
      <c r="H1419" s="46" t="s">
        <v>33</v>
      </c>
      <c r="I1419" s="15">
        <v>0</v>
      </c>
      <c r="J1419" s="15">
        <v>0</v>
      </c>
      <c r="K1419" s="15">
        <v>0</v>
      </c>
      <c r="L1419" s="12">
        <v>0</v>
      </c>
      <c r="M1419" s="15">
        <v>0</v>
      </c>
      <c r="N1419" s="11"/>
      <c r="O1419" s="11"/>
      <c r="P1419" s="11"/>
      <c r="R1419" s="33">
        <f t="shared" si="393"/>
        <v>0</v>
      </c>
      <c r="S1419" s="63">
        <f t="shared" si="394"/>
        <v>0</v>
      </c>
    </row>
    <row r="1420" spans="3:19" ht="30">
      <c r="C1420" s="351"/>
      <c r="D1420" s="362"/>
      <c r="E1420" s="380"/>
      <c r="F1420" s="353"/>
      <c r="G1420" s="353"/>
      <c r="H1420" s="46" t="s">
        <v>37</v>
      </c>
      <c r="I1420" s="15">
        <v>0</v>
      </c>
      <c r="J1420" s="15">
        <v>0</v>
      </c>
      <c r="K1420" s="15">
        <v>0</v>
      </c>
      <c r="L1420" s="12">
        <v>0</v>
      </c>
      <c r="M1420" s="15">
        <v>0</v>
      </c>
      <c r="N1420" s="11"/>
      <c r="O1420" s="11"/>
      <c r="P1420" s="11"/>
      <c r="R1420" s="33">
        <f t="shared" ref="R1420:R1483" si="409">Q1420-L1420</f>
        <v>0</v>
      </c>
      <c r="S1420" s="63">
        <f t="shared" ref="S1420:S1483" si="410">L1420-M1420</f>
        <v>0</v>
      </c>
    </row>
    <row r="1421" spans="3:19" hidden="1">
      <c r="C1421" s="351" t="s">
        <v>618</v>
      </c>
      <c r="D1421" s="362" t="s">
        <v>619</v>
      </c>
      <c r="E1421" s="353" t="s">
        <v>614</v>
      </c>
      <c r="F1421" s="353">
        <v>2021</v>
      </c>
      <c r="G1421" s="353">
        <v>2021</v>
      </c>
      <c r="H1421" s="46" t="s">
        <v>20</v>
      </c>
      <c r="I1421" s="15">
        <f>I1422+I1423+I1424+I1425</f>
        <v>0</v>
      </c>
      <c r="J1421" s="15">
        <f t="shared" ref="J1421:M1421" si="411">J1422+J1423+J1424+J1425</f>
        <v>0</v>
      </c>
      <c r="K1421" s="15">
        <f t="shared" si="411"/>
        <v>0</v>
      </c>
      <c r="L1421" s="12">
        <f t="shared" si="411"/>
        <v>0</v>
      </c>
      <c r="M1421" s="15">
        <f t="shared" si="411"/>
        <v>0</v>
      </c>
      <c r="N1421" s="11" t="e">
        <f t="shared" ref="N1421:N1482" si="412">M1421/I1421*100</f>
        <v>#DIV/0!</v>
      </c>
      <c r="O1421" s="11" t="e">
        <f t="shared" ref="O1421:O1482" si="413">M1421/J1421*100</f>
        <v>#DIV/0!</v>
      </c>
      <c r="P1421" s="11" t="e">
        <f t="shared" ref="P1421:P1482" si="414">L1421/K1421*100</f>
        <v>#DIV/0!</v>
      </c>
      <c r="R1421" s="33">
        <f t="shared" si="409"/>
        <v>0</v>
      </c>
      <c r="S1421" s="63">
        <f t="shared" si="410"/>
        <v>0</v>
      </c>
    </row>
    <row r="1422" spans="3:19" hidden="1">
      <c r="C1422" s="351"/>
      <c r="D1422" s="362"/>
      <c r="E1422" s="380"/>
      <c r="F1422" s="353"/>
      <c r="G1422" s="353"/>
      <c r="H1422" s="46" t="s">
        <v>21</v>
      </c>
      <c r="I1422" s="15"/>
      <c r="J1422" s="15"/>
      <c r="K1422" s="15"/>
      <c r="L1422" s="12"/>
      <c r="M1422" s="15"/>
      <c r="N1422" s="11" t="e">
        <f t="shared" si="412"/>
        <v>#DIV/0!</v>
      </c>
      <c r="O1422" s="11" t="e">
        <f t="shared" si="413"/>
        <v>#DIV/0!</v>
      </c>
      <c r="P1422" s="11" t="e">
        <f t="shared" si="414"/>
        <v>#DIV/0!</v>
      </c>
      <c r="R1422" s="33">
        <f t="shared" si="409"/>
        <v>0</v>
      </c>
      <c r="S1422" s="63">
        <f t="shared" si="410"/>
        <v>0</v>
      </c>
    </row>
    <row r="1423" spans="3:19" ht="30" hidden="1">
      <c r="C1423" s="351"/>
      <c r="D1423" s="362"/>
      <c r="E1423" s="380"/>
      <c r="F1423" s="353"/>
      <c r="G1423" s="353"/>
      <c r="H1423" s="46" t="s">
        <v>22</v>
      </c>
      <c r="I1423" s="15">
        <v>0</v>
      </c>
      <c r="J1423" s="15">
        <v>0</v>
      </c>
      <c r="K1423" s="15">
        <v>0</v>
      </c>
      <c r="L1423" s="12">
        <v>0</v>
      </c>
      <c r="M1423" s="15">
        <v>0</v>
      </c>
      <c r="N1423" s="11" t="e">
        <f t="shared" si="412"/>
        <v>#DIV/0!</v>
      </c>
      <c r="O1423" s="11" t="e">
        <f t="shared" si="413"/>
        <v>#DIV/0!</v>
      </c>
      <c r="P1423" s="11" t="e">
        <f t="shared" si="414"/>
        <v>#DIV/0!</v>
      </c>
      <c r="R1423" s="33">
        <f t="shared" si="409"/>
        <v>0</v>
      </c>
      <c r="S1423" s="63">
        <f t="shared" si="410"/>
        <v>0</v>
      </c>
    </row>
    <row r="1424" spans="3:19" hidden="1">
      <c r="C1424" s="351"/>
      <c r="D1424" s="362"/>
      <c r="E1424" s="380"/>
      <c r="F1424" s="353"/>
      <c r="G1424" s="353"/>
      <c r="H1424" s="46" t="s">
        <v>33</v>
      </c>
      <c r="I1424" s="15">
        <v>0</v>
      </c>
      <c r="J1424" s="15">
        <v>0</v>
      </c>
      <c r="K1424" s="15">
        <v>0</v>
      </c>
      <c r="L1424" s="12">
        <v>0</v>
      </c>
      <c r="M1424" s="15">
        <v>0</v>
      </c>
      <c r="N1424" s="11" t="e">
        <f t="shared" si="412"/>
        <v>#DIV/0!</v>
      </c>
      <c r="O1424" s="11" t="e">
        <f t="shared" si="413"/>
        <v>#DIV/0!</v>
      </c>
      <c r="P1424" s="11" t="e">
        <f t="shared" si="414"/>
        <v>#DIV/0!</v>
      </c>
      <c r="R1424" s="33">
        <f t="shared" si="409"/>
        <v>0</v>
      </c>
      <c r="S1424" s="63">
        <f t="shared" si="410"/>
        <v>0</v>
      </c>
    </row>
    <row r="1425" spans="3:19" ht="30" hidden="1">
      <c r="C1425" s="351"/>
      <c r="D1425" s="362"/>
      <c r="E1425" s="380"/>
      <c r="F1425" s="353"/>
      <c r="G1425" s="353"/>
      <c r="H1425" s="46" t="s">
        <v>37</v>
      </c>
      <c r="I1425" s="15">
        <v>0</v>
      </c>
      <c r="J1425" s="15">
        <v>0</v>
      </c>
      <c r="K1425" s="15">
        <v>0</v>
      </c>
      <c r="L1425" s="12">
        <v>0</v>
      </c>
      <c r="M1425" s="15">
        <v>0</v>
      </c>
      <c r="N1425" s="11" t="e">
        <f t="shared" si="412"/>
        <v>#DIV/0!</v>
      </c>
      <c r="O1425" s="11" t="e">
        <f t="shared" si="413"/>
        <v>#DIV/0!</v>
      </c>
      <c r="P1425" s="11" t="e">
        <f t="shared" si="414"/>
        <v>#DIV/0!</v>
      </c>
      <c r="R1425" s="33">
        <f t="shared" si="409"/>
        <v>0</v>
      </c>
      <c r="S1425" s="63">
        <f t="shared" si="410"/>
        <v>0</v>
      </c>
    </row>
    <row r="1426" spans="3:19" hidden="1">
      <c r="C1426" s="351" t="s">
        <v>620</v>
      </c>
      <c r="D1426" s="362" t="s">
        <v>621</v>
      </c>
      <c r="E1426" s="353" t="s">
        <v>622</v>
      </c>
      <c r="F1426" s="353">
        <v>2021</v>
      </c>
      <c r="G1426" s="353">
        <v>2023</v>
      </c>
      <c r="H1426" s="45" t="s">
        <v>20</v>
      </c>
      <c r="I1426" s="19">
        <f>I1427+I1428+I1429+I1430</f>
        <v>0</v>
      </c>
      <c r="J1426" s="19">
        <f t="shared" ref="J1426:M1426" si="415">J1427+J1428+J1429+J1430</f>
        <v>0</v>
      </c>
      <c r="K1426" s="19">
        <f t="shared" si="415"/>
        <v>0</v>
      </c>
      <c r="L1426" s="12">
        <f t="shared" si="415"/>
        <v>0</v>
      </c>
      <c r="M1426" s="19">
        <f t="shared" si="415"/>
        <v>0</v>
      </c>
      <c r="N1426" s="11" t="e">
        <f t="shared" si="412"/>
        <v>#DIV/0!</v>
      </c>
      <c r="O1426" s="11" t="e">
        <f t="shared" si="413"/>
        <v>#DIV/0!</v>
      </c>
      <c r="P1426" s="11" t="e">
        <f t="shared" si="414"/>
        <v>#DIV/0!</v>
      </c>
      <c r="R1426" s="33">
        <f t="shared" si="409"/>
        <v>0</v>
      </c>
      <c r="S1426" s="63">
        <f t="shared" si="410"/>
        <v>0</v>
      </c>
    </row>
    <row r="1427" spans="3:19" hidden="1">
      <c r="C1427" s="351"/>
      <c r="D1427" s="362"/>
      <c r="E1427" s="380"/>
      <c r="F1427" s="353"/>
      <c r="G1427" s="353"/>
      <c r="H1427" s="45" t="s">
        <v>21</v>
      </c>
      <c r="I1427" s="19">
        <v>0</v>
      </c>
      <c r="J1427" s="19">
        <v>0</v>
      </c>
      <c r="K1427" s="19">
        <v>0</v>
      </c>
      <c r="L1427" s="12">
        <v>0</v>
      </c>
      <c r="M1427" s="19">
        <v>0</v>
      </c>
      <c r="N1427" s="11" t="e">
        <f t="shared" si="412"/>
        <v>#DIV/0!</v>
      </c>
      <c r="O1427" s="11" t="e">
        <f t="shared" si="413"/>
        <v>#DIV/0!</v>
      </c>
      <c r="P1427" s="11" t="e">
        <f t="shared" si="414"/>
        <v>#DIV/0!</v>
      </c>
      <c r="R1427" s="33">
        <f t="shared" si="409"/>
        <v>0</v>
      </c>
      <c r="S1427" s="63">
        <f t="shared" si="410"/>
        <v>0</v>
      </c>
    </row>
    <row r="1428" spans="3:19" ht="30" hidden="1">
      <c r="C1428" s="351"/>
      <c r="D1428" s="362"/>
      <c r="E1428" s="380"/>
      <c r="F1428" s="353"/>
      <c r="G1428" s="353"/>
      <c r="H1428" s="45" t="s">
        <v>22</v>
      </c>
      <c r="I1428" s="19">
        <v>0</v>
      </c>
      <c r="J1428" s="19">
        <v>0</v>
      </c>
      <c r="K1428" s="19">
        <v>0</v>
      </c>
      <c r="L1428" s="12">
        <v>0</v>
      </c>
      <c r="M1428" s="19">
        <v>0</v>
      </c>
      <c r="N1428" s="11" t="e">
        <f t="shared" si="412"/>
        <v>#DIV/0!</v>
      </c>
      <c r="O1428" s="11" t="e">
        <f t="shared" si="413"/>
        <v>#DIV/0!</v>
      </c>
      <c r="P1428" s="11" t="e">
        <f t="shared" si="414"/>
        <v>#DIV/0!</v>
      </c>
      <c r="R1428" s="33">
        <f t="shared" si="409"/>
        <v>0</v>
      </c>
      <c r="S1428" s="63">
        <f t="shared" si="410"/>
        <v>0</v>
      </c>
    </row>
    <row r="1429" spans="3:19" hidden="1">
      <c r="C1429" s="351"/>
      <c r="D1429" s="362"/>
      <c r="E1429" s="380"/>
      <c r="F1429" s="353"/>
      <c r="G1429" s="353"/>
      <c r="H1429" s="46" t="s">
        <v>33</v>
      </c>
      <c r="I1429" s="15">
        <v>0</v>
      </c>
      <c r="J1429" s="15">
        <v>0</v>
      </c>
      <c r="K1429" s="15">
        <v>0</v>
      </c>
      <c r="L1429" s="12">
        <v>0</v>
      </c>
      <c r="M1429" s="15">
        <v>0</v>
      </c>
      <c r="N1429" s="11" t="e">
        <f t="shared" si="412"/>
        <v>#DIV/0!</v>
      </c>
      <c r="O1429" s="11" t="e">
        <f t="shared" si="413"/>
        <v>#DIV/0!</v>
      </c>
      <c r="P1429" s="11" t="e">
        <f t="shared" si="414"/>
        <v>#DIV/0!</v>
      </c>
      <c r="R1429" s="33">
        <f t="shared" si="409"/>
        <v>0</v>
      </c>
      <c r="S1429" s="63">
        <f t="shared" si="410"/>
        <v>0</v>
      </c>
    </row>
    <row r="1430" spans="3:19" ht="30" hidden="1">
      <c r="C1430" s="351"/>
      <c r="D1430" s="362"/>
      <c r="E1430" s="380"/>
      <c r="F1430" s="353"/>
      <c r="G1430" s="353"/>
      <c r="H1430" s="46" t="s">
        <v>37</v>
      </c>
      <c r="I1430" s="15">
        <v>0</v>
      </c>
      <c r="J1430" s="15">
        <v>0</v>
      </c>
      <c r="K1430" s="15">
        <v>0</v>
      </c>
      <c r="L1430" s="12">
        <v>0</v>
      </c>
      <c r="M1430" s="15">
        <v>0</v>
      </c>
      <c r="N1430" s="11" t="e">
        <f t="shared" si="412"/>
        <v>#DIV/0!</v>
      </c>
      <c r="O1430" s="11" t="e">
        <f t="shared" si="413"/>
        <v>#DIV/0!</v>
      </c>
      <c r="P1430" s="11" t="e">
        <f t="shared" si="414"/>
        <v>#DIV/0!</v>
      </c>
      <c r="R1430" s="33">
        <f t="shared" si="409"/>
        <v>0</v>
      </c>
      <c r="S1430" s="63">
        <f t="shared" si="410"/>
        <v>0</v>
      </c>
    </row>
    <row r="1431" spans="3:19" hidden="1">
      <c r="C1431" s="351" t="s">
        <v>623</v>
      </c>
      <c r="D1431" s="362" t="s">
        <v>624</v>
      </c>
      <c r="E1431" s="353" t="s">
        <v>625</v>
      </c>
      <c r="F1431" s="353">
        <v>2020</v>
      </c>
      <c r="G1431" s="353">
        <v>2020</v>
      </c>
      <c r="H1431" s="45" t="s">
        <v>20</v>
      </c>
      <c r="I1431" s="19">
        <f>I1432+I1433+I1434+I1435</f>
        <v>0</v>
      </c>
      <c r="J1431" s="19">
        <f t="shared" ref="J1431:M1431" si="416">J1432+J1433+J1434+J1435</f>
        <v>0</v>
      </c>
      <c r="K1431" s="19">
        <f t="shared" si="416"/>
        <v>0</v>
      </c>
      <c r="L1431" s="12">
        <f t="shared" si="416"/>
        <v>0</v>
      </c>
      <c r="M1431" s="19">
        <f t="shared" si="416"/>
        <v>0</v>
      </c>
      <c r="N1431" s="11" t="e">
        <f t="shared" si="412"/>
        <v>#DIV/0!</v>
      </c>
      <c r="O1431" s="11" t="e">
        <f t="shared" si="413"/>
        <v>#DIV/0!</v>
      </c>
      <c r="P1431" s="11" t="e">
        <f t="shared" si="414"/>
        <v>#DIV/0!</v>
      </c>
      <c r="R1431" s="33">
        <f t="shared" si="409"/>
        <v>0</v>
      </c>
      <c r="S1431" s="63">
        <f t="shared" si="410"/>
        <v>0</v>
      </c>
    </row>
    <row r="1432" spans="3:19" hidden="1">
      <c r="C1432" s="351"/>
      <c r="D1432" s="362"/>
      <c r="E1432" s="380"/>
      <c r="F1432" s="353"/>
      <c r="G1432" s="353"/>
      <c r="H1432" s="45" t="s">
        <v>21</v>
      </c>
      <c r="I1432" s="19">
        <v>0</v>
      </c>
      <c r="J1432" s="19">
        <v>0</v>
      </c>
      <c r="K1432" s="19">
        <v>0</v>
      </c>
      <c r="L1432" s="12">
        <v>0</v>
      </c>
      <c r="M1432" s="19">
        <v>0</v>
      </c>
      <c r="N1432" s="11" t="e">
        <f t="shared" si="412"/>
        <v>#DIV/0!</v>
      </c>
      <c r="O1432" s="11" t="e">
        <f t="shared" si="413"/>
        <v>#DIV/0!</v>
      </c>
      <c r="P1432" s="11" t="e">
        <f t="shared" si="414"/>
        <v>#DIV/0!</v>
      </c>
      <c r="R1432" s="33">
        <f t="shared" si="409"/>
        <v>0</v>
      </c>
      <c r="S1432" s="63">
        <f t="shared" si="410"/>
        <v>0</v>
      </c>
    </row>
    <row r="1433" spans="3:19" ht="30" hidden="1">
      <c r="C1433" s="351"/>
      <c r="D1433" s="362"/>
      <c r="E1433" s="380"/>
      <c r="F1433" s="353"/>
      <c r="G1433" s="353"/>
      <c r="H1433" s="45" t="s">
        <v>22</v>
      </c>
      <c r="I1433" s="19">
        <v>0</v>
      </c>
      <c r="J1433" s="19">
        <v>0</v>
      </c>
      <c r="K1433" s="19">
        <v>0</v>
      </c>
      <c r="L1433" s="12">
        <v>0</v>
      </c>
      <c r="M1433" s="19">
        <v>0</v>
      </c>
      <c r="N1433" s="11" t="e">
        <f t="shared" si="412"/>
        <v>#DIV/0!</v>
      </c>
      <c r="O1433" s="11" t="e">
        <f t="shared" si="413"/>
        <v>#DIV/0!</v>
      </c>
      <c r="P1433" s="11" t="e">
        <f t="shared" si="414"/>
        <v>#DIV/0!</v>
      </c>
      <c r="R1433" s="33">
        <f t="shared" si="409"/>
        <v>0</v>
      </c>
      <c r="S1433" s="63">
        <f t="shared" si="410"/>
        <v>0</v>
      </c>
    </row>
    <row r="1434" spans="3:19" hidden="1">
      <c r="C1434" s="351"/>
      <c r="D1434" s="362"/>
      <c r="E1434" s="380"/>
      <c r="F1434" s="353"/>
      <c r="G1434" s="353"/>
      <c r="H1434" s="46" t="s">
        <v>33</v>
      </c>
      <c r="I1434" s="15">
        <v>0</v>
      </c>
      <c r="J1434" s="15">
        <v>0</v>
      </c>
      <c r="K1434" s="15">
        <v>0</v>
      </c>
      <c r="L1434" s="12">
        <v>0</v>
      </c>
      <c r="M1434" s="15">
        <v>0</v>
      </c>
      <c r="N1434" s="11" t="e">
        <f t="shared" si="412"/>
        <v>#DIV/0!</v>
      </c>
      <c r="O1434" s="11" t="e">
        <f t="shared" si="413"/>
        <v>#DIV/0!</v>
      </c>
      <c r="P1434" s="11" t="e">
        <f t="shared" si="414"/>
        <v>#DIV/0!</v>
      </c>
      <c r="R1434" s="33">
        <f t="shared" si="409"/>
        <v>0</v>
      </c>
      <c r="S1434" s="63">
        <f t="shared" si="410"/>
        <v>0</v>
      </c>
    </row>
    <row r="1435" spans="3:19" ht="30" hidden="1">
      <c r="C1435" s="351"/>
      <c r="D1435" s="362"/>
      <c r="E1435" s="380"/>
      <c r="F1435" s="353"/>
      <c r="G1435" s="353"/>
      <c r="H1435" s="46" t="s">
        <v>37</v>
      </c>
      <c r="I1435" s="15">
        <v>0</v>
      </c>
      <c r="J1435" s="15">
        <v>0</v>
      </c>
      <c r="K1435" s="15">
        <v>0</v>
      </c>
      <c r="L1435" s="12">
        <v>0</v>
      </c>
      <c r="M1435" s="15">
        <v>0</v>
      </c>
      <c r="N1435" s="11" t="e">
        <f t="shared" si="412"/>
        <v>#DIV/0!</v>
      </c>
      <c r="O1435" s="11" t="e">
        <f t="shared" si="413"/>
        <v>#DIV/0!</v>
      </c>
      <c r="P1435" s="11" t="e">
        <f t="shared" si="414"/>
        <v>#DIV/0!</v>
      </c>
      <c r="R1435" s="33">
        <f t="shared" si="409"/>
        <v>0</v>
      </c>
      <c r="S1435" s="63">
        <f t="shared" si="410"/>
        <v>0</v>
      </c>
    </row>
    <row r="1436" spans="3:19">
      <c r="C1436" s="351" t="s">
        <v>626</v>
      </c>
      <c r="D1436" s="362" t="s">
        <v>627</v>
      </c>
      <c r="E1436" s="353" t="s">
        <v>353</v>
      </c>
      <c r="F1436" s="353">
        <v>2022</v>
      </c>
      <c r="G1436" s="353">
        <v>2022</v>
      </c>
      <c r="H1436" s="46" t="s">
        <v>20</v>
      </c>
      <c r="I1436" s="15">
        <f>SUM(I1437)</f>
        <v>2400</v>
      </c>
      <c r="J1436" s="15">
        <f t="shared" ref="J1436:M1436" si="417">SUM(J1437)</f>
        <v>2400</v>
      </c>
      <c r="K1436" s="15">
        <f t="shared" si="417"/>
        <v>2400</v>
      </c>
      <c r="L1436" s="12">
        <f t="shared" si="417"/>
        <v>2400</v>
      </c>
      <c r="M1436" s="15">
        <f t="shared" si="417"/>
        <v>2400</v>
      </c>
      <c r="N1436" s="11">
        <f t="shared" si="412"/>
        <v>100</v>
      </c>
      <c r="O1436" s="11">
        <f t="shared" si="413"/>
        <v>100</v>
      </c>
      <c r="P1436" s="11">
        <f t="shared" si="414"/>
        <v>100</v>
      </c>
      <c r="R1436" s="33">
        <f t="shared" si="409"/>
        <v>-2400</v>
      </c>
      <c r="S1436" s="63">
        <f t="shared" si="410"/>
        <v>0</v>
      </c>
    </row>
    <row r="1437" spans="3:19">
      <c r="C1437" s="351"/>
      <c r="D1437" s="362"/>
      <c r="E1437" s="353"/>
      <c r="F1437" s="353"/>
      <c r="G1437" s="353"/>
      <c r="H1437" s="46" t="s">
        <v>21</v>
      </c>
      <c r="I1437" s="15">
        <f>I1442+I1447</f>
        <v>2400</v>
      </c>
      <c r="J1437" s="15">
        <f>J1442+J1447</f>
        <v>2400</v>
      </c>
      <c r="K1437" s="15">
        <f t="shared" ref="K1437:M1437" si="418">K1442+K1447</f>
        <v>2400</v>
      </c>
      <c r="L1437" s="15">
        <f t="shared" si="418"/>
        <v>2400</v>
      </c>
      <c r="M1437" s="15">
        <f t="shared" si="418"/>
        <v>2400</v>
      </c>
      <c r="N1437" s="11">
        <f t="shared" si="412"/>
        <v>100</v>
      </c>
      <c r="O1437" s="11">
        <f t="shared" si="413"/>
        <v>100</v>
      </c>
      <c r="P1437" s="11">
        <f t="shared" si="414"/>
        <v>100</v>
      </c>
      <c r="R1437" s="33">
        <f t="shared" si="409"/>
        <v>-2400</v>
      </c>
      <c r="S1437" s="63">
        <f t="shared" si="410"/>
        <v>0</v>
      </c>
    </row>
    <row r="1438" spans="3:19" ht="30">
      <c r="C1438" s="351"/>
      <c r="D1438" s="362"/>
      <c r="E1438" s="353"/>
      <c r="F1438" s="353"/>
      <c r="G1438" s="353"/>
      <c r="H1438" s="46" t="s">
        <v>22</v>
      </c>
      <c r="I1438" s="15">
        <v>0</v>
      </c>
      <c r="J1438" s="15">
        <v>0</v>
      </c>
      <c r="K1438" s="15">
        <v>0</v>
      </c>
      <c r="L1438" s="12">
        <v>0</v>
      </c>
      <c r="M1438" s="15">
        <v>0</v>
      </c>
      <c r="N1438" s="11"/>
      <c r="O1438" s="11"/>
      <c r="P1438" s="11"/>
      <c r="R1438" s="33">
        <f t="shared" si="409"/>
        <v>0</v>
      </c>
      <c r="S1438" s="63">
        <f t="shared" si="410"/>
        <v>0</v>
      </c>
    </row>
    <row r="1439" spans="3:19">
      <c r="C1439" s="351"/>
      <c r="D1439" s="362"/>
      <c r="E1439" s="353"/>
      <c r="F1439" s="353"/>
      <c r="G1439" s="353"/>
      <c r="H1439" s="46" t="s">
        <v>33</v>
      </c>
      <c r="I1439" s="15">
        <v>0</v>
      </c>
      <c r="J1439" s="15">
        <v>0</v>
      </c>
      <c r="K1439" s="15">
        <v>0</v>
      </c>
      <c r="L1439" s="12">
        <v>0</v>
      </c>
      <c r="M1439" s="15">
        <v>0</v>
      </c>
      <c r="N1439" s="11"/>
      <c r="O1439" s="11"/>
      <c r="P1439" s="11"/>
      <c r="R1439" s="33">
        <f t="shared" si="409"/>
        <v>0</v>
      </c>
      <c r="S1439" s="63">
        <f t="shared" si="410"/>
        <v>0</v>
      </c>
    </row>
    <row r="1440" spans="3:19" ht="30">
      <c r="C1440" s="351"/>
      <c r="D1440" s="362"/>
      <c r="E1440" s="353"/>
      <c r="F1440" s="353"/>
      <c r="G1440" s="353"/>
      <c r="H1440" s="46" t="s">
        <v>37</v>
      </c>
      <c r="I1440" s="15">
        <v>0</v>
      </c>
      <c r="J1440" s="15">
        <v>0</v>
      </c>
      <c r="K1440" s="15">
        <v>0</v>
      </c>
      <c r="L1440" s="12">
        <v>0</v>
      </c>
      <c r="M1440" s="15">
        <v>0</v>
      </c>
      <c r="N1440" s="11"/>
      <c r="O1440" s="11"/>
      <c r="P1440" s="11"/>
      <c r="R1440" s="33">
        <f t="shared" si="409"/>
        <v>0</v>
      </c>
      <c r="S1440" s="63">
        <f t="shared" si="410"/>
        <v>0</v>
      </c>
    </row>
    <row r="1441" spans="3:19" s="16" customFormat="1">
      <c r="C1441" s="355" t="s">
        <v>628</v>
      </c>
      <c r="D1441" s="362" t="s">
        <v>629</v>
      </c>
      <c r="E1441" s="353" t="s">
        <v>630</v>
      </c>
      <c r="F1441" s="353">
        <v>2022</v>
      </c>
      <c r="G1441" s="353">
        <v>2022</v>
      </c>
      <c r="H1441" s="46" t="s">
        <v>20</v>
      </c>
      <c r="I1441" s="15">
        <f>I1442+I1443+I1444+I1445</f>
        <v>500</v>
      </c>
      <c r="J1441" s="15">
        <f t="shared" ref="J1441:M1441" si="419">J1442+J1443+J1444+J1445</f>
        <v>500</v>
      </c>
      <c r="K1441" s="15">
        <f t="shared" si="419"/>
        <v>500</v>
      </c>
      <c r="L1441" s="12">
        <f t="shared" si="419"/>
        <v>500</v>
      </c>
      <c r="M1441" s="15">
        <f t="shared" si="419"/>
        <v>500</v>
      </c>
      <c r="N1441" s="11">
        <f t="shared" si="412"/>
        <v>100</v>
      </c>
      <c r="O1441" s="11">
        <f t="shared" si="413"/>
        <v>100</v>
      </c>
      <c r="P1441" s="11">
        <f t="shared" si="414"/>
        <v>100</v>
      </c>
      <c r="R1441" s="33">
        <f t="shared" si="409"/>
        <v>-500</v>
      </c>
      <c r="S1441" s="63">
        <f t="shared" si="410"/>
        <v>0</v>
      </c>
    </row>
    <row r="1442" spans="3:19" s="16" customFormat="1">
      <c r="C1442" s="355"/>
      <c r="D1442" s="362"/>
      <c r="E1442" s="380"/>
      <c r="F1442" s="353"/>
      <c r="G1442" s="353"/>
      <c r="H1442" s="46" t="s">
        <v>21</v>
      </c>
      <c r="I1442" s="15">
        <v>500</v>
      </c>
      <c r="J1442" s="15">
        <v>500</v>
      </c>
      <c r="K1442" s="15">
        <v>500</v>
      </c>
      <c r="L1442" s="12">
        <v>500</v>
      </c>
      <c r="M1442" s="12">
        <v>500</v>
      </c>
      <c r="N1442" s="11">
        <f t="shared" si="412"/>
        <v>100</v>
      </c>
      <c r="O1442" s="11">
        <f t="shared" si="413"/>
        <v>100</v>
      </c>
      <c r="P1442" s="11">
        <f t="shared" si="414"/>
        <v>100</v>
      </c>
      <c r="R1442" s="33">
        <f t="shared" si="409"/>
        <v>-500</v>
      </c>
      <c r="S1442" s="63">
        <f t="shared" si="410"/>
        <v>0</v>
      </c>
    </row>
    <row r="1443" spans="3:19" s="16" customFormat="1" ht="30">
      <c r="C1443" s="355"/>
      <c r="D1443" s="362"/>
      <c r="E1443" s="380"/>
      <c r="F1443" s="353"/>
      <c r="G1443" s="353"/>
      <c r="H1443" s="46" t="s">
        <v>22</v>
      </c>
      <c r="I1443" s="15">
        <v>0</v>
      </c>
      <c r="J1443" s="15">
        <v>0</v>
      </c>
      <c r="K1443" s="15">
        <v>0</v>
      </c>
      <c r="L1443" s="12">
        <v>0</v>
      </c>
      <c r="M1443" s="15">
        <v>0</v>
      </c>
      <c r="N1443" s="11"/>
      <c r="O1443" s="11"/>
      <c r="P1443" s="11"/>
      <c r="R1443" s="33">
        <f t="shared" si="409"/>
        <v>0</v>
      </c>
      <c r="S1443" s="63">
        <f t="shared" si="410"/>
        <v>0</v>
      </c>
    </row>
    <row r="1444" spans="3:19" s="16" customFormat="1">
      <c r="C1444" s="355"/>
      <c r="D1444" s="362"/>
      <c r="E1444" s="380"/>
      <c r="F1444" s="353"/>
      <c r="G1444" s="353"/>
      <c r="H1444" s="46" t="s">
        <v>33</v>
      </c>
      <c r="I1444" s="15">
        <v>0</v>
      </c>
      <c r="J1444" s="15">
        <v>0</v>
      </c>
      <c r="K1444" s="15">
        <v>0</v>
      </c>
      <c r="L1444" s="12">
        <v>0</v>
      </c>
      <c r="M1444" s="15">
        <v>0</v>
      </c>
      <c r="N1444" s="11"/>
      <c r="O1444" s="11"/>
      <c r="P1444" s="11"/>
      <c r="R1444" s="33">
        <f t="shared" si="409"/>
        <v>0</v>
      </c>
      <c r="S1444" s="63">
        <f t="shared" si="410"/>
        <v>0</v>
      </c>
    </row>
    <row r="1445" spans="3:19" s="16" customFormat="1" ht="30">
      <c r="C1445" s="355"/>
      <c r="D1445" s="362"/>
      <c r="E1445" s="380"/>
      <c r="F1445" s="353"/>
      <c r="G1445" s="353"/>
      <c r="H1445" s="46" t="s">
        <v>37</v>
      </c>
      <c r="I1445" s="15">
        <v>0</v>
      </c>
      <c r="J1445" s="15">
        <v>0</v>
      </c>
      <c r="K1445" s="15">
        <v>0</v>
      </c>
      <c r="L1445" s="12">
        <v>0</v>
      </c>
      <c r="M1445" s="15">
        <v>0</v>
      </c>
      <c r="N1445" s="11"/>
      <c r="O1445" s="11"/>
      <c r="P1445" s="11"/>
      <c r="R1445" s="33">
        <f t="shared" si="409"/>
        <v>0</v>
      </c>
      <c r="S1445" s="63">
        <f t="shared" si="410"/>
        <v>0</v>
      </c>
    </row>
    <row r="1446" spans="3:19" s="16" customFormat="1">
      <c r="C1446" s="355" t="s">
        <v>631</v>
      </c>
      <c r="D1446" s="362" t="s">
        <v>632</v>
      </c>
      <c r="E1446" s="353" t="s">
        <v>633</v>
      </c>
      <c r="F1446" s="353">
        <v>2022</v>
      </c>
      <c r="G1446" s="353">
        <v>2022</v>
      </c>
      <c r="H1446" s="46" t="s">
        <v>20</v>
      </c>
      <c r="I1446" s="15">
        <f>I1447+I1448+I1449+I1450</f>
        <v>1900</v>
      </c>
      <c r="J1446" s="15">
        <f t="shared" ref="J1446:M1446" si="420">J1447+J1448+J1449+J1450</f>
        <v>1900</v>
      </c>
      <c r="K1446" s="15">
        <f t="shared" si="420"/>
        <v>1900</v>
      </c>
      <c r="L1446" s="12">
        <f t="shared" si="420"/>
        <v>1900</v>
      </c>
      <c r="M1446" s="15">
        <f t="shared" si="420"/>
        <v>1900</v>
      </c>
      <c r="N1446" s="11">
        <f t="shared" si="412"/>
        <v>100</v>
      </c>
      <c r="O1446" s="11">
        <f t="shared" si="413"/>
        <v>100</v>
      </c>
      <c r="P1446" s="11">
        <f t="shared" si="414"/>
        <v>100</v>
      </c>
      <c r="R1446" s="33">
        <f t="shared" si="409"/>
        <v>-1900</v>
      </c>
      <c r="S1446" s="63">
        <f t="shared" si="410"/>
        <v>0</v>
      </c>
    </row>
    <row r="1447" spans="3:19" s="16" customFormat="1">
      <c r="C1447" s="355"/>
      <c r="D1447" s="362"/>
      <c r="E1447" s="380"/>
      <c r="F1447" s="353"/>
      <c r="G1447" s="353"/>
      <c r="H1447" s="46" t="s">
        <v>21</v>
      </c>
      <c r="I1447" s="15">
        <v>1900</v>
      </c>
      <c r="J1447" s="15">
        <v>1900</v>
      </c>
      <c r="K1447" s="15">
        <v>1900</v>
      </c>
      <c r="L1447" s="12">
        <v>1900</v>
      </c>
      <c r="M1447" s="12">
        <v>1900</v>
      </c>
      <c r="N1447" s="11">
        <f t="shared" si="412"/>
        <v>100</v>
      </c>
      <c r="O1447" s="11">
        <f t="shared" si="413"/>
        <v>100</v>
      </c>
      <c r="P1447" s="11">
        <f t="shared" si="414"/>
        <v>100</v>
      </c>
      <c r="R1447" s="33">
        <f t="shared" si="409"/>
        <v>-1900</v>
      </c>
      <c r="S1447" s="63">
        <f t="shared" si="410"/>
        <v>0</v>
      </c>
    </row>
    <row r="1448" spans="3:19" s="16" customFormat="1" ht="30">
      <c r="C1448" s="355"/>
      <c r="D1448" s="362"/>
      <c r="E1448" s="380"/>
      <c r="F1448" s="353"/>
      <c r="G1448" s="353"/>
      <c r="H1448" s="46" t="s">
        <v>22</v>
      </c>
      <c r="I1448" s="15">
        <v>0</v>
      </c>
      <c r="J1448" s="15">
        <v>0</v>
      </c>
      <c r="K1448" s="15">
        <v>0</v>
      </c>
      <c r="L1448" s="12">
        <v>0</v>
      </c>
      <c r="M1448" s="15">
        <v>0</v>
      </c>
      <c r="N1448" s="11"/>
      <c r="O1448" s="11"/>
      <c r="P1448" s="11"/>
      <c r="R1448" s="33">
        <f t="shared" si="409"/>
        <v>0</v>
      </c>
      <c r="S1448" s="63">
        <f t="shared" si="410"/>
        <v>0</v>
      </c>
    </row>
    <row r="1449" spans="3:19" s="16" customFormat="1">
      <c r="C1449" s="355"/>
      <c r="D1449" s="362"/>
      <c r="E1449" s="380"/>
      <c r="F1449" s="353"/>
      <c r="G1449" s="353"/>
      <c r="H1449" s="46" t="s">
        <v>33</v>
      </c>
      <c r="I1449" s="15">
        <v>0</v>
      </c>
      <c r="J1449" s="15">
        <v>0</v>
      </c>
      <c r="K1449" s="15">
        <v>0</v>
      </c>
      <c r="L1449" s="12">
        <v>0</v>
      </c>
      <c r="M1449" s="15">
        <v>0</v>
      </c>
      <c r="N1449" s="11"/>
      <c r="O1449" s="11"/>
      <c r="P1449" s="11"/>
      <c r="R1449" s="33">
        <f t="shared" si="409"/>
        <v>0</v>
      </c>
      <c r="S1449" s="63">
        <f t="shared" si="410"/>
        <v>0</v>
      </c>
    </row>
    <row r="1450" spans="3:19" s="16" customFormat="1" ht="30">
      <c r="C1450" s="355"/>
      <c r="D1450" s="362"/>
      <c r="E1450" s="380"/>
      <c r="F1450" s="353"/>
      <c r="G1450" s="353"/>
      <c r="H1450" s="46" t="s">
        <v>37</v>
      </c>
      <c r="I1450" s="15">
        <v>0</v>
      </c>
      <c r="J1450" s="15">
        <v>0</v>
      </c>
      <c r="K1450" s="15">
        <v>0</v>
      </c>
      <c r="L1450" s="12">
        <v>0</v>
      </c>
      <c r="M1450" s="15">
        <v>0</v>
      </c>
      <c r="N1450" s="11"/>
      <c r="O1450" s="11"/>
      <c r="P1450" s="11"/>
      <c r="R1450" s="33">
        <f t="shared" si="409"/>
        <v>0</v>
      </c>
      <c r="S1450" s="63">
        <f t="shared" si="410"/>
        <v>0</v>
      </c>
    </row>
    <row r="1451" spans="3:19">
      <c r="C1451" s="355" t="s">
        <v>634</v>
      </c>
      <c r="D1451" s="362" t="s">
        <v>635</v>
      </c>
      <c r="E1451" s="353" t="s">
        <v>353</v>
      </c>
      <c r="F1451" s="353">
        <v>2022</v>
      </c>
      <c r="G1451" s="353">
        <v>2024</v>
      </c>
      <c r="H1451" s="46" t="s">
        <v>20</v>
      </c>
      <c r="I1451" s="15">
        <f>I1452+I1453+I1454+I1455</f>
        <v>21700</v>
      </c>
      <c r="J1451" s="15">
        <f t="shared" ref="J1451:M1451" si="421">J1452+J1453+J1454+J1455</f>
        <v>21700</v>
      </c>
      <c r="K1451" s="15">
        <f t="shared" si="421"/>
        <v>21700</v>
      </c>
      <c r="L1451" s="12">
        <f t="shared" si="421"/>
        <v>21699.7</v>
      </c>
      <c r="M1451" s="15">
        <f t="shared" si="421"/>
        <v>21699.7</v>
      </c>
      <c r="N1451" s="11">
        <f t="shared" si="412"/>
        <v>99.998617511520735</v>
      </c>
      <c r="O1451" s="11">
        <f t="shared" si="413"/>
        <v>99.998617511520735</v>
      </c>
      <c r="P1451" s="11">
        <f t="shared" si="414"/>
        <v>99.998617511520735</v>
      </c>
      <c r="R1451" s="33">
        <f t="shared" si="409"/>
        <v>-21699.7</v>
      </c>
      <c r="S1451" s="63">
        <f t="shared" si="410"/>
        <v>0</v>
      </c>
    </row>
    <row r="1452" spans="3:19">
      <c r="C1452" s="355"/>
      <c r="D1452" s="362"/>
      <c r="E1452" s="353"/>
      <c r="F1452" s="353"/>
      <c r="G1452" s="353"/>
      <c r="H1452" s="46" t="s">
        <v>21</v>
      </c>
      <c r="I1452" s="15">
        <f>I1457+I1462+I1467+I1472+I1477</f>
        <v>21700</v>
      </c>
      <c r="J1452" s="15">
        <f t="shared" ref="J1452:M1452" si="422">J1457+J1462+J1467+J1472+J1477</f>
        <v>21700</v>
      </c>
      <c r="K1452" s="15">
        <f t="shared" si="422"/>
        <v>21700</v>
      </c>
      <c r="L1452" s="12">
        <f t="shared" si="422"/>
        <v>21699.7</v>
      </c>
      <c r="M1452" s="15">
        <f t="shared" si="422"/>
        <v>21699.7</v>
      </c>
      <c r="N1452" s="11">
        <f t="shared" si="412"/>
        <v>99.998617511520735</v>
      </c>
      <c r="O1452" s="11">
        <f t="shared" si="413"/>
        <v>99.998617511520735</v>
      </c>
      <c r="P1452" s="11">
        <f t="shared" si="414"/>
        <v>99.998617511520735</v>
      </c>
      <c r="R1452" s="33">
        <f t="shared" si="409"/>
        <v>-21699.7</v>
      </c>
      <c r="S1452" s="63">
        <f t="shared" si="410"/>
        <v>0</v>
      </c>
    </row>
    <row r="1453" spans="3:19" ht="30">
      <c r="C1453" s="355"/>
      <c r="D1453" s="362"/>
      <c r="E1453" s="353"/>
      <c r="F1453" s="353"/>
      <c r="G1453" s="353"/>
      <c r="H1453" s="46" t="s">
        <v>22</v>
      </c>
      <c r="I1453" s="15">
        <v>0</v>
      </c>
      <c r="J1453" s="15">
        <v>0</v>
      </c>
      <c r="K1453" s="15">
        <v>0</v>
      </c>
      <c r="L1453" s="12">
        <v>0</v>
      </c>
      <c r="M1453" s="15">
        <v>0</v>
      </c>
      <c r="N1453" s="11"/>
      <c r="O1453" s="11"/>
      <c r="P1453" s="11"/>
      <c r="R1453" s="33">
        <f t="shared" si="409"/>
        <v>0</v>
      </c>
      <c r="S1453" s="63">
        <f t="shared" si="410"/>
        <v>0</v>
      </c>
    </row>
    <row r="1454" spans="3:19">
      <c r="C1454" s="355"/>
      <c r="D1454" s="362"/>
      <c r="E1454" s="353"/>
      <c r="F1454" s="353"/>
      <c r="G1454" s="353"/>
      <c r="H1454" s="46" t="s">
        <v>33</v>
      </c>
      <c r="I1454" s="15">
        <v>0</v>
      </c>
      <c r="J1454" s="15">
        <v>0</v>
      </c>
      <c r="K1454" s="15">
        <v>0</v>
      </c>
      <c r="L1454" s="12">
        <v>0</v>
      </c>
      <c r="M1454" s="15">
        <v>0</v>
      </c>
      <c r="N1454" s="11"/>
      <c r="O1454" s="11"/>
      <c r="P1454" s="11"/>
      <c r="R1454" s="33">
        <f t="shared" si="409"/>
        <v>0</v>
      </c>
      <c r="S1454" s="63">
        <f t="shared" si="410"/>
        <v>0</v>
      </c>
    </row>
    <row r="1455" spans="3:19" ht="30">
      <c r="C1455" s="355"/>
      <c r="D1455" s="362"/>
      <c r="E1455" s="353"/>
      <c r="F1455" s="353"/>
      <c r="G1455" s="353"/>
      <c r="H1455" s="46" t="s">
        <v>37</v>
      </c>
      <c r="I1455" s="15">
        <v>0</v>
      </c>
      <c r="J1455" s="15">
        <v>0</v>
      </c>
      <c r="K1455" s="15">
        <v>0</v>
      </c>
      <c r="L1455" s="12">
        <v>0</v>
      </c>
      <c r="M1455" s="15">
        <v>0</v>
      </c>
      <c r="N1455" s="11"/>
      <c r="O1455" s="11"/>
      <c r="P1455" s="11"/>
      <c r="R1455" s="33">
        <f t="shared" si="409"/>
        <v>0</v>
      </c>
      <c r="S1455" s="63">
        <f t="shared" si="410"/>
        <v>0</v>
      </c>
    </row>
    <row r="1456" spans="3:19">
      <c r="C1456" s="355" t="s">
        <v>636</v>
      </c>
      <c r="D1456" s="357" t="s">
        <v>637</v>
      </c>
      <c r="E1456" s="354" t="s">
        <v>375</v>
      </c>
      <c r="F1456" s="353">
        <v>2022</v>
      </c>
      <c r="G1456" s="354">
        <v>2024</v>
      </c>
      <c r="H1456" s="46" t="s">
        <v>20</v>
      </c>
      <c r="I1456" s="15">
        <f>I1457+I1458+I1459+I1460</f>
        <v>280</v>
      </c>
      <c r="J1456" s="15">
        <f t="shared" ref="J1456:M1456" si="423">J1457+J1458+J1459+J1460</f>
        <v>280</v>
      </c>
      <c r="K1456" s="15">
        <f t="shared" si="423"/>
        <v>280</v>
      </c>
      <c r="L1456" s="12">
        <f t="shared" si="423"/>
        <v>280</v>
      </c>
      <c r="M1456" s="15">
        <f t="shared" si="423"/>
        <v>280</v>
      </c>
      <c r="N1456" s="11">
        <f t="shared" si="412"/>
        <v>100</v>
      </c>
      <c r="O1456" s="11">
        <f t="shared" si="413"/>
        <v>100</v>
      </c>
      <c r="P1456" s="11">
        <f t="shared" si="414"/>
        <v>100</v>
      </c>
      <c r="R1456" s="33">
        <f t="shared" si="409"/>
        <v>-280</v>
      </c>
      <c r="S1456" s="63">
        <f t="shared" si="410"/>
        <v>0</v>
      </c>
    </row>
    <row r="1457" spans="3:19">
      <c r="C1457" s="355"/>
      <c r="D1457" s="357"/>
      <c r="E1457" s="354"/>
      <c r="F1457" s="353"/>
      <c r="G1457" s="354"/>
      <c r="H1457" s="46" t="s">
        <v>21</v>
      </c>
      <c r="I1457" s="15">
        <v>280</v>
      </c>
      <c r="J1457" s="15">
        <v>280</v>
      </c>
      <c r="K1457" s="15">
        <v>280</v>
      </c>
      <c r="L1457" s="12">
        <v>280</v>
      </c>
      <c r="M1457" s="15">
        <v>280</v>
      </c>
      <c r="N1457" s="11">
        <f t="shared" si="412"/>
        <v>100</v>
      </c>
      <c r="O1457" s="11">
        <f t="shared" si="413"/>
        <v>100</v>
      </c>
      <c r="P1457" s="11">
        <f t="shared" si="414"/>
        <v>100</v>
      </c>
      <c r="R1457" s="33">
        <f t="shared" si="409"/>
        <v>-280</v>
      </c>
      <c r="S1457" s="63">
        <f t="shared" si="410"/>
        <v>0</v>
      </c>
    </row>
    <row r="1458" spans="3:19" ht="30">
      <c r="C1458" s="355"/>
      <c r="D1458" s="357"/>
      <c r="E1458" s="354"/>
      <c r="F1458" s="353"/>
      <c r="G1458" s="354"/>
      <c r="H1458" s="46" t="s">
        <v>22</v>
      </c>
      <c r="I1458" s="15">
        <v>0</v>
      </c>
      <c r="J1458" s="15">
        <v>0</v>
      </c>
      <c r="K1458" s="15">
        <v>0</v>
      </c>
      <c r="L1458" s="12">
        <v>0</v>
      </c>
      <c r="M1458" s="15">
        <v>0</v>
      </c>
      <c r="N1458" s="11"/>
      <c r="O1458" s="11"/>
      <c r="P1458" s="11"/>
      <c r="R1458" s="33">
        <f t="shared" si="409"/>
        <v>0</v>
      </c>
      <c r="S1458" s="63">
        <f t="shared" si="410"/>
        <v>0</v>
      </c>
    </row>
    <row r="1459" spans="3:19">
      <c r="C1459" s="355"/>
      <c r="D1459" s="357"/>
      <c r="E1459" s="354"/>
      <c r="F1459" s="353"/>
      <c r="G1459" s="354"/>
      <c r="H1459" s="46" t="s">
        <v>33</v>
      </c>
      <c r="I1459" s="15">
        <v>0</v>
      </c>
      <c r="J1459" s="15">
        <v>0</v>
      </c>
      <c r="K1459" s="15">
        <v>0</v>
      </c>
      <c r="L1459" s="12">
        <v>0</v>
      </c>
      <c r="M1459" s="15">
        <v>0</v>
      </c>
      <c r="N1459" s="11"/>
      <c r="O1459" s="11"/>
      <c r="P1459" s="11"/>
      <c r="R1459" s="33">
        <f t="shared" si="409"/>
        <v>0</v>
      </c>
      <c r="S1459" s="63">
        <f t="shared" si="410"/>
        <v>0</v>
      </c>
    </row>
    <row r="1460" spans="3:19" ht="30">
      <c r="C1460" s="355"/>
      <c r="D1460" s="357"/>
      <c r="E1460" s="354"/>
      <c r="F1460" s="353"/>
      <c r="G1460" s="354"/>
      <c r="H1460" s="46" t="s">
        <v>37</v>
      </c>
      <c r="I1460" s="15">
        <v>0</v>
      </c>
      <c r="J1460" s="15">
        <v>0</v>
      </c>
      <c r="K1460" s="15">
        <v>0</v>
      </c>
      <c r="L1460" s="12">
        <v>0</v>
      </c>
      <c r="M1460" s="15">
        <v>0</v>
      </c>
      <c r="N1460" s="11"/>
      <c r="O1460" s="11"/>
      <c r="P1460" s="11"/>
      <c r="R1460" s="33">
        <f t="shared" si="409"/>
        <v>0</v>
      </c>
      <c r="S1460" s="63">
        <f t="shared" si="410"/>
        <v>0</v>
      </c>
    </row>
    <row r="1461" spans="3:19">
      <c r="C1461" s="355" t="s">
        <v>638</v>
      </c>
      <c r="D1461" s="362" t="s">
        <v>639</v>
      </c>
      <c r="E1461" s="353" t="s">
        <v>372</v>
      </c>
      <c r="F1461" s="353">
        <v>2022</v>
      </c>
      <c r="G1461" s="354">
        <v>2024</v>
      </c>
      <c r="H1461" s="46" t="s">
        <v>20</v>
      </c>
      <c r="I1461" s="15">
        <f>I1462</f>
        <v>420</v>
      </c>
      <c r="J1461" s="15">
        <f t="shared" ref="J1461:M1461" si="424">J1462</f>
        <v>420</v>
      </c>
      <c r="K1461" s="15">
        <f t="shared" si="424"/>
        <v>420</v>
      </c>
      <c r="L1461" s="12">
        <f t="shared" si="424"/>
        <v>420</v>
      </c>
      <c r="M1461" s="15">
        <f t="shared" si="424"/>
        <v>420</v>
      </c>
      <c r="N1461" s="11">
        <f t="shared" si="412"/>
        <v>100</v>
      </c>
      <c r="O1461" s="11">
        <f t="shared" si="413"/>
        <v>100</v>
      </c>
      <c r="P1461" s="11">
        <f t="shared" si="414"/>
        <v>100</v>
      </c>
      <c r="R1461" s="33">
        <f t="shared" si="409"/>
        <v>-420</v>
      </c>
      <c r="S1461" s="63">
        <f t="shared" si="410"/>
        <v>0</v>
      </c>
    </row>
    <row r="1462" spans="3:19">
      <c r="C1462" s="355"/>
      <c r="D1462" s="362"/>
      <c r="E1462" s="353"/>
      <c r="F1462" s="353"/>
      <c r="G1462" s="354"/>
      <c r="H1462" s="46" t="s">
        <v>21</v>
      </c>
      <c r="I1462" s="15">
        <v>420</v>
      </c>
      <c r="J1462" s="15">
        <v>420</v>
      </c>
      <c r="K1462" s="15">
        <v>420</v>
      </c>
      <c r="L1462" s="12">
        <v>420</v>
      </c>
      <c r="M1462" s="15">
        <v>420</v>
      </c>
      <c r="N1462" s="11">
        <f t="shared" si="412"/>
        <v>100</v>
      </c>
      <c r="O1462" s="11">
        <f t="shared" si="413"/>
        <v>100</v>
      </c>
      <c r="P1462" s="11">
        <f t="shared" si="414"/>
        <v>100</v>
      </c>
      <c r="R1462" s="33">
        <f t="shared" si="409"/>
        <v>-420</v>
      </c>
      <c r="S1462" s="63">
        <f t="shared" si="410"/>
        <v>0</v>
      </c>
    </row>
    <row r="1463" spans="3:19" ht="30">
      <c r="C1463" s="355"/>
      <c r="D1463" s="362"/>
      <c r="E1463" s="353"/>
      <c r="F1463" s="353"/>
      <c r="G1463" s="354"/>
      <c r="H1463" s="46" t="s">
        <v>22</v>
      </c>
      <c r="I1463" s="15">
        <v>0</v>
      </c>
      <c r="J1463" s="15">
        <v>0</v>
      </c>
      <c r="K1463" s="15">
        <v>0</v>
      </c>
      <c r="L1463" s="12">
        <v>0</v>
      </c>
      <c r="M1463" s="15">
        <v>0</v>
      </c>
      <c r="N1463" s="11"/>
      <c r="O1463" s="11"/>
      <c r="P1463" s="11"/>
      <c r="R1463" s="33">
        <f t="shared" si="409"/>
        <v>0</v>
      </c>
      <c r="S1463" s="63">
        <f t="shared" si="410"/>
        <v>0</v>
      </c>
    </row>
    <row r="1464" spans="3:19">
      <c r="C1464" s="355"/>
      <c r="D1464" s="362"/>
      <c r="E1464" s="353"/>
      <c r="F1464" s="353"/>
      <c r="G1464" s="354"/>
      <c r="H1464" s="46" t="s">
        <v>33</v>
      </c>
      <c r="I1464" s="15">
        <v>0</v>
      </c>
      <c r="J1464" s="15">
        <v>0</v>
      </c>
      <c r="K1464" s="15">
        <v>0</v>
      </c>
      <c r="L1464" s="12">
        <v>0</v>
      </c>
      <c r="M1464" s="15">
        <v>0</v>
      </c>
      <c r="N1464" s="11"/>
      <c r="O1464" s="11"/>
      <c r="P1464" s="11"/>
      <c r="R1464" s="33">
        <f t="shared" si="409"/>
        <v>0</v>
      </c>
      <c r="S1464" s="63">
        <f t="shared" si="410"/>
        <v>0</v>
      </c>
    </row>
    <row r="1465" spans="3:19" ht="30">
      <c r="C1465" s="355"/>
      <c r="D1465" s="362"/>
      <c r="E1465" s="353"/>
      <c r="F1465" s="353"/>
      <c r="G1465" s="354"/>
      <c r="H1465" s="46" t="s">
        <v>37</v>
      </c>
      <c r="I1465" s="15">
        <v>0</v>
      </c>
      <c r="J1465" s="15">
        <v>0</v>
      </c>
      <c r="K1465" s="15">
        <v>0</v>
      </c>
      <c r="L1465" s="12">
        <v>0</v>
      </c>
      <c r="M1465" s="15">
        <v>0</v>
      </c>
      <c r="N1465" s="11"/>
      <c r="O1465" s="11"/>
      <c r="P1465" s="11"/>
      <c r="R1465" s="33">
        <f t="shared" si="409"/>
        <v>0</v>
      </c>
      <c r="S1465" s="63">
        <f t="shared" si="410"/>
        <v>0</v>
      </c>
    </row>
    <row r="1466" spans="3:19" hidden="1">
      <c r="C1466" s="355" t="s">
        <v>640</v>
      </c>
      <c r="D1466" s="362" t="s">
        <v>641</v>
      </c>
      <c r="E1466" s="353" t="s">
        <v>642</v>
      </c>
      <c r="F1466" s="353">
        <v>2022</v>
      </c>
      <c r="G1466" s="354">
        <v>2024</v>
      </c>
      <c r="H1466" s="46" t="s">
        <v>20</v>
      </c>
      <c r="I1466" s="15">
        <f>SUM(I1467)</f>
        <v>0</v>
      </c>
      <c r="J1466" s="15">
        <f t="shared" ref="J1466:M1466" si="425">SUM(J1467)</f>
        <v>0</v>
      </c>
      <c r="K1466" s="15">
        <f t="shared" si="425"/>
        <v>0</v>
      </c>
      <c r="L1466" s="12">
        <f t="shared" si="425"/>
        <v>0</v>
      </c>
      <c r="M1466" s="15">
        <f t="shared" si="425"/>
        <v>0</v>
      </c>
      <c r="N1466" s="11" t="e">
        <f t="shared" si="412"/>
        <v>#DIV/0!</v>
      </c>
      <c r="O1466" s="11" t="e">
        <f t="shared" si="413"/>
        <v>#DIV/0!</v>
      </c>
      <c r="P1466" s="11" t="e">
        <f t="shared" si="414"/>
        <v>#DIV/0!</v>
      </c>
      <c r="R1466" s="33">
        <f t="shared" si="409"/>
        <v>0</v>
      </c>
      <c r="S1466" s="63">
        <f t="shared" si="410"/>
        <v>0</v>
      </c>
    </row>
    <row r="1467" spans="3:19" hidden="1">
      <c r="C1467" s="355"/>
      <c r="D1467" s="362"/>
      <c r="E1467" s="353"/>
      <c r="F1467" s="353"/>
      <c r="G1467" s="354"/>
      <c r="H1467" s="46" t="s">
        <v>21</v>
      </c>
      <c r="I1467" s="15">
        <v>0</v>
      </c>
      <c r="J1467" s="15">
        <v>0</v>
      </c>
      <c r="K1467" s="15">
        <v>0</v>
      </c>
      <c r="L1467" s="12"/>
      <c r="M1467" s="15"/>
      <c r="N1467" s="11" t="e">
        <f t="shared" si="412"/>
        <v>#DIV/0!</v>
      </c>
      <c r="O1467" s="11" t="e">
        <f t="shared" si="413"/>
        <v>#DIV/0!</v>
      </c>
      <c r="P1467" s="11" t="e">
        <f t="shared" si="414"/>
        <v>#DIV/0!</v>
      </c>
      <c r="R1467" s="33">
        <f t="shared" si="409"/>
        <v>0</v>
      </c>
      <c r="S1467" s="63">
        <f t="shared" si="410"/>
        <v>0</v>
      </c>
    </row>
    <row r="1468" spans="3:19" ht="30" hidden="1">
      <c r="C1468" s="355"/>
      <c r="D1468" s="362"/>
      <c r="E1468" s="353"/>
      <c r="F1468" s="353"/>
      <c r="G1468" s="354"/>
      <c r="H1468" s="46" t="s">
        <v>22</v>
      </c>
      <c r="I1468" s="15">
        <v>0</v>
      </c>
      <c r="J1468" s="15">
        <v>0</v>
      </c>
      <c r="K1468" s="15">
        <v>0</v>
      </c>
      <c r="L1468" s="12">
        <v>0</v>
      </c>
      <c r="M1468" s="15">
        <v>0</v>
      </c>
      <c r="N1468" s="11" t="e">
        <f t="shared" si="412"/>
        <v>#DIV/0!</v>
      </c>
      <c r="O1468" s="11" t="e">
        <f t="shared" si="413"/>
        <v>#DIV/0!</v>
      </c>
      <c r="P1468" s="11" t="e">
        <f t="shared" si="414"/>
        <v>#DIV/0!</v>
      </c>
      <c r="R1468" s="33">
        <f t="shared" si="409"/>
        <v>0</v>
      </c>
      <c r="S1468" s="63">
        <f t="shared" si="410"/>
        <v>0</v>
      </c>
    </row>
    <row r="1469" spans="3:19" hidden="1">
      <c r="C1469" s="355"/>
      <c r="D1469" s="362"/>
      <c r="E1469" s="353"/>
      <c r="F1469" s="353"/>
      <c r="G1469" s="354"/>
      <c r="H1469" s="46" t="s">
        <v>33</v>
      </c>
      <c r="I1469" s="15">
        <v>0</v>
      </c>
      <c r="J1469" s="15">
        <v>0</v>
      </c>
      <c r="K1469" s="15">
        <v>0</v>
      </c>
      <c r="L1469" s="12">
        <v>0</v>
      </c>
      <c r="M1469" s="15">
        <v>0</v>
      </c>
      <c r="N1469" s="11" t="e">
        <f t="shared" si="412"/>
        <v>#DIV/0!</v>
      </c>
      <c r="O1469" s="11" t="e">
        <f t="shared" si="413"/>
        <v>#DIV/0!</v>
      </c>
      <c r="P1469" s="11" t="e">
        <f t="shared" si="414"/>
        <v>#DIV/0!</v>
      </c>
      <c r="R1469" s="33">
        <f t="shared" si="409"/>
        <v>0</v>
      </c>
      <c r="S1469" s="63">
        <f t="shared" si="410"/>
        <v>0</v>
      </c>
    </row>
    <row r="1470" spans="3:19" ht="30" hidden="1">
      <c r="C1470" s="355"/>
      <c r="D1470" s="362"/>
      <c r="E1470" s="353"/>
      <c r="F1470" s="353"/>
      <c r="G1470" s="354"/>
      <c r="H1470" s="46" t="s">
        <v>37</v>
      </c>
      <c r="I1470" s="15">
        <v>0</v>
      </c>
      <c r="J1470" s="15">
        <v>0</v>
      </c>
      <c r="K1470" s="15">
        <v>0</v>
      </c>
      <c r="L1470" s="12">
        <v>0</v>
      </c>
      <c r="M1470" s="15">
        <v>0</v>
      </c>
      <c r="N1470" s="11" t="e">
        <f t="shared" si="412"/>
        <v>#DIV/0!</v>
      </c>
      <c r="O1470" s="11" t="e">
        <f t="shared" si="413"/>
        <v>#DIV/0!</v>
      </c>
      <c r="P1470" s="11" t="e">
        <f t="shared" si="414"/>
        <v>#DIV/0!</v>
      </c>
      <c r="R1470" s="33">
        <f t="shared" si="409"/>
        <v>0</v>
      </c>
      <c r="S1470" s="63">
        <f t="shared" si="410"/>
        <v>0</v>
      </c>
    </row>
    <row r="1471" spans="3:19" ht="15" customHeight="1">
      <c r="C1471" s="355" t="s">
        <v>643</v>
      </c>
      <c r="D1471" s="362" t="s">
        <v>937</v>
      </c>
      <c r="E1471" s="353" t="s">
        <v>378</v>
      </c>
      <c r="F1471" s="353">
        <v>2020</v>
      </c>
      <c r="G1471" s="354">
        <v>2020</v>
      </c>
      <c r="H1471" s="46" t="s">
        <v>20</v>
      </c>
      <c r="I1471" s="15">
        <f>I1472+I1473+I1474+I1475</f>
        <v>21000</v>
      </c>
      <c r="J1471" s="15">
        <f t="shared" ref="J1471:M1471" si="426">J1472+J1473+J1474+J1475</f>
        <v>21000</v>
      </c>
      <c r="K1471" s="15">
        <f t="shared" si="426"/>
        <v>21000</v>
      </c>
      <c r="L1471" s="12">
        <f t="shared" si="426"/>
        <v>20999.7</v>
      </c>
      <c r="M1471" s="15">
        <f t="shared" si="426"/>
        <v>20999.7</v>
      </c>
      <c r="N1471" s="11">
        <f t="shared" si="412"/>
        <v>99.998571428571438</v>
      </c>
      <c r="O1471" s="11">
        <f t="shared" si="413"/>
        <v>99.998571428571438</v>
      </c>
      <c r="P1471" s="11">
        <f t="shared" si="414"/>
        <v>99.998571428571438</v>
      </c>
      <c r="R1471" s="33">
        <f t="shared" si="409"/>
        <v>-20999.7</v>
      </c>
      <c r="S1471" s="63">
        <f t="shared" si="410"/>
        <v>0</v>
      </c>
    </row>
    <row r="1472" spans="3:19">
      <c r="C1472" s="355"/>
      <c r="D1472" s="362"/>
      <c r="E1472" s="353"/>
      <c r="F1472" s="353"/>
      <c r="G1472" s="354"/>
      <c r="H1472" s="46" t="s">
        <v>21</v>
      </c>
      <c r="I1472" s="15">
        <v>21000</v>
      </c>
      <c r="J1472" s="15">
        <v>21000</v>
      </c>
      <c r="K1472" s="15">
        <v>21000</v>
      </c>
      <c r="L1472" s="15">
        <f>21000-0.3</f>
        <v>20999.7</v>
      </c>
      <c r="M1472" s="15">
        <f>21000-0.3</f>
        <v>20999.7</v>
      </c>
      <c r="N1472" s="11">
        <f t="shared" si="412"/>
        <v>99.998571428571438</v>
      </c>
      <c r="O1472" s="11">
        <f t="shared" si="413"/>
        <v>99.998571428571438</v>
      </c>
      <c r="P1472" s="11">
        <f t="shared" si="414"/>
        <v>99.998571428571438</v>
      </c>
      <c r="R1472" s="33">
        <f t="shared" si="409"/>
        <v>-20999.7</v>
      </c>
      <c r="S1472" s="63">
        <f t="shared" si="410"/>
        <v>0</v>
      </c>
    </row>
    <row r="1473" spans="3:19" ht="30">
      <c r="C1473" s="355"/>
      <c r="D1473" s="362"/>
      <c r="E1473" s="353"/>
      <c r="F1473" s="353"/>
      <c r="G1473" s="354"/>
      <c r="H1473" s="46" t="s">
        <v>22</v>
      </c>
      <c r="I1473" s="15">
        <v>0</v>
      </c>
      <c r="J1473" s="15">
        <v>0</v>
      </c>
      <c r="K1473" s="15">
        <v>0</v>
      </c>
      <c r="L1473" s="12">
        <v>0</v>
      </c>
      <c r="M1473" s="15">
        <v>0</v>
      </c>
      <c r="N1473" s="11"/>
      <c r="O1473" s="11"/>
      <c r="P1473" s="11"/>
      <c r="R1473" s="33">
        <f t="shared" si="409"/>
        <v>0</v>
      </c>
      <c r="S1473" s="63">
        <f t="shared" si="410"/>
        <v>0</v>
      </c>
    </row>
    <row r="1474" spans="3:19">
      <c r="C1474" s="355"/>
      <c r="D1474" s="362"/>
      <c r="E1474" s="353"/>
      <c r="F1474" s="353"/>
      <c r="G1474" s="354"/>
      <c r="H1474" s="46" t="s">
        <v>33</v>
      </c>
      <c r="I1474" s="15">
        <v>0</v>
      </c>
      <c r="J1474" s="15">
        <v>0</v>
      </c>
      <c r="K1474" s="15">
        <v>0</v>
      </c>
      <c r="L1474" s="12">
        <v>0</v>
      </c>
      <c r="M1474" s="15">
        <v>0</v>
      </c>
      <c r="N1474" s="11"/>
      <c r="O1474" s="11"/>
      <c r="P1474" s="11"/>
      <c r="R1474" s="33">
        <f t="shared" si="409"/>
        <v>0</v>
      </c>
      <c r="S1474" s="63">
        <f t="shared" si="410"/>
        <v>0</v>
      </c>
    </row>
    <row r="1475" spans="3:19" ht="30">
      <c r="C1475" s="355"/>
      <c r="D1475" s="362"/>
      <c r="E1475" s="353"/>
      <c r="F1475" s="353"/>
      <c r="G1475" s="354"/>
      <c r="H1475" s="46" t="s">
        <v>37</v>
      </c>
      <c r="I1475" s="15">
        <v>0</v>
      </c>
      <c r="J1475" s="15">
        <v>0</v>
      </c>
      <c r="K1475" s="15">
        <v>0</v>
      </c>
      <c r="L1475" s="12">
        <v>0</v>
      </c>
      <c r="M1475" s="15">
        <v>0</v>
      </c>
      <c r="N1475" s="11"/>
      <c r="O1475" s="11"/>
      <c r="P1475" s="11"/>
      <c r="R1475" s="33">
        <f t="shared" si="409"/>
        <v>0</v>
      </c>
      <c r="S1475" s="63">
        <f t="shared" si="410"/>
        <v>0</v>
      </c>
    </row>
    <row r="1476" spans="3:19" ht="15" hidden="1" customHeight="1">
      <c r="C1476" s="355" t="s">
        <v>644</v>
      </c>
      <c r="D1476" s="362" t="s">
        <v>938</v>
      </c>
      <c r="E1476" s="353" t="s">
        <v>378</v>
      </c>
      <c r="F1476" s="353">
        <v>2021</v>
      </c>
      <c r="G1476" s="354">
        <v>2023</v>
      </c>
      <c r="H1476" s="46" t="s">
        <v>20</v>
      </c>
      <c r="I1476" s="15">
        <v>0</v>
      </c>
      <c r="J1476" s="15">
        <v>0</v>
      </c>
      <c r="K1476" s="15">
        <v>0</v>
      </c>
      <c r="L1476" s="12">
        <v>0</v>
      </c>
      <c r="M1476" s="15">
        <v>0</v>
      </c>
      <c r="N1476" s="11" t="e">
        <f t="shared" si="412"/>
        <v>#DIV/0!</v>
      </c>
      <c r="O1476" s="11" t="e">
        <f t="shared" si="413"/>
        <v>#DIV/0!</v>
      </c>
      <c r="P1476" s="11" t="e">
        <f t="shared" si="414"/>
        <v>#DIV/0!</v>
      </c>
      <c r="R1476" s="33">
        <f t="shared" si="409"/>
        <v>0</v>
      </c>
      <c r="S1476" s="63">
        <f t="shared" si="410"/>
        <v>0</v>
      </c>
    </row>
    <row r="1477" spans="3:19" hidden="1">
      <c r="C1477" s="355"/>
      <c r="D1477" s="362"/>
      <c r="E1477" s="353"/>
      <c r="F1477" s="353"/>
      <c r="G1477" s="354"/>
      <c r="H1477" s="46" t="s">
        <v>21</v>
      </c>
      <c r="I1477" s="15">
        <v>0</v>
      </c>
      <c r="J1477" s="15">
        <v>0</v>
      </c>
      <c r="K1477" s="15">
        <v>0</v>
      </c>
      <c r="L1477" s="12">
        <v>0</v>
      </c>
      <c r="M1477" s="15">
        <v>0</v>
      </c>
      <c r="N1477" s="11" t="e">
        <f t="shared" si="412"/>
        <v>#DIV/0!</v>
      </c>
      <c r="O1477" s="11" t="e">
        <f t="shared" si="413"/>
        <v>#DIV/0!</v>
      </c>
      <c r="P1477" s="11" t="e">
        <f t="shared" si="414"/>
        <v>#DIV/0!</v>
      </c>
      <c r="R1477" s="33">
        <f t="shared" si="409"/>
        <v>0</v>
      </c>
      <c r="S1477" s="63">
        <f t="shared" si="410"/>
        <v>0</v>
      </c>
    </row>
    <row r="1478" spans="3:19" ht="30" hidden="1">
      <c r="C1478" s="355"/>
      <c r="D1478" s="362"/>
      <c r="E1478" s="353"/>
      <c r="F1478" s="353"/>
      <c r="G1478" s="354"/>
      <c r="H1478" s="46" t="s">
        <v>22</v>
      </c>
      <c r="I1478" s="15">
        <v>0</v>
      </c>
      <c r="J1478" s="15">
        <v>0</v>
      </c>
      <c r="K1478" s="15">
        <v>0</v>
      </c>
      <c r="L1478" s="12">
        <v>0</v>
      </c>
      <c r="M1478" s="15">
        <v>0</v>
      </c>
      <c r="N1478" s="11" t="e">
        <f t="shared" si="412"/>
        <v>#DIV/0!</v>
      </c>
      <c r="O1478" s="11" t="e">
        <f t="shared" si="413"/>
        <v>#DIV/0!</v>
      </c>
      <c r="P1478" s="11" t="e">
        <f t="shared" si="414"/>
        <v>#DIV/0!</v>
      </c>
      <c r="R1478" s="33">
        <f t="shared" si="409"/>
        <v>0</v>
      </c>
      <c r="S1478" s="63">
        <f t="shared" si="410"/>
        <v>0</v>
      </c>
    </row>
    <row r="1479" spans="3:19" hidden="1">
      <c r="C1479" s="355"/>
      <c r="D1479" s="362"/>
      <c r="E1479" s="353"/>
      <c r="F1479" s="353"/>
      <c r="G1479" s="354"/>
      <c r="H1479" s="46" t="s">
        <v>33</v>
      </c>
      <c r="I1479" s="15">
        <v>0</v>
      </c>
      <c r="J1479" s="15">
        <v>0</v>
      </c>
      <c r="K1479" s="15">
        <v>0</v>
      </c>
      <c r="L1479" s="12">
        <v>0</v>
      </c>
      <c r="M1479" s="15">
        <v>0</v>
      </c>
      <c r="N1479" s="11" t="e">
        <f t="shared" si="412"/>
        <v>#DIV/0!</v>
      </c>
      <c r="O1479" s="11" t="e">
        <f t="shared" si="413"/>
        <v>#DIV/0!</v>
      </c>
      <c r="P1479" s="11" t="e">
        <f t="shared" si="414"/>
        <v>#DIV/0!</v>
      </c>
      <c r="R1479" s="33">
        <f t="shared" si="409"/>
        <v>0</v>
      </c>
      <c r="S1479" s="63">
        <f t="shared" si="410"/>
        <v>0</v>
      </c>
    </row>
    <row r="1480" spans="3:19" ht="30" hidden="1">
      <c r="C1480" s="355"/>
      <c r="D1480" s="362"/>
      <c r="E1480" s="353"/>
      <c r="F1480" s="353"/>
      <c r="G1480" s="354"/>
      <c r="H1480" s="46" t="s">
        <v>37</v>
      </c>
      <c r="I1480" s="15">
        <v>0</v>
      </c>
      <c r="J1480" s="15">
        <v>0</v>
      </c>
      <c r="K1480" s="15">
        <v>0</v>
      </c>
      <c r="L1480" s="12">
        <v>0</v>
      </c>
      <c r="M1480" s="15">
        <v>0</v>
      </c>
      <c r="N1480" s="11" t="e">
        <f t="shared" si="412"/>
        <v>#DIV/0!</v>
      </c>
      <c r="O1480" s="11" t="e">
        <f t="shared" si="413"/>
        <v>#DIV/0!</v>
      </c>
      <c r="P1480" s="11" t="e">
        <f t="shared" si="414"/>
        <v>#DIV/0!</v>
      </c>
      <c r="R1480" s="33">
        <f t="shared" si="409"/>
        <v>0</v>
      </c>
      <c r="S1480" s="63">
        <f t="shared" si="410"/>
        <v>0</v>
      </c>
    </row>
    <row r="1481" spans="3:19" s="16" customFormat="1">
      <c r="C1481" s="351" t="s">
        <v>645</v>
      </c>
      <c r="D1481" s="357" t="s">
        <v>646</v>
      </c>
      <c r="E1481" s="354" t="s">
        <v>353</v>
      </c>
      <c r="F1481" s="354">
        <v>2022</v>
      </c>
      <c r="G1481" s="354">
        <v>2024</v>
      </c>
      <c r="H1481" s="46" t="s">
        <v>20</v>
      </c>
      <c r="I1481" s="15">
        <f>I1482+I1483+I1484+I1485</f>
        <v>61742</v>
      </c>
      <c r="J1481" s="15">
        <f>J1482</f>
        <v>61742</v>
      </c>
      <c r="K1481" s="15">
        <f>K1482</f>
        <v>61742</v>
      </c>
      <c r="L1481" s="12">
        <f t="shared" ref="L1481:M1481" si="427">L1482+L1483+L1484+L1485</f>
        <v>61741.8</v>
      </c>
      <c r="M1481" s="15">
        <f t="shared" si="427"/>
        <v>61741.8</v>
      </c>
      <c r="N1481" s="11">
        <f t="shared" si="412"/>
        <v>99.999676071393878</v>
      </c>
      <c r="O1481" s="11">
        <f t="shared" si="413"/>
        <v>99.999676071393878</v>
      </c>
      <c r="P1481" s="11">
        <f t="shared" si="414"/>
        <v>99.999676071393878</v>
      </c>
      <c r="R1481" s="33">
        <f t="shared" si="409"/>
        <v>-61741.8</v>
      </c>
      <c r="S1481" s="63">
        <f t="shared" si="410"/>
        <v>0</v>
      </c>
    </row>
    <row r="1482" spans="3:19" s="16" customFormat="1">
      <c r="C1482" s="351"/>
      <c r="D1482" s="357"/>
      <c r="E1482" s="354"/>
      <c r="F1482" s="354"/>
      <c r="G1482" s="354"/>
      <c r="H1482" s="46" t="s">
        <v>21</v>
      </c>
      <c r="I1482" s="15">
        <f>I1487+I1492+I1497+I1502+I1507+I1512+I1522+I1527+I1532+I1537+I1542+I1552+I1557+I1562+I1567+I1572+I1577+I1582+I1587+I1592+I1597+I1602+I1607+I1612+I1517+I1547</f>
        <v>61742</v>
      </c>
      <c r="J1482" s="15">
        <f t="shared" ref="J1482:M1482" si="428">J1487+J1492+J1497+J1502+J1507+J1512+J1522+J1527+J1532+J1537+J1542+J1552+J1557+J1562+J1567+J1572+J1577+J1582+J1587+J1592+J1597+J1602+J1607+J1612+J1517+J1547</f>
        <v>61742</v>
      </c>
      <c r="K1482" s="15">
        <f t="shared" si="428"/>
        <v>61742</v>
      </c>
      <c r="L1482" s="15">
        <f t="shared" si="428"/>
        <v>61741.8</v>
      </c>
      <c r="M1482" s="15">
        <f t="shared" si="428"/>
        <v>61741.8</v>
      </c>
      <c r="N1482" s="11">
        <f t="shared" si="412"/>
        <v>99.999676071393878</v>
      </c>
      <c r="O1482" s="11">
        <f t="shared" si="413"/>
        <v>99.999676071393878</v>
      </c>
      <c r="P1482" s="11">
        <f t="shared" si="414"/>
        <v>99.999676071393878</v>
      </c>
      <c r="R1482" s="33">
        <f t="shared" si="409"/>
        <v>-61741.8</v>
      </c>
      <c r="S1482" s="63">
        <f t="shared" si="410"/>
        <v>0</v>
      </c>
    </row>
    <row r="1483" spans="3:19" ht="30">
      <c r="C1483" s="351"/>
      <c r="D1483" s="357"/>
      <c r="E1483" s="354"/>
      <c r="F1483" s="354"/>
      <c r="G1483" s="354"/>
      <c r="H1483" s="46" t="s">
        <v>22</v>
      </c>
      <c r="I1483" s="15">
        <f t="shared" ref="I1483:M1485" si="429">I1488</f>
        <v>0</v>
      </c>
      <c r="J1483" s="15">
        <f t="shared" si="429"/>
        <v>0</v>
      </c>
      <c r="K1483" s="15">
        <f t="shared" si="429"/>
        <v>0</v>
      </c>
      <c r="L1483" s="12">
        <f t="shared" si="429"/>
        <v>0</v>
      </c>
      <c r="M1483" s="15">
        <f t="shared" si="429"/>
        <v>0</v>
      </c>
      <c r="N1483" s="11"/>
      <c r="O1483" s="11"/>
      <c r="P1483" s="11"/>
      <c r="R1483" s="33">
        <f t="shared" si="409"/>
        <v>0</v>
      </c>
      <c r="S1483" s="63">
        <f t="shared" si="410"/>
        <v>0</v>
      </c>
    </row>
    <row r="1484" spans="3:19">
      <c r="C1484" s="351"/>
      <c r="D1484" s="357"/>
      <c r="E1484" s="354"/>
      <c r="F1484" s="354"/>
      <c r="G1484" s="354"/>
      <c r="H1484" s="46" t="s">
        <v>33</v>
      </c>
      <c r="I1484" s="15">
        <f t="shared" si="429"/>
        <v>0</v>
      </c>
      <c r="J1484" s="15">
        <f t="shared" si="429"/>
        <v>0</v>
      </c>
      <c r="K1484" s="15">
        <f t="shared" si="429"/>
        <v>0</v>
      </c>
      <c r="L1484" s="12">
        <f t="shared" si="429"/>
        <v>0</v>
      </c>
      <c r="M1484" s="15">
        <f t="shared" si="429"/>
        <v>0</v>
      </c>
      <c r="N1484" s="11"/>
      <c r="O1484" s="11"/>
      <c r="P1484" s="11"/>
      <c r="R1484" s="33">
        <f t="shared" ref="R1484:R1547" si="430">Q1484-L1484</f>
        <v>0</v>
      </c>
      <c r="S1484" s="63">
        <f t="shared" ref="S1484:S1547" si="431">L1484-M1484</f>
        <v>0</v>
      </c>
    </row>
    <row r="1485" spans="3:19" ht="30">
      <c r="C1485" s="351"/>
      <c r="D1485" s="357"/>
      <c r="E1485" s="354"/>
      <c r="F1485" s="354"/>
      <c r="G1485" s="354"/>
      <c r="H1485" s="46" t="s">
        <v>37</v>
      </c>
      <c r="I1485" s="15">
        <f t="shared" si="429"/>
        <v>0</v>
      </c>
      <c r="J1485" s="15">
        <f t="shared" si="429"/>
        <v>0</v>
      </c>
      <c r="K1485" s="15">
        <f t="shared" si="429"/>
        <v>0</v>
      </c>
      <c r="L1485" s="12">
        <f t="shared" si="429"/>
        <v>0</v>
      </c>
      <c r="M1485" s="15">
        <f t="shared" si="429"/>
        <v>0</v>
      </c>
      <c r="N1485" s="11"/>
      <c r="O1485" s="11"/>
      <c r="P1485" s="11"/>
      <c r="R1485" s="33">
        <f t="shared" si="430"/>
        <v>0</v>
      </c>
      <c r="S1485" s="63">
        <f t="shared" si="431"/>
        <v>0</v>
      </c>
    </row>
    <row r="1486" spans="3:19">
      <c r="C1486" s="351" t="s">
        <v>647</v>
      </c>
      <c r="D1486" s="357" t="s">
        <v>648</v>
      </c>
      <c r="E1486" s="354" t="s">
        <v>559</v>
      </c>
      <c r="F1486" s="354">
        <v>2022</v>
      </c>
      <c r="G1486" s="354">
        <v>2024</v>
      </c>
      <c r="H1486" s="46" t="s">
        <v>20</v>
      </c>
      <c r="I1486" s="15">
        <f>I1487+I1488+I1489+I1490</f>
        <v>2197</v>
      </c>
      <c r="J1486" s="15">
        <f t="shared" ref="J1486:M1486" si="432">J1487+J1488+J1489+J1490</f>
        <v>2197</v>
      </c>
      <c r="K1486" s="15">
        <f t="shared" si="432"/>
        <v>2197</v>
      </c>
      <c r="L1486" s="12">
        <f t="shared" si="432"/>
        <v>2196.8000000000002</v>
      </c>
      <c r="M1486" s="15">
        <f t="shared" si="432"/>
        <v>2196.8000000000002</v>
      </c>
      <c r="N1486" s="11">
        <f t="shared" ref="N1486:N1547" si="433">M1486/I1486*100</f>
        <v>99.990896677287225</v>
      </c>
      <c r="O1486" s="11">
        <f t="shared" ref="O1486:O1547" si="434">M1486/J1486*100</f>
        <v>99.990896677287225</v>
      </c>
      <c r="P1486" s="11">
        <f t="shared" ref="P1486:P1547" si="435">L1486/K1486*100</f>
        <v>99.990896677287225</v>
      </c>
      <c r="R1486" s="33">
        <f t="shared" si="430"/>
        <v>-2196.8000000000002</v>
      </c>
      <c r="S1486" s="63">
        <f t="shared" si="431"/>
        <v>0</v>
      </c>
    </row>
    <row r="1487" spans="3:19">
      <c r="C1487" s="351"/>
      <c r="D1487" s="357"/>
      <c r="E1487" s="374"/>
      <c r="F1487" s="354"/>
      <c r="G1487" s="354"/>
      <c r="H1487" s="46" t="s">
        <v>21</v>
      </c>
      <c r="I1487" s="15">
        <v>2197</v>
      </c>
      <c r="J1487" s="15">
        <v>2197</v>
      </c>
      <c r="K1487" s="15">
        <v>2197</v>
      </c>
      <c r="L1487" s="15">
        <f>2197-0.2</f>
        <v>2196.8000000000002</v>
      </c>
      <c r="M1487" s="15">
        <f>2197-0.2</f>
        <v>2196.8000000000002</v>
      </c>
      <c r="N1487" s="11">
        <f t="shared" si="433"/>
        <v>99.990896677287225</v>
      </c>
      <c r="O1487" s="11">
        <f t="shared" si="434"/>
        <v>99.990896677287225</v>
      </c>
      <c r="P1487" s="11">
        <f t="shared" si="435"/>
        <v>99.990896677287225</v>
      </c>
      <c r="R1487" s="33">
        <f t="shared" si="430"/>
        <v>-2196.8000000000002</v>
      </c>
      <c r="S1487" s="63">
        <f t="shared" si="431"/>
        <v>0</v>
      </c>
    </row>
    <row r="1488" spans="3:19" ht="30">
      <c r="C1488" s="351"/>
      <c r="D1488" s="357"/>
      <c r="E1488" s="374"/>
      <c r="F1488" s="354"/>
      <c r="G1488" s="354"/>
      <c r="H1488" s="45" t="s">
        <v>22</v>
      </c>
      <c r="I1488" s="19">
        <v>0</v>
      </c>
      <c r="J1488" s="15">
        <v>0</v>
      </c>
      <c r="K1488" s="19">
        <v>0</v>
      </c>
      <c r="L1488" s="12">
        <v>0</v>
      </c>
      <c r="M1488" s="19">
        <v>0</v>
      </c>
      <c r="N1488" s="11"/>
      <c r="O1488" s="11"/>
      <c r="P1488" s="11"/>
      <c r="R1488" s="33">
        <f t="shared" si="430"/>
        <v>0</v>
      </c>
      <c r="S1488" s="63">
        <f t="shared" si="431"/>
        <v>0</v>
      </c>
    </row>
    <row r="1489" spans="3:19">
      <c r="C1489" s="351"/>
      <c r="D1489" s="357"/>
      <c r="E1489" s="374"/>
      <c r="F1489" s="354"/>
      <c r="G1489" s="354"/>
      <c r="H1489" s="45" t="s">
        <v>33</v>
      </c>
      <c r="I1489" s="19">
        <v>0</v>
      </c>
      <c r="J1489" s="15">
        <v>0</v>
      </c>
      <c r="K1489" s="19">
        <v>0</v>
      </c>
      <c r="L1489" s="12">
        <v>0</v>
      </c>
      <c r="M1489" s="19">
        <v>0</v>
      </c>
      <c r="N1489" s="11"/>
      <c r="O1489" s="11"/>
      <c r="P1489" s="11"/>
      <c r="R1489" s="33">
        <f t="shared" si="430"/>
        <v>0</v>
      </c>
      <c r="S1489" s="63">
        <f t="shared" si="431"/>
        <v>0</v>
      </c>
    </row>
    <row r="1490" spans="3:19" ht="30">
      <c r="C1490" s="351"/>
      <c r="D1490" s="357"/>
      <c r="E1490" s="374"/>
      <c r="F1490" s="354"/>
      <c r="G1490" s="354"/>
      <c r="H1490" s="45" t="s">
        <v>37</v>
      </c>
      <c r="I1490" s="19">
        <v>0</v>
      </c>
      <c r="J1490" s="15">
        <v>0</v>
      </c>
      <c r="K1490" s="19">
        <v>0</v>
      </c>
      <c r="L1490" s="12">
        <v>0</v>
      </c>
      <c r="M1490" s="19">
        <v>0</v>
      </c>
      <c r="N1490" s="11"/>
      <c r="O1490" s="11"/>
      <c r="P1490" s="11"/>
      <c r="R1490" s="33">
        <f t="shared" si="430"/>
        <v>0</v>
      </c>
      <c r="S1490" s="63">
        <f t="shared" si="431"/>
        <v>0</v>
      </c>
    </row>
    <row r="1491" spans="3:19">
      <c r="C1491" s="351" t="s">
        <v>649</v>
      </c>
      <c r="D1491" s="357" t="s">
        <v>650</v>
      </c>
      <c r="E1491" s="354" t="s">
        <v>559</v>
      </c>
      <c r="F1491" s="354">
        <v>2022</v>
      </c>
      <c r="G1491" s="354">
        <v>2024</v>
      </c>
      <c r="H1491" s="45" t="s">
        <v>20</v>
      </c>
      <c r="I1491" s="19">
        <f>I1492+I1493+I1494+I1495</f>
        <v>616</v>
      </c>
      <c r="J1491" s="15">
        <f t="shared" ref="J1491:M1491" si="436">J1492+J1493+J1494+J1495</f>
        <v>616</v>
      </c>
      <c r="K1491" s="19">
        <f t="shared" si="436"/>
        <v>616</v>
      </c>
      <c r="L1491" s="12">
        <f t="shared" si="436"/>
        <v>616</v>
      </c>
      <c r="M1491" s="19">
        <f t="shared" si="436"/>
        <v>616</v>
      </c>
      <c r="N1491" s="11">
        <f t="shared" si="433"/>
        <v>100</v>
      </c>
      <c r="O1491" s="11">
        <f t="shared" si="434"/>
        <v>100</v>
      </c>
      <c r="P1491" s="11">
        <f t="shared" si="435"/>
        <v>100</v>
      </c>
      <c r="R1491" s="33">
        <f t="shared" si="430"/>
        <v>-616</v>
      </c>
      <c r="S1491" s="63">
        <f t="shared" si="431"/>
        <v>0</v>
      </c>
    </row>
    <row r="1492" spans="3:19">
      <c r="C1492" s="351"/>
      <c r="D1492" s="357"/>
      <c r="E1492" s="374"/>
      <c r="F1492" s="354"/>
      <c r="G1492" s="354"/>
      <c r="H1492" s="45" t="s">
        <v>21</v>
      </c>
      <c r="I1492" s="19">
        <v>616</v>
      </c>
      <c r="J1492" s="15">
        <v>616</v>
      </c>
      <c r="K1492" s="15">
        <v>616</v>
      </c>
      <c r="L1492" s="15">
        <v>616</v>
      </c>
      <c r="M1492" s="15">
        <v>616</v>
      </c>
      <c r="N1492" s="11">
        <f t="shared" si="433"/>
        <v>100</v>
      </c>
      <c r="O1492" s="11">
        <f t="shared" si="434"/>
        <v>100</v>
      </c>
      <c r="P1492" s="11">
        <f t="shared" si="435"/>
        <v>100</v>
      </c>
      <c r="R1492" s="33">
        <f t="shared" si="430"/>
        <v>-616</v>
      </c>
      <c r="S1492" s="63">
        <f t="shared" si="431"/>
        <v>0</v>
      </c>
    </row>
    <row r="1493" spans="3:19" ht="30">
      <c r="C1493" s="351"/>
      <c r="D1493" s="357"/>
      <c r="E1493" s="374"/>
      <c r="F1493" s="354"/>
      <c r="G1493" s="354"/>
      <c r="H1493" s="45" t="s">
        <v>22</v>
      </c>
      <c r="I1493" s="19">
        <v>0</v>
      </c>
      <c r="J1493" s="15">
        <v>0</v>
      </c>
      <c r="K1493" s="19">
        <v>0</v>
      </c>
      <c r="L1493" s="12">
        <v>0</v>
      </c>
      <c r="M1493" s="19">
        <v>0</v>
      </c>
      <c r="N1493" s="11"/>
      <c r="O1493" s="11"/>
      <c r="P1493" s="11"/>
      <c r="R1493" s="33">
        <f t="shared" si="430"/>
        <v>0</v>
      </c>
      <c r="S1493" s="63">
        <f t="shared" si="431"/>
        <v>0</v>
      </c>
    </row>
    <row r="1494" spans="3:19">
      <c r="C1494" s="351"/>
      <c r="D1494" s="357"/>
      <c r="E1494" s="374"/>
      <c r="F1494" s="354"/>
      <c r="G1494" s="354"/>
      <c r="H1494" s="45" t="s">
        <v>33</v>
      </c>
      <c r="I1494" s="19">
        <v>0</v>
      </c>
      <c r="J1494" s="15">
        <v>0</v>
      </c>
      <c r="K1494" s="19">
        <v>0</v>
      </c>
      <c r="L1494" s="12">
        <v>0</v>
      </c>
      <c r="M1494" s="19">
        <v>0</v>
      </c>
      <c r="N1494" s="11"/>
      <c r="O1494" s="11"/>
      <c r="P1494" s="11"/>
      <c r="R1494" s="33">
        <f t="shared" si="430"/>
        <v>0</v>
      </c>
      <c r="S1494" s="63">
        <f t="shared" si="431"/>
        <v>0</v>
      </c>
    </row>
    <row r="1495" spans="3:19" ht="30">
      <c r="C1495" s="351"/>
      <c r="D1495" s="357"/>
      <c r="E1495" s="374"/>
      <c r="F1495" s="354"/>
      <c r="G1495" s="354"/>
      <c r="H1495" s="45" t="s">
        <v>37</v>
      </c>
      <c r="I1495" s="19">
        <v>0</v>
      </c>
      <c r="J1495" s="15">
        <v>0</v>
      </c>
      <c r="K1495" s="19">
        <v>0</v>
      </c>
      <c r="L1495" s="12">
        <v>0</v>
      </c>
      <c r="M1495" s="19">
        <v>0</v>
      </c>
      <c r="N1495" s="11"/>
      <c r="O1495" s="11"/>
      <c r="P1495" s="11"/>
      <c r="R1495" s="33">
        <f t="shared" si="430"/>
        <v>0</v>
      </c>
      <c r="S1495" s="63">
        <f t="shared" si="431"/>
        <v>0</v>
      </c>
    </row>
    <row r="1496" spans="3:19">
      <c r="C1496" s="351" t="s">
        <v>651</v>
      </c>
      <c r="D1496" s="357" t="s">
        <v>652</v>
      </c>
      <c r="E1496" s="354" t="s">
        <v>653</v>
      </c>
      <c r="F1496" s="354">
        <v>2022</v>
      </c>
      <c r="G1496" s="354">
        <v>2024</v>
      </c>
      <c r="H1496" s="45" t="s">
        <v>20</v>
      </c>
      <c r="I1496" s="19">
        <f>I1497+I1498+I1499+I1500</f>
        <v>1022</v>
      </c>
      <c r="J1496" s="15">
        <f t="shared" ref="J1496:M1496" si="437">J1497+J1498+J1499+J1500</f>
        <v>1022</v>
      </c>
      <c r="K1496" s="19">
        <f t="shared" si="437"/>
        <v>1022</v>
      </c>
      <c r="L1496" s="12">
        <f t="shared" si="437"/>
        <v>1022</v>
      </c>
      <c r="M1496" s="19">
        <f t="shared" si="437"/>
        <v>1022</v>
      </c>
      <c r="N1496" s="11">
        <f t="shared" si="433"/>
        <v>100</v>
      </c>
      <c r="O1496" s="11">
        <f t="shared" si="434"/>
        <v>100</v>
      </c>
      <c r="P1496" s="11">
        <f t="shared" si="435"/>
        <v>100</v>
      </c>
      <c r="R1496" s="33">
        <f t="shared" si="430"/>
        <v>-1022</v>
      </c>
      <c r="S1496" s="63">
        <f t="shared" si="431"/>
        <v>0</v>
      </c>
    </row>
    <row r="1497" spans="3:19">
      <c r="C1497" s="351"/>
      <c r="D1497" s="357"/>
      <c r="E1497" s="354"/>
      <c r="F1497" s="354"/>
      <c r="G1497" s="354"/>
      <c r="H1497" s="45" t="s">
        <v>21</v>
      </c>
      <c r="I1497" s="19">
        <v>1022</v>
      </c>
      <c r="J1497" s="15">
        <v>1022</v>
      </c>
      <c r="K1497" s="19">
        <v>1022</v>
      </c>
      <c r="L1497" s="12">
        <v>1022</v>
      </c>
      <c r="M1497" s="15">
        <v>1022</v>
      </c>
      <c r="N1497" s="11">
        <f t="shared" si="433"/>
        <v>100</v>
      </c>
      <c r="O1497" s="11">
        <f t="shared" si="434"/>
        <v>100</v>
      </c>
      <c r="P1497" s="11">
        <f t="shared" si="435"/>
        <v>100</v>
      </c>
      <c r="R1497" s="33">
        <f t="shared" si="430"/>
        <v>-1022</v>
      </c>
      <c r="S1497" s="63">
        <f t="shared" si="431"/>
        <v>0</v>
      </c>
    </row>
    <row r="1498" spans="3:19" ht="30">
      <c r="C1498" s="351"/>
      <c r="D1498" s="357"/>
      <c r="E1498" s="354"/>
      <c r="F1498" s="354"/>
      <c r="G1498" s="354"/>
      <c r="H1498" s="45" t="s">
        <v>22</v>
      </c>
      <c r="I1498" s="19">
        <v>0</v>
      </c>
      <c r="J1498" s="15">
        <v>0</v>
      </c>
      <c r="K1498" s="19">
        <v>0</v>
      </c>
      <c r="L1498" s="12">
        <v>0</v>
      </c>
      <c r="M1498" s="19">
        <v>0</v>
      </c>
      <c r="N1498" s="11"/>
      <c r="O1498" s="11"/>
      <c r="P1498" s="11"/>
      <c r="R1498" s="33">
        <f t="shared" si="430"/>
        <v>0</v>
      </c>
      <c r="S1498" s="63">
        <f t="shared" si="431"/>
        <v>0</v>
      </c>
    </row>
    <row r="1499" spans="3:19">
      <c r="C1499" s="351"/>
      <c r="D1499" s="357"/>
      <c r="E1499" s="354"/>
      <c r="F1499" s="354"/>
      <c r="G1499" s="354"/>
      <c r="H1499" s="45" t="s">
        <v>33</v>
      </c>
      <c r="I1499" s="19">
        <v>0</v>
      </c>
      <c r="J1499" s="15">
        <v>0</v>
      </c>
      <c r="K1499" s="19">
        <v>0</v>
      </c>
      <c r="L1499" s="12">
        <v>0</v>
      </c>
      <c r="M1499" s="19">
        <v>0</v>
      </c>
      <c r="N1499" s="11"/>
      <c r="O1499" s="11"/>
      <c r="P1499" s="11"/>
      <c r="R1499" s="33">
        <f t="shared" si="430"/>
        <v>0</v>
      </c>
      <c r="S1499" s="63">
        <f t="shared" si="431"/>
        <v>0</v>
      </c>
    </row>
    <row r="1500" spans="3:19" ht="30">
      <c r="C1500" s="351"/>
      <c r="D1500" s="357"/>
      <c r="E1500" s="354"/>
      <c r="F1500" s="354"/>
      <c r="G1500" s="354"/>
      <c r="H1500" s="45" t="s">
        <v>37</v>
      </c>
      <c r="I1500" s="19">
        <v>0</v>
      </c>
      <c r="J1500" s="15">
        <v>0</v>
      </c>
      <c r="K1500" s="19">
        <v>0</v>
      </c>
      <c r="L1500" s="12">
        <v>0</v>
      </c>
      <c r="M1500" s="19">
        <v>0</v>
      </c>
      <c r="N1500" s="11"/>
      <c r="O1500" s="11"/>
      <c r="P1500" s="11"/>
      <c r="R1500" s="33">
        <f t="shared" si="430"/>
        <v>0</v>
      </c>
      <c r="S1500" s="63">
        <f t="shared" si="431"/>
        <v>0</v>
      </c>
    </row>
    <row r="1501" spans="3:19">
      <c r="C1501" s="351" t="s">
        <v>654</v>
      </c>
      <c r="D1501" s="357" t="s">
        <v>655</v>
      </c>
      <c r="E1501" s="354" t="s">
        <v>656</v>
      </c>
      <c r="F1501" s="354">
        <v>2022</v>
      </c>
      <c r="G1501" s="354">
        <v>2024</v>
      </c>
      <c r="H1501" s="45" t="s">
        <v>20</v>
      </c>
      <c r="I1501" s="19">
        <f t="shared" ref="I1501:M1501" si="438">I1502+I1503+I1504+I1505</f>
        <v>105</v>
      </c>
      <c r="J1501" s="15">
        <f t="shared" si="438"/>
        <v>105</v>
      </c>
      <c r="K1501" s="19">
        <f t="shared" si="438"/>
        <v>105</v>
      </c>
      <c r="L1501" s="12">
        <f t="shared" si="438"/>
        <v>105</v>
      </c>
      <c r="M1501" s="19">
        <f t="shared" si="438"/>
        <v>105</v>
      </c>
      <c r="N1501" s="11">
        <f t="shared" si="433"/>
        <v>100</v>
      </c>
      <c r="O1501" s="11">
        <f t="shared" si="434"/>
        <v>100</v>
      </c>
      <c r="P1501" s="11">
        <f t="shared" si="435"/>
        <v>100</v>
      </c>
      <c r="R1501" s="33">
        <f t="shared" si="430"/>
        <v>-105</v>
      </c>
      <c r="S1501" s="63">
        <f t="shared" si="431"/>
        <v>0</v>
      </c>
    </row>
    <row r="1502" spans="3:19">
      <c r="C1502" s="351"/>
      <c r="D1502" s="357"/>
      <c r="E1502" s="354"/>
      <c r="F1502" s="354"/>
      <c r="G1502" s="354"/>
      <c r="H1502" s="45" t="s">
        <v>21</v>
      </c>
      <c r="I1502" s="19">
        <v>105</v>
      </c>
      <c r="J1502" s="15">
        <v>105</v>
      </c>
      <c r="K1502" s="15">
        <v>105</v>
      </c>
      <c r="L1502" s="12">
        <v>105</v>
      </c>
      <c r="M1502" s="12">
        <v>105</v>
      </c>
      <c r="N1502" s="11">
        <f t="shared" si="433"/>
        <v>100</v>
      </c>
      <c r="O1502" s="11">
        <f t="shared" si="434"/>
        <v>100</v>
      </c>
      <c r="P1502" s="11">
        <f t="shared" si="435"/>
        <v>100</v>
      </c>
      <c r="R1502" s="33">
        <f t="shared" si="430"/>
        <v>-105</v>
      </c>
      <c r="S1502" s="63">
        <f t="shared" si="431"/>
        <v>0</v>
      </c>
    </row>
    <row r="1503" spans="3:19" ht="30">
      <c r="C1503" s="351"/>
      <c r="D1503" s="357"/>
      <c r="E1503" s="354"/>
      <c r="F1503" s="354"/>
      <c r="G1503" s="354"/>
      <c r="H1503" s="45" t="s">
        <v>22</v>
      </c>
      <c r="I1503" s="19">
        <v>0</v>
      </c>
      <c r="J1503" s="15">
        <v>0</v>
      </c>
      <c r="K1503" s="19">
        <v>0</v>
      </c>
      <c r="L1503" s="12">
        <v>0</v>
      </c>
      <c r="M1503" s="19">
        <v>0</v>
      </c>
      <c r="N1503" s="11"/>
      <c r="O1503" s="11"/>
      <c r="P1503" s="11"/>
      <c r="R1503" s="33">
        <f t="shared" si="430"/>
        <v>0</v>
      </c>
      <c r="S1503" s="63">
        <f t="shared" si="431"/>
        <v>0</v>
      </c>
    </row>
    <row r="1504" spans="3:19">
      <c r="C1504" s="351"/>
      <c r="D1504" s="357"/>
      <c r="E1504" s="354"/>
      <c r="F1504" s="354"/>
      <c r="G1504" s="354"/>
      <c r="H1504" s="45" t="s">
        <v>33</v>
      </c>
      <c r="I1504" s="19">
        <v>0</v>
      </c>
      <c r="J1504" s="15">
        <v>0</v>
      </c>
      <c r="K1504" s="19">
        <v>0</v>
      </c>
      <c r="L1504" s="12">
        <v>0</v>
      </c>
      <c r="M1504" s="19">
        <v>0</v>
      </c>
      <c r="N1504" s="11"/>
      <c r="O1504" s="11"/>
      <c r="P1504" s="11"/>
      <c r="R1504" s="33">
        <f t="shared" si="430"/>
        <v>0</v>
      </c>
      <c r="S1504" s="63">
        <f t="shared" si="431"/>
        <v>0</v>
      </c>
    </row>
    <row r="1505" spans="3:19" ht="30">
      <c r="C1505" s="351"/>
      <c r="D1505" s="357"/>
      <c r="E1505" s="354"/>
      <c r="F1505" s="354"/>
      <c r="G1505" s="354"/>
      <c r="H1505" s="45" t="s">
        <v>37</v>
      </c>
      <c r="I1505" s="19">
        <v>0</v>
      </c>
      <c r="J1505" s="15">
        <v>0</v>
      </c>
      <c r="K1505" s="19">
        <v>0</v>
      </c>
      <c r="L1505" s="12">
        <v>0</v>
      </c>
      <c r="M1505" s="19">
        <v>0</v>
      </c>
      <c r="N1505" s="11"/>
      <c r="O1505" s="11"/>
      <c r="P1505" s="11"/>
      <c r="R1505" s="33">
        <f t="shared" si="430"/>
        <v>0</v>
      </c>
      <c r="S1505" s="63">
        <f t="shared" si="431"/>
        <v>0</v>
      </c>
    </row>
    <row r="1506" spans="3:19">
      <c r="C1506" s="351" t="s">
        <v>657</v>
      </c>
      <c r="D1506" s="357" t="s">
        <v>658</v>
      </c>
      <c r="E1506" s="354" t="s">
        <v>659</v>
      </c>
      <c r="F1506" s="354">
        <v>2022</v>
      </c>
      <c r="G1506" s="354">
        <v>2024</v>
      </c>
      <c r="H1506" s="45" t="s">
        <v>20</v>
      </c>
      <c r="I1506" s="19">
        <f t="shared" ref="I1506:M1506" si="439">I1507+I1508+I1509+I1510</f>
        <v>200</v>
      </c>
      <c r="J1506" s="15">
        <f t="shared" si="439"/>
        <v>200</v>
      </c>
      <c r="K1506" s="19">
        <f t="shared" si="439"/>
        <v>200</v>
      </c>
      <c r="L1506" s="12">
        <f t="shared" si="439"/>
        <v>200</v>
      </c>
      <c r="M1506" s="19">
        <f t="shared" si="439"/>
        <v>200</v>
      </c>
      <c r="N1506" s="11">
        <f t="shared" si="433"/>
        <v>100</v>
      </c>
      <c r="O1506" s="11">
        <f t="shared" si="434"/>
        <v>100</v>
      </c>
      <c r="P1506" s="11">
        <f t="shared" si="435"/>
        <v>100</v>
      </c>
      <c r="R1506" s="33">
        <f t="shared" si="430"/>
        <v>-200</v>
      </c>
      <c r="S1506" s="63">
        <f t="shared" si="431"/>
        <v>0</v>
      </c>
    </row>
    <row r="1507" spans="3:19">
      <c r="C1507" s="351"/>
      <c r="D1507" s="357"/>
      <c r="E1507" s="354"/>
      <c r="F1507" s="354"/>
      <c r="G1507" s="354"/>
      <c r="H1507" s="45" t="s">
        <v>21</v>
      </c>
      <c r="I1507" s="19">
        <v>200</v>
      </c>
      <c r="J1507" s="15">
        <v>200</v>
      </c>
      <c r="K1507" s="15">
        <v>200</v>
      </c>
      <c r="L1507" s="12">
        <v>200</v>
      </c>
      <c r="M1507" s="12">
        <v>200</v>
      </c>
      <c r="N1507" s="11">
        <f t="shared" si="433"/>
        <v>100</v>
      </c>
      <c r="O1507" s="11">
        <f t="shared" si="434"/>
        <v>100</v>
      </c>
      <c r="P1507" s="11">
        <f t="shared" si="435"/>
        <v>100</v>
      </c>
      <c r="R1507" s="33">
        <f t="shared" si="430"/>
        <v>-200</v>
      </c>
      <c r="S1507" s="63">
        <f t="shared" si="431"/>
        <v>0</v>
      </c>
    </row>
    <row r="1508" spans="3:19" ht="30">
      <c r="C1508" s="351"/>
      <c r="D1508" s="357"/>
      <c r="E1508" s="354"/>
      <c r="F1508" s="354"/>
      <c r="G1508" s="354"/>
      <c r="H1508" s="45" t="s">
        <v>22</v>
      </c>
      <c r="I1508" s="19">
        <v>0</v>
      </c>
      <c r="J1508" s="15">
        <v>0</v>
      </c>
      <c r="K1508" s="19">
        <v>0</v>
      </c>
      <c r="L1508" s="12">
        <v>0</v>
      </c>
      <c r="M1508" s="19">
        <v>0</v>
      </c>
      <c r="N1508" s="11"/>
      <c r="O1508" s="11"/>
      <c r="P1508" s="11"/>
      <c r="R1508" s="33">
        <f t="shared" si="430"/>
        <v>0</v>
      </c>
      <c r="S1508" s="63">
        <f t="shared" si="431"/>
        <v>0</v>
      </c>
    </row>
    <row r="1509" spans="3:19">
      <c r="C1509" s="351"/>
      <c r="D1509" s="357"/>
      <c r="E1509" s="354"/>
      <c r="F1509" s="354"/>
      <c r="G1509" s="354"/>
      <c r="H1509" s="45" t="s">
        <v>33</v>
      </c>
      <c r="I1509" s="19">
        <v>0</v>
      </c>
      <c r="J1509" s="15">
        <v>0</v>
      </c>
      <c r="K1509" s="19">
        <v>0</v>
      </c>
      <c r="L1509" s="12">
        <v>0</v>
      </c>
      <c r="M1509" s="19">
        <v>0</v>
      </c>
      <c r="N1509" s="11"/>
      <c r="O1509" s="11"/>
      <c r="P1509" s="11"/>
      <c r="R1509" s="33">
        <f t="shared" si="430"/>
        <v>0</v>
      </c>
      <c r="S1509" s="63">
        <f t="shared" si="431"/>
        <v>0</v>
      </c>
    </row>
    <row r="1510" spans="3:19" ht="30">
      <c r="C1510" s="351"/>
      <c r="D1510" s="357"/>
      <c r="E1510" s="354"/>
      <c r="F1510" s="354"/>
      <c r="G1510" s="354"/>
      <c r="H1510" s="45" t="s">
        <v>37</v>
      </c>
      <c r="I1510" s="19">
        <v>0</v>
      </c>
      <c r="J1510" s="15">
        <v>0</v>
      </c>
      <c r="K1510" s="19">
        <v>0</v>
      </c>
      <c r="L1510" s="12">
        <v>0</v>
      </c>
      <c r="M1510" s="19">
        <v>0</v>
      </c>
      <c r="N1510" s="11"/>
      <c r="O1510" s="11"/>
      <c r="P1510" s="11"/>
      <c r="R1510" s="33">
        <f t="shared" si="430"/>
        <v>0</v>
      </c>
      <c r="S1510" s="63">
        <f t="shared" si="431"/>
        <v>0</v>
      </c>
    </row>
    <row r="1511" spans="3:19">
      <c r="C1511" s="351" t="s">
        <v>660</v>
      </c>
      <c r="D1511" s="357" t="s">
        <v>661</v>
      </c>
      <c r="E1511" s="354" t="s">
        <v>662</v>
      </c>
      <c r="F1511" s="354">
        <v>2022</v>
      </c>
      <c r="G1511" s="354">
        <v>2024</v>
      </c>
      <c r="H1511" s="45" t="s">
        <v>20</v>
      </c>
      <c r="I1511" s="19">
        <f t="shared" ref="I1511:M1511" si="440">I1512+I1513+I1514+I1515</f>
        <v>210</v>
      </c>
      <c r="J1511" s="15">
        <f t="shared" si="440"/>
        <v>210</v>
      </c>
      <c r="K1511" s="19">
        <f t="shared" si="440"/>
        <v>210</v>
      </c>
      <c r="L1511" s="12">
        <f t="shared" si="440"/>
        <v>210</v>
      </c>
      <c r="M1511" s="19">
        <f t="shared" si="440"/>
        <v>210</v>
      </c>
      <c r="N1511" s="11">
        <f t="shared" si="433"/>
        <v>100</v>
      </c>
      <c r="O1511" s="11">
        <f t="shared" si="434"/>
        <v>100</v>
      </c>
      <c r="P1511" s="11">
        <f t="shared" si="435"/>
        <v>100</v>
      </c>
      <c r="R1511" s="33">
        <f t="shared" si="430"/>
        <v>-210</v>
      </c>
      <c r="S1511" s="63">
        <f t="shared" si="431"/>
        <v>0</v>
      </c>
    </row>
    <row r="1512" spans="3:19">
      <c r="C1512" s="351"/>
      <c r="D1512" s="357"/>
      <c r="E1512" s="354"/>
      <c r="F1512" s="354"/>
      <c r="G1512" s="354"/>
      <c r="H1512" s="45" t="s">
        <v>21</v>
      </c>
      <c r="I1512" s="19">
        <v>210</v>
      </c>
      <c r="J1512" s="15">
        <v>210</v>
      </c>
      <c r="K1512" s="19">
        <v>210</v>
      </c>
      <c r="L1512" s="12">
        <v>210</v>
      </c>
      <c r="M1512" s="19">
        <v>210</v>
      </c>
      <c r="N1512" s="11">
        <f t="shared" si="433"/>
        <v>100</v>
      </c>
      <c r="O1512" s="11">
        <f t="shared" si="434"/>
        <v>100</v>
      </c>
      <c r="P1512" s="11">
        <f t="shared" si="435"/>
        <v>100</v>
      </c>
      <c r="R1512" s="33">
        <f t="shared" si="430"/>
        <v>-210</v>
      </c>
      <c r="S1512" s="63">
        <f t="shared" si="431"/>
        <v>0</v>
      </c>
    </row>
    <row r="1513" spans="3:19" ht="30">
      <c r="C1513" s="351"/>
      <c r="D1513" s="357"/>
      <c r="E1513" s="354"/>
      <c r="F1513" s="354"/>
      <c r="G1513" s="354"/>
      <c r="H1513" s="45" t="s">
        <v>22</v>
      </c>
      <c r="I1513" s="19">
        <v>0</v>
      </c>
      <c r="J1513" s="15">
        <v>0</v>
      </c>
      <c r="K1513" s="19">
        <v>0</v>
      </c>
      <c r="L1513" s="12">
        <v>0</v>
      </c>
      <c r="M1513" s="19">
        <v>0</v>
      </c>
      <c r="N1513" s="11"/>
      <c r="O1513" s="11"/>
      <c r="P1513" s="11"/>
      <c r="R1513" s="33">
        <f t="shared" si="430"/>
        <v>0</v>
      </c>
      <c r="S1513" s="63">
        <f t="shared" si="431"/>
        <v>0</v>
      </c>
    </row>
    <row r="1514" spans="3:19">
      <c r="C1514" s="351"/>
      <c r="D1514" s="357"/>
      <c r="E1514" s="354"/>
      <c r="F1514" s="354"/>
      <c r="G1514" s="354"/>
      <c r="H1514" s="45" t="s">
        <v>33</v>
      </c>
      <c r="I1514" s="19">
        <v>0</v>
      </c>
      <c r="J1514" s="15">
        <v>0</v>
      </c>
      <c r="K1514" s="19">
        <v>0</v>
      </c>
      <c r="L1514" s="12">
        <v>0</v>
      </c>
      <c r="M1514" s="19">
        <v>0</v>
      </c>
      <c r="N1514" s="11"/>
      <c r="O1514" s="11"/>
      <c r="P1514" s="11"/>
      <c r="R1514" s="33">
        <f t="shared" si="430"/>
        <v>0</v>
      </c>
      <c r="S1514" s="63">
        <f t="shared" si="431"/>
        <v>0</v>
      </c>
    </row>
    <row r="1515" spans="3:19" ht="30">
      <c r="C1515" s="351"/>
      <c r="D1515" s="357"/>
      <c r="E1515" s="354"/>
      <c r="F1515" s="354"/>
      <c r="G1515" s="354"/>
      <c r="H1515" s="45" t="s">
        <v>37</v>
      </c>
      <c r="I1515" s="19">
        <v>0</v>
      </c>
      <c r="J1515" s="15">
        <v>0</v>
      </c>
      <c r="K1515" s="19">
        <v>0</v>
      </c>
      <c r="L1515" s="12">
        <v>0</v>
      </c>
      <c r="M1515" s="19">
        <v>0</v>
      </c>
      <c r="N1515" s="11"/>
      <c r="O1515" s="11"/>
      <c r="P1515" s="11"/>
      <c r="R1515" s="33">
        <f t="shared" si="430"/>
        <v>0</v>
      </c>
      <c r="S1515" s="63">
        <f t="shared" si="431"/>
        <v>0</v>
      </c>
    </row>
    <row r="1516" spans="3:19">
      <c r="C1516" s="351" t="s">
        <v>663</v>
      </c>
      <c r="D1516" s="357" t="s">
        <v>664</v>
      </c>
      <c r="E1516" s="354" t="s">
        <v>665</v>
      </c>
      <c r="F1516" s="354">
        <v>2022</v>
      </c>
      <c r="G1516" s="354">
        <v>2024</v>
      </c>
      <c r="H1516" s="45" t="s">
        <v>20</v>
      </c>
      <c r="I1516" s="19">
        <f t="shared" ref="I1516:M1516" si="441">I1517+I1518+I1519+I1520</f>
        <v>90</v>
      </c>
      <c r="J1516" s="15">
        <f t="shared" si="441"/>
        <v>90</v>
      </c>
      <c r="K1516" s="19">
        <f t="shared" si="441"/>
        <v>90</v>
      </c>
      <c r="L1516" s="12">
        <f t="shared" si="441"/>
        <v>90</v>
      </c>
      <c r="M1516" s="19">
        <f t="shared" si="441"/>
        <v>90</v>
      </c>
      <c r="N1516" s="11">
        <f t="shared" si="433"/>
        <v>100</v>
      </c>
      <c r="O1516" s="11">
        <f t="shared" si="434"/>
        <v>100</v>
      </c>
      <c r="P1516" s="11">
        <f t="shared" si="435"/>
        <v>100</v>
      </c>
      <c r="R1516" s="33">
        <f t="shared" si="430"/>
        <v>-90</v>
      </c>
      <c r="S1516" s="63">
        <f t="shared" si="431"/>
        <v>0</v>
      </c>
    </row>
    <row r="1517" spans="3:19">
      <c r="C1517" s="351"/>
      <c r="D1517" s="357"/>
      <c r="E1517" s="354"/>
      <c r="F1517" s="354"/>
      <c r="G1517" s="354"/>
      <c r="H1517" s="45" t="s">
        <v>21</v>
      </c>
      <c r="I1517" s="19">
        <v>90</v>
      </c>
      <c r="J1517" s="15">
        <v>90</v>
      </c>
      <c r="K1517" s="19">
        <f>84+4+2</f>
        <v>90</v>
      </c>
      <c r="L1517" s="12">
        <v>90</v>
      </c>
      <c r="M1517" s="19">
        <v>90</v>
      </c>
      <c r="N1517" s="11">
        <f t="shared" si="433"/>
        <v>100</v>
      </c>
      <c r="O1517" s="11">
        <f t="shared" si="434"/>
        <v>100</v>
      </c>
      <c r="P1517" s="11">
        <f t="shared" si="435"/>
        <v>100</v>
      </c>
      <c r="R1517" s="33">
        <f t="shared" si="430"/>
        <v>-90</v>
      </c>
      <c r="S1517" s="63">
        <f t="shared" si="431"/>
        <v>0</v>
      </c>
    </row>
    <row r="1518" spans="3:19" ht="30">
      <c r="C1518" s="351"/>
      <c r="D1518" s="357"/>
      <c r="E1518" s="354"/>
      <c r="F1518" s="354"/>
      <c r="G1518" s="354"/>
      <c r="H1518" s="45" t="s">
        <v>22</v>
      </c>
      <c r="I1518" s="19">
        <v>0</v>
      </c>
      <c r="J1518" s="15">
        <v>0</v>
      </c>
      <c r="K1518" s="19">
        <v>0</v>
      </c>
      <c r="L1518" s="12">
        <v>0</v>
      </c>
      <c r="M1518" s="19">
        <v>0</v>
      </c>
      <c r="N1518" s="11"/>
      <c r="O1518" s="11"/>
      <c r="P1518" s="11"/>
      <c r="R1518" s="33">
        <f t="shared" si="430"/>
        <v>0</v>
      </c>
      <c r="S1518" s="63">
        <f t="shared" si="431"/>
        <v>0</v>
      </c>
    </row>
    <row r="1519" spans="3:19">
      <c r="C1519" s="351"/>
      <c r="D1519" s="357"/>
      <c r="E1519" s="354"/>
      <c r="F1519" s="354"/>
      <c r="G1519" s="354"/>
      <c r="H1519" s="45" t="s">
        <v>33</v>
      </c>
      <c r="I1519" s="19">
        <v>0</v>
      </c>
      <c r="J1519" s="15">
        <v>0</v>
      </c>
      <c r="K1519" s="19">
        <v>0</v>
      </c>
      <c r="L1519" s="12">
        <v>0</v>
      </c>
      <c r="M1519" s="19">
        <v>0</v>
      </c>
      <c r="N1519" s="11"/>
      <c r="O1519" s="11"/>
      <c r="P1519" s="11"/>
      <c r="R1519" s="33">
        <f t="shared" si="430"/>
        <v>0</v>
      </c>
      <c r="S1519" s="63">
        <f t="shared" si="431"/>
        <v>0</v>
      </c>
    </row>
    <row r="1520" spans="3:19" ht="30">
      <c r="C1520" s="351"/>
      <c r="D1520" s="357"/>
      <c r="E1520" s="354"/>
      <c r="F1520" s="354"/>
      <c r="G1520" s="354"/>
      <c r="H1520" s="45" t="s">
        <v>37</v>
      </c>
      <c r="I1520" s="19">
        <v>0</v>
      </c>
      <c r="J1520" s="15">
        <v>0</v>
      </c>
      <c r="K1520" s="19">
        <v>0</v>
      </c>
      <c r="L1520" s="12">
        <v>0</v>
      </c>
      <c r="M1520" s="19">
        <v>0</v>
      </c>
      <c r="N1520" s="11"/>
      <c r="O1520" s="11"/>
      <c r="P1520" s="11"/>
      <c r="R1520" s="33">
        <f t="shared" si="430"/>
        <v>0</v>
      </c>
      <c r="S1520" s="63">
        <f t="shared" si="431"/>
        <v>0</v>
      </c>
    </row>
    <row r="1521" spans="3:19">
      <c r="C1521" s="351" t="s">
        <v>666</v>
      </c>
      <c r="D1521" s="357" t="s">
        <v>667</v>
      </c>
      <c r="E1521" s="354" t="s">
        <v>668</v>
      </c>
      <c r="F1521" s="354">
        <v>2022</v>
      </c>
      <c r="G1521" s="354">
        <v>2024</v>
      </c>
      <c r="H1521" s="45" t="s">
        <v>20</v>
      </c>
      <c r="I1521" s="19">
        <f t="shared" ref="I1521:M1521" si="442">I1522+I1523+I1524+I1525</f>
        <v>140</v>
      </c>
      <c r="J1521" s="15">
        <f t="shared" si="442"/>
        <v>140</v>
      </c>
      <c r="K1521" s="19">
        <f t="shared" si="442"/>
        <v>140</v>
      </c>
      <c r="L1521" s="12">
        <f t="shared" si="442"/>
        <v>140</v>
      </c>
      <c r="M1521" s="19">
        <f t="shared" si="442"/>
        <v>140</v>
      </c>
      <c r="N1521" s="11">
        <f t="shared" si="433"/>
        <v>100</v>
      </c>
      <c r="O1521" s="11">
        <f t="shared" si="434"/>
        <v>100</v>
      </c>
      <c r="P1521" s="11">
        <f t="shared" si="435"/>
        <v>100</v>
      </c>
      <c r="R1521" s="33">
        <f t="shared" si="430"/>
        <v>-140</v>
      </c>
      <c r="S1521" s="63">
        <f t="shared" si="431"/>
        <v>0</v>
      </c>
    </row>
    <row r="1522" spans="3:19">
      <c r="C1522" s="351"/>
      <c r="D1522" s="357"/>
      <c r="E1522" s="354"/>
      <c r="F1522" s="354"/>
      <c r="G1522" s="354"/>
      <c r="H1522" s="45" t="s">
        <v>21</v>
      </c>
      <c r="I1522" s="19">
        <v>140</v>
      </c>
      <c r="J1522" s="15">
        <v>140</v>
      </c>
      <c r="K1522" s="19">
        <v>140</v>
      </c>
      <c r="L1522" s="12">
        <v>140</v>
      </c>
      <c r="M1522" s="12">
        <v>140</v>
      </c>
      <c r="N1522" s="11">
        <f t="shared" si="433"/>
        <v>100</v>
      </c>
      <c r="O1522" s="11">
        <f t="shared" si="434"/>
        <v>100</v>
      </c>
      <c r="P1522" s="11">
        <f t="shared" si="435"/>
        <v>100</v>
      </c>
      <c r="R1522" s="33">
        <f t="shared" si="430"/>
        <v>-140</v>
      </c>
      <c r="S1522" s="63">
        <f t="shared" si="431"/>
        <v>0</v>
      </c>
    </row>
    <row r="1523" spans="3:19" ht="30">
      <c r="C1523" s="351"/>
      <c r="D1523" s="357"/>
      <c r="E1523" s="354"/>
      <c r="F1523" s="354"/>
      <c r="G1523" s="354"/>
      <c r="H1523" s="45" t="s">
        <v>22</v>
      </c>
      <c r="I1523" s="19">
        <v>0</v>
      </c>
      <c r="J1523" s="15">
        <v>0</v>
      </c>
      <c r="K1523" s="19">
        <v>0</v>
      </c>
      <c r="L1523" s="12">
        <v>0</v>
      </c>
      <c r="M1523" s="19">
        <v>0</v>
      </c>
      <c r="N1523" s="11"/>
      <c r="O1523" s="11"/>
      <c r="P1523" s="11"/>
      <c r="R1523" s="33">
        <f t="shared" si="430"/>
        <v>0</v>
      </c>
      <c r="S1523" s="63">
        <f t="shared" si="431"/>
        <v>0</v>
      </c>
    </row>
    <row r="1524" spans="3:19">
      <c r="C1524" s="351"/>
      <c r="D1524" s="357"/>
      <c r="E1524" s="354"/>
      <c r="F1524" s="354"/>
      <c r="G1524" s="354"/>
      <c r="H1524" s="45" t="s">
        <v>33</v>
      </c>
      <c r="I1524" s="19">
        <v>0</v>
      </c>
      <c r="J1524" s="15">
        <v>0</v>
      </c>
      <c r="K1524" s="19">
        <v>0</v>
      </c>
      <c r="L1524" s="12">
        <v>0</v>
      </c>
      <c r="M1524" s="19">
        <v>0</v>
      </c>
      <c r="N1524" s="11"/>
      <c r="O1524" s="11"/>
      <c r="P1524" s="11"/>
      <c r="R1524" s="33">
        <f t="shared" si="430"/>
        <v>0</v>
      </c>
      <c r="S1524" s="63">
        <f t="shared" si="431"/>
        <v>0</v>
      </c>
    </row>
    <row r="1525" spans="3:19" ht="30">
      <c r="C1525" s="351"/>
      <c r="D1525" s="357"/>
      <c r="E1525" s="354"/>
      <c r="F1525" s="354"/>
      <c r="G1525" s="354"/>
      <c r="H1525" s="45" t="s">
        <v>37</v>
      </c>
      <c r="I1525" s="19">
        <v>0</v>
      </c>
      <c r="J1525" s="15">
        <v>0</v>
      </c>
      <c r="K1525" s="19">
        <v>0</v>
      </c>
      <c r="L1525" s="12">
        <v>0</v>
      </c>
      <c r="M1525" s="19">
        <v>0</v>
      </c>
      <c r="N1525" s="11"/>
      <c r="O1525" s="11"/>
      <c r="P1525" s="11"/>
      <c r="R1525" s="33">
        <f t="shared" si="430"/>
        <v>0</v>
      </c>
      <c r="S1525" s="63">
        <f t="shared" si="431"/>
        <v>0</v>
      </c>
    </row>
    <row r="1526" spans="3:19">
      <c r="C1526" s="351" t="s">
        <v>669</v>
      </c>
      <c r="D1526" s="357" t="s">
        <v>670</v>
      </c>
      <c r="E1526" s="354" t="s">
        <v>671</v>
      </c>
      <c r="F1526" s="354">
        <v>2022</v>
      </c>
      <c r="G1526" s="354">
        <v>2024</v>
      </c>
      <c r="H1526" s="45" t="s">
        <v>20</v>
      </c>
      <c r="I1526" s="19">
        <f t="shared" ref="I1526:M1526" si="443">I1527+I1528+I1529+I1530</f>
        <v>200</v>
      </c>
      <c r="J1526" s="15">
        <f t="shared" si="443"/>
        <v>200</v>
      </c>
      <c r="K1526" s="19">
        <f t="shared" si="443"/>
        <v>200</v>
      </c>
      <c r="L1526" s="12">
        <f t="shared" si="443"/>
        <v>200</v>
      </c>
      <c r="M1526" s="19">
        <f t="shared" si="443"/>
        <v>200</v>
      </c>
      <c r="N1526" s="11">
        <f t="shared" si="433"/>
        <v>100</v>
      </c>
      <c r="O1526" s="11">
        <f t="shared" si="434"/>
        <v>100</v>
      </c>
      <c r="P1526" s="11">
        <f t="shared" si="435"/>
        <v>100</v>
      </c>
      <c r="R1526" s="33">
        <f t="shared" si="430"/>
        <v>-200</v>
      </c>
      <c r="S1526" s="63">
        <f t="shared" si="431"/>
        <v>0</v>
      </c>
    </row>
    <row r="1527" spans="3:19">
      <c r="C1527" s="351"/>
      <c r="D1527" s="357"/>
      <c r="E1527" s="354"/>
      <c r="F1527" s="354"/>
      <c r="G1527" s="354"/>
      <c r="H1527" s="45" t="s">
        <v>21</v>
      </c>
      <c r="I1527" s="19">
        <v>200</v>
      </c>
      <c r="J1527" s="15">
        <v>200</v>
      </c>
      <c r="K1527" s="19">
        <v>200</v>
      </c>
      <c r="L1527" s="12">
        <v>200</v>
      </c>
      <c r="M1527" s="12">
        <v>200</v>
      </c>
      <c r="N1527" s="11">
        <f t="shared" si="433"/>
        <v>100</v>
      </c>
      <c r="O1527" s="11">
        <f t="shared" si="434"/>
        <v>100</v>
      </c>
      <c r="P1527" s="11">
        <f t="shared" si="435"/>
        <v>100</v>
      </c>
      <c r="R1527" s="33">
        <f t="shared" si="430"/>
        <v>-200</v>
      </c>
      <c r="S1527" s="63">
        <f t="shared" si="431"/>
        <v>0</v>
      </c>
    </row>
    <row r="1528" spans="3:19" ht="30">
      <c r="C1528" s="351"/>
      <c r="D1528" s="357"/>
      <c r="E1528" s="354"/>
      <c r="F1528" s="354"/>
      <c r="G1528" s="354"/>
      <c r="H1528" s="45" t="s">
        <v>22</v>
      </c>
      <c r="I1528" s="19">
        <v>0</v>
      </c>
      <c r="J1528" s="15">
        <v>0</v>
      </c>
      <c r="K1528" s="19">
        <v>0</v>
      </c>
      <c r="L1528" s="12">
        <v>0</v>
      </c>
      <c r="M1528" s="19">
        <v>0</v>
      </c>
      <c r="N1528" s="11"/>
      <c r="O1528" s="11"/>
      <c r="P1528" s="11"/>
      <c r="R1528" s="33">
        <f t="shared" si="430"/>
        <v>0</v>
      </c>
      <c r="S1528" s="63">
        <f t="shared" si="431"/>
        <v>0</v>
      </c>
    </row>
    <row r="1529" spans="3:19">
      <c r="C1529" s="351"/>
      <c r="D1529" s="357"/>
      <c r="E1529" s="354"/>
      <c r="F1529" s="354"/>
      <c r="G1529" s="354"/>
      <c r="H1529" s="45" t="s">
        <v>33</v>
      </c>
      <c r="I1529" s="19">
        <v>0</v>
      </c>
      <c r="J1529" s="15">
        <v>0</v>
      </c>
      <c r="K1529" s="19">
        <v>0</v>
      </c>
      <c r="L1529" s="12">
        <v>0</v>
      </c>
      <c r="M1529" s="19">
        <v>0</v>
      </c>
      <c r="N1529" s="11"/>
      <c r="O1529" s="11"/>
      <c r="P1529" s="11"/>
      <c r="R1529" s="33">
        <f t="shared" si="430"/>
        <v>0</v>
      </c>
      <c r="S1529" s="63">
        <f t="shared" si="431"/>
        <v>0</v>
      </c>
    </row>
    <row r="1530" spans="3:19" ht="30">
      <c r="C1530" s="351"/>
      <c r="D1530" s="357"/>
      <c r="E1530" s="354"/>
      <c r="F1530" s="354"/>
      <c r="G1530" s="354"/>
      <c r="H1530" s="45" t="s">
        <v>37</v>
      </c>
      <c r="I1530" s="19">
        <v>0</v>
      </c>
      <c r="J1530" s="15">
        <v>0</v>
      </c>
      <c r="K1530" s="19">
        <v>0</v>
      </c>
      <c r="L1530" s="12">
        <v>0</v>
      </c>
      <c r="M1530" s="19">
        <v>0</v>
      </c>
      <c r="N1530" s="11"/>
      <c r="O1530" s="11"/>
      <c r="P1530" s="11"/>
      <c r="R1530" s="33">
        <f t="shared" si="430"/>
        <v>0</v>
      </c>
      <c r="S1530" s="63">
        <f t="shared" si="431"/>
        <v>0</v>
      </c>
    </row>
    <row r="1531" spans="3:19">
      <c r="C1531" s="351" t="s">
        <v>672</v>
      </c>
      <c r="D1531" s="357" t="s">
        <v>673</v>
      </c>
      <c r="E1531" s="354" t="s">
        <v>674</v>
      </c>
      <c r="F1531" s="354">
        <v>2022</v>
      </c>
      <c r="G1531" s="354">
        <v>2024</v>
      </c>
      <c r="H1531" s="45" t="s">
        <v>20</v>
      </c>
      <c r="I1531" s="19">
        <f t="shared" ref="I1531:M1531" si="444">I1532+I1533+I1534+I1535</f>
        <v>140</v>
      </c>
      <c r="J1531" s="15">
        <f t="shared" si="444"/>
        <v>140</v>
      </c>
      <c r="K1531" s="19">
        <f t="shared" si="444"/>
        <v>140</v>
      </c>
      <c r="L1531" s="12">
        <f t="shared" si="444"/>
        <v>140</v>
      </c>
      <c r="M1531" s="19">
        <f t="shared" si="444"/>
        <v>140</v>
      </c>
      <c r="N1531" s="11">
        <f t="shared" si="433"/>
        <v>100</v>
      </c>
      <c r="O1531" s="11">
        <f t="shared" si="434"/>
        <v>100</v>
      </c>
      <c r="P1531" s="11">
        <f t="shared" si="435"/>
        <v>100</v>
      </c>
      <c r="R1531" s="33">
        <f t="shared" si="430"/>
        <v>-140</v>
      </c>
      <c r="S1531" s="63">
        <f t="shared" si="431"/>
        <v>0</v>
      </c>
    </row>
    <row r="1532" spans="3:19">
      <c r="C1532" s="351"/>
      <c r="D1532" s="357"/>
      <c r="E1532" s="354"/>
      <c r="F1532" s="354"/>
      <c r="G1532" s="354"/>
      <c r="H1532" s="45" t="s">
        <v>21</v>
      </c>
      <c r="I1532" s="19">
        <v>140</v>
      </c>
      <c r="J1532" s="15">
        <v>140</v>
      </c>
      <c r="K1532" s="19">
        <v>140</v>
      </c>
      <c r="L1532" s="19">
        <v>140</v>
      </c>
      <c r="M1532" s="19">
        <v>140</v>
      </c>
      <c r="N1532" s="11">
        <f t="shared" si="433"/>
        <v>100</v>
      </c>
      <c r="O1532" s="11">
        <f t="shared" si="434"/>
        <v>100</v>
      </c>
      <c r="P1532" s="11">
        <f t="shared" si="435"/>
        <v>100</v>
      </c>
      <c r="R1532" s="33">
        <f t="shared" si="430"/>
        <v>-140</v>
      </c>
      <c r="S1532" s="63">
        <f t="shared" si="431"/>
        <v>0</v>
      </c>
    </row>
    <row r="1533" spans="3:19" ht="30">
      <c r="C1533" s="351"/>
      <c r="D1533" s="357"/>
      <c r="E1533" s="354"/>
      <c r="F1533" s="354"/>
      <c r="G1533" s="354"/>
      <c r="H1533" s="45" t="s">
        <v>22</v>
      </c>
      <c r="I1533" s="19">
        <v>0</v>
      </c>
      <c r="J1533" s="15">
        <v>0</v>
      </c>
      <c r="K1533" s="19">
        <v>0</v>
      </c>
      <c r="L1533" s="12">
        <v>0</v>
      </c>
      <c r="M1533" s="19">
        <v>0</v>
      </c>
      <c r="N1533" s="11"/>
      <c r="O1533" s="11"/>
      <c r="P1533" s="11"/>
      <c r="R1533" s="33">
        <f t="shared" si="430"/>
        <v>0</v>
      </c>
      <c r="S1533" s="63">
        <f t="shared" si="431"/>
        <v>0</v>
      </c>
    </row>
    <row r="1534" spans="3:19">
      <c r="C1534" s="351"/>
      <c r="D1534" s="357"/>
      <c r="E1534" s="354"/>
      <c r="F1534" s="354"/>
      <c r="G1534" s="354"/>
      <c r="H1534" s="45" t="s">
        <v>33</v>
      </c>
      <c r="I1534" s="19">
        <v>0</v>
      </c>
      <c r="J1534" s="15">
        <v>0</v>
      </c>
      <c r="K1534" s="19">
        <v>0</v>
      </c>
      <c r="L1534" s="12">
        <v>0</v>
      </c>
      <c r="M1534" s="19">
        <v>0</v>
      </c>
      <c r="N1534" s="11"/>
      <c r="O1534" s="11"/>
      <c r="P1534" s="11"/>
      <c r="R1534" s="33">
        <f t="shared" si="430"/>
        <v>0</v>
      </c>
      <c r="S1534" s="63">
        <f t="shared" si="431"/>
        <v>0</v>
      </c>
    </row>
    <row r="1535" spans="3:19" ht="30">
      <c r="C1535" s="351"/>
      <c r="D1535" s="357"/>
      <c r="E1535" s="354"/>
      <c r="F1535" s="354"/>
      <c r="G1535" s="354"/>
      <c r="H1535" s="45" t="s">
        <v>37</v>
      </c>
      <c r="I1535" s="19">
        <v>0</v>
      </c>
      <c r="J1535" s="15">
        <v>0</v>
      </c>
      <c r="K1535" s="19">
        <v>0</v>
      </c>
      <c r="L1535" s="12">
        <v>0</v>
      </c>
      <c r="M1535" s="19">
        <v>0</v>
      </c>
      <c r="N1535" s="11"/>
      <c r="O1535" s="11"/>
      <c r="P1535" s="11"/>
      <c r="R1535" s="33">
        <f t="shared" si="430"/>
        <v>0</v>
      </c>
      <c r="S1535" s="63">
        <f t="shared" si="431"/>
        <v>0</v>
      </c>
    </row>
    <row r="1536" spans="3:19">
      <c r="C1536" s="351" t="s">
        <v>675</v>
      </c>
      <c r="D1536" s="357" t="s">
        <v>676</v>
      </c>
      <c r="E1536" s="354" t="s">
        <v>677</v>
      </c>
      <c r="F1536" s="354">
        <v>2022</v>
      </c>
      <c r="G1536" s="354">
        <v>2024</v>
      </c>
      <c r="H1536" s="45" t="s">
        <v>20</v>
      </c>
      <c r="I1536" s="19">
        <f t="shared" ref="I1536:M1536" si="445">I1537+I1538+I1539+I1540</f>
        <v>30</v>
      </c>
      <c r="J1536" s="15">
        <f t="shared" si="445"/>
        <v>30</v>
      </c>
      <c r="K1536" s="19">
        <f t="shared" si="445"/>
        <v>30</v>
      </c>
      <c r="L1536" s="12">
        <f t="shared" si="445"/>
        <v>30</v>
      </c>
      <c r="M1536" s="19">
        <f t="shared" si="445"/>
        <v>30</v>
      </c>
      <c r="N1536" s="11">
        <f t="shared" si="433"/>
        <v>100</v>
      </c>
      <c r="O1536" s="11">
        <f t="shared" si="434"/>
        <v>100</v>
      </c>
      <c r="P1536" s="11">
        <f t="shared" si="435"/>
        <v>100</v>
      </c>
      <c r="R1536" s="33">
        <f t="shared" si="430"/>
        <v>-30</v>
      </c>
      <c r="S1536" s="63">
        <f t="shared" si="431"/>
        <v>0</v>
      </c>
    </row>
    <row r="1537" spans="3:19">
      <c r="C1537" s="351"/>
      <c r="D1537" s="357"/>
      <c r="E1537" s="354"/>
      <c r="F1537" s="354"/>
      <c r="G1537" s="354"/>
      <c r="H1537" s="45" t="s">
        <v>21</v>
      </c>
      <c r="I1537" s="19">
        <v>30</v>
      </c>
      <c r="J1537" s="15">
        <v>30</v>
      </c>
      <c r="K1537" s="19">
        <v>30</v>
      </c>
      <c r="L1537" s="19">
        <v>30</v>
      </c>
      <c r="M1537" s="19">
        <v>30</v>
      </c>
      <c r="N1537" s="11">
        <f t="shared" si="433"/>
        <v>100</v>
      </c>
      <c r="O1537" s="11">
        <f t="shared" si="434"/>
        <v>100</v>
      </c>
      <c r="P1537" s="11">
        <f t="shared" si="435"/>
        <v>100</v>
      </c>
      <c r="R1537" s="33">
        <f t="shared" si="430"/>
        <v>-30</v>
      </c>
      <c r="S1537" s="63">
        <f t="shared" si="431"/>
        <v>0</v>
      </c>
    </row>
    <row r="1538" spans="3:19" ht="30">
      <c r="C1538" s="351"/>
      <c r="D1538" s="357"/>
      <c r="E1538" s="354"/>
      <c r="F1538" s="354"/>
      <c r="G1538" s="354"/>
      <c r="H1538" s="45" t="s">
        <v>22</v>
      </c>
      <c r="I1538" s="19">
        <v>0</v>
      </c>
      <c r="J1538" s="15">
        <v>0</v>
      </c>
      <c r="K1538" s="19">
        <v>0</v>
      </c>
      <c r="L1538" s="12">
        <v>0</v>
      </c>
      <c r="M1538" s="19">
        <v>0</v>
      </c>
      <c r="N1538" s="11"/>
      <c r="O1538" s="11"/>
      <c r="P1538" s="11"/>
      <c r="R1538" s="33">
        <f t="shared" si="430"/>
        <v>0</v>
      </c>
      <c r="S1538" s="63">
        <f t="shared" si="431"/>
        <v>0</v>
      </c>
    </row>
    <row r="1539" spans="3:19">
      <c r="C1539" s="351"/>
      <c r="D1539" s="357"/>
      <c r="E1539" s="354"/>
      <c r="F1539" s="354"/>
      <c r="G1539" s="354"/>
      <c r="H1539" s="45" t="s">
        <v>33</v>
      </c>
      <c r="I1539" s="19">
        <v>0</v>
      </c>
      <c r="J1539" s="15">
        <v>0</v>
      </c>
      <c r="K1539" s="19">
        <v>0</v>
      </c>
      <c r="L1539" s="12">
        <v>0</v>
      </c>
      <c r="M1539" s="19">
        <v>0</v>
      </c>
      <c r="N1539" s="11"/>
      <c r="O1539" s="11"/>
      <c r="P1539" s="11"/>
      <c r="R1539" s="33">
        <f t="shared" si="430"/>
        <v>0</v>
      </c>
      <c r="S1539" s="63">
        <f t="shared" si="431"/>
        <v>0</v>
      </c>
    </row>
    <row r="1540" spans="3:19" ht="30">
      <c r="C1540" s="351"/>
      <c r="D1540" s="357"/>
      <c r="E1540" s="354"/>
      <c r="F1540" s="354"/>
      <c r="G1540" s="354"/>
      <c r="H1540" s="45" t="s">
        <v>37</v>
      </c>
      <c r="I1540" s="19">
        <v>0</v>
      </c>
      <c r="J1540" s="15">
        <v>0</v>
      </c>
      <c r="K1540" s="19">
        <v>0</v>
      </c>
      <c r="L1540" s="12">
        <v>0</v>
      </c>
      <c r="M1540" s="19">
        <v>0</v>
      </c>
      <c r="N1540" s="11"/>
      <c r="O1540" s="11"/>
      <c r="P1540" s="11"/>
      <c r="R1540" s="33">
        <f t="shared" si="430"/>
        <v>0</v>
      </c>
      <c r="S1540" s="63">
        <f t="shared" si="431"/>
        <v>0</v>
      </c>
    </row>
    <row r="1541" spans="3:19">
      <c r="C1541" s="351" t="s">
        <v>678</v>
      </c>
      <c r="D1541" s="357" t="s">
        <v>679</v>
      </c>
      <c r="E1541" s="354" t="s">
        <v>677</v>
      </c>
      <c r="F1541" s="354">
        <v>2022</v>
      </c>
      <c r="G1541" s="354">
        <v>2024</v>
      </c>
      <c r="H1541" s="45" t="s">
        <v>20</v>
      </c>
      <c r="I1541" s="19">
        <f t="shared" ref="I1541:M1541" si="446">I1542+I1543+I1544+I1545</f>
        <v>340</v>
      </c>
      <c r="J1541" s="15">
        <f t="shared" si="446"/>
        <v>340</v>
      </c>
      <c r="K1541" s="19">
        <f t="shared" si="446"/>
        <v>340</v>
      </c>
      <c r="L1541" s="12">
        <f t="shared" si="446"/>
        <v>340</v>
      </c>
      <c r="M1541" s="19">
        <f t="shared" si="446"/>
        <v>340</v>
      </c>
      <c r="N1541" s="11">
        <f t="shared" si="433"/>
        <v>100</v>
      </c>
      <c r="O1541" s="11">
        <f t="shared" si="434"/>
        <v>100</v>
      </c>
      <c r="P1541" s="11">
        <f t="shared" si="435"/>
        <v>100</v>
      </c>
      <c r="R1541" s="33">
        <f t="shared" si="430"/>
        <v>-340</v>
      </c>
      <c r="S1541" s="63">
        <f t="shared" si="431"/>
        <v>0</v>
      </c>
    </row>
    <row r="1542" spans="3:19">
      <c r="C1542" s="351"/>
      <c r="D1542" s="357"/>
      <c r="E1542" s="354"/>
      <c r="F1542" s="354"/>
      <c r="G1542" s="354"/>
      <c r="H1542" s="45" t="s">
        <v>21</v>
      </c>
      <c r="I1542" s="15">
        <v>340</v>
      </c>
      <c r="J1542" s="15">
        <v>340</v>
      </c>
      <c r="K1542" s="19">
        <v>340</v>
      </c>
      <c r="L1542" s="12">
        <v>340</v>
      </c>
      <c r="M1542" s="12">
        <v>340</v>
      </c>
      <c r="N1542" s="11">
        <f t="shared" si="433"/>
        <v>100</v>
      </c>
      <c r="O1542" s="11">
        <f t="shared" si="434"/>
        <v>100</v>
      </c>
      <c r="P1542" s="11">
        <f t="shared" si="435"/>
        <v>100</v>
      </c>
      <c r="R1542" s="33">
        <f t="shared" si="430"/>
        <v>-340</v>
      </c>
      <c r="S1542" s="63">
        <f t="shared" si="431"/>
        <v>0</v>
      </c>
    </row>
    <row r="1543" spans="3:19" ht="30">
      <c r="C1543" s="351"/>
      <c r="D1543" s="357"/>
      <c r="E1543" s="354"/>
      <c r="F1543" s="354"/>
      <c r="G1543" s="354"/>
      <c r="H1543" s="45" t="s">
        <v>22</v>
      </c>
      <c r="I1543" s="19">
        <v>0</v>
      </c>
      <c r="J1543" s="15">
        <v>0</v>
      </c>
      <c r="K1543" s="19">
        <v>0</v>
      </c>
      <c r="L1543" s="12">
        <v>0</v>
      </c>
      <c r="M1543" s="19">
        <v>0</v>
      </c>
      <c r="N1543" s="11"/>
      <c r="O1543" s="11"/>
      <c r="P1543" s="11"/>
      <c r="R1543" s="33">
        <f t="shared" si="430"/>
        <v>0</v>
      </c>
      <c r="S1543" s="63">
        <f t="shared" si="431"/>
        <v>0</v>
      </c>
    </row>
    <row r="1544" spans="3:19">
      <c r="C1544" s="351"/>
      <c r="D1544" s="357"/>
      <c r="E1544" s="354"/>
      <c r="F1544" s="354"/>
      <c r="G1544" s="354"/>
      <c r="H1544" s="45" t="s">
        <v>33</v>
      </c>
      <c r="I1544" s="19">
        <v>0</v>
      </c>
      <c r="J1544" s="15">
        <v>0</v>
      </c>
      <c r="K1544" s="19">
        <v>0</v>
      </c>
      <c r="L1544" s="12">
        <v>0</v>
      </c>
      <c r="M1544" s="19">
        <v>0</v>
      </c>
      <c r="N1544" s="11"/>
      <c r="O1544" s="11"/>
      <c r="P1544" s="11"/>
      <c r="R1544" s="33">
        <f t="shared" si="430"/>
        <v>0</v>
      </c>
      <c r="S1544" s="63">
        <f t="shared" si="431"/>
        <v>0</v>
      </c>
    </row>
    <row r="1545" spans="3:19" ht="30">
      <c r="C1545" s="351"/>
      <c r="D1545" s="357"/>
      <c r="E1545" s="354"/>
      <c r="F1545" s="354"/>
      <c r="G1545" s="354"/>
      <c r="H1545" s="45" t="s">
        <v>37</v>
      </c>
      <c r="I1545" s="19">
        <v>0</v>
      </c>
      <c r="J1545" s="15">
        <v>0</v>
      </c>
      <c r="K1545" s="19">
        <v>0</v>
      </c>
      <c r="L1545" s="12">
        <v>0</v>
      </c>
      <c r="M1545" s="19">
        <v>0</v>
      </c>
      <c r="N1545" s="11"/>
      <c r="O1545" s="11"/>
      <c r="P1545" s="11"/>
      <c r="R1545" s="33">
        <f t="shared" si="430"/>
        <v>0</v>
      </c>
      <c r="S1545" s="63">
        <f t="shared" si="431"/>
        <v>0</v>
      </c>
    </row>
    <row r="1546" spans="3:19">
      <c r="C1546" s="351" t="s">
        <v>693</v>
      </c>
      <c r="D1546" s="357" t="s">
        <v>939</v>
      </c>
      <c r="E1546" s="381" t="s">
        <v>659</v>
      </c>
      <c r="F1546" s="42"/>
      <c r="G1546" s="42"/>
      <c r="H1546" s="45" t="s">
        <v>20</v>
      </c>
      <c r="I1546" s="19">
        <f t="shared" ref="I1546:M1546" si="447">I1547+I1548+I1549+I1550</f>
        <v>61</v>
      </c>
      <c r="J1546" s="15">
        <f t="shared" si="447"/>
        <v>61</v>
      </c>
      <c r="K1546" s="19">
        <f t="shared" si="447"/>
        <v>61</v>
      </c>
      <c r="L1546" s="12">
        <f t="shared" si="447"/>
        <v>61</v>
      </c>
      <c r="M1546" s="19">
        <f t="shared" si="447"/>
        <v>61</v>
      </c>
      <c r="N1546" s="11">
        <f t="shared" si="433"/>
        <v>100</v>
      </c>
      <c r="O1546" s="11">
        <f t="shared" si="434"/>
        <v>100</v>
      </c>
      <c r="P1546" s="11">
        <f t="shared" si="435"/>
        <v>100</v>
      </c>
      <c r="R1546" s="33">
        <f t="shared" si="430"/>
        <v>-61</v>
      </c>
      <c r="S1546" s="63">
        <f t="shared" si="431"/>
        <v>0</v>
      </c>
    </row>
    <row r="1547" spans="3:19">
      <c r="C1547" s="351"/>
      <c r="D1547" s="357"/>
      <c r="E1547" s="382"/>
      <c r="F1547" s="42"/>
      <c r="G1547" s="42"/>
      <c r="H1547" s="45" t="s">
        <v>21</v>
      </c>
      <c r="I1547" s="15">
        <v>61</v>
      </c>
      <c r="J1547" s="15">
        <v>61</v>
      </c>
      <c r="K1547" s="19">
        <v>61</v>
      </c>
      <c r="L1547" s="12">
        <v>61</v>
      </c>
      <c r="M1547" s="12">
        <v>61</v>
      </c>
      <c r="N1547" s="11">
        <f t="shared" si="433"/>
        <v>100</v>
      </c>
      <c r="O1547" s="11">
        <f t="shared" si="434"/>
        <v>100</v>
      </c>
      <c r="P1547" s="11">
        <f t="shared" si="435"/>
        <v>100</v>
      </c>
      <c r="R1547" s="33">
        <f t="shared" si="430"/>
        <v>-61</v>
      </c>
      <c r="S1547" s="63">
        <f t="shared" si="431"/>
        <v>0</v>
      </c>
    </row>
    <row r="1548" spans="3:19" ht="30">
      <c r="C1548" s="351"/>
      <c r="D1548" s="357"/>
      <c r="E1548" s="382"/>
      <c r="F1548" s="42"/>
      <c r="G1548" s="42"/>
      <c r="H1548" s="45" t="s">
        <v>22</v>
      </c>
      <c r="I1548" s="19">
        <v>0</v>
      </c>
      <c r="J1548" s="15">
        <v>0</v>
      </c>
      <c r="K1548" s="19">
        <v>0</v>
      </c>
      <c r="L1548" s="12">
        <v>0</v>
      </c>
      <c r="M1548" s="19">
        <v>0</v>
      </c>
      <c r="N1548" s="11"/>
      <c r="O1548" s="11"/>
      <c r="P1548" s="11"/>
      <c r="R1548" s="33">
        <f t="shared" ref="R1548:R1611" si="448">Q1548-L1548</f>
        <v>0</v>
      </c>
      <c r="S1548" s="63">
        <f t="shared" ref="S1548:S1611" si="449">L1548-M1548</f>
        <v>0</v>
      </c>
    </row>
    <row r="1549" spans="3:19">
      <c r="C1549" s="351"/>
      <c r="D1549" s="357"/>
      <c r="E1549" s="382"/>
      <c r="F1549" s="42"/>
      <c r="G1549" s="42"/>
      <c r="H1549" s="45" t="s">
        <v>33</v>
      </c>
      <c r="I1549" s="19">
        <v>0</v>
      </c>
      <c r="J1549" s="15">
        <v>0</v>
      </c>
      <c r="K1549" s="19">
        <v>0</v>
      </c>
      <c r="L1549" s="12">
        <v>0</v>
      </c>
      <c r="M1549" s="19">
        <v>0</v>
      </c>
      <c r="N1549" s="11"/>
      <c r="O1549" s="11"/>
      <c r="P1549" s="11"/>
      <c r="R1549" s="33">
        <f t="shared" si="448"/>
        <v>0</v>
      </c>
      <c r="S1549" s="63">
        <f t="shared" si="449"/>
        <v>0</v>
      </c>
    </row>
    <row r="1550" spans="3:19" ht="30">
      <c r="C1550" s="351"/>
      <c r="D1550" s="357"/>
      <c r="E1550" s="383"/>
      <c r="F1550" s="42"/>
      <c r="G1550" s="42"/>
      <c r="H1550" s="45" t="s">
        <v>37</v>
      </c>
      <c r="I1550" s="19">
        <v>0</v>
      </c>
      <c r="J1550" s="15">
        <v>0</v>
      </c>
      <c r="K1550" s="19">
        <v>0</v>
      </c>
      <c r="L1550" s="12">
        <v>0</v>
      </c>
      <c r="M1550" s="19">
        <v>0</v>
      </c>
      <c r="N1550" s="11"/>
      <c r="O1550" s="11"/>
      <c r="P1550" s="11"/>
      <c r="R1550" s="33">
        <f t="shared" si="448"/>
        <v>0</v>
      </c>
      <c r="S1550" s="63">
        <f t="shared" si="449"/>
        <v>0</v>
      </c>
    </row>
    <row r="1551" spans="3:19" ht="15" customHeight="1">
      <c r="C1551" s="351" t="s">
        <v>680</v>
      </c>
      <c r="D1551" s="357" t="s">
        <v>940</v>
      </c>
      <c r="E1551" s="354" t="s">
        <v>694</v>
      </c>
      <c r="F1551" s="354">
        <v>2021</v>
      </c>
      <c r="G1551" s="354">
        <v>2022</v>
      </c>
      <c r="H1551" s="45" t="s">
        <v>20</v>
      </c>
      <c r="I1551" s="19">
        <f t="shared" ref="I1551:M1551" si="450">I1552+I1553+I1554+I1555</f>
        <v>21362</v>
      </c>
      <c r="J1551" s="15">
        <f t="shared" si="450"/>
        <v>21362</v>
      </c>
      <c r="K1551" s="19">
        <f t="shared" si="450"/>
        <v>21362</v>
      </c>
      <c r="L1551" s="12">
        <f t="shared" si="450"/>
        <v>21362</v>
      </c>
      <c r="M1551" s="19">
        <f t="shared" si="450"/>
        <v>21362</v>
      </c>
      <c r="N1551" s="11">
        <f t="shared" ref="N1551:N1611" si="451">M1551/I1551*100</f>
        <v>100</v>
      </c>
      <c r="O1551" s="11">
        <f t="shared" ref="O1551:O1611" si="452">M1551/J1551*100</f>
        <v>100</v>
      </c>
      <c r="P1551" s="11">
        <f t="shared" ref="P1551:P1611" si="453">L1551/K1551*100</f>
        <v>100</v>
      </c>
      <c r="R1551" s="33">
        <f t="shared" si="448"/>
        <v>-21362</v>
      </c>
      <c r="S1551" s="63">
        <f t="shared" si="449"/>
        <v>0</v>
      </c>
    </row>
    <row r="1552" spans="3:19">
      <c r="C1552" s="351"/>
      <c r="D1552" s="357"/>
      <c r="E1552" s="354"/>
      <c r="F1552" s="354"/>
      <c r="G1552" s="354"/>
      <c r="H1552" s="45" t="s">
        <v>21</v>
      </c>
      <c r="I1552" s="19">
        <v>21362</v>
      </c>
      <c r="J1552" s="15">
        <v>21362</v>
      </c>
      <c r="K1552" s="19">
        <v>21362</v>
      </c>
      <c r="L1552" s="12">
        <v>21362</v>
      </c>
      <c r="M1552" s="19">
        <v>21362</v>
      </c>
      <c r="N1552" s="11">
        <f t="shared" si="451"/>
        <v>100</v>
      </c>
      <c r="O1552" s="11">
        <f t="shared" si="452"/>
        <v>100</v>
      </c>
      <c r="P1552" s="11">
        <f t="shared" si="453"/>
        <v>100</v>
      </c>
      <c r="R1552" s="33">
        <f t="shared" si="448"/>
        <v>-21362</v>
      </c>
      <c r="S1552" s="63">
        <f t="shared" si="449"/>
        <v>0</v>
      </c>
    </row>
    <row r="1553" spans="3:19" ht="30">
      <c r="C1553" s="351"/>
      <c r="D1553" s="357"/>
      <c r="E1553" s="354"/>
      <c r="F1553" s="354"/>
      <c r="G1553" s="354"/>
      <c r="H1553" s="45" t="s">
        <v>22</v>
      </c>
      <c r="I1553" s="19">
        <v>0</v>
      </c>
      <c r="J1553" s="15">
        <v>0</v>
      </c>
      <c r="K1553" s="19">
        <v>0</v>
      </c>
      <c r="L1553" s="12">
        <v>0</v>
      </c>
      <c r="M1553" s="19">
        <v>0</v>
      </c>
      <c r="N1553" s="11"/>
      <c r="O1553" s="11"/>
      <c r="P1553" s="11"/>
      <c r="R1553" s="33">
        <f t="shared" si="448"/>
        <v>0</v>
      </c>
      <c r="S1553" s="63">
        <f t="shared" si="449"/>
        <v>0</v>
      </c>
    </row>
    <row r="1554" spans="3:19">
      <c r="C1554" s="351"/>
      <c r="D1554" s="357"/>
      <c r="E1554" s="354"/>
      <c r="F1554" s="354"/>
      <c r="G1554" s="354"/>
      <c r="H1554" s="45" t="s">
        <v>33</v>
      </c>
      <c r="I1554" s="19">
        <v>0</v>
      </c>
      <c r="J1554" s="15">
        <v>0</v>
      </c>
      <c r="K1554" s="19">
        <v>0</v>
      </c>
      <c r="L1554" s="12">
        <v>0</v>
      </c>
      <c r="M1554" s="19">
        <v>0</v>
      </c>
      <c r="N1554" s="11"/>
      <c r="O1554" s="11"/>
      <c r="P1554" s="11"/>
      <c r="R1554" s="33">
        <f t="shared" si="448"/>
        <v>0</v>
      </c>
      <c r="S1554" s="63">
        <f t="shared" si="449"/>
        <v>0</v>
      </c>
    </row>
    <row r="1555" spans="3:19" ht="30">
      <c r="C1555" s="351"/>
      <c r="D1555" s="357"/>
      <c r="E1555" s="354"/>
      <c r="F1555" s="354"/>
      <c r="G1555" s="354"/>
      <c r="H1555" s="45" t="s">
        <v>37</v>
      </c>
      <c r="I1555" s="19">
        <v>0</v>
      </c>
      <c r="J1555" s="15">
        <v>0</v>
      </c>
      <c r="K1555" s="19">
        <v>0</v>
      </c>
      <c r="L1555" s="12">
        <v>0</v>
      </c>
      <c r="M1555" s="19">
        <v>0</v>
      </c>
      <c r="N1555" s="11"/>
      <c r="O1555" s="11"/>
      <c r="P1555" s="11"/>
      <c r="R1555" s="33">
        <f t="shared" si="448"/>
        <v>0</v>
      </c>
      <c r="S1555" s="63">
        <f t="shared" si="449"/>
        <v>0</v>
      </c>
    </row>
    <row r="1556" spans="3:19" ht="15" customHeight="1">
      <c r="C1556" s="351" t="s">
        <v>681</v>
      </c>
      <c r="D1556" s="357" t="s">
        <v>941</v>
      </c>
      <c r="E1556" s="354" t="s">
        <v>695</v>
      </c>
      <c r="F1556" s="354">
        <v>2022</v>
      </c>
      <c r="G1556" s="354">
        <v>2022</v>
      </c>
      <c r="H1556" s="45" t="s">
        <v>20</v>
      </c>
      <c r="I1556" s="19">
        <f t="shared" ref="I1556:M1556" si="454">I1557+I1558+I1559+I1560</f>
        <v>2754</v>
      </c>
      <c r="J1556" s="15">
        <f t="shared" si="454"/>
        <v>2754</v>
      </c>
      <c r="K1556" s="19">
        <f t="shared" si="454"/>
        <v>2754</v>
      </c>
      <c r="L1556" s="12">
        <f t="shared" si="454"/>
        <v>2754</v>
      </c>
      <c r="M1556" s="19">
        <f t="shared" si="454"/>
        <v>2754</v>
      </c>
      <c r="N1556" s="11">
        <f t="shared" si="451"/>
        <v>100</v>
      </c>
      <c r="O1556" s="11">
        <f t="shared" si="452"/>
        <v>100</v>
      </c>
      <c r="P1556" s="11">
        <f t="shared" si="453"/>
        <v>100</v>
      </c>
      <c r="R1556" s="33">
        <f t="shared" si="448"/>
        <v>-2754</v>
      </c>
      <c r="S1556" s="63">
        <f t="shared" si="449"/>
        <v>0</v>
      </c>
    </row>
    <row r="1557" spans="3:19">
      <c r="C1557" s="351"/>
      <c r="D1557" s="357"/>
      <c r="E1557" s="374"/>
      <c r="F1557" s="354"/>
      <c r="G1557" s="354"/>
      <c r="H1557" s="45" t="s">
        <v>21</v>
      </c>
      <c r="I1557" s="19">
        <v>2754</v>
      </c>
      <c r="J1557" s="15">
        <v>2754</v>
      </c>
      <c r="K1557" s="19">
        <v>2754</v>
      </c>
      <c r="L1557" s="12">
        <v>2754</v>
      </c>
      <c r="M1557" s="19">
        <v>2754</v>
      </c>
      <c r="N1557" s="11">
        <f t="shared" si="451"/>
        <v>100</v>
      </c>
      <c r="O1557" s="11">
        <f t="shared" si="452"/>
        <v>100</v>
      </c>
      <c r="P1557" s="11">
        <f t="shared" si="453"/>
        <v>100</v>
      </c>
      <c r="R1557" s="33">
        <f t="shared" si="448"/>
        <v>-2754</v>
      </c>
      <c r="S1557" s="63">
        <f t="shared" si="449"/>
        <v>0</v>
      </c>
    </row>
    <row r="1558" spans="3:19" ht="30">
      <c r="C1558" s="351"/>
      <c r="D1558" s="357"/>
      <c r="E1558" s="374"/>
      <c r="F1558" s="354"/>
      <c r="G1558" s="354"/>
      <c r="H1558" s="45" t="s">
        <v>22</v>
      </c>
      <c r="I1558" s="19">
        <v>0</v>
      </c>
      <c r="J1558" s="15">
        <v>0</v>
      </c>
      <c r="K1558" s="19">
        <v>0</v>
      </c>
      <c r="L1558" s="12">
        <v>0</v>
      </c>
      <c r="M1558" s="19">
        <v>0</v>
      </c>
      <c r="N1558" s="11"/>
      <c r="O1558" s="11"/>
      <c r="P1558" s="11"/>
      <c r="R1558" s="33">
        <f t="shared" si="448"/>
        <v>0</v>
      </c>
      <c r="S1558" s="63">
        <f t="shared" si="449"/>
        <v>0</v>
      </c>
    </row>
    <row r="1559" spans="3:19">
      <c r="C1559" s="351"/>
      <c r="D1559" s="357"/>
      <c r="E1559" s="374"/>
      <c r="F1559" s="354"/>
      <c r="G1559" s="354"/>
      <c r="H1559" s="45" t="s">
        <v>33</v>
      </c>
      <c r="I1559" s="19">
        <v>0</v>
      </c>
      <c r="J1559" s="15">
        <v>0</v>
      </c>
      <c r="K1559" s="19">
        <v>0</v>
      </c>
      <c r="L1559" s="12">
        <v>0</v>
      </c>
      <c r="M1559" s="19">
        <v>0</v>
      </c>
      <c r="N1559" s="11"/>
      <c r="O1559" s="11"/>
      <c r="P1559" s="11"/>
      <c r="R1559" s="33">
        <f t="shared" si="448"/>
        <v>0</v>
      </c>
      <c r="S1559" s="63">
        <f t="shared" si="449"/>
        <v>0</v>
      </c>
    </row>
    <row r="1560" spans="3:19" ht="30">
      <c r="C1560" s="351"/>
      <c r="D1560" s="357"/>
      <c r="E1560" s="374"/>
      <c r="F1560" s="354"/>
      <c r="G1560" s="354"/>
      <c r="H1560" s="45" t="s">
        <v>37</v>
      </c>
      <c r="I1560" s="19">
        <v>0</v>
      </c>
      <c r="J1560" s="15">
        <v>0</v>
      </c>
      <c r="K1560" s="19">
        <v>0</v>
      </c>
      <c r="L1560" s="12">
        <v>0</v>
      </c>
      <c r="M1560" s="19">
        <v>0</v>
      </c>
      <c r="N1560" s="11"/>
      <c r="O1560" s="11"/>
      <c r="P1560" s="11"/>
      <c r="R1560" s="33">
        <f t="shared" si="448"/>
        <v>0</v>
      </c>
      <c r="S1560" s="63">
        <f t="shared" si="449"/>
        <v>0</v>
      </c>
    </row>
    <row r="1561" spans="3:19" ht="15" customHeight="1">
      <c r="C1561" s="351" t="s">
        <v>682</v>
      </c>
      <c r="D1561" s="357" t="s">
        <v>942</v>
      </c>
      <c r="E1561" s="354" t="s">
        <v>785</v>
      </c>
      <c r="F1561" s="354">
        <v>2022</v>
      </c>
      <c r="G1561" s="354">
        <v>2022</v>
      </c>
      <c r="H1561" s="45" t="s">
        <v>20</v>
      </c>
      <c r="I1561" s="19">
        <f t="shared" ref="I1561:M1561" si="455">I1562+I1563+I1564+I1565</f>
        <v>496</v>
      </c>
      <c r="J1561" s="15">
        <f t="shared" si="455"/>
        <v>496</v>
      </c>
      <c r="K1561" s="19">
        <f t="shared" si="455"/>
        <v>496</v>
      </c>
      <c r="L1561" s="12">
        <f t="shared" si="455"/>
        <v>496</v>
      </c>
      <c r="M1561" s="19">
        <f t="shared" si="455"/>
        <v>496</v>
      </c>
      <c r="N1561" s="11">
        <f t="shared" si="451"/>
        <v>100</v>
      </c>
      <c r="O1561" s="11">
        <f t="shared" si="452"/>
        <v>100</v>
      </c>
      <c r="P1561" s="11">
        <f t="shared" si="453"/>
        <v>100</v>
      </c>
      <c r="R1561" s="33">
        <f t="shared" si="448"/>
        <v>-496</v>
      </c>
      <c r="S1561" s="63">
        <f t="shared" si="449"/>
        <v>0</v>
      </c>
    </row>
    <row r="1562" spans="3:19">
      <c r="C1562" s="351"/>
      <c r="D1562" s="357"/>
      <c r="E1562" s="374"/>
      <c r="F1562" s="354"/>
      <c r="G1562" s="354"/>
      <c r="H1562" s="45" t="s">
        <v>21</v>
      </c>
      <c r="I1562" s="19">
        <v>496</v>
      </c>
      <c r="J1562" s="19">
        <v>496</v>
      </c>
      <c r="K1562" s="19">
        <v>496</v>
      </c>
      <c r="L1562" s="19">
        <v>496</v>
      </c>
      <c r="M1562" s="19">
        <v>496</v>
      </c>
      <c r="N1562" s="11">
        <f t="shared" si="451"/>
        <v>100</v>
      </c>
      <c r="O1562" s="11">
        <f t="shared" si="452"/>
        <v>100</v>
      </c>
      <c r="P1562" s="11">
        <f t="shared" si="453"/>
        <v>100</v>
      </c>
      <c r="R1562" s="33">
        <f t="shared" si="448"/>
        <v>-496</v>
      </c>
      <c r="S1562" s="63">
        <f t="shared" si="449"/>
        <v>0</v>
      </c>
    </row>
    <row r="1563" spans="3:19" ht="30">
      <c r="C1563" s="351"/>
      <c r="D1563" s="357"/>
      <c r="E1563" s="374"/>
      <c r="F1563" s="354"/>
      <c r="G1563" s="354"/>
      <c r="H1563" s="45" t="s">
        <v>22</v>
      </c>
      <c r="I1563" s="19">
        <v>0</v>
      </c>
      <c r="J1563" s="15">
        <v>0</v>
      </c>
      <c r="K1563" s="19">
        <v>0</v>
      </c>
      <c r="L1563" s="12">
        <v>0</v>
      </c>
      <c r="M1563" s="19">
        <v>0</v>
      </c>
      <c r="N1563" s="11"/>
      <c r="O1563" s="11"/>
      <c r="P1563" s="11"/>
      <c r="R1563" s="33">
        <f t="shared" si="448"/>
        <v>0</v>
      </c>
      <c r="S1563" s="63">
        <f t="shared" si="449"/>
        <v>0</v>
      </c>
    </row>
    <row r="1564" spans="3:19">
      <c r="C1564" s="351"/>
      <c r="D1564" s="357"/>
      <c r="E1564" s="374"/>
      <c r="F1564" s="354"/>
      <c r="G1564" s="354"/>
      <c r="H1564" s="45" t="s">
        <v>33</v>
      </c>
      <c r="I1564" s="19">
        <v>0</v>
      </c>
      <c r="J1564" s="15">
        <v>0</v>
      </c>
      <c r="K1564" s="19">
        <v>0</v>
      </c>
      <c r="L1564" s="12">
        <v>0</v>
      </c>
      <c r="M1564" s="19">
        <v>0</v>
      </c>
      <c r="N1564" s="11"/>
      <c r="O1564" s="11"/>
      <c r="P1564" s="11"/>
      <c r="R1564" s="33">
        <f t="shared" si="448"/>
        <v>0</v>
      </c>
      <c r="S1564" s="63">
        <f t="shared" si="449"/>
        <v>0</v>
      </c>
    </row>
    <row r="1565" spans="3:19" ht="30">
      <c r="C1565" s="351"/>
      <c r="D1565" s="357"/>
      <c r="E1565" s="374"/>
      <c r="F1565" s="354"/>
      <c r="G1565" s="354"/>
      <c r="H1565" s="45" t="s">
        <v>37</v>
      </c>
      <c r="I1565" s="19">
        <v>0</v>
      </c>
      <c r="J1565" s="15">
        <v>0</v>
      </c>
      <c r="K1565" s="19">
        <v>0</v>
      </c>
      <c r="L1565" s="12">
        <v>0</v>
      </c>
      <c r="M1565" s="19">
        <v>0</v>
      </c>
      <c r="N1565" s="11"/>
      <c r="O1565" s="11"/>
      <c r="P1565" s="11"/>
      <c r="R1565" s="33">
        <f t="shared" si="448"/>
        <v>0</v>
      </c>
      <c r="S1565" s="63">
        <f t="shared" si="449"/>
        <v>0</v>
      </c>
    </row>
    <row r="1566" spans="3:19" ht="15" customHeight="1">
      <c r="C1566" s="384" t="s">
        <v>683</v>
      </c>
      <c r="D1566" s="362" t="s">
        <v>943</v>
      </c>
      <c r="E1566" s="354" t="s">
        <v>944</v>
      </c>
      <c r="F1566" s="354">
        <v>2022</v>
      </c>
      <c r="G1566" s="354">
        <v>2022</v>
      </c>
      <c r="H1566" s="45" t="s">
        <v>20</v>
      </c>
      <c r="I1566" s="19">
        <f t="shared" ref="I1566:M1566" si="456">I1567+I1568+I1569+I1570</f>
        <v>50</v>
      </c>
      <c r="J1566" s="15">
        <f t="shared" si="456"/>
        <v>50</v>
      </c>
      <c r="K1566" s="19">
        <f t="shared" si="456"/>
        <v>50</v>
      </c>
      <c r="L1566" s="12">
        <f t="shared" si="456"/>
        <v>50</v>
      </c>
      <c r="M1566" s="19">
        <f t="shared" si="456"/>
        <v>50</v>
      </c>
      <c r="N1566" s="11">
        <f t="shared" si="451"/>
        <v>100</v>
      </c>
      <c r="O1566" s="11">
        <f t="shared" si="452"/>
        <v>100</v>
      </c>
      <c r="P1566" s="11">
        <f t="shared" si="453"/>
        <v>100</v>
      </c>
      <c r="R1566" s="33">
        <f t="shared" si="448"/>
        <v>-50</v>
      </c>
      <c r="S1566" s="63">
        <f t="shared" si="449"/>
        <v>0</v>
      </c>
    </row>
    <row r="1567" spans="3:19">
      <c r="C1567" s="385"/>
      <c r="D1567" s="362"/>
      <c r="E1567" s="354"/>
      <c r="F1567" s="354"/>
      <c r="G1567" s="354"/>
      <c r="H1567" s="45" t="s">
        <v>21</v>
      </c>
      <c r="I1567" s="19">
        <v>50</v>
      </c>
      <c r="J1567" s="19">
        <v>50</v>
      </c>
      <c r="K1567" s="19">
        <v>50</v>
      </c>
      <c r="L1567" s="19">
        <v>50</v>
      </c>
      <c r="M1567" s="19">
        <v>50</v>
      </c>
      <c r="N1567" s="11">
        <f t="shared" si="451"/>
        <v>100</v>
      </c>
      <c r="O1567" s="11">
        <f t="shared" si="452"/>
        <v>100</v>
      </c>
      <c r="P1567" s="11">
        <f t="shared" si="453"/>
        <v>100</v>
      </c>
      <c r="R1567" s="33">
        <f t="shared" si="448"/>
        <v>-50</v>
      </c>
      <c r="S1567" s="63">
        <f t="shared" si="449"/>
        <v>0</v>
      </c>
    </row>
    <row r="1568" spans="3:19" ht="30">
      <c r="C1568" s="385"/>
      <c r="D1568" s="362"/>
      <c r="E1568" s="354"/>
      <c r="F1568" s="354"/>
      <c r="G1568" s="354"/>
      <c r="H1568" s="45" t="s">
        <v>22</v>
      </c>
      <c r="I1568" s="19">
        <v>0</v>
      </c>
      <c r="J1568" s="15">
        <v>0</v>
      </c>
      <c r="K1568" s="19">
        <v>0</v>
      </c>
      <c r="L1568" s="12">
        <v>0</v>
      </c>
      <c r="M1568" s="19">
        <v>0</v>
      </c>
      <c r="N1568" s="11"/>
      <c r="O1568" s="11"/>
      <c r="P1568" s="11"/>
      <c r="R1568" s="33">
        <f t="shared" si="448"/>
        <v>0</v>
      </c>
      <c r="S1568" s="63">
        <f t="shared" si="449"/>
        <v>0</v>
      </c>
    </row>
    <row r="1569" spans="3:19">
      <c r="C1569" s="385"/>
      <c r="D1569" s="362"/>
      <c r="E1569" s="354"/>
      <c r="F1569" s="354"/>
      <c r="G1569" s="354"/>
      <c r="H1569" s="45" t="s">
        <v>33</v>
      </c>
      <c r="I1569" s="19">
        <v>0</v>
      </c>
      <c r="J1569" s="15">
        <v>0</v>
      </c>
      <c r="K1569" s="19">
        <v>0</v>
      </c>
      <c r="L1569" s="12">
        <v>0</v>
      </c>
      <c r="M1569" s="19">
        <v>0</v>
      </c>
      <c r="N1569" s="11"/>
      <c r="O1569" s="11"/>
      <c r="P1569" s="11"/>
      <c r="R1569" s="33">
        <f t="shared" si="448"/>
        <v>0</v>
      </c>
      <c r="S1569" s="63">
        <f t="shared" si="449"/>
        <v>0</v>
      </c>
    </row>
    <row r="1570" spans="3:19" ht="30">
      <c r="C1570" s="386"/>
      <c r="D1570" s="362"/>
      <c r="E1570" s="354"/>
      <c r="F1570" s="354"/>
      <c r="G1570" s="354"/>
      <c r="H1570" s="45" t="s">
        <v>37</v>
      </c>
      <c r="I1570" s="19">
        <v>0</v>
      </c>
      <c r="J1570" s="15">
        <v>0</v>
      </c>
      <c r="K1570" s="19">
        <v>0</v>
      </c>
      <c r="L1570" s="12">
        <v>0</v>
      </c>
      <c r="M1570" s="19">
        <v>0</v>
      </c>
      <c r="N1570" s="11"/>
      <c r="O1570" s="11"/>
      <c r="P1570" s="11"/>
      <c r="R1570" s="33">
        <f t="shared" si="448"/>
        <v>0</v>
      </c>
      <c r="S1570" s="63">
        <f t="shared" si="449"/>
        <v>0</v>
      </c>
    </row>
    <row r="1571" spans="3:19" ht="15" customHeight="1">
      <c r="C1571" s="351" t="s">
        <v>684</v>
      </c>
      <c r="D1571" s="362" t="s">
        <v>945</v>
      </c>
      <c r="E1571" s="354" t="s">
        <v>946</v>
      </c>
      <c r="F1571" s="354">
        <v>2022</v>
      </c>
      <c r="G1571" s="354">
        <v>2022</v>
      </c>
      <c r="H1571" s="45" t="s">
        <v>20</v>
      </c>
      <c r="I1571" s="19">
        <f t="shared" ref="I1571:M1571" si="457">I1572+I1573+I1574+I1575</f>
        <v>1100</v>
      </c>
      <c r="J1571" s="15">
        <f t="shared" si="457"/>
        <v>1100</v>
      </c>
      <c r="K1571" s="19">
        <f t="shared" si="457"/>
        <v>1100</v>
      </c>
      <c r="L1571" s="12">
        <f t="shared" si="457"/>
        <v>1100</v>
      </c>
      <c r="M1571" s="19">
        <f t="shared" si="457"/>
        <v>1100</v>
      </c>
      <c r="N1571" s="11">
        <f t="shared" si="451"/>
        <v>100</v>
      </c>
      <c r="O1571" s="11">
        <f t="shared" si="452"/>
        <v>100</v>
      </c>
      <c r="P1571" s="11">
        <f t="shared" si="453"/>
        <v>100</v>
      </c>
      <c r="R1571" s="33">
        <f t="shared" si="448"/>
        <v>-1100</v>
      </c>
      <c r="S1571" s="63">
        <f t="shared" si="449"/>
        <v>0</v>
      </c>
    </row>
    <row r="1572" spans="3:19">
      <c r="C1572" s="351"/>
      <c r="D1572" s="362"/>
      <c r="E1572" s="354"/>
      <c r="F1572" s="354"/>
      <c r="G1572" s="354"/>
      <c r="H1572" s="45" t="s">
        <v>21</v>
      </c>
      <c r="I1572" s="19">
        <v>1100</v>
      </c>
      <c r="J1572" s="19">
        <v>1100</v>
      </c>
      <c r="K1572" s="19">
        <v>1100</v>
      </c>
      <c r="L1572" s="19">
        <v>1100</v>
      </c>
      <c r="M1572" s="19">
        <v>1100</v>
      </c>
      <c r="N1572" s="11">
        <f t="shared" si="451"/>
        <v>100</v>
      </c>
      <c r="O1572" s="11">
        <f t="shared" si="452"/>
        <v>100</v>
      </c>
      <c r="P1572" s="11">
        <f t="shared" si="453"/>
        <v>100</v>
      </c>
      <c r="R1572" s="33">
        <f t="shared" si="448"/>
        <v>-1100</v>
      </c>
      <c r="S1572" s="63">
        <f t="shared" si="449"/>
        <v>0</v>
      </c>
    </row>
    <row r="1573" spans="3:19" ht="30">
      <c r="C1573" s="351"/>
      <c r="D1573" s="362"/>
      <c r="E1573" s="354"/>
      <c r="F1573" s="354"/>
      <c r="G1573" s="354"/>
      <c r="H1573" s="45" t="s">
        <v>22</v>
      </c>
      <c r="I1573" s="19">
        <v>0</v>
      </c>
      <c r="J1573" s="15">
        <v>0</v>
      </c>
      <c r="K1573" s="19">
        <v>0</v>
      </c>
      <c r="L1573" s="12">
        <v>0</v>
      </c>
      <c r="M1573" s="19">
        <v>0</v>
      </c>
      <c r="N1573" s="11"/>
      <c r="O1573" s="11"/>
      <c r="P1573" s="11"/>
      <c r="R1573" s="33">
        <f t="shared" si="448"/>
        <v>0</v>
      </c>
      <c r="S1573" s="63">
        <f t="shared" si="449"/>
        <v>0</v>
      </c>
    </row>
    <row r="1574" spans="3:19">
      <c r="C1574" s="351"/>
      <c r="D1574" s="362"/>
      <c r="E1574" s="354"/>
      <c r="F1574" s="354"/>
      <c r="G1574" s="354"/>
      <c r="H1574" s="45" t="s">
        <v>33</v>
      </c>
      <c r="I1574" s="19">
        <v>0</v>
      </c>
      <c r="J1574" s="15">
        <v>0</v>
      </c>
      <c r="K1574" s="19">
        <v>0</v>
      </c>
      <c r="L1574" s="12">
        <v>0</v>
      </c>
      <c r="M1574" s="19">
        <v>0</v>
      </c>
      <c r="N1574" s="11"/>
      <c r="O1574" s="11"/>
      <c r="P1574" s="11"/>
      <c r="R1574" s="33">
        <f t="shared" si="448"/>
        <v>0</v>
      </c>
      <c r="S1574" s="63">
        <f t="shared" si="449"/>
        <v>0</v>
      </c>
    </row>
    <row r="1575" spans="3:19" ht="30">
      <c r="C1575" s="351"/>
      <c r="D1575" s="362"/>
      <c r="E1575" s="354"/>
      <c r="F1575" s="354"/>
      <c r="G1575" s="354"/>
      <c r="H1575" s="45" t="s">
        <v>37</v>
      </c>
      <c r="I1575" s="19">
        <v>0</v>
      </c>
      <c r="J1575" s="15">
        <v>0</v>
      </c>
      <c r="K1575" s="19">
        <v>0</v>
      </c>
      <c r="L1575" s="12">
        <v>0</v>
      </c>
      <c r="M1575" s="19">
        <v>0</v>
      </c>
      <c r="N1575" s="11"/>
      <c r="O1575" s="11"/>
      <c r="P1575" s="11"/>
      <c r="R1575" s="33">
        <f t="shared" si="448"/>
        <v>0</v>
      </c>
      <c r="S1575" s="63">
        <f t="shared" si="449"/>
        <v>0</v>
      </c>
    </row>
    <row r="1576" spans="3:19" ht="15" customHeight="1">
      <c r="C1576" s="351" t="s">
        <v>685</v>
      </c>
      <c r="D1576" s="362" t="s">
        <v>947</v>
      </c>
      <c r="E1576" s="354" t="s">
        <v>948</v>
      </c>
      <c r="F1576" s="354">
        <v>2021</v>
      </c>
      <c r="G1576" s="354">
        <v>2022</v>
      </c>
      <c r="H1576" s="45" t="s">
        <v>20</v>
      </c>
      <c r="I1576" s="19">
        <f t="shared" ref="I1576:M1576" si="458">I1577+I1578+I1579+I1580</f>
        <v>105</v>
      </c>
      <c r="J1576" s="15">
        <f t="shared" si="458"/>
        <v>105</v>
      </c>
      <c r="K1576" s="19">
        <f t="shared" si="458"/>
        <v>105</v>
      </c>
      <c r="L1576" s="12">
        <f t="shared" si="458"/>
        <v>105</v>
      </c>
      <c r="M1576" s="19">
        <f t="shared" si="458"/>
        <v>105</v>
      </c>
      <c r="N1576" s="11">
        <f t="shared" si="451"/>
        <v>100</v>
      </c>
      <c r="O1576" s="11">
        <f t="shared" si="452"/>
        <v>100</v>
      </c>
      <c r="P1576" s="11">
        <f t="shared" si="453"/>
        <v>100</v>
      </c>
      <c r="R1576" s="33">
        <f t="shared" si="448"/>
        <v>-105</v>
      </c>
      <c r="S1576" s="63">
        <f t="shared" si="449"/>
        <v>0</v>
      </c>
    </row>
    <row r="1577" spans="3:19">
      <c r="C1577" s="351"/>
      <c r="D1577" s="362"/>
      <c r="E1577" s="354"/>
      <c r="F1577" s="354"/>
      <c r="G1577" s="354"/>
      <c r="H1577" s="45" t="s">
        <v>21</v>
      </c>
      <c r="I1577" s="19">
        <v>105</v>
      </c>
      <c r="J1577" s="19">
        <v>105</v>
      </c>
      <c r="K1577" s="19">
        <v>105</v>
      </c>
      <c r="L1577" s="19">
        <v>105</v>
      </c>
      <c r="M1577" s="19">
        <v>105</v>
      </c>
      <c r="N1577" s="11">
        <f t="shared" si="451"/>
        <v>100</v>
      </c>
      <c r="O1577" s="11">
        <f t="shared" si="452"/>
        <v>100</v>
      </c>
      <c r="P1577" s="11">
        <f t="shared" si="453"/>
        <v>100</v>
      </c>
      <c r="R1577" s="33">
        <f t="shared" si="448"/>
        <v>-105</v>
      </c>
      <c r="S1577" s="63">
        <f t="shared" si="449"/>
        <v>0</v>
      </c>
    </row>
    <row r="1578" spans="3:19" ht="30">
      <c r="C1578" s="351"/>
      <c r="D1578" s="362"/>
      <c r="E1578" s="354"/>
      <c r="F1578" s="354"/>
      <c r="G1578" s="354"/>
      <c r="H1578" s="45" t="s">
        <v>22</v>
      </c>
      <c r="I1578" s="19">
        <v>0</v>
      </c>
      <c r="J1578" s="15">
        <v>0</v>
      </c>
      <c r="K1578" s="19">
        <v>0</v>
      </c>
      <c r="L1578" s="12">
        <v>0</v>
      </c>
      <c r="M1578" s="19">
        <v>0</v>
      </c>
      <c r="N1578" s="11"/>
      <c r="O1578" s="11"/>
      <c r="P1578" s="11"/>
      <c r="R1578" s="33">
        <f t="shared" si="448"/>
        <v>0</v>
      </c>
      <c r="S1578" s="63">
        <f t="shared" si="449"/>
        <v>0</v>
      </c>
    </row>
    <row r="1579" spans="3:19">
      <c r="C1579" s="351"/>
      <c r="D1579" s="362"/>
      <c r="E1579" s="354"/>
      <c r="F1579" s="354"/>
      <c r="G1579" s="354"/>
      <c r="H1579" s="45" t="s">
        <v>33</v>
      </c>
      <c r="I1579" s="19">
        <v>0</v>
      </c>
      <c r="J1579" s="15">
        <v>0</v>
      </c>
      <c r="K1579" s="19">
        <v>0</v>
      </c>
      <c r="L1579" s="12">
        <v>0</v>
      </c>
      <c r="M1579" s="19">
        <v>0</v>
      </c>
      <c r="N1579" s="11"/>
      <c r="O1579" s="11"/>
      <c r="P1579" s="11"/>
      <c r="R1579" s="33">
        <f t="shared" si="448"/>
        <v>0</v>
      </c>
      <c r="S1579" s="63">
        <f t="shared" si="449"/>
        <v>0</v>
      </c>
    </row>
    <row r="1580" spans="3:19" ht="30">
      <c r="C1580" s="351"/>
      <c r="D1580" s="362"/>
      <c r="E1580" s="354"/>
      <c r="F1580" s="354"/>
      <c r="G1580" s="354"/>
      <c r="H1580" s="45" t="s">
        <v>37</v>
      </c>
      <c r="I1580" s="19">
        <v>0</v>
      </c>
      <c r="J1580" s="15">
        <v>0</v>
      </c>
      <c r="K1580" s="19">
        <v>0</v>
      </c>
      <c r="L1580" s="12">
        <v>0</v>
      </c>
      <c r="M1580" s="19">
        <v>0</v>
      </c>
      <c r="N1580" s="11"/>
      <c r="O1580" s="11"/>
      <c r="P1580" s="11"/>
      <c r="R1580" s="33">
        <f t="shared" si="448"/>
        <v>0</v>
      </c>
      <c r="S1580" s="63">
        <f t="shared" si="449"/>
        <v>0</v>
      </c>
    </row>
    <row r="1581" spans="3:19" ht="15" customHeight="1">
      <c r="C1581" s="351" t="s">
        <v>686</v>
      </c>
      <c r="D1581" s="387" t="s">
        <v>949</v>
      </c>
      <c r="E1581" s="381" t="s">
        <v>948</v>
      </c>
      <c r="F1581" s="354">
        <v>2021</v>
      </c>
      <c r="G1581" s="354">
        <v>2022</v>
      </c>
      <c r="H1581" s="45" t="s">
        <v>20</v>
      </c>
      <c r="I1581" s="19">
        <f t="shared" ref="I1581:M1581" si="459">I1582+I1583+I1584+I1585</f>
        <v>170</v>
      </c>
      <c r="J1581" s="15">
        <f t="shared" si="459"/>
        <v>170</v>
      </c>
      <c r="K1581" s="19">
        <f t="shared" si="459"/>
        <v>170</v>
      </c>
      <c r="L1581" s="12">
        <f t="shared" si="459"/>
        <v>170</v>
      </c>
      <c r="M1581" s="19">
        <f t="shared" si="459"/>
        <v>170</v>
      </c>
      <c r="N1581" s="11">
        <f t="shared" si="451"/>
        <v>100</v>
      </c>
      <c r="O1581" s="11">
        <f t="shared" si="452"/>
        <v>100</v>
      </c>
      <c r="P1581" s="11">
        <f t="shared" si="453"/>
        <v>100</v>
      </c>
      <c r="R1581" s="33">
        <f t="shared" si="448"/>
        <v>-170</v>
      </c>
      <c r="S1581" s="63">
        <f t="shared" si="449"/>
        <v>0</v>
      </c>
    </row>
    <row r="1582" spans="3:19">
      <c r="C1582" s="351"/>
      <c r="D1582" s="388"/>
      <c r="E1582" s="382"/>
      <c r="F1582" s="354"/>
      <c r="G1582" s="354"/>
      <c r="H1582" s="45" t="s">
        <v>21</v>
      </c>
      <c r="I1582" s="19">
        <v>170</v>
      </c>
      <c r="J1582" s="19">
        <v>170</v>
      </c>
      <c r="K1582" s="19">
        <v>170</v>
      </c>
      <c r="L1582" s="19">
        <v>170</v>
      </c>
      <c r="M1582" s="19">
        <v>170</v>
      </c>
      <c r="N1582" s="11">
        <f t="shared" si="451"/>
        <v>100</v>
      </c>
      <c r="O1582" s="11">
        <f t="shared" si="452"/>
        <v>100</v>
      </c>
      <c r="P1582" s="11">
        <f t="shared" si="453"/>
        <v>100</v>
      </c>
      <c r="R1582" s="33">
        <f t="shared" si="448"/>
        <v>-170</v>
      </c>
      <c r="S1582" s="63">
        <f t="shared" si="449"/>
        <v>0</v>
      </c>
    </row>
    <row r="1583" spans="3:19" ht="30">
      <c r="C1583" s="351"/>
      <c r="D1583" s="388"/>
      <c r="E1583" s="382"/>
      <c r="F1583" s="354"/>
      <c r="G1583" s="354"/>
      <c r="H1583" s="45" t="s">
        <v>22</v>
      </c>
      <c r="I1583" s="19">
        <v>0</v>
      </c>
      <c r="J1583" s="15">
        <v>0</v>
      </c>
      <c r="K1583" s="19">
        <v>0</v>
      </c>
      <c r="L1583" s="12">
        <v>0</v>
      </c>
      <c r="M1583" s="19">
        <v>0</v>
      </c>
      <c r="N1583" s="11"/>
      <c r="O1583" s="11"/>
      <c r="P1583" s="11"/>
      <c r="R1583" s="33">
        <f t="shared" si="448"/>
        <v>0</v>
      </c>
      <c r="S1583" s="63">
        <f t="shared" si="449"/>
        <v>0</v>
      </c>
    </row>
    <row r="1584" spans="3:19">
      <c r="C1584" s="351"/>
      <c r="D1584" s="388"/>
      <c r="E1584" s="382"/>
      <c r="F1584" s="354"/>
      <c r="G1584" s="354"/>
      <c r="H1584" s="45" t="s">
        <v>33</v>
      </c>
      <c r="I1584" s="19">
        <v>0</v>
      </c>
      <c r="J1584" s="15">
        <v>0</v>
      </c>
      <c r="K1584" s="19">
        <v>0</v>
      </c>
      <c r="L1584" s="12">
        <v>0</v>
      </c>
      <c r="M1584" s="19">
        <v>0</v>
      </c>
      <c r="N1584" s="11"/>
      <c r="O1584" s="11"/>
      <c r="P1584" s="11"/>
      <c r="R1584" s="33">
        <f t="shared" si="448"/>
        <v>0</v>
      </c>
      <c r="S1584" s="63">
        <f t="shared" si="449"/>
        <v>0</v>
      </c>
    </row>
    <row r="1585" spans="3:19" ht="30">
      <c r="C1585" s="351"/>
      <c r="D1585" s="389"/>
      <c r="E1585" s="383"/>
      <c r="F1585" s="354"/>
      <c r="G1585" s="354"/>
      <c r="H1585" s="45" t="s">
        <v>37</v>
      </c>
      <c r="I1585" s="19">
        <v>0</v>
      </c>
      <c r="J1585" s="15">
        <v>0</v>
      </c>
      <c r="K1585" s="19">
        <v>0</v>
      </c>
      <c r="L1585" s="12">
        <v>0</v>
      </c>
      <c r="M1585" s="19">
        <v>0</v>
      </c>
      <c r="N1585" s="11"/>
      <c r="O1585" s="11"/>
      <c r="P1585" s="11"/>
      <c r="R1585" s="33">
        <f t="shared" si="448"/>
        <v>0</v>
      </c>
      <c r="S1585" s="63">
        <f t="shared" si="449"/>
        <v>0</v>
      </c>
    </row>
    <row r="1586" spans="3:19" ht="15" customHeight="1">
      <c r="C1586" s="351" t="s">
        <v>687</v>
      </c>
      <c r="D1586" s="387" t="s">
        <v>950</v>
      </c>
      <c r="E1586" s="381" t="s">
        <v>951</v>
      </c>
      <c r="F1586" s="354">
        <v>2021</v>
      </c>
      <c r="G1586" s="354">
        <v>2021</v>
      </c>
      <c r="H1586" s="45" t="s">
        <v>20</v>
      </c>
      <c r="I1586" s="19">
        <f t="shared" ref="I1586:M1586" si="460">I1587+I1588+I1589+I1590</f>
        <v>57</v>
      </c>
      <c r="J1586" s="15">
        <f t="shared" si="460"/>
        <v>57</v>
      </c>
      <c r="K1586" s="19">
        <f t="shared" si="460"/>
        <v>57</v>
      </c>
      <c r="L1586" s="12">
        <f t="shared" si="460"/>
        <v>57</v>
      </c>
      <c r="M1586" s="19">
        <f t="shared" si="460"/>
        <v>57</v>
      </c>
      <c r="N1586" s="11">
        <f t="shared" si="451"/>
        <v>100</v>
      </c>
      <c r="O1586" s="11">
        <f t="shared" si="452"/>
        <v>100</v>
      </c>
      <c r="P1586" s="11">
        <f t="shared" si="453"/>
        <v>100</v>
      </c>
      <c r="R1586" s="33">
        <f t="shared" si="448"/>
        <v>-57</v>
      </c>
      <c r="S1586" s="63">
        <f t="shared" si="449"/>
        <v>0</v>
      </c>
    </row>
    <row r="1587" spans="3:19">
      <c r="C1587" s="351"/>
      <c r="D1587" s="388"/>
      <c r="E1587" s="382"/>
      <c r="F1587" s="354"/>
      <c r="G1587" s="354"/>
      <c r="H1587" s="45" t="s">
        <v>21</v>
      </c>
      <c r="I1587" s="19">
        <v>57</v>
      </c>
      <c r="J1587" s="19">
        <v>57</v>
      </c>
      <c r="K1587" s="19">
        <v>57</v>
      </c>
      <c r="L1587" s="19">
        <v>57</v>
      </c>
      <c r="M1587" s="19">
        <v>57</v>
      </c>
      <c r="N1587" s="11">
        <f t="shared" si="451"/>
        <v>100</v>
      </c>
      <c r="O1587" s="11">
        <f t="shared" si="452"/>
        <v>100</v>
      </c>
      <c r="P1587" s="11">
        <f t="shared" si="453"/>
        <v>100</v>
      </c>
      <c r="R1587" s="33">
        <f t="shared" si="448"/>
        <v>-57</v>
      </c>
      <c r="S1587" s="63">
        <f t="shared" si="449"/>
        <v>0</v>
      </c>
    </row>
    <row r="1588" spans="3:19" ht="30">
      <c r="C1588" s="351"/>
      <c r="D1588" s="388"/>
      <c r="E1588" s="382"/>
      <c r="F1588" s="354"/>
      <c r="G1588" s="354"/>
      <c r="H1588" s="45" t="s">
        <v>22</v>
      </c>
      <c r="I1588" s="19">
        <v>0</v>
      </c>
      <c r="J1588" s="15">
        <v>0</v>
      </c>
      <c r="K1588" s="19">
        <v>0</v>
      </c>
      <c r="L1588" s="12">
        <v>0</v>
      </c>
      <c r="M1588" s="19">
        <v>0</v>
      </c>
      <c r="N1588" s="11"/>
      <c r="O1588" s="11"/>
      <c r="P1588" s="11"/>
      <c r="R1588" s="33">
        <f t="shared" si="448"/>
        <v>0</v>
      </c>
      <c r="S1588" s="63">
        <f t="shared" si="449"/>
        <v>0</v>
      </c>
    </row>
    <row r="1589" spans="3:19">
      <c r="C1589" s="351"/>
      <c r="D1589" s="388"/>
      <c r="E1589" s="382"/>
      <c r="F1589" s="354"/>
      <c r="G1589" s="354"/>
      <c r="H1589" s="45" t="s">
        <v>33</v>
      </c>
      <c r="I1589" s="19">
        <v>0</v>
      </c>
      <c r="J1589" s="15">
        <v>0</v>
      </c>
      <c r="K1589" s="19">
        <v>0</v>
      </c>
      <c r="L1589" s="12">
        <v>0</v>
      </c>
      <c r="M1589" s="19">
        <v>0</v>
      </c>
      <c r="N1589" s="11"/>
      <c r="O1589" s="11"/>
      <c r="P1589" s="11"/>
      <c r="R1589" s="33">
        <f t="shared" si="448"/>
        <v>0</v>
      </c>
      <c r="S1589" s="63">
        <f t="shared" si="449"/>
        <v>0</v>
      </c>
    </row>
    <row r="1590" spans="3:19" ht="30">
      <c r="C1590" s="351"/>
      <c r="D1590" s="389"/>
      <c r="E1590" s="383"/>
      <c r="F1590" s="354"/>
      <c r="G1590" s="354"/>
      <c r="H1590" s="45" t="s">
        <v>37</v>
      </c>
      <c r="I1590" s="19">
        <v>0</v>
      </c>
      <c r="J1590" s="15">
        <v>0</v>
      </c>
      <c r="K1590" s="19">
        <v>0</v>
      </c>
      <c r="L1590" s="12">
        <v>0</v>
      </c>
      <c r="M1590" s="19">
        <v>0</v>
      </c>
      <c r="N1590" s="11"/>
      <c r="O1590" s="11"/>
      <c r="P1590" s="11"/>
      <c r="R1590" s="33">
        <f t="shared" si="448"/>
        <v>0</v>
      </c>
      <c r="S1590" s="63">
        <f t="shared" si="449"/>
        <v>0</v>
      </c>
    </row>
    <row r="1591" spans="3:19" ht="15" customHeight="1">
      <c r="C1591" s="351" t="s">
        <v>688</v>
      </c>
      <c r="D1591" s="387" t="s">
        <v>952</v>
      </c>
      <c r="E1591" s="381" t="s">
        <v>953</v>
      </c>
      <c r="F1591" s="354">
        <v>2021</v>
      </c>
      <c r="G1591" s="354">
        <v>2022</v>
      </c>
      <c r="H1591" s="45" t="s">
        <v>20</v>
      </c>
      <c r="I1591" s="19">
        <f t="shared" ref="I1591:M1591" si="461">I1592+I1593+I1594+I1595</f>
        <v>130</v>
      </c>
      <c r="J1591" s="15">
        <f t="shared" si="461"/>
        <v>130</v>
      </c>
      <c r="K1591" s="19">
        <f t="shared" si="461"/>
        <v>130</v>
      </c>
      <c r="L1591" s="12">
        <f t="shared" si="461"/>
        <v>130</v>
      </c>
      <c r="M1591" s="19">
        <f t="shared" si="461"/>
        <v>130</v>
      </c>
      <c r="N1591" s="11">
        <f t="shared" si="451"/>
        <v>100</v>
      </c>
      <c r="O1591" s="11">
        <f t="shared" si="452"/>
        <v>100</v>
      </c>
      <c r="P1591" s="11">
        <f t="shared" si="453"/>
        <v>100</v>
      </c>
      <c r="R1591" s="33">
        <f t="shared" si="448"/>
        <v>-130</v>
      </c>
      <c r="S1591" s="63">
        <f t="shared" si="449"/>
        <v>0</v>
      </c>
    </row>
    <row r="1592" spans="3:19">
      <c r="C1592" s="351"/>
      <c r="D1592" s="388"/>
      <c r="E1592" s="382"/>
      <c r="F1592" s="354"/>
      <c r="G1592" s="354"/>
      <c r="H1592" s="45" t="s">
        <v>21</v>
      </c>
      <c r="I1592" s="19">
        <v>130</v>
      </c>
      <c r="J1592" s="19">
        <v>130</v>
      </c>
      <c r="K1592" s="19">
        <v>130</v>
      </c>
      <c r="L1592" s="19">
        <v>130</v>
      </c>
      <c r="M1592" s="19">
        <v>130</v>
      </c>
      <c r="N1592" s="11">
        <f t="shared" si="451"/>
        <v>100</v>
      </c>
      <c r="O1592" s="11">
        <f t="shared" si="452"/>
        <v>100</v>
      </c>
      <c r="P1592" s="11">
        <f t="shared" si="453"/>
        <v>100</v>
      </c>
      <c r="R1592" s="33">
        <f t="shared" si="448"/>
        <v>-130</v>
      </c>
      <c r="S1592" s="63">
        <f t="shared" si="449"/>
        <v>0</v>
      </c>
    </row>
    <row r="1593" spans="3:19" ht="30">
      <c r="C1593" s="351"/>
      <c r="D1593" s="388"/>
      <c r="E1593" s="382"/>
      <c r="F1593" s="354"/>
      <c r="G1593" s="354"/>
      <c r="H1593" s="45" t="s">
        <v>22</v>
      </c>
      <c r="I1593" s="19">
        <v>0</v>
      </c>
      <c r="J1593" s="15">
        <v>0</v>
      </c>
      <c r="K1593" s="19">
        <v>0</v>
      </c>
      <c r="L1593" s="12">
        <v>0</v>
      </c>
      <c r="M1593" s="19">
        <v>0</v>
      </c>
      <c r="N1593" s="11"/>
      <c r="O1593" s="11"/>
      <c r="P1593" s="11"/>
      <c r="R1593" s="33">
        <f t="shared" si="448"/>
        <v>0</v>
      </c>
      <c r="S1593" s="63">
        <f t="shared" si="449"/>
        <v>0</v>
      </c>
    </row>
    <row r="1594" spans="3:19">
      <c r="C1594" s="351"/>
      <c r="D1594" s="388"/>
      <c r="E1594" s="382"/>
      <c r="F1594" s="354"/>
      <c r="G1594" s="354"/>
      <c r="H1594" s="45" t="s">
        <v>33</v>
      </c>
      <c r="I1594" s="19">
        <v>0</v>
      </c>
      <c r="J1594" s="15">
        <v>0</v>
      </c>
      <c r="K1594" s="19">
        <v>0</v>
      </c>
      <c r="L1594" s="12">
        <v>0</v>
      </c>
      <c r="M1594" s="19">
        <v>0</v>
      </c>
      <c r="N1594" s="11"/>
      <c r="O1594" s="11"/>
      <c r="P1594" s="11"/>
      <c r="R1594" s="33">
        <f t="shared" si="448"/>
        <v>0</v>
      </c>
      <c r="S1594" s="63">
        <f t="shared" si="449"/>
        <v>0</v>
      </c>
    </row>
    <row r="1595" spans="3:19" ht="30">
      <c r="C1595" s="351"/>
      <c r="D1595" s="389"/>
      <c r="E1595" s="383"/>
      <c r="F1595" s="354"/>
      <c r="G1595" s="354"/>
      <c r="H1595" s="45" t="s">
        <v>37</v>
      </c>
      <c r="I1595" s="19">
        <v>0</v>
      </c>
      <c r="J1595" s="15">
        <v>0</v>
      </c>
      <c r="K1595" s="19">
        <v>0</v>
      </c>
      <c r="L1595" s="12">
        <v>0</v>
      </c>
      <c r="M1595" s="19">
        <v>0</v>
      </c>
      <c r="N1595" s="11"/>
      <c r="O1595" s="11"/>
      <c r="P1595" s="11"/>
      <c r="R1595" s="33">
        <f t="shared" si="448"/>
        <v>0</v>
      </c>
      <c r="S1595" s="63">
        <f t="shared" si="449"/>
        <v>0</v>
      </c>
    </row>
    <row r="1596" spans="3:19" ht="15" customHeight="1">
      <c r="C1596" s="351" t="s">
        <v>689</v>
      </c>
      <c r="D1596" s="357" t="s">
        <v>954</v>
      </c>
      <c r="E1596" s="354" t="s">
        <v>559</v>
      </c>
      <c r="F1596" s="354">
        <v>2022</v>
      </c>
      <c r="G1596" s="354">
        <v>2022</v>
      </c>
      <c r="H1596" s="45" t="s">
        <v>20</v>
      </c>
      <c r="I1596" s="19">
        <f t="shared" ref="I1596:M1596" si="462">I1597+I1598+I1599+I1600</f>
        <v>8987</v>
      </c>
      <c r="J1596" s="15">
        <f t="shared" si="462"/>
        <v>8987</v>
      </c>
      <c r="K1596" s="19">
        <f t="shared" si="462"/>
        <v>8987</v>
      </c>
      <c r="L1596" s="12">
        <f t="shared" si="462"/>
        <v>8987</v>
      </c>
      <c r="M1596" s="19">
        <f t="shared" si="462"/>
        <v>8987</v>
      </c>
      <c r="N1596" s="11">
        <f t="shared" si="451"/>
        <v>100</v>
      </c>
      <c r="O1596" s="11">
        <f t="shared" si="452"/>
        <v>100</v>
      </c>
      <c r="P1596" s="11">
        <f t="shared" si="453"/>
        <v>100</v>
      </c>
      <c r="R1596" s="33">
        <f t="shared" si="448"/>
        <v>-8987</v>
      </c>
      <c r="S1596" s="63">
        <f t="shared" si="449"/>
        <v>0</v>
      </c>
    </row>
    <row r="1597" spans="3:19">
      <c r="C1597" s="351"/>
      <c r="D1597" s="357"/>
      <c r="E1597" s="374"/>
      <c r="F1597" s="354"/>
      <c r="G1597" s="354"/>
      <c r="H1597" s="45" t="s">
        <v>21</v>
      </c>
      <c r="I1597" s="15">
        <v>8987</v>
      </c>
      <c r="J1597" s="19">
        <v>8987</v>
      </c>
      <c r="K1597" s="19">
        <v>8987</v>
      </c>
      <c r="L1597" s="19">
        <v>8987</v>
      </c>
      <c r="M1597" s="19">
        <v>8987</v>
      </c>
      <c r="N1597" s="11">
        <f t="shared" si="451"/>
        <v>100</v>
      </c>
      <c r="O1597" s="11">
        <f t="shared" si="452"/>
        <v>100</v>
      </c>
      <c r="P1597" s="11">
        <f t="shared" si="453"/>
        <v>100</v>
      </c>
      <c r="R1597" s="33">
        <f t="shared" si="448"/>
        <v>-8987</v>
      </c>
      <c r="S1597" s="63">
        <f t="shared" si="449"/>
        <v>0</v>
      </c>
    </row>
    <row r="1598" spans="3:19" ht="30">
      <c r="C1598" s="351"/>
      <c r="D1598" s="357"/>
      <c r="E1598" s="374"/>
      <c r="F1598" s="354"/>
      <c r="G1598" s="354"/>
      <c r="H1598" s="45" t="s">
        <v>22</v>
      </c>
      <c r="I1598" s="19">
        <v>0</v>
      </c>
      <c r="J1598" s="15">
        <v>0</v>
      </c>
      <c r="K1598" s="19">
        <v>0</v>
      </c>
      <c r="L1598" s="12">
        <v>0</v>
      </c>
      <c r="M1598" s="19">
        <v>0</v>
      </c>
      <c r="N1598" s="11"/>
      <c r="O1598" s="11"/>
      <c r="P1598" s="11"/>
      <c r="R1598" s="33">
        <f t="shared" si="448"/>
        <v>0</v>
      </c>
      <c r="S1598" s="63">
        <f t="shared" si="449"/>
        <v>0</v>
      </c>
    </row>
    <row r="1599" spans="3:19">
      <c r="C1599" s="351"/>
      <c r="D1599" s="357"/>
      <c r="E1599" s="374"/>
      <c r="F1599" s="354"/>
      <c r="G1599" s="354"/>
      <c r="H1599" s="45" t="s">
        <v>33</v>
      </c>
      <c r="I1599" s="19">
        <v>0</v>
      </c>
      <c r="J1599" s="15">
        <v>0</v>
      </c>
      <c r="K1599" s="19">
        <v>0</v>
      </c>
      <c r="L1599" s="12">
        <v>0</v>
      </c>
      <c r="M1599" s="19">
        <v>0</v>
      </c>
      <c r="N1599" s="11"/>
      <c r="O1599" s="11"/>
      <c r="P1599" s="11"/>
      <c r="R1599" s="33">
        <f t="shared" si="448"/>
        <v>0</v>
      </c>
      <c r="S1599" s="63">
        <f t="shared" si="449"/>
        <v>0</v>
      </c>
    </row>
    <row r="1600" spans="3:19" ht="30">
      <c r="C1600" s="351"/>
      <c r="D1600" s="357"/>
      <c r="E1600" s="374"/>
      <c r="F1600" s="354"/>
      <c r="G1600" s="354"/>
      <c r="H1600" s="45" t="s">
        <v>37</v>
      </c>
      <c r="I1600" s="19">
        <v>0</v>
      </c>
      <c r="J1600" s="15">
        <v>0</v>
      </c>
      <c r="K1600" s="19">
        <v>0</v>
      </c>
      <c r="L1600" s="12">
        <v>0</v>
      </c>
      <c r="M1600" s="19">
        <v>0</v>
      </c>
      <c r="N1600" s="11"/>
      <c r="O1600" s="11"/>
      <c r="P1600" s="11"/>
      <c r="R1600" s="33">
        <f t="shared" si="448"/>
        <v>0</v>
      </c>
      <c r="S1600" s="63">
        <f t="shared" si="449"/>
        <v>0</v>
      </c>
    </row>
    <row r="1601" spans="3:19" ht="15" customHeight="1">
      <c r="C1601" s="351" t="s">
        <v>690</v>
      </c>
      <c r="D1601" s="357" t="s">
        <v>955</v>
      </c>
      <c r="E1601" s="354" t="s">
        <v>695</v>
      </c>
      <c r="F1601" s="354">
        <v>2021</v>
      </c>
      <c r="G1601" s="354">
        <v>2022</v>
      </c>
      <c r="H1601" s="45" t="s">
        <v>20</v>
      </c>
      <c r="I1601" s="19">
        <f t="shared" ref="I1601:M1601" si="463">I1602+I1603+I1604+I1605</f>
        <v>18300</v>
      </c>
      <c r="J1601" s="15">
        <f t="shared" si="463"/>
        <v>18300</v>
      </c>
      <c r="K1601" s="19">
        <f t="shared" si="463"/>
        <v>18300</v>
      </c>
      <c r="L1601" s="12">
        <f t="shared" si="463"/>
        <v>18300</v>
      </c>
      <c r="M1601" s="19">
        <f t="shared" si="463"/>
        <v>18300</v>
      </c>
      <c r="N1601" s="11">
        <f t="shared" si="451"/>
        <v>100</v>
      </c>
      <c r="O1601" s="11">
        <f t="shared" si="452"/>
        <v>100</v>
      </c>
      <c r="P1601" s="11">
        <f t="shared" si="453"/>
        <v>100</v>
      </c>
      <c r="R1601" s="33">
        <f t="shared" si="448"/>
        <v>-18300</v>
      </c>
      <c r="S1601" s="63">
        <f t="shared" si="449"/>
        <v>0</v>
      </c>
    </row>
    <row r="1602" spans="3:19">
      <c r="C1602" s="351"/>
      <c r="D1602" s="357"/>
      <c r="E1602" s="374"/>
      <c r="F1602" s="354"/>
      <c r="G1602" s="354"/>
      <c r="H1602" s="45" t="s">
        <v>21</v>
      </c>
      <c r="I1602" s="19">
        <v>18300</v>
      </c>
      <c r="J1602" s="19">
        <v>18300</v>
      </c>
      <c r="K1602" s="19">
        <v>18300</v>
      </c>
      <c r="L1602" s="19">
        <v>18300</v>
      </c>
      <c r="M1602" s="19">
        <v>18300</v>
      </c>
      <c r="N1602" s="11">
        <f t="shared" si="451"/>
        <v>100</v>
      </c>
      <c r="O1602" s="11">
        <f t="shared" si="452"/>
        <v>100</v>
      </c>
      <c r="P1602" s="11">
        <f t="shared" si="453"/>
        <v>100</v>
      </c>
      <c r="R1602" s="33">
        <f t="shared" si="448"/>
        <v>-18300</v>
      </c>
      <c r="S1602" s="63">
        <f t="shared" si="449"/>
        <v>0</v>
      </c>
    </row>
    <row r="1603" spans="3:19" ht="30">
      <c r="C1603" s="351"/>
      <c r="D1603" s="357"/>
      <c r="E1603" s="374"/>
      <c r="F1603" s="354"/>
      <c r="G1603" s="354"/>
      <c r="H1603" s="45" t="s">
        <v>22</v>
      </c>
      <c r="I1603" s="19">
        <v>0</v>
      </c>
      <c r="J1603" s="15">
        <v>0</v>
      </c>
      <c r="K1603" s="19">
        <v>0</v>
      </c>
      <c r="L1603" s="12">
        <v>0</v>
      </c>
      <c r="M1603" s="19">
        <v>0</v>
      </c>
      <c r="N1603" s="11"/>
      <c r="O1603" s="11"/>
      <c r="P1603" s="11"/>
      <c r="R1603" s="33">
        <f t="shared" si="448"/>
        <v>0</v>
      </c>
      <c r="S1603" s="63">
        <f t="shared" si="449"/>
        <v>0</v>
      </c>
    </row>
    <row r="1604" spans="3:19">
      <c r="C1604" s="351"/>
      <c r="D1604" s="357"/>
      <c r="E1604" s="374"/>
      <c r="F1604" s="354"/>
      <c r="G1604" s="354"/>
      <c r="H1604" s="45" t="s">
        <v>33</v>
      </c>
      <c r="I1604" s="19">
        <v>0</v>
      </c>
      <c r="J1604" s="15">
        <v>0</v>
      </c>
      <c r="K1604" s="19">
        <v>0</v>
      </c>
      <c r="L1604" s="12">
        <v>0</v>
      </c>
      <c r="M1604" s="19">
        <v>0</v>
      </c>
      <c r="N1604" s="11"/>
      <c r="O1604" s="11"/>
      <c r="P1604" s="11"/>
      <c r="R1604" s="33">
        <f t="shared" si="448"/>
        <v>0</v>
      </c>
      <c r="S1604" s="63">
        <f t="shared" si="449"/>
        <v>0</v>
      </c>
    </row>
    <row r="1605" spans="3:19" ht="30">
      <c r="C1605" s="351"/>
      <c r="D1605" s="357"/>
      <c r="E1605" s="374"/>
      <c r="F1605" s="354"/>
      <c r="G1605" s="354"/>
      <c r="H1605" s="45" t="s">
        <v>37</v>
      </c>
      <c r="I1605" s="19">
        <v>0</v>
      </c>
      <c r="J1605" s="15">
        <v>0</v>
      </c>
      <c r="K1605" s="19">
        <v>0</v>
      </c>
      <c r="L1605" s="12">
        <v>0</v>
      </c>
      <c r="M1605" s="19">
        <v>0</v>
      </c>
      <c r="N1605" s="11"/>
      <c r="O1605" s="11"/>
      <c r="P1605" s="11"/>
      <c r="R1605" s="33">
        <f t="shared" si="448"/>
        <v>0</v>
      </c>
      <c r="S1605" s="63">
        <f t="shared" si="449"/>
        <v>0</v>
      </c>
    </row>
    <row r="1606" spans="3:19" ht="15" customHeight="1">
      <c r="C1606" s="351" t="s">
        <v>691</v>
      </c>
      <c r="D1606" s="390" t="s">
        <v>956</v>
      </c>
      <c r="E1606" s="381" t="s">
        <v>695</v>
      </c>
      <c r="F1606" s="354">
        <v>2021</v>
      </c>
      <c r="G1606" s="354">
        <v>2021</v>
      </c>
      <c r="H1606" s="45" t="s">
        <v>20</v>
      </c>
      <c r="I1606" s="19">
        <f t="shared" ref="I1606:M1606" si="464">I1607+I1608+I1609+I1610</f>
        <v>80</v>
      </c>
      <c r="J1606" s="15">
        <f t="shared" si="464"/>
        <v>80</v>
      </c>
      <c r="K1606" s="19">
        <f t="shared" si="464"/>
        <v>80</v>
      </c>
      <c r="L1606" s="12">
        <f t="shared" si="464"/>
        <v>80</v>
      </c>
      <c r="M1606" s="19">
        <f t="shared" si="464"/>
        <v>80</v>
      </c>
      <c r="N1606" s="11">
        <f t="shared" si="451"/>
        <v>100</v>
      </c>
      <c r="O1606" s="11">
        <f t="shared" si="452"/>
        <v>100</v>
      </c>
      <c r="P1606" s="11">
        <f t="shared" si="453"/>
        <v>100</v>
      </c>
      <c r="R1606" s="33">
        <f t="shared" si="448"/>
        <v>-80</v>
      </c>
      <c r="S1606" s="63">
        <f t="shared" si="449"/>
        <v>0</v>
      </c>
    </row>
    <row r="1607" spans="3:19">
      <c r="C1607" s="351"/>
      <c r="D1607" s="391"/>
      <c r="E1607" s="382"/>
      <c r="F1607" s="354"/>
      <c r="G1607" s="354"/>
      <c r="H1607" s="45" t="s">
        <v>21</v>
      </c>
      <c r="I1607" s="19">
        <v>80</v>
      </c>
      <c r="J1607" s="19">
        <v>80</v>
      </c>
      <c r="K1607" s="19">
        <v>80</v>
      </c>
      <c r="L1607" s="19">
        <v>80</v>
      </c>
      <c r="M1607" s="19">
        <v>80</v>
      </c>
      <c r="N1607" s="11">
        <f t="shared" si="451"/>
        <v>100</v>
      </c>
      <c r="O1607" s="11">
        <f t="shared" si="452"/>
        <v>100</v>
      </c>
      <c r="P1607" s="11">
        <f t="shared" si="453"/>
        <v>100</v>
      </c>
      <c r="R1607" s="33">
        <f t="shared" si="448"/>
        <v>-80</v>
      </c>
      <c r="S1607" s="63">
        <f t="shared" si="449"/>
        <v>0</v>
      </c>
    </row>
    <row r="1608" spans="3:19" ht="30">
      <c r="C1608" s="351"/>
      <c r="D1608" s="391"/>
      <c r="E1608" s="382"/>
      <c r="F1608" s="354"/>
      <c r="G1608" s="354"/>
      <c r="H1608" s="45" t="s">
        <v>22</v>
      </c>
      <c r="I1608" s="19">
        <v>0</v>
      </c>
      <c r="J1608" s="15">
        <v>0</v>
      </c>
      <c r="K1608" s="19">
        <v>0</v>
      </c>
      <c r="L1608" s="12">
        <v>0</v>
      </c>
      <c r="M1608" s="19">
        <v>0</v>
      </c>
      <c r="N1608" s="11"/>
      <c r="O1608" s="11"/>
      <c r="P1608" s="11"/>
      <c r="R1608" s="33">
        <f t="shared" si="448"/>
        <v>0</v>
      </c>
      <c r="S1608" s="63">
        <f t="shared" si="449"/>
        <v>0</v>
      </c>
    </row>
    <row r="1609" spans="3:19">
      <c r="C1609" s="351"/>
      <c r="D1609" s="391"/>
      <c r="E1609" s="382"/>
      <c r="F1609" s="354"/>
      <c r="G1609" s="354"/>
      <c r="H1609" s="45" t="s">
        <v>33</v>
      </c>
      <c r="I1609" s="19">
        <v>0</v>
      </c>
      <c r="J1609" s="15">
        <v>0</v>
      </c>
      <c r="K1609" s="19">
        <v>0</v>
      </c>
      <c r="L1609" s="12">
        <v>0</v>
      </c>
      <c r="M1609" s="19">
        <v>0</v>
      </c>
      <c r="N1609" s="11"/>
      <c r="O1609" s="11"/>
      <c r="P1609" s="11"/>
      <c r="R1609" s="33">
        <f t="shared" si="448"/>
        <v>0</v>
      </c>
      <c r="S1609" s="63">
        <f t="shared" si="449"/>
        <v>0</v>
      </c>
    </row>
    <row r="1610" spans="3:19" ht="30">
      <c r="C1610" s="351"/>
      <c r="D1610" s="392"/>
      <c r="E1610" s="383"/>
      <c r="F1610" s="354"/>
      <c r="G1610" s="354"/>
      <c r="H1610" s="45" t="s">
        <v>37</v>
      </c>
      <c r="I1610" s="19">
        <v>0</v>
      </c>
      <c r="J1610" s="15">
        <v>0</v>
      </c>
      <c r="K1610" s="19">
        <v>0</v>
      </c>
      <c r="L1610" s="12">
        <v>0</v>
      </c>
      <c r="M1610" s="19">
        <v>0</v>
      </c>
      <c r="N1610" s="11"/>
      <c r="O1610" s="11"/>
      <c r="P1610" s="11"/>
      <c r="R1610" s="33">
        <f t="shared" si="448"/>
        <v>0</v>
      </c>
      <c r="S1610" s="63">
        <f t="shared" si="449"/>
        <v>0</v>
      </c>
    </row>
    <row r="1611" spans="3:19" ht="15" customHeight="1">
      <c r="C1611" s="351" t="s">
        <v>692</v>
      </c>
      <c r="D1611" s="381" t="s">
        <v>957</v>
      </c>
      <c r="E1611" s="381" t="s">
        <v>695</v>
      </c>
      <c r="F1611" s="354">
        <v>2022</v>
      </c>
      <c r="G1611" s="354">
        <v>2022</v>
      </c>
      <c r="H1611" s="45" t="s">
        <v>20</v>
      </c>
      <c r="I1611" s="19">
        <f t="shared" ref="I1611:M1611" si="465">I1612+I1613+I1614+I1615</f>
        <v>2800</v>
      </c>
      <c r="J1611" s="15">
        <f t="shared" si="465"/>
        <v>2800</v>
      </c>
      <c r="K1611" s="19">
        <f t="shared" si="465"/>
        <v>2800</v>
      </c>
      <c r="L1611" s="12">
        <f t="shared" si="465"/>
        <v>2800</v>
      </c>
      <c r="M1611" s="19">
        <f t="shared" si="465"/>
        <v>2800</v>
      </c>
      <c r="N1611" s="11">
        <f t="shared" si="451"/>
        <v>100</v>
      </c>
      <c r="O1611" s="11">
        <f t="shared" si="452"/>
        <v>100</v>
      </c>
      <c r="P1611" s="11">
        <f t="shared" si="453"/>
        <v>100</v>
      </c>
      <c r="R1611" s="33">
        <f t="shared" si="448"/>
        <v>-2800</v>
      </c>
      <c r="S1611" s="63">
        <f t="shared" si="449"/>
        <v>0</v>
      </c>
    </row>
    <row r="1612" spans="3:19">
      <c r="C1612" s="351"/>
      <c r="D1612" s="382"/>
      <c r="E1612" s="382"/>
      <c r="F1612" s="354"/>
      <c r="G1612" s="354"/>
      <c r="H1612" s="45" t="s">
        <v>21</v>
      </c>
      <c r="I1612" s="19">
        <v>2800</v>
      </c>
      <c r="J1612" s="19">
        <v>2800</v>
      </c>
      <c r="K1612" s="19">
        <v>2800</v>
      </c>
      <c r="L1612" s="19">
        <v>2800</v>
      </c>
      <c r="M1612" s="19">
        <v>2800</v>
      </c>
      <c r="N1612" s="11">
        <f t="shared" ref="N1612:N1675" si="466">M1612/I1612*100</f>
        <v>100</v>
      </c>
      <c r="O1612" s="11">
        <f t="shared" ref="O1612:O1675" si="467">M1612/J1612*100</f>
        <v>100</v>
      </c>
      <c r="P1612" s="11">
        <f t="shared" ref="P1612:P1675" si="468">L1612/K1612*100</f>
        <v>100</v>
      </c>
      <c r="R1612" s="33">
        <f t="shared" ref="R1612:R1675" si="469">Q1612-L1612</f>
        <v>-2800</v>
      </c>
      <c r="S1612" s="63">
        <f t="shared" ref="S1612:S1675" si="470">L1612-M1612</f>
        <v>0</v>
      </c>
    </row>
    <row r="1613" spans="3:19" ht="30">
      <c r="C1613" s="351"/>
      <c r="D1613" s="382"/>
      <c r="E1613" s="382"/>
      <c r="F1613" s="354"/>
      <c r="G1613" s="354"/>
      <c r="H1613" s="45" t="s">
        <v>22</v>
      </c>
      <c r="I1613" s="19">
        <v>0</v>
      </c>
      <c r="J1613" s="15">
        <v>0</v>
      </c>
      <c r="K1613" s="19">
        <v>0</v>
      </c>
      <c r="L1613" s="12">
        <v>0</v>
      </c>
      <c r="M1613" s="19">
        <v>0</v>
      </c>
      <c r="N1613" s="11"/>
      <c r="O1613" s="11"/>
      <c r="P1613" s="11"/>
      <c r="R1613" s="33">
        <f t="shared" si="469"/>
        <v>0</v>
      </c>
      <c r="S1613" s="63">
        <f t="shared" si="470"/>
        <v>0</v>
      </c>
    </row>
    <row r="1614" spans="3:19">
      <c r="C1614" s="351"/>
      <c r="D1614" s="382"/>
      <c r="E1614" s="382"/>
      <c r="F1614" s="354"/>
      <c r="G1614" s="354"/>
      <c r="H1614" s="45" t="s">
        <v>33</v>
      </c>
      <c r="I1614" s="19">
        <v>0</v>
      </c>
      <c r="J1614" s="15">
        <v>0</v>
      </c>
      <c r="K1614" s="19">
        <v>0</v>
      </c>
      <c r="L1614" s="12">
        <v>0</v>
      </c>
      <c r="M1614" s="19">
        <v>0</v>
      </c>
      <c r="N1614" s="11"/>
      <c r="O1614" s="11"/>
      <c r="P1614" s="11"/>
      <c r="R1614" s="33">
        <f t="shared" si="469"/>
        <v>0</v>
      </c>
      <c r="S1614" s="63">
        <f t="shared" si="470"/>
        <v>0</v>
      </c>
    </row>
    <row r="1615" spans="3:19" ht="30">
      <c r="C1615" s="351"/>
      <c r="D1615" s="383"/>
      <c r="E1615" s="383"/>
      <c r="F1615" s="354"/>
      <c r="G1615" s="354"/>
      <c r="H1615" s="45" t="s">
        <v>37</v>
      </c>
      <c r="I1615" s="19">
        <v>0</v>
      </c>
      <c r="J1615" s="15">
        <v>0</v>
      </c>
      <c r="K1615" s="19">
        <v>0</v>
      </c>
      <c r="L1615" s="12">
        <v>0</v>
      </c>
      <c r="M1615" s="19">
        <v>0</v>
      </c>
      <c r="N1615" s="11"/>
      <c r="O1615" s="11"/>
      <c r="P1615" s="11"/>
      <c r="R1615" s="33">
        <f t="shared" si="469"/>
        <v>0</v>
      </c>
      <c r="S1615" s="63">
        <f t="shared" si="470"/>
        <v>0</v>
      </c>
    </row>
    <row r="1616" spans="3:19" ht="15" customHeight="1">
      <c r="C1616" s="351" t="s">
        <v>696</v>
      </c>
      <c r="D1616" s="357" t="s">
        <v>697</v>
      </c>
      <c r="E1616" s="354" t="s">
        <v>353</v>
      </c>
      <c r="F1616" s="354">
        <v>2022</v>
      </c>
      <c r="G1616" s="354">
        <v>2024</v>
      </c>
      <c r="H1616" s="45" t="s">
        <v>20</v>
      </c>
      <c r="I1616" s="19">
        <f>I1617+I1618+I1619+I1620</f>
        <v>10250</v>
      </c>
      <c r="J1616" s="15">
        <f t="shared" ref="J1616:M1616" si="471">J1617+J1618+J1619+J1620</f>
        <v>10250</v>
      </c>
      <c r="K1616" s="19">
        <f t="shared" si="471"/>
        <v>10250</v>
      </c>
      <c r="L1616" s="12">
        <f t="shared" si="471"/>
        <v>10250</v>
      </c>
      <c r="M1616" s="19">
        <f t="shared" si="471"/>
        <v>10250</v>
      </c>
      <c r="N1616" s="11">
        <f t="shared" si="466"/>
        <v>100</v>
      </c>
      <c r="O1616" s="11">
        <f t="shared" si="467"/>
        <v>100</v>
      </c>
      <c r="P1616" s="11">
        <f t="shared" si="468"/>
        <v>100</v>
      </c>
      <c r="R1616" s="33">
        <f t="shared" si="469"/>
        <v>-10250</v>
      </c>
      <c r="S1616" s="63">
        <f t="shared" si="470"/>
        <v>0</v>
      </c>
    </row>
    <row r="1617" spans="3:19">
      <c r="C1617" s="351"/>
      <c r="D1617" s="357"/>
      <c r="E1617" s="354"/>
      <c r="F1617" s="354"/>
      <c r="G1617" s="354"/>
      <c r="H1617" s="45" t="s">
        <v>21</v>
      </c>
      <c r="I1617" s="15">
        <f t="shared" ref="I1617:M1617" si="472">SUM(I1622+I1627+I1632+I1637+I1642+I1647)</f>
        <v>10250</v>
      </c>
      <c r="J1617" s="15">
        <f t="shared" si="472"/>
        <v>10250</v>
      </c>
      <c r="K1617" s="19">
        <f t="shared" si="472"/>
        <v>10250</v>
      </c>
      <c r="L1617" s="12">
        <f t="shared" si="472"/>
        <v>10250</v>
      </c>
      <c r="M1617" s="19">
        <f t="shared" si="472"/>
        <v>10250</v>
      </c>
      <c r="N1617" s="11">
        <f t="shared" si="466"/>
        <v>100</v>
      </c>
      <c r="O1617" s="11">
        <f t="shared" si="467"/>
        <v>100</v>
      </c>
      <c r="P1617" s="11">
        <f t="shared" si="468"/>
        <v>100</v>
      </c>
      <c r="R1617" s="33">
        <f t="shared" si="469"/>
        <v>-10250</v>
      </c>
      <c r="S1617" s="63">
        <f t="shared" si="470"/>
        <v>0</v>
      </c>
    </row>
    <row r="1618" spans="3:19" ht="30">
      <c r="C1618" s="351"/>
      <c r="D1618" s="357"/>
      <c r="E1618" s="354"/>
      <c r="F1618" s="354"/>
      <c r="G1618" s="354"/>
      <c r="H1618" s="45" t="s">
        <v>22</v>
      </c>
      <c r="I1618" s="19"/>
      <c r="J1618" s="15"/>
      <c r="K1618" s="19"/>
      <c r="L1618" s="12"/>
      <c r="M1618" s="19"/>
      <c r="N1618" s="11"/>
      <c r="O1618" s="11"/>
      <c r="P1618" s="11"/>
      <c r="R1618" s="33">
        <f t="shared" si="469"/>
        <v>0</v>
      </c>
      <c r="S1618" s="63">
        <f t="shared" si="470"/>
        <v>0</v>
      </c>
    </row>
    <row r="1619" spans="3:19">
      <c r="C1619" s="351"/>
      <c r="D1619" s="357"/>
      <c r="E1619" s="354"/>
      <c r="F1619" s="354"/>
      <c r="G1619" s="354"/>
      <c r="H1619" s="45" t="s">
        <v>33</v>
      </c>
      <c r="I1619" s="19"/>
      <c r="J1619" s="15"/>
      <c r="K1619" s="19"/>
      <c r="L1619" s="12"/>
      <c r="M1619" s="19"/>
      <c r="N1619" s="11"/>
      <c r="O1619" s="11"/>
      <c r="P1619" s="11"/>
      <c r="R1619" s="33">
        <f t="shared" si="469"/>
        <v>0</v>
      </c>
      <c r="S1619" s="63">
        <f t="shared" si="470"/>
        <v>0</v>
      </c>
    </row>
    <row r="1620" spans="3:19" ht="30">
      <c r="C1620" s="351"/>
      <c r="D1620" s="357"/>
      <c r="E1620" s="354"/>
      <c r="F1620" s="354"/>
      <c r="G1620" s="354"/>
      <c r="H1620" s="45" t="s">
        <v>37</v>
      </c>
      <c r="I1620" s="19"/>
      <c r="J1620" s="15"/>
      <c r="K1620" s="19"/>
      <c r="L1620" s="12"/>
      <c r="M1620" s="19"/>
      <c r="N1620" s="11"/>
      <c r="O1620" s="11"/>
      <c r="P1620" s="11"/>
      <c r="R1620" s="33">
        <f t="shared" si="469"/>
        <v>0</v>
      </c>
      <c r="S1620" s="63">
        <f t="shared" si="470"/>
        <v>0</v>
      </c>
    </row>
    <row r="1621" spans="3:19" ht="15" customHeight="1">
      <c r="C1621" s="351" t="s">
        <v>698</v>
      </c>
      <c r="D1621" s="357" t="s">
        <v>699</v>
      </c>
      <c r="E1621" s="353" t="s">
        <v>468</v>
      </c>
      <c r="F1621" s="354">
        <v>2022</v>
      </c>
      <c r="G1621" s="354">
        <v>2024</v>
      </c>
      <c r="H1621" s="45" t="s">
        <v>20</v>
      </c>
      <c r="I1621" s="19">
        <f>I1622</f>
        <v>5600</v>
      </c>
      <c r="J1621" s="15">
        <f t="shared" ref="J1621:M1621" si="473">J1622</f>
        <v>5600</v>
      </c>
      <c r="K1621" s="19">
        <f t="shared" si="473"/>
        <v>5600</v>
      </c>
      <c r="L1621" s="12">
        <f t="shared" si="473"/>
        <v>5600</v>
      </c>
      <c r="M1621" s="19">
        <f t="shared" si="473"/>
        <v>5600</v>
      </c>
      <c r="N1621" s="11">
        <f t="shared" si="466"/>
        <v>100</v>
      </c>
      <c r="O1621" s="11">
        <f t="shared" si="467"/>
        <v>100</v>
      </c>
      <c r="P1621" s="11">
        <f t="shared" si="468"/>
        <v>100</v>
      </c>
      <c r="R1621" s="33">
        <f t="shared" si="469"/>
        <v>-5600</v>
      </c>
      <c r="S1621" s="63">
        <f t="shared" si="470"/>
        <v>0</v>
      </c>
    </row>
    <row r="1622" spans="3:19">
      <c r="C1622" s="351"/>
      <c r="D1622" s="357"/>
      <c r="E1622" s="353"/>
      <c r="F1622" s="354"/>
      <c r="G1622" s="354"/>
      <c r="H1622" s="45" t="s">
        <v>21</v>
      </c>
      <c r="I1622" s="19">
        <v>5600</v>
      </c>
      <c r="J1622" s="15">
        <v>5600</v>
      </c>
      <c r="K1622" s="19">
        <v>5600</v>
      </c>
      <c r="L1622" s="12">
        <v>5600</v>
      </c>
      <c r="M1622" s="19">
        <v>5600</v>
      </c>
      <c r="N1622" s="11">
        <f t="shared" si="466"/>
        <v>100</v>
      </c>
      <c r="O1622" s="11">
        <f t="shared" si="467"/>
        <v>100</v>
      </c>
      <c r="P1622" s="11">
        <f t="shared" si="468"/>
        <v>100</v>
      </c>
      <c r="R1622" s="33">
        <f t="shared" si="469"/>
        <v>-5600</v>
      </c>
      <c r="S1622" s="63">
        <f t="shared" si="470"/>
        <v>0</v>
      </c>
    </row>
    <row r="1623" spans="3:19" ht="30">
      <c r="C1623" s="351"/>
      <c r="D1623" s="357"/>
      <c r="E1623" s="353"/>
      <c r="F1623" s="354"/>
      <c r="G1623" s="354"/>
      <c r="H1623" s="45" t="s">
        <v>22</v>
      </c>
      <c r="I1623" s="19">
        <v>0</v>
      </c>
      <c r="J1623" s="15">
        <v>0</v>
      </c>
      <c r="K1623" s="19">
        <v>0</v>
      </c>
      <c r="L1623" s="12">
        <v>0</v>
      </c>
      <c r="M1623" s="19">
        <v>0</v>
      </c>
      <c r="N1623" s="11"/>
      <c r="O1623" s="11"/>
      <c r="P1623" s="11"/>
      <c r="R1623" s="33">
        <f t="shared" si="469"/>
        <v>0</v>
      </c>
      <c r="S1623" s="63">
        <f t="shared" si="470"/>
        <v>0</v>
      </c>
    </row>
    <row r="1624" spans="3:19">
      <c r="C1624" s="351"/>
      <c r="D1624" s="357"/>
      <c r="E1624" s="353"/>
      <c r="F1624" s="354"/>
      <c r="G1624" s="354"/>
      <c r="H1624" s="45" t="s">
        <v>33</v>
      </c>
      <c r="I1624" s="19">
        <v>0</v>
      </c>
      <c r="J1624" s="15">
        <v>0</v>
      </c>
      <c r="K1624" s="19">
        <v>0</v>
      </c>
      <c r="L1624" s="12">
        <v>0</v>
      </c>
      <c r="M1624" s="19">
        <v>0</v>
      </c>
      <c r="N1624" s="11"/>
      <c r="O1624" s="11"/>
      <c r="P1624" s="11"/>
      <c r="R1624" s="33">
        <f t="shared" si="469"/>
        <v>0</v>
      </c>
      <c r="S1624" s="63">
        <f t="shared" si="470"/>
        <v>0</v>
      </c>
    </row>
    <row r="1625" spans="3:19" ht="30">
      <c r="C1625" s="351"/>
      <c r="D1625" s="357"/>
      <c r="E1625" s="353"/>
      <c r="F1625" s="354"/>
      <c r="G1625" s="354"/>
      <c r="H1625" s="45" t="s">
        <v>37</v>
      </c>
      <c r="I1625" s="19">
        <v>0</v>
      </c>
      <c r="J1625" s="15">
        <v>0</v>
      </c>
      <c r="K1625" s="19">
        <v>0</v>
      </c>
      <c r="L1625" s="12">
        <v>0</v>
      </c>
      <c r="M1625" s="19">
        <v>0</v>
      </c>
      <c r="N1625" s="11"/>
      <c r="O1625" s="11"/>
      <c r="P1625" s="11"/>
      <c r="R1625" s="33">
        <f t="shared" si="469"/>
        <v>0</v>
      </c>
      <c r="S1625" s="63">
        <f t="shared" si="470"/>
        <v>0</v>
      </c>
    </row>
    <row r="1626" spans="3:19" ht="15" customHeight="1">
      <c r="C1626" s="351" t="s">
        <v>700</v>
      </c>
      <c r="D1626" s="362" t="s">
        <v>958</v>
      </c>
      <c r="E1626" s="353" t="s">
        <v>468</v>
      </c>
      <c r="F1626" s="354">
        <v>2021</v>
      </c>
      <c r="G1626" s="354">
        <v>2021</v>
      </c>
      <c r="H1626" s="45" t="s">
        <v>20</v>
      </c>
      <c r="I1626" s="19">
        <f>I1627+I1628+I1629+I1630</f>
        <v>400</v>
      </c>
      <c r="J1626" s="15">
        <f t="shared" ref="J1626:M1626" si="474">J1627+J1628+J1629+J1630</f>
        <v>400</v>
      </c>
      <c r="K1626" s="19">
        <f t="shared" si="474"/>
        <v>400</v>
      </c>
      <c r="L1626" s="12">
        <f t="shared" si="474"/>
        <v>400</v>
      </c>
      <c r="M1626" s="19">
        <f t="shared" si="474"/>
        <v>400</v>
      </c>
      <c r="N1626" s="11">
        <f t="shared" si="466"/>
        <v>100</v>
      </c>
      <c r="O1626" s="11">
        <f t="shared" si="467"/>
        <v>100</v>
      </c>
      <c r="P1626" s="11">
        <f t="shared" si="468"/>
        <v>100</v>
      </c>
      <c r="R1626" s="33">
        <f t="shared" si="469"/>
        <v>-400</v>
      </c>
      <c r="S1626" s="63">
        <f t="shared" si="470"/>
        <v>0</v>
      </c>
    </row>
    <row r="1627" spans="3:19">
      <c r="C1627" s="351"/>
      <c r="D1627" s="362"/>
      <c r="E1627" s="353"/>
      <c r="F1627" s="354"/>
      <c r="G1627" s="354"/>
      <c r="H1627" s="45" t="s">
        <v>21</v>
      </c>
      <c r="I1627" s="19">
        <v>400</v>
      </c>
      <c r="J1627" s="15">
        <v>400</v>
      </c>
      <c r="K1627" s="19">
        <v>400</v>
      </c>
      <c r="L1627" s="12">
        <v>400</v>
      </c>
      <c r="M1627" s="19">
        <v>400</v>
      </c>
      <c r="N1627" s="11">
        <f t="shared" si="466"/>
        <v>100</v>
      </c>
      <c r="O1627" s="11">
        <f t="shared" si="467"/>
        <v>100</v>
      </c>
      <c r="P1627" s="11">
        <f t="shared" si="468"/>
        <v>100</v>
      </c>
      <c r="R1627" s="33">
        <f t="shared" si="469"/>
        <v>-400</v>
      </c>
      <c r="S1627" s="63">
        <f t="shared" si="470"/>
        <v>0</v>
      </c>
    </row>
    <row r="1628" spans="3:19" ht="30">
      <c r="C1628" s="351"/>
      <c r="D1628" s="362"/>
      <c r="E1628" s="353"/>
      <c r="F1628" s="354"/>
      <c r="G1628" s="354"/>
      <c r="H1628" s="45" t="s">
        <v>22</v>
      </c>
      <c r="I1628" s="19">
        <v>0</v>
      </c>
      <c r="J1628" s="15">
        <v>0</v>
      </c>
      <c r="K1628" s="19">
        <v>0</v>
      </c>
      <c r="L1628" s="12">
        <v>0</v>
      </c>
      <c r="M1628" s="19">
        <v>0</v>
      </c>
      <c r="N1628" s="11"/>
      <c r="O1628" s="11"/>
      <c r="P1628" s="11"/>
      <c r="R1628" s="33">
        <f t="shared" si="469"/>
        <v>0</v>
      </c>
      <c r="S1628" s="63">
        <f t="shared" si="470"/>
        <v>0</v>
      </c>
    </row>
    <row r="1629" spans="3:19">
      <c r="C1629" s="351"/>
      <c r="D1629" s="362"/>
      <c r="E1629" s="353"/>
      <c r="F1629" s="354"/>
      <c r="G1629" s="354"/>
      <c r="H1629" s="45" t="s">
        <v>33</v>
      </c>
      <c r="I1629" s="19">
        <v>0</v>
      </c>
      <c r="J1629" s="15">
        <v>0</v>
      </c>
      <c r="K1629" s="19">
        <v>0</v>
      </c>
      <c r="L1629" s="12">
        <v>0</v>
      </c>
      <c r="M1629" s="19">
        <v>0</v>
      </c>
      <c r="N1629" s="11"/>
      <c r="O1629" s="11"/>
      <c r="P1629" s="11"/>
      <c r="R1629" s="33">
        <f t="shared" si="469"/>
        <v>0</v>
      </c>
      <c r="S1629" s="63">
        <f t="shared" si="470"/>
        <v>0</v>
      </c>
    </row>
    <row r="1630" spans="3:19" ht="30">
      <c r="C1630" s="351"/>
      <c r="D1630" s="362"/>
      <c r="E1630" s="353"/>
      <c r="F1630" s="354"/>
      <c r="G1630" s="354"/>
      <c r="H1630" s="45" t="s">
        <v>37</v>
      </c>
      <c r="I1630" s="19">
        <v>0</v>
      </c>
      <c r="J1630" s="15">
        <v>0</v>
      </c>
      <c r="K1630" s="19">
        <v>0</v>
      </c>
      <c r="L1630" s="12">
        <v>0</v>
      </c>
      <c r="M1630" s="19">
        <v>0</v>
      </c>
      <c r="N1630" s="11"/>
      <c r="O1630" s="11"/>
      <c r="P1630" s="11"/>
      <c r="R1630" s="33">
        <f t="shared" si="469"/>
        <v>0</v>
      </c>
      <c r="S1630" s="63">
        <f t="shared" si="470"/>
        <v>0</v>
      </c>
    </row>
    <row r="1631" spans="3:19" ht="15" customHeight="1">
      <c r="C1631" s="351" t="s">
        <v>701</v>
      </c>
      <c r="D1631" s="362" t="s">
        <v>959</v>
      </c>
      <c r="E1631" s="354" t="s">
        <v>476</v>
      </c>
      <c r="F1631" s="354">
        <v>2021</v>
      </c>
      <c r="G1631" s="354">
        <v>2023</v>
      </c>
      <c r="H1631" s="45" t="s">
        <v>20</v>
      </c>
      <c r="I1631" s="19">
        <f>I1632+I1633+I1634+I1635</f>
        <v>4250</v>
      </c>
      <c r="J1631" s="15">
        <f t="shared" ref="J1631:M1631" si="475">J1632+J1633+J1634+J1635</f>
        <v>4250</v>
      </c>
      <c r="K1631" s="19">
        <f t="shared" si="475"/>
        <v>4250</v>
      </c>
      <c r="L1631" s="12">
        <f t="shared" si="475"/>
        <v>4250</v>
      </c>
      <c r="M1631" s="19">
        <f t="shared" si="475"/>
        <v>4250</v>
      </c>
      <c r="N1631" s="11">
        <f t="shared" si="466"/>
        <v>100</v>
      </c>
      <c r="O1631" s="11">
        <f t="shared" si="467"/>
        <v>100</v>
      </c>
      <c r="P1631" s="11">
        <f t="shared" si="468"/>
        <v>100</v>
      </c>
      <c r="R1631" s="33">
        <f t="shared" si="469"/>
        <v>-4250</v>
      </c>
      <c r="S1631" s="63">
        <f t="shared" si="470"/>
        <v>0</v>
      </c>
    </row>
    <row r="1632" spans="3:19">
      <c r="C1632" s="351"/>
      <c r="D1632" s="362"/>
      <c r="E1632" s="354"/>
      <c r="F1632" s="354"/>
      <c r="G1632" s="354"/>
      <c r="H1632" s="45" t="s">
        <v>21</v>
      </c>
      <c r="I1632" s="19">
        <v>4250</v>
      </c>
      <c r="J1632" s="19">
        <v>4250</v>
      </c>
      <c r="K1632" s="19">
        <v>4250</v>
      </c>
      <c r="L1632" s="19">
        <v>4250</v>
      </c>
      <c r="M1632" s="19">
        <v>4250</v>
      </c>
      <c r="N1632" s="11">
        <f t="shared" si="466"/>
        <v>100</v>
      </c>
      <c r="O1632" s="11">
        <f t="shared" si="467"/>
        <v>100</v>
      </c>
      <c r="P1632" s="11">
        <f t="shared" si="468"/>
        <v>100</v>
      </c>
      <c r="R1632" s="33">
        <f t="shared" si="469"/>
        <v>-4250</v>
      </c>
      <c r="S1632" s="63">
        <f t="shared" si="470"/>
        <v>0</v>
      </c>
    </row>
    <row r="1633" spans="3:19" ht="30">
      <c r="C1633" s="351"/>
      <c r="D1633" s="362"/>
      <c r="E1633" s="354"/>
      <c r="F1633" s="354"/>
      <c r="G1633" s="354"/>
      <c r="H1633" s="45" t="s">
        <v>22</v>
      </c>
      <c r="I1633" s="19">
        <v>0</v>
      </c>
      <c r="J1633" s="15">
        <v>0</v>
      </c>
      <c r="K1633" s="19">
        <v>0</v>
      </c>
      <c r="L1633" s="12">
        <v>0</v>
      </c>
      <c r="M1633" s="19">
        <v>0</v>
      </c>
      <c r="N1633" s="11"/>
      <c r="O1633" s="11"/>
      <c r="P1633" s="11"/>
      <c r="R1633" s="33">
        <f t="shared" si="469"/>
        <v>0</v>
      </c>
      <c r="S1633" s="63">
        <f t="shared" si="470"/>
        <v>0</v>
      </c>
    </row>
    <row r="1634" spans="3:19">
      <c r="C1634" s="351"/>
      <c r="D1634" s="362"/>
      <c r="E1634" s="354"/>
      <c r="F1634" s="354"/>
      <c r="G1634" s="354"/>
      <c r="H1634" s="45" t="s">
        <v>33</v>
      </c>
      <c r="I1634" s="19">
        <v>0</v>
      </c>
      <c r="J1634" s="15">
        <v>0</v>
      </c>
      <c r="K1634" s="19">
        <v>0</v>
      </c>
      <c r="L1634" s="12">
        <v>0</v>
      </c>
      <c r="M1634" s="19">
        <v>0</v>
      </c>
      <c r="N1634" s="11"/>
      <c r="O1634" s="11"/>
      <c r="P1634" s="11"/>
      <c r="R1634" s="33">
        <f t="shared" si="469"/>
        <v>0</v>
      </c>
      <c r="S1634" s="63">
        <f t="shared" si="470"/>
        <v>0</v>
      </c>
    </row>
    <row r="1635" spans="3:19" ht="30">
      <c r="C1635" s="351"/>
      <c r="D1635" s="362"/>
      <c r="E1635" s="354"/>
      <c r="F1635" s="354"/>
      <c r="G1635" s="354"/>
      <c r="H1635" s="45" t="s">
        <v>37</v>
      </c>
      <c r="I1635" s="19">
        <v>0</v>
      </c>
      <c r="J1635" s="15">
        <v>0</v>
      </c>
      <c r="K1635" s="19">
        <v>0</v>
      </c>
      <c r="L1635" s="12">
        <v>0</v>
      </c>
      <c r="M1635" s="19">
        <v>0</v>
      </c>
      <c r="N1635" s="11"/>
      <c r="O1635" s="11"/>
      <c r="P1635" s="11"/>
      <c r="R1635" s="33">
        <f t="shared" si="469"/>
        <v>0</v>
      </c>
      <c r="S1635" s="63">
        <f t="shared" si="470"/>
        <v>0</v>
      </c>
    </row>
    <row r="1636" spans="3:19" hidden="1">
      <c r="C1636" s="351" t="s">
        <v>702</v>
      </c>
      <c r="D1636" s="357" t="s">
        <v>703</v>
      </c>
      <c r="E1636" s="354" t="s">
        <v>473</v>
      </c>
      <c r="F1636" s="354">
        <v>2022</v>
      </c>
      <c r="G1636" s="354">
        <v>2023</v>
      </c>
      <c r="H1636" s="45" t="s">
        <v>20</v>
      </c>
      <c r="I1636" s="19">
        <f>I1637+I1638+I1639+I1640</f>
        <v>0</v>
      </c>
      <c r="J1636" s="15">
        <f t="shared" ref="J1636:M1636" si="476">J1637+J1638+J1639+J1640</f>
        <v>0</v>
      </c>
      <c r="K1636" s="19">
        <f t="shared" si="476"/>
        <v>0</v>
      </c>
      <c r="L1636" s="12">
        <f t="shared" si="476"/>
        <v>0</v>
      </c>
      <c r="M1636" s="19">
        <f t="shared" si="476"/>
        <v>0</v>
      </c>
      <c r="N1636" s="11" t="e">
        <f t="shared" si="466"/>
        <v>#DIV/0!</v>
      </c>
      <c r="O1636" s="11" t="e">
        <f t="shared" si="467"/>
        <v>#DIV/0!</v>
      </c>
      <c r="P1636" s="11" t="e">
        <f t="shared" si="468"/>
        <v>#DIV/0!</v>
      </c>
      <c r="R1636" s="33">
        <f t="shared" si="469"/>
        <v>0</v>
      </c>
      <c r="S1636" s="63">
        <f t="shared" si="470"/>
        <v>0</v>
      </c>
    </row>
    <row r="1637" spans="3:19" hidden="1">
      <c r="C1637" s="351"/>
      <c r="D1637" s="372"/>
      <c r="E1637" s="354"/>
      <c r="F1637" s="354"/>
      <c r="G1637" s="354"/>
      <c r="H1637" s="45" t="s">
        <v>21</v>
      </c>
      <c r="I1637" s="19">
        <v>0</v>
      </c>
      <c r="J1637" s="15">
        <v>0</v>
      </c>
      <c r="K1637" s="19">
        <v>0</v>
      </c>
      <c r="L1637" s="12">
        <v>0</v>
      </c>
      <c r="M1637" s="19">
        <v>0</v>
      </c>
      <c r="N1637" s="11" t="e">
        <f t="shared" si="466"/>
        <v>#DIV/0!</v>
      </c>
      <c r="O1637" s="11" t="e">
        <f t="shared" si="467"/>
        <v>#DIV/0!</v>
      </c>
      <c r="P1637" s="11" t="e">
        <f t="shared" si="468"/>
        <v>#DIV/0!</v>
      </c>
      <c r="R1637" s="33">
        <f t="shared" si="469"/>
        <v>0</v>
      </c>
      <c r="S1637" s="63">
        <f t="shared" si="470"/>
        <v>0</v>
      </c>
    </row>
    <row r="1638" spans="3:19" ht="30" hidden="1">
      <c r="C1638" s="351"/>
      <c r="D1638" s="372"/>
      <c r="E1638" s="354"/>
      <c r="F1638" s="354"/>
      <c r="G1638" s="354"/>
      <c r="H1638" s="45" t="s">
        <v>22</v>
      </c>
      <c r="I1638" s="19">
        <v>0</v>
      </c>
      <c r="J1638" s="15">
        <v>0</v>
      </c>
      <c r="K1638" s="19">
        <v>0</v>
      </c>
      <c r="L1638" s="12">
        <v>0</v>
      </c>
      <c r="M1638" s="19">
        <v>0</v>
      </c>
      <c r="N1638" s="11" t="e">
        <f t="shared" si="466"/>
        <v>#DIV/0!</v>
      </c>
      <c r="O1638" s="11" t="e">
        <f t="shared" si="467"/>
        <v>#DIV/0!</v>
      </c>
      <c r="P1638" s="11" t="e">
        <f t="shared" si="468"/>
        <v>#DIV/0!</v>
      </c>
      <c r="R1638" s="33">
        <f t="shared" si="469"/>
        <v>0</v>
      </c>
      <c r="S1638" s="63">
        <f t="shared" si="470"/>
        <v>0</v>
      </c>
    </row>
    <row r="1639" spans="3:19" hidden="1">
      <c r="C1639" s="351"/>
      <c r="D1639" s="372"/>
      <c r="E1639" s="354"/>
      <c r="F1639" s="354"/>
      <c r="G1639" s="354"/>
      <c r="H1639" s="45" t="s">
        <v>33</v>
      </c>
      <c r="I1639" s="19">
        <v>0</v>
      </c>
      <c r="J1639" s="15">
        <v>0</v>
      </c>
      <c r="K1639" s="19">
        <v>0</v>
      </c>
      <c r="L1639" s="12">
        <v>0</v>
      </c>
      <c r="M1639" s="19">
        <v>0</v>
      </c>
      <c r="N1639" s="11" t="e">
        <f t="shared" si="466"/>
        <v>#DIV/0!</v>
      </c>
      <c r="O1639" s="11" t="e">
        <f t="shared" si="467"/>
        <v>#DIV/0!</v>
      </c>
      <c r="P1639" s="11" t="e">
        <f t="shared" si="468"/>
        <v>#DIV/0!</v>
      </c>
      <c r="R1639" s="33">
        <f t="shared" si="469"/>
        <v>0</v>
      </c>
      <c r="S1639" s="63">
        <f t="shared" si="470"/>
        <v>0</v>
      </c>
    </row>
    <row r="1640" spans="3:19" ht="30" hidden="1">
      <c r="C1640" s="351"/>
      <c r="D1640" s="372"/>
      <c r="E1640" s="354"/>
      <c r="F1640" s="354"/>
      <c r="G1640" s="354"/>
      <c r="H1640" s="45" t="s">
        <v>37</v>
      </c>
      <c r="I1640" s="19">
        <v>0</v>
      </c>
      <c r="J1640" s="15">
        <v>0</v>
      </c>
      <c r="K1640" s="19">
        <v>0</v>
      </c>
      <c r="L1640" s="12">
        <v>0</v>
      </c>
      <c r="M1640" s="19">
        <v>0</v>
      </c>
      <c r="N1640" s="11" t="e">
        <f t="shared" si="466"/>
        <v>#DIV/0!</v>
      </c>
      <c r="O1640" s="11" t="e">
        <f t="shared" si="467"/>
        <v>#DIV/0!</v>
      </c>
      <c r="P1640" s="11" t="e">
        <f t="shared" si="468"/>
        <v>#DIV/0!</v>
      </c>
      <c r="R1640" s="33">
        <f t="shared" si="469"/>
        <v>0</v>
      </c>
      <c r="S1640" s="63">
        <f t="shared" si="470"/>
        <v>0</v>
      </c>
    </row>
    <row r="1641" spans="3:19" ht="15" hidden="1" customHeight="1">
      <c r="C1641" s="351" t="s">
        <v>704</v>
      </c>
      <c r="D1641" s="357" t="s">
        <v>960</v>
      </c>
      <c r="E1641" s="354" t="s">
        <v>473</v>
      </c>
      <c r="F1641" s="354">
        <v>2021</v>
      </c>
      <c r="G1641" s="354">
        <v>2021</v>
      </c>
      <c r="H1641" s="45" t="s">
        <v>20</v>
      </c>
      <c r="I1641" s="19">
        <f>I1642+I1643+I1644+I1645</f>
        <v>0</v>
      </c>
      <c r="J1641" s="15">
        <f t="shared" ref="J1641:M1641" si="477">J1642+J1643+J1644+J1645</f>
        <v>0</v>
      </c>
      <c r="K1641" s="19">
        <f t="shared" si="477"/>
        <v>0</v>
      </c>
      <c r="L1641" s="12">
        <f t="shared" si="477"/>
        <v>0</v>
      </c>
      <c r="M1641" s="19">
        <f t="shared" si="477"/>
        <v>0</v>
      </c>
      <c r="N1641" s="11" t="e">
        <f t="shared" si="466"/>
        <v>#DIV/0!</v>
      </c>
      <c r="O1641" s="11" t="e">
        <f t="shared" si="467"/>
        <v>#DIV/0!</v>
      </c>
      <c r="P1641" s="11" t="e">
        <f t="shared" si="468"/>
        <v>#DIV/0!</v>
      </c>
      <c r="R1641" s="33">
        <f t="shared" si="469"/>
        <v>0</v>
      </c>
      <c r="S1641" s="63">
        <f t="shared" si="470"/>
        <v>0</v>
      </c>
    </row>
    <row r="1642" spans="3:19" hidden="1">
      <c r="C1642" s="351"/>
      <c r="D1642" s="372"/>
      <c r="E1642" s="354"/>
      <c r="F1642" s="354"/>
      <c r="G1642" s="354"/>
      <c r="H1642" s="45" t="s">
        <v>21</v>
      </c>
      <c r="I1642" s="19"/>
      <c r="J1642" s="15"/>
      <c r="K1642" s="19"/>
      <c r="L1642" s="12"/>
      <c r="M1642" s="19"/>
      <c r="N1642" s="11" t="e">
        <f t="shared" si="466"/>
        <v>#DIV/0!</v>
      </c>
      <c r="O1642" s="11" t="e">
        <f t="shared" si="467"/>
        <v>#DIV/0!</v>
      </c>
      <c r="P1642" s="11" t="e">
        <f t="shared" si="468"/>
        <v>#DIV/0!</v>
      </c>
      <c r="R1642" s="33">
        <f t="shared" si="469"/>
        <v>0</v>
      </c>
      <c r="S1642" s="63">
        <f t="shared" si="470"/>
        <v>0</v>
      </c>
    </row>
    <row r="1643" spans="3:19" ht="30" hidden="1">
      <c r="C1643" s="351"/>
      <c r="D1643" s="372"/>
      <c r="E1643" s="354"/>
      <c r="F1643" s="354"/>
      <c r="G1643" s="354"/>
      <c r="H1643" s="45" t="s">
        <v>22</v>
      </c>
      <c r="I1643" s="19">
        <v>0</v>
      </c>
      <c r="J1643" s="15">
        <v>0</v>
      </c>
      <c r="K1643" s="19">
        <v>0</v>
      </c>
      <c r="L1643" s="12">
        <v>0</v>
      </c>
      <c r="M1643" s="19">
        <v>0</v>
      </c>
      <c r="N1643" s="11" t="e">
        <f t="shared" si="466"/>
        <v>#DIV/0!</v>
      </c>
      <c r="O1643" s="11" t="e">
        <f t="shared" si="467"/>
        <v>#DIV/0!</v>
      </c>
      <c r="P1643" s="11" t="e">
        <f t="shared" si="468"/>
        <v>#DIV/0!</v>
      </c>
      <c r="R1643" s="33">
        <f t="shared" si="469"/>
        <v>0</v>
      </c>
      <c r="S1643" s="63">
        <f t="shared" si="470"/>
        <v>0</v>
      </c>
    </row>
    <row r="1644" spans="3:19" hidden="1">
      <c r="C1644" s="351"/>
      <c r="D1644" s="372"/>
      <c r="E1644" s="354"/>
      <c r="F1644" s="354"/>
      <c r="G1644" s="354"/>
      <c r="H1644" s="45" t="s">
        <v>33</v>
      </c>
      <c r="I1644" s="19">
        <v>0</v>
      </c>
      <c r="J1644" s="15">
        <v>0</v>
      </c>
      <c r="K1644" s="19">
        <v>0</v>
      </c>
      <c r="L1644" s="12">
        <v>0</v>
      </c>
      <c r="M1644" s="19">
        <v>0</v>
      </c>
      <c r="N1644" s="11" t="e">
        <f t="shared" si="466"/>
        <v>#DIV/0!</v>
      </c>
      <c r="O1644" s="11" t="e">
        <f t="shared" si="467"/>
        <v>#DIV/0!</v>
      </c>
      <c r="P1644" s="11" t="e">
        <f t="shared" si="468"/>
        <v>#DIV/0!</v>
      </c>
      <c r="R1644" s="33">
        <f t="shared" si="469"/>
        <v>0</v>
      </c>
      <c r="S1644" s="63">
        <f t="shared" si="470"/>
        <v>0</v>
      </c>
    </row>
    <row r="1645" spans="3:19" ht="30" hidden="1">
      <c r="C1645" s="351"/>
      <c r="D1645" s="372"/>
      <c r="E1645" s="354"/>
      <c r="F1645" s="354"/>
      <c r="G1645" s="354"/>
      <c r="H1645" s="45" t="s">
        <v>37</v>
      </c>
      <c r="I1645" s="19">
        <v>0</v>
      </c>
      <c r="J1645" s="15">
        <v>0</v>
      </c>
      <c r="K1645" s="19">
        <v>0</v>
      </c>
      <c r="L1645" s="12">
        <v>0</v>
      </c>
      <c r="M1645" s="19">
        <v>0</v>
      </c>
      <c r="N1645" s="11" t="e">
        <f t="shared" si="466"/>
        <v>#DIV/0!</v>
      </c>
      <c r="O1645" s="11" t="e">
        <f t="shared" si="467"/>
        <v>#DIV/0!</v>
      </c>
      <c r="P1645" s="11" t="e">
        <f t="shared" si="468"/>
        <v>#DIV/0!</v>
      </c>
      <c r="R1645" s="33">
        <f t="shared" si="469"/>
        <v>0</v>
      </c>
      <c r="S1645" s="63">
        <f t="shared" si="470"/>
        <v>0</v>
      </c>
    </row>
    <row r="1646" spans="3:19" ht="15" hidden="1" customHeight="1">
      <c r="C1646" s="351" t="s">
        <v>705</v>
      </c>
      <c r="D1646" s="357" t="s">
        <v>961</v>
      </c>
      <c r="E1646" s="353" t="s">
        <v>468</v>
      </c>
      <c r="F1646" s="354">
        <v>2021</v>
      </c>
      <c r="G1646" s="354">
        <v>2021</v>
      </c>
      <c r="H1646" s="45" t="s">
        <v>20</v>
      </c>
      <c r="I1646" s="19">
        <f>I1647+I1648+I1649+I1650</f>
        <v>0</v>
      </c>
      <c r="J1646" s="15">
        <f t="shared" ref="J1646:M1646" si="478">J1647+J1648+J1649+J1650</f>
        <v>0</v>
      </c>
      <c r="K1646" s="19">
        <f t="shared" si="478"/>
        <v>0</v>
      </c>
      <c r="L1646" s="12">
        <f t="shared" si="478"/>
        <v>0</v>
      </c>
      <c r="M1646" s="19">
        <f t="shared" si="478"/>
        <v>0</v>
      </c>
      <c r="N1646" s="11" t="e">
        <f t="shared" si="466"/>
        <v>#DIV/0!</v>
      </c>
      <c r="O1646" s="11" t="e">
        <f t="shared" si="467"/>
        <v>#DIV/0!</v>
      </c>
      <c r="P1646" s="11" t="e">
        <f t="shared" si="468"/>
        <v>#DIV/0!</v>
      </c>
      <c r="R1646" s="33">
        <f t="shared" si="469"/>
        <v>0</v>
      </c>
      <c r="S1646" s="63">
        <f t="shared" si="470"/>
        <v>0</v>
      </c>
    </row>
    <row r="1647" spans="3:19" hidden="1">
      <c r="C1647" s="351"/>
      <c r="D1647" s="357"/>
      <c r="E1647" s="353"/>
      <c r="F1647" s="354"/>
      <c r="G1647" s="354"/>
      <c r="H1647" s="45" t="s">
        <v>21</v>
      </c>
      <c r="I1647" s="19"/>
      <c r="J1647" s="15"/>
      <c r="K1647" s="19"/>
      <c r="L1647" s="12"/>
      <c r="M1647" s="19"/>
      <c r="N1647" s="11" t="e">
        <f t="shared" si="466"/>
        <v>#DIV/0!</v>
      </c>
      <c r="O1647" s="11" t="e">
        <f t="shared" si="467"/>
        <v>#DIV/0!</v>
      </c>
      <c r="P1647" s="11" t="e">
        <f t="shared" si="468"/>
        <v>#DIV/0!</v>
      </c>
      <c r="R1647" s="33">
        <f t="shared" si="469"/>
        <v>0</v>
      </c>
      <c r="S1647" s="63">
        <f t="shared" si="470"/>
        <v>0</v>
      </c>
    </row>
    <row r="1648" spans="3:19" ht="30" hidden="1">
      <c r="C1648" s="351"/>
      <c r="D1648" s="357"/>
      <c r="E1648" s="353"/>
      <c r="F1648" s="354"/>
      <c r="G1648" s="354"/>
      <c r="H1648" s="45" t="s">
        <v>22</v>
      </c>
      <c r="I1648" s="19">
        <v>0</v>
      </c>
      <c r="J1648" s="15">
        <v>0</v>
      </c>
      <c r="K1648" s="19">
        <v>0</v>
      </c>
      <c r="L1648" s="12">
        <v>0</v>
      </c>
      <c r="M1648" s="19">
        <v>0</v>
      </c>
      <c r="N1648" s="11" t="e">
        <f t="shared" si="466"/>
        <v>#DIV/0!</v>
      </c>
      <c r="O1648" s="11" t="e">
        <f t="shared" si="467"/>
        <v>#DIV/0!</v>
      </c>
      <c r="P1648" s="11" t="e">
        <f t="shared" si="468"/>
        <v>#DIV/0!</v>
      </c>
      <c r="R1648" s="33">
        <f t="shared" si="469"/>
        <v>0</v>
      </c>
      <c r="S1648" s="63">
        <f t="shared" si="470"/>
        <v>0</v>
      </c>
    </row>
    <row r="1649" spans="3:19" hidden="1">
      <c r="C1649" s="351"/>
      <c r="D1649" s="357"/>
      <c r="E1649" s="353"/>
      <c r="F1649" s="354"/>
      <c r="G1649" s="354"/>
      <c r="H1649" s="45" t="s">
        <v>33</v>
      </c>
      <c r="I1649" s="19">
        <v>0</v>
      </c>
      <c r="J1649" s="15">
        <v>0</v>
      </c>
      <c r="K1649" s="19">
        <v>0</v>
      </c>
      <c r="L1649" s="12">
        <v>0</v>
      </c>
      <c r="M1649" s="19">
        <v>0</v>
      </c>
      <c r="N1649" s="11" t="e">
        <f t="shared" si="466"/>
        <v>#DIV/0!</v>
      </c>
      <c r="O1649" s="11" t="e">
        <f t="shared" si="467"/>
        <v>#DIV/0!</v>
      </c>
      <c r="P1649" s="11" t="e">
        <f t="shared" si="468"/>
        <v>#DIV/0!</v>
      </c>
      <c r="R1649" s="33">
        <f t="shared" si="469"/>
        <v>0</v>
      </c>
      <c r="S1649" s="63">
        <f t="shared" si="470"/>
        <v>0</v>
      </c>
    </row>
    <row r="1650" spans="3:19" ht="30" hidden="1">
      <c r="C1650" s="351"/>
      <c r="D1650" s="357"/>
      <c r="E1650" s="353"/>
      <c r="F1650" s="354"/>
      <c r="G1650" s="354"/>
      <c r="H1650" s="45" t="s">
        <v>37</v>
      </c>
      <c r="I1650" s="19">
        <v>0</v>
      </c>
      <c r="J1650" s="15">
        <v>0</v>
      </c>
      <c r="K1650" s="19">
        <v>0</v>
      </c>
      <c r="L1650" s="12">
        <v>0</v>
      </c>
      <c r="M1650" s="19">
        <v>0</v>
      </c>
      <c r="N1650" s="11" t="e">
        <f t="shared" si="466"/>
        <v>#DIV/0!</v>
      </c>
      <c r="O1650" s="11" t="e">
        <f t="shared" si="467"/>
        <v>#DIV/0!</v>
      </c>
      <c r="P1650" s="11" t="e">
        <f t="shared" si="468"/>
        <v>#DIV/0!</v>
      </c>
      <c r="R1650" s="33">
        <f t="shared" si="469"/>
        <v>0</v>
      </c>
      <c r="S1650" s="63">
        <f t="shared" si="470"/>
        <v>0</v>
      </c>
    </row>
    <row r="1651" spans="3:19" ht="15" hidden="1" customHeight="1">
      <c r="C1651" s="351" t="s">
        <v>982</v>
      </c>
      <c r="D1651" s="357" t="s">
        <v>962</v>
      </c>
      <c r="E1651" s="353" t="s">
        <v>468</v>
      </c>
      <c r="F1651" s="42"/>
      <c r="G1651" s="42"/>
      <c r="H1651" s="45"/>
      <c r="I1651" s="19"/>
      <c r="J1651" s="15"/>
      <c r="K1651" s="19"/>
      <c r="L1651" s="12"/>
      <c r="M1651" s="19"/>
      <c r="N1651" s="11" t="e">
        <f t="shared" si="466"/>
        <v>#DIV/0!</v>
      </c>
      <c r="O1651" s="11" t="e">
        <f t="shared" si="467"/>
        <v>#DIV/0!</v>
      </c>
      <c r="P1651" s="11" t="e">
        <f t="shared" si="468"/>
        <v>#DIV/0!</v>
      </c>
      <c r="R1651" s="33">
        <f t="shared" si="469"/>
        <v>0</v>
      </c>
      <c r="S1651" s="63">
        <f t="shared" si="470"/>
        <v>0</v>
      </c>
    </row>
    <row r="1652" spans="3:19" ht="15" hidden="1" customHeight="1">
      <c r="C1652" s="351"/>
      <c r="D1652" s="357"/>
      <c r="E1652" s="353"/>
      <c r="F1652" s="42"/>
      <c r="G1652" s="42"/>
      <c r="H1652" s="45"/>
      <c r="I1652" s="19"/>
      <c r="J1652" s="15"/>
      <c r="K1652" s="19"/>
      <c r="L1652" s="12"/>
      <c r="M1652" s="19"/>
      <c r="N1652" s="11" t="e">
        <f t="shared" si="466"/>
        <v>#DIV/0!</v>
      </c>
      <c r="O1652" s="11" t="e">
        <f t="shared" si="467"/>
        <v>#DIV/0!</v>
      </c>
      <c r="P1652" s="11" t="e">
        <f t="shared" si="468"/>
        <v>#DIV/0!</v>
      </c>
      <c r="R1652" s="33">
        <f t="shared" si="469"/>
        <v>0</v>
      </c>
      <c r="S1652" s="63">
        <f t="shared" si="470"/>
        <v>0</v>
      </c>
    </row>
    <row r="1653" spans="3:19" ht="15" hidden="1" customHeight="1">
      <c r="C1653" s="351"/>
      <c r="D1653" s="357"/>
      <c r="E1653" s="353"/>
      <c r="F1653" s="42"/>
      <c r="G1653" s="42"/>
      <c r="H1653" s="45"/>
      <c r="I1653" s="19"/>
      <c r="J1653" s="15"/>
      <c r="K1653" s="19"/>
      <c r="L1653" s="12"/>
      <c r="M1653" s="19"/>
      <c r="N1653" s="11" t="e">
        <f t="shared" si="466"/>
        <v>#DIV/0!</v>
      </c>
      <c r="O1653" s="11" t="e">
        <f t="shared" si="467"/>
        <v>#DIV/0!</v>
      </c>
      <c r="P1653" s="11" t="e">
        <f t="shared" si="468"/>
        <v>#DIV/0!</v>
      </c>
      <c r="R1653" s="33">
        <f t="shared" si="469"/>
        <v>0</v>
      </c>
      <c r="S1653" s="63">
        <f t="shared" si="470"/>
        <v>0</v>
      </c>
    </row>
    <row r="1654" spans="3:19" ht="15" hidden="1" customHeight="1">
      <c r="C1654" s="351"/>
      <c r="D1654" s="357"/>
      <c r="E1654" s="353"/>
      <c r="F1654" s="42"/>
      <c r="G1654" s="42"/>
      <c r="H1654" s="45"/>
      <c r="I1654" s="19"/>
      <c r="J1654" s="15"/>
      <c r="K1654" s="19"/>
      <c r="L1654" s="12"/>
      <c r="M1654" s="19"/>
      <c r="N1654" s="11" t="e">
        <f t="shared" si="466"/>
        <v>#DIV/0!</v>
      </c>
      <c r="O1654" s="11" t="e">
        <f t="shared" si="467"/>
        <v>#DIV/0!</v>
      </c>
      <c r="P1654" s="11" t="e">
        <f t="shared" si="468"/>
        <v>#DIV/0!</v>
      </c>
      <c r="R1654" s="33">
        <f t="shared" si="469"/>
        <v>0</v>
      </c>
      <c r="S1654" s="63">
        <f t="shared" si="470"/>
        <v>0</v>
      </c>
    </row>
    <row r="1655" spans="3:19" ht="15" hidden="1" customHeight="1">
      <c r="C1655" s="351"/>
      <c r="D1655" s="357"/>
      <c r="E1655" s="353"/>
      <c r="F1655" s="42"/>
      <c r="G1655" s="42"/>
      <c r="H1655" s="45"/>
      <c r="I1655" s="19"/>
      <c r="J1655" s="15"/>
      <c r="K1655" s="19"/>
      <c r="L1655" s="12"/>
      <c r="M1655" s="19"/>
      <c r="N1655" s="11" t="e">
        <f t="shared" si="466"/>
        <v>#DIV/0!</v>
      </c>
      <c r="O1655" s="11" t="e">
        <f t="shared" si="467"/>
        <v>#DIV/0!</v>
      </c>
      <c r="P1655" s="11" t="e">
        <f t="shared" si="468"/>
        <v>#DIV/0!</v>
      </c>
      <c r="R1655" s="33">
        <f t="shared" si="469"/>
        <v>0</v>
      </c>
      <c r="S1655" s="63">
        <f t="shared" si="470"/>
        <v>0</v>
      </c>
    </row>
    <row r="1656" spans="3:19">
      <c r="C1656" s="355" t="s">
        <v>706</v>
      </c>
      <c r="D1656" s="362" t="s">
        <v>707</v>
      </c>
      <c r="E1656" s="353" t="s">
        <v>708</v>
      </c>
      <c r="F1656" s="353">
        <v>2022</v>
      </c>
      <c r="G1656" s="353">
        <v>2024</v>
      </c>
      <c r="H1656" s="46" t="s">
        <v>20</v>
      </c>
      <c r="I1656" s="15">
        <f>I1657+I1659+I1661+I1662</f>
        <v>282187.7</v>
      </c>
      <c r="J1656" s="15">
        <f t="shared" ref="J1656:M1656" si="479">J1657+J1659+J1661+J1662</f>
        <v>282187.7</v>
      </c>
      <c r="K1656" s="15">
        <f t="shared" si="479"/>
        <v>282187.7</v>
      </c>
      <c r="L1656" s="15">
        <f t="shared" si="479"/>
        <v>153743.09999999998</v>
      </c>
      <c r="M1656" s="15">
        <f t="shared" si="479"/>
        <v>153743.09999999998</v>
      </c>
      <c r="N1656" s="11">
        <f t="shared" si="466"/>
        <v>54.482566036719518</v>
      </c>
      <c r="O1656" s="11">
        <f t="shared" si="467"/>
        <v>54.482566036719518</v>
      </c>
      <c r="P1656" s="11">
        <f t="shared" si="468"/>
        <v>54.482566036719518</v>
      </c>
      <c r="R1656" s="33">
        <f t="shared" si="469"/>
        <v>-153743.09999999998</v>
      </c>
      <c r="S1656" s="63">
        <f t="shared" si="470"/>
        <v>0</v>
      </c>
    </row>
    <row r="1657" spans="3:19">
      <c r="C1657" s="355"/>
      <c r="D1657" s="362"/>
      <c r="E1657" s="353"/>
      <c r="F1657" s="353"/>
      <c r="G1657" s="353"/>
      <c r="H1657" s="14" t="s">
        <v>21</v>
      </c>
      <c r="I1657" s="15">
        <f>I1664+I1669+I1674+I1681</f>
        <v>249412</v>
      </c>
      <c r="J1657" s="15">
        <f>J1664+J1669+J1674+J1681</f>
        <v>249412</v>
      </c>
      <c r="K1657" s="15">
        <f>K1664+K1669+K1674+K1681</f>
        <v>249412</v>
      </c>
      <c r="L1657" s="15">
        <f>L1664+L1669+L1674+L1681</f>
        <v>120967.4</v>
      </c>
      <c r="M1657" s="15">
        <f>M1664+M1669+M1674+M1681</f>
        <v>120967.4</v>
      </c>
      <c r="N1657" s="11">
        <f t="shared" si="466"/>
        <v>48.501034432986387</v>
      </c>
      <c r="O1657" s="11">
        <f t="shared" si="467"/>
        <v>48.501034432986387</v>
      </c>
      <c r="P1657" s="11">
        <f t="shared" si="468"/>
        <v>48.501034432986387</v>
      </c>
      <c r="R1657" s="33">
        <f t="shared" si="469"/>
        <v>-120967.4</v>
      </c>
      <c r="S1657" s="63">
        <f t="shared" si="470"/>
        <v>0</v>
      </c>
    </row>
    <row r="1658" spans="3:19" ht="34.5" customHeight="1">
      <c r="C1658" s="355"/>
      <c r="D1658" s="362"/>
      <c r="E1658" s="353"/>
      <c r="F1658" s="353"/>
      <c r="G1658" s="353"/>
      <c r="H1658" s="14" t="s">
        <v>1215</v>
      </c>
      <c r="I1658" s="15">
        <f>I1674</f>
        <v>4051</v>
      </c>
      <c r="J1658" s="15">
        <f t="shared" ref="J1658:M1658" si="480">J1674</f>
        <v>4051</v>
      </c>
      <c r="K1658" s="15">
        <f t="shared" si="480"/>
        <v>4051</v>
      </c>
      <c r="L1658" s="15">
        <f t="shared" si="480"/>
        <v>4051</v>
      </c>
      <c r="M1658" s="15">
        <f t="shared" si="480"/>
        <v>4051</v>
      </c>
      <c r="N1658" s="11">
        <f t="shared" si="466"/>
        <v>100</v>
      </c>
      <c r="O1658" s="11">
        <f t="shared" si="467"/>
        <v>100</v>
      </c>
      <c r="P1658" s="11">
        <f t="shared" si="468"/>
        <v>100</v>
      </c>
      <c r="R1658" s="33">
        <f t="shared" si="469"/>
        <v>-4051</v>
      </c>
      <c r="S1658" s="63">
        <f t="shared" si="470"/>
        <v>0</v>
      </c>
    </row>
    <row r="1659" spans="3:19" ht="28.5">
      <c r="C1659" s="355"/>
      <c r="D1659" s="362"/>
      <c r="E1659" s="353"/>
      <c r="F1659" s="353"/>
      <c r="G1659" s="353"/>
      <c r="H1659" s="14" t="s">
        <v>22</v>
      </c>
      <c r="I1659" s="15">
        <f>I1665+I1670+I1676</f>
        <v>32775.699999999997</v>
      </c>
      <c r="J1659" s="15">
        <f>J1665+J1670+J1676</f>
        <v>32775.699999999997</v>
      </c>
      <c r="K1659" s="15">
        <f>K1665+K1670+K1676</f>
        <v>32775.699999999997</v>
      </c>
      <c r="L1659" s="12">
        <f>L1665+L1670+L1676</f>
        <v>32775.699999999997</v>
      </c>
      <c r="M1659" s="12">
        <f>M1665+M1670+M1676</f>
        <v>32775.699999999997</v>
      </c>
      <c r="N1659" s="11">
        <f t="shared" si="466"/>
        <v>100</v>
      </c>
      <c r="O1659" s="11">
        <f t="shared" si="467"/>
        <v>100</v>
      </c>
      <c r="P1659" s="11">
        <f t="shared" si="468"/>
        <v>100</v>
      </c>
      <c r="R1659" s="33">
        <f t="shared" si="469"/>
        <v>-32775.699999999997</v>
      </c>
      <c r="S1659" s="63">
        <f t="shared" si="470"/>
        <v>0</v>
      </c>
    </row>
    <row r="1660" spans="3:19" ht="45" customHeight="1">
      <c r="C1660" s="355"/>
      <c r="D1660" s="362"/>
      <c r="E1660" s="353"/>
      <c r="F1660" s="353"/>
      <c r="G1660" s="353"/>
      <c r="H1660" s="14" t="s">
        <v>1216</v>
      </c>
      <c r="I1660" s="15">
        <f>I1659</f>
        <v>32775.699999999997</v>
      </c>
      <c r="J1660" s="15">
        <f t="shared" ref="J1660:M1660" si="481">J1659</f>
        <v>32775.699999999997</v>
      </c>
      <c r="K1660" s="15">
        <f t="shared" si="481"/>
        <v>32775.699999999997</v>
      </c>
      <c r="L1660" s="15">
        <f t="shared" si="481"/>
        <v>32775.699999999997</v>
      </c>
      <c r="M1660" s="15">
        <f t="shared" si="481"/>
        <v>32775.699999999997</v>
      </c>
      <c r="N1660" s="11">
        <f t="shared" si="466"/>
        <v>100</v>
      </c>
      <c r="O1660" s="11">
        <f t="shared" si="467"/>
        <v>100</v>
      </c>
      <c r="P1660" s="11">
        <f t="shared" si="468"/>
        <v>100</v>
      </c>
      <c r="R1660" s="33">
        <f t="shared" si="469"/>
        <v>-32775.699999999997</v>
      </c>
      <c r="S1660" s="63">
        <f t="shared" si="470"/>
        <v>0</v>
      </c>
    </row>
    <row r="1661" spans="3:19">
      <c r="C1661" s="355"/>
      <c r="D1661" s="362"/>
      <c r="E1661" s="353"/>
      <c r="F1661" s="353"/>
      <c r="G1661" s="353"/>
      <c r="H1661" s="46" t="s">
        <v>33</v>
      </c>
      <c r="I1661" s="15">
        <v>0</v>
      </c>
      <c r="J1661" s="15">
        <v>0</v>
      </c>
      <c r="K1661" s="15">
        <v>0</v>
      </c>
      <c r="L1661" s="12">
        <v>0</v>
      </c>
      <c r="M1661" s="15">
        <v>0</v>
      </c>
      <c r="N1661" s="11"/>
      <c r="O1661" s="11"/>
      <c r="P1661" s="11"/>
      <c r="R1661" s="33">
        <f t="shared" si="469"/>
        <v>0</v>
      </c>
      <c r="S1661" s="63">
        <f t="shared" si="470"/>
        <v>0</v>
      </c>
    </row>
    <row r="1662" spans="3:19" ht="30">
      <c r="C1662" s="355"/>
      <c r="D1662" s="362"/>
      <c r="E1662" s="353"/>
      <c r="F1662" s="353"/>
      <c r="G1662" s="353"/>
      <c r="H1662" s="46" t="s">
        <v>37</v>
      </c>
      <c r="I1662" s="15">
        <v>0</v>
      </c>
      <c r="J1662" s="15">
        <v>0</v>
      </c>
      <c r="K1662" s="15">
        <v>0</v>
      </c>
      <c r="L1662" s="12">
        <v>0</v>
      </c>
      <c r="M1662" s="15">
        <v>0</v>
      </c>
      <c r="N1662" s="11"/>
      <c r="O1662" s="11"/>
      <c r="P1662" s="11"/>
      <c r="R1662" s="33">
        <f t="shared" si="469"/>
        <v>0</v>
      </c>
      <c r="S1662" s="63">
        <f t="shared" si="470"/>
        <v>0</v>
      </c>
    </row>
    <row r="1663" spans="3:19">
      <c r="C1663" s="351" t="s">
        <v>709</v>
      </c>
      <c r="D1663" s="357" t="s">
        <v>710</v>
      </c>
      <c r="E1663" s="354" t="s">
        <v>711</v>
      </c>
      <c r="F1663" s="354">
        <v>2022</v>
      </c>
      <c r="G1663" s="354">
        <v>2022</v>
      </c>
      <c r="H1663" s="45" t="s">
        <v>20</v>
      </c>
      <c r="I1663" s="19">
        <f>I1664+I1665+I1666+I1667</f>
        <v>224660</v>
      </c>
      <c r="J1663" s="15">
        <f t="shared" ref="J1663:M1663" si="482">J1664+J1665+J1666+J1667</f>
        <v>224660</v>
      </c>
      <c r="K1663" s="15">
        <f t="shared" si="482"/>
        <v>224660</v>
      </c>
      <c r="L1663" s="12">
        <f t="shared" si="482"/>
        <v>96215.4</v>
      </c>
      <c r="M1663" s="12">
        <f t="shared" si="482"/>
        <v>96215.4</v>
      </c>
      <c r="N1663" s="11">
        <f t="shared" si="466"/>
        <v>42.827116531647818</v>
      </c>
      <c r="O1663" s="11">
        <f t="shared" si="467"/>
        <v>42.827116531647818</v>
      </c>
      <c r="P1663" s="11">
        <f t="shared" si="468"/>
        <v>42.827116531647818</v>
      </c>
      <c r="R1663" s="33">
        <f t="shared" si="469"/>
        <v>-96215.4</v>
      </c>
      <c r="S1663" s="63">
        <f t="shared" si="470"/>
        <v>0</v>
      </c>
    </row>
    <row r="1664" spans="3:19">
      <c r="C1664" s="351"/>
      <c r="D1664" s="357"/>
      <c r="E1664" s="374"/>
      <c r="F1664" s="354"/>
      <c r="G1664" s="354"/>
      <c r="H1664" s="45" t="s">
        <v>21</v>
      </c>
      <c r="I1664" s="19">
        <v>224660</v>
      </c>
      <c r="J1664" s="15">
        <v>224660</v>
      </c>
      <c r="K1664" s="15">
        <v>224660</v>
      </c>
      <c r="L1664" s="15">
        <f>224660-128444.6</f>
        <v>96215.4</v>
      </c>
      <c r="M1664" s="15">
        <f>224660-128444.6</f>
        <v>96215.4</v>
      </c>
      <c r="N1664" s="11">
        <f t="shared" si="466"/>
        <v>42.827116531647818</v>
      </c>
      <c r="O1664" s="11">
        <f t="shared" si="467"/>
        <v>42.827116531647818</v>
      </c>
      <c r="P1664" s="11">
        <f t="shared" si="468"/>
        <v>42.827116531647818</v>
      </c>
      <c r="R1664" s="33">
        <f t="shared" si="469"/>
        <v>-96215.4</v>
      </c>
      <c r="S1664" s="63">
        <f t="shared" si="470"/>
        <v>0</v>
      </c>
    </row>
    <row r="1665" spans="3:19" ht="30">
      <c r="C1665" s="351"/>
      <c r="D1665" s="357"/>
      <c r="E1665" s="374"/>
      <c r="F1665" s="354"/>
      <c r="G1665" s="354"/>
      <c r="H1665" s="45" t="s">
        <v>22</v>
      </c>
      <c r="I1665" s="19"/>
      <c r="J1665" s="15"/>
      <c r="K1665" s="15"/>
      <c r="L1665" s="12"/>
      <c r="M1665" s="15"/>
      <c r="N1665" s="11"/>
      <c r="O1665" s="11"/>
      <c r="P1665" s="11"/>
      <c r="R1665" s="33">
        <f t="shared" si="469"/>
        <v>0</v>
      </c>
      <c r="S1665" s="63">
        <f t="shared" si="470"/>
        <v>0</v>
      </c>
    </row>
    <row r="1666" spans="3:19">
      <c r="C1666" s="351"/>
      <c r="D1666" s="357"/>
      <c r="E1666" s="374"/>
      <c r="F1666" s="354"/>
      <c r="G1666" s="354"/>
      <c r="H1666" s="45" t="s">
        <v>33</v>
      </c>
      <c r="I1666" s="19"/>
      <c r="J1666" s="15"/>
      <c r="K1666" s="15"/>
      <c r="L1666" s="12"/>
      <c r="M1666" s="15"/>
      <c r="N1666" s="11"/>
      <c r="O1666" s="11"/>
      <c r="P1666" s="11"/>
      <c r="R1666" s="33">
        <f t="shared" si="469"/>
        <v>0</v>
      </c>
      <c r="S1666" s="63">
        <f t="shared" si="470"/>
        <v>0</v>
      </c>
    </row>
    <row r="1667" spans="3:19" ht="30">
      <c r="C1667" s="351"/>
      <c r="D1667" s="357"/>
      <c r="E1667" s="374"/>
      <c r="F1667" s="354"/>
      <c r="G1667" s="354"/>
      <c r="H1667" s="45" t="s">
        <v>37</v>
      </c>
      <c r="I1667" s="19">
        <v>0</v>
      </c>
      <c r="J1667" s="15">
        <v>0</v>
      </c>
      <c r="K1667" s="15">
        <v>0</v>
      </c>
      <c r="L1667" s="12">
        <v>0</v>
      </c>
      <c r="M1667" s="15">
        <v>0</v>
      </c>
      <c r="N1667" s="11"/>
      <c r="O1667" s="11"/>
      <c r="P1667" s="11"/>
      <c r="R1667" s="33">
        <f t="shared" si="469"/>
        <v>0</v>
      </c>
      <c r="S1667" s="63">
        <f t="shared" si="470"/>
        <v>0</v>
      </c>
    </row>
    <row r="1668" spans="3:19">
      <c r="C1668" s="351" t="s">
        <v>712</v>
      </c>
      <c r="D1668" s="357" t="s">
        <v>713</v>
      </c>
      <c r="E1668" s="354" t="s">
        <v>711</v>
      </c>
      <c r="F1668" s="354">
        <v>2022</v>
      </c>
      <c r="G1668" s="354">
        <v>2022</v>
      </c>
      <c r="H1668" s="45" t="s">
        <v>20</v>
      </c>
      <c r="I1668" s="19">
        <f t="shared" ref="I1668:M1668" si="483">I1669+I1670+I1671+I1672</f>
        <v>17701</v>
      </c>
      <c r="J1668" s="15">
        <f t="shared" si="483"/>
        <v>17701</v>
      </c>
      <c r="K1668" s="15">
        <f t="shared" si="483"/>
        <v>17701</v>
      </c>
      <c r="L1668" s="12">
        <f t="shared" si="483"/>
        <v>17701</v>
      </c>
      <c r="M1668" s="12">
        <f t="shared" si="483"/>
        <v>17701</v>
      </c>
      <c r="N1668" s="11">
        <f t="shared" si="466"/>
        <v>100</v>
      </c>
      <c r="O1668" s="11">
        <f t="shared" si="467"/>
        <v>100</v>
      </c>
      <c r="P1668" s="11">
        <f t="shared" si="468"/>
        <v>100</v>
      </c>
      <c r="R1668" s="33">
        <f t="shared" si="469"/>
        <v>-17701</v>
      </c>
      <c r="S1668" s="63">
        <f t="shared" si="470"/>
        <v>0</v>
      </c>
    </row>
    <row r="1669" spans="3:19">
      <c r="C1669" s="351"/>
      <c r="D1669" s="357"/>
      <c r="E1669" s="374"/>
      <c r="F1669" s="354"/>
      <c r="G1669" s="354"/>
      <c r="H1669" s="45" t="s">
        <v>21</v>
      </c>
      <c r="I1669" s="15">
        <v>17701</v>
      </c>
      <c r="J1669" s="15">
        <v>17701</v>
      </c>
      <c r="K1669" s="15">
        <v>17701</v>
      </c>
      <c r="L1669" s="15">
        <v>17701</v>
      </c>
      <c r="M1669" s="15">
        <v>17701</v>
      </c>
      <c r="N1669" s="11">
        <f t="shared" si="466"/>
        <v>100</v>
      </c>
      <c r="O1669" s="11">
        <f t="shared" si="467"/>
        <v>100</v>
      </c>
      <c r="P1669" s="11">
        <f t="shared" si="468"/>
        <v>100</v>
      </c>
      <c r="R1669" s="33">
        <f t="shared" si="469"/>
        <v>-17701</v>
      </c>
      <c r="S1669" s="63">
        <f t="shared" si="470"/>
        <v>0</v>
      </c>
    </row>
    <row r="1670" spans="3:19" ht="30">
      <c r="C1670" s="351"/>
      <c r="D1670" s="357"/>
      <c r="E1670" s="374"/>
      <c r="F1670" s="354"/>
      <c r="G1670" s="354"/>
      <c r="H1670" s="45" t="s">
        <v>22</v>
      </c>
      <c r="I1670" s="19"/>
      <c r="J1670" s="15"/>
      <c r="K1670" s="15"/>
      <c r="L1670" s="12"/>
      <c r="M1670" s="15"/>
      <c r="N1670" s="11"/>
      <c r="O1670" s="11"/>
      <c r="P1670" s="11"/>
      <c r="R1670" s="33">
        <f t="shared" si="469"/>
        <v>0</v>
      </c>
      <c r="S1670" s="63">
        <f t="shared" si="470"/>
        <v>0</v>
      </c>
    </row>
    <row r="1671" spans="3:19">
      <c r="C1671" s="351"/>
      <c r="D1671" s="357"/>
      <c r="E1671" s="374"/>
      <c r="F1671" s="354"/>
      <c r="G1671" s="354"/>
      <c r="H1671" s="45" t="s">
        <v>33</v>
      </c>
      <c r="I1671" s="19"/>
      <c r="J1671" s="15"/>
      <c r="K1671" s="15"/>
      <c r="L1671" s="12"/>
      <c r="M1671" s="15"/>
      <c r="N1671" s="11"/>
      <c r="O1671" s="11"/>
      <c r="P1671" s="11"/>
      <c r="R1671" s="33">
        <f t="shared" si="469"/>
        <v>0</v>
      </c>
      <c r="S1671" s="63">
        <f t="shared" si="470"/>
        <v>0</v>
      </c>
    </row>
    <row r="1672" spans="3:19" ht="30">
      <c r="C1672" s="351"/>
      <c r="D1672" s="357"/>
      <c r="E1672" s="374"/>
      <c r="F1672" s="354"/>
      <c r="G1672" s="354"/>
      <c r="H1672" s="45" t="s">
        <v>37</v>
      </c>
      <c r="I1672" s="19">
        <v>0</v>
      </c>
      <c r="J1672" s="15">
        <v>0</v>
      </c>
      <c r="K1672" s="15">
        <v>0</v>
      </c>
      <c r="L1672" s="12">
        <v>0</v>
      </c>
      <c r="M1672" s="15">
        <v>0</v>
      </c>
      <c r="N1672" s="11"/>
      <c r="O1672" s="11"/>
      <c r="P1672" s="11"/>
      <c r="R1672" s="33">
        <f t="shared" si="469"/>
        <v>0</v>
      </c>
      <c r="S1672" s="63">
        <f t="shared" si="470"/>
        <v>0</v>
      </c>
    </row>
    <row r="1673" spans="3:19">
      <c r="C1673" s="351" t="s">
        <v>714</v>
      </c>
      <c r="D1673" s="357" t="s">
        <v>715</v>
      </c>
      <c r="E1673" s="354" t="s">
        <v>711</v>
      </c>
      <c r="F1673" s="354">
        <v>2022</v>
      </c>
      <c r="G1673" s="354">
        <v>2024</v>
      </c>
      <c r="H1673" s="45" t="s">
        <v>20</v>
      </c>
      <c r="I1673" s="19">
        <f>I1674+I1676+I1678+I1679</f>
        <v>36826.699999999997</v>
      </c>
      <c r="J1673" s="15">
        <f>J1674+J1676+J1678+J1679</f>
        <v>36826.699999999997</v>
      </c>
      <c r="K1673" s="15">
        <f>K1674+K1676+K1678+K1679</f>
        <v>36826.699999999997</v>
      </c>
      <c r="L1673" s="15">
        <f>L1674+L1676+L1678+L1679</f>
        <v>36826.699999999997</v>
      </c>
      <c r="M1673" s="15">
        <f>M1674+M1676+M1678+M1679</f>
        <v>36826.699999999997</v>
      </c>
      <c r="N1673" s="11">
        <f t="shared" si="466"/>
        <v>100</v>
      </c>
      <c r="O1673" s="11">
        <f t="shared" si="467"/>
        <v>100</v>
      </c>
      <c r="P1673" s="11">
        <f t="shared" si="468"/>
        <v>100</v>
      </c>
      <c r="R1673" s="33">
        <f t="shared" si="469"/>
        <v>-36826.699999999997</v>
      </c>
      <c r="S1673" s="63">
        <f t="shared" si="470"/>
        <v>0</v>
      </c>
    </row>
    <row r="1674" spans="3:19">
      <c r="C1674" s="351"/>
      <c r="D1674" s="357"/>
      <c r="E1674" s="374"/>
      <c r="F1674" s="354"/>
      <c r="G1674" s="354"/>
      <c r="H1674" s="14" t="s">
        <v>21</v>
      </c>
      <c r="I1674" s="19">
        <v>4051</v>
      </c>
      <c r="J1674" s="15">
        <v>4051</v>
      </c>
      <c r="K1674" s="15">
        <v>4051</v>
      </c>
      <c r="L1674" s="15">
        <v>4051</v>
      </c>
      <c r="M1674" s="15">
        <v>4051</v>
      </c>
      <c r="N1674" s="11">
        <f t="shared" si="466"/>
        <v>100</v>
      </c>
      <c r="O1674" s="11">
        <f t="shared" si="467"/>
        <v>100</v>
      </c>
      <c r="P1674" s="11">
        <f t="shared" si="468"/>
        <v>100</v>
      </c>
      <c r="R1674" s="33">
        <f t="shared" si="469"/>
        <v>-4051</v>
      </c>
      <c r="S1674" s="63">
        <f t="shared" si="470"/>
        <v>0</v>
      </c>
    </row>
    <row r="1675" spans="3:19" ht="42.75">
      <c r="C1675" s="351"/>
      <c r="D1675" s="357"/>
      <c r="E1675" s="374"/>
      <c r="F1675" s="354"/>
      <c r="G1675" s="354"/>
      <c r="H1675" s="14" t="s">
        <v>1215</v>
      </c>
      <c r="I1675" s="19">
        <f>I1674</f>
        <v>4051</v>
      </c>
      <c r="J1675" s="19">
        <f t="shared" ref="J1675:M1675" si="484">J1674</f>
        <v>4051</v>
      </c>
      <c r="K1675" s="19">
        <f t="shared" si="484"/>
        <v>4051</v>
      </c>
      <c r="L1675" s="19">
        <f t="shared" si="484"/>
        <v>4051</v>
      </c>
      <c r="M1675" s="19">
        <f t="shared" si="484"/>
        <v>4051</v>
      </c>
      <c r="N1675" s="11">
        <f t="shared" si="466"/>
        <v>100</v>
      </c>
      <c r="O1675" s="11">
        <f t="shared" si="467"/>
        <v>100</v>
      </c>
      <c r="P1675" s="11">
        <f t="shared" si="468"/>
        <v>100</v>
      </c>
      <c r="R1675" s="33">
        <f t="shared" si="469"/>
        <v>-4051</v>
      </c>
      <c r="S1675" s="63">
        <f t="shared" si="470"/>
        <v>0</v>
      </c>
    </row>
    <row r="1676" spans="3:19" ht="28.5">
      <c r="C1676" s="351"/>
      <c r="D1676" s="357"/>
      <c r="E1676" s="374"/>
      <c r="F1676" s="354"/>
      <c r="G1676" s="354"/>
      <c r="H1676" s="14" t="s">
        <v>22</v>
      </c>
      <c r="I1676" s="19">
        <v>32775.699999999997</v>
      </c>
      <c r="J1676" s="15">
        <v>32775.699999999997</v>
      </c>
      <c r="K1676" s="15">
        <v>32775.699999999997</v>
      </c>
      <c r="L1676" s="15">
        <v>32775.699999999997</v>
      </c>
      <c r="M1676" s="15">
        <v>32775.699999999997</v>
      </c>
      <c r="N1676" s="11">
        <f t="shared" ref="N1676:N1736" si="485">M1676/I1676*100</f>
        <v>100</v>
      </c>
      <c r="O1676" s="11">
        <f t="shared" ref="O1676:O1736" si="486">M1676/J1676*100</f>
        <v>100</v>
      </c>
      <c r="P1676" s="11">
        <f t="shared" ref="P1676:P1736" si="487">L1676/K1676*100</f>
        <v>100</v>
      </c>
      <c r="R1676" s="33">
        <f t="shared" ref="R1676:R1739" si="488">Q1676-L1676</f>
        <v>-32775.699999999997</v>
      </c>
      <c r="S1676" s="63">
        <f t="shared" ref="S1676:S1739" si="489">L1676-M1676</f>
        <v>0</v>
      </c>
    </row>
    <row r="1677" spans="3:19" ht="57">
      <c r="C1677" s="351"/>
      <c r="D1677" s="357"/>
      <c r="E1677" s="374"/>
      <c r="F1677" s="354"/>
      <c r="G1677" s="354"/>
      <c r="H1677" s="14" t="s">
        <v>1216</v>
      </c>
      <c r="I1677" s="19">
        <f>I1676</f>
        <v>32775.699999999997</v>
      </c>
      <c r="J1677" s="19">
        <f t="shared" ref="J1677:M1677" si="490">J1676</f>
        <v>32775.699999999997</v>
      </c>
      <c r="K1677" s="19">
        <f t="shared" si="490"/>
        <v>32775.699999999997</v>
      </c>
      <c r="L1677" s="19">
        <f t="shared" si="490"/>
        <v>32775.699999999997</v>
      </c>
      <c r="M1677" s="19">
        <f t="shared" si="490"/>
        <v>32775.699999999997</v>
      </c>
      <c r="N1677" s="11">
        <f t="shared" si="485"/>
        <v>100</v>
      </c>
      <c r="O1677" s="11">
        <f t="shared" si="486"/>
        <v>100</v>
      </c>
      <c r="P1677" s="11">
        <f t="shared" si="487"/>
        <v>100</v>
      </c>
      <c r="R1677" s="33">
        <f t="shared" si="488"/>
        <v>-32775.699999999997</v>
      </c>
      <c r="S1677" s="63">
        <f t="shared" si="489"/>
        <v>0</v>
      </c>
    </row>
    <row r="1678" spans="3:19">
      <c r="C1678" s="351"/>
      <c r="D1678" s="357"/>
      <c r="E1678" s="374"/>
      <c r="F1678" s="354"/>
      <c r="G1678" s="354"/>
      <c r="H1678" s="45" t="s">
        <v>33</v>
      </c>
      <c r="I1678" s="19"/>
      <c r="J1678" s="15"/>
      <c r="K1678" s="19"/>
      <c r="L1678" s="12"/>
      <c r="M1678" s="19"/>
      <c r="N1678" s="11"/>
      <c r="O1678" s="11"/>
      <c r="P1678" s="11"/>
      <c r="R1678" s="33">
        <f t="shared" si="488"/>
        <v>0</v>
      </c>
      <c r="S1678" s="63">
        <f t="shared" si="489"/>
        <v>0</v>
      </c>
    </row>
    <row r="1679" spans="3:19" ht="30">
      <c r="C1679" s="351"/>
      <c r="D1679" s="357"/>
      <c r="E1679" s="374"/>
      <c r="F1679" s="354"/>
      <c r="G1679" s="354"/>
      <c r="H1679" s="45" t="s">
        <v>37</v>
      </c>
      <c r="I1679" s="19">
        <v>0</v>
      </c>
      <c r="J1679" s="15">
        <v>0</v>
      </c>
      <c r="K1679" s="19">
        <v>0</v>
      </c>
      <c r="L1679" s="12">
        <v>0</v>
      </c>
      <c r="M1679" s="19">
        <v>0</v>
      </c>
      <c r="N1679" s="11"/>
      <c r="O1679" s="11"/>
      <c r="P1679" s="11"/>
      <c r="R1679" s="33">
        <f t="shared" si="488"/>
        <v>0</v>
      </c>
      <c r="S1679" s="63">
        <f t="shared" si="489"/>
        <v>0</v>
      </c>
    </row>
    <row r="1680" spans="3:19" ht="15" customHeight="1">
      <c r="C1680" s="351" t="s">
        <v>981</v>
      </c>
      <c r="D1680" s="357" t="s">
        <v>963</v>
      </c>
      <c r="E1680" s="354" t="s">
        <v>711</v>
      </c>
      <c r="F1680" s="42"/>
      <c r="G1680" s="42"/>
      <c r="H1680" s="45" t="s">
        <v>20</v>
      </c>
      <c r="I1680" s="19">
        <f t="shared" ref="I1680:M1680" si="491">I1681+I1682+I1683+I1684</f>
        <v>3000</v>
      </c>
      <c r="J1680" s="15">
        <f t="shared" si="491"/>
        <v>3000</v>
      </c>
      <c r="K1680" s="15">
        <f t="shared" si="491"/>
        <v>3000</v>
      </c>
      <c r="L1680" s="15">
        <f t="shared" si="491"/>
        <v>3000</v>
      </c>
      <c r="M1680" s="15">
        <f t="shared" si="491"/>
        <v>3000</v>
      </c>
      <c r="N1680" s="11">
        <f t="shared" si="485"/>
        <v>100</v>
      </c>
      <c r="O1680" s="11">
        <f t="shared" si="486"/>
        <v>100</v>
      </c>
      <c r="P1680" s="11">
        <f t="shared" si="487"/>
        <v>100</v>
      </c>
      <c r="R1680" s="33">
        <f t="shared" si="488"/>
        <v>-3000</v>
      </c>
      <c r="S1680" s="63">
        <f t="shared" si="489"/>
        <v>0</v>
      </c>
    </row>
    <row r="1681" spans="3:19" ht="15" customHeight="1">
      <c r="C1681" s="351"/>
      <c r="D1681" s="357"/>
      <c r="E1681" s="374"/>
      <c r="F1681" s="42"/>
      <c r="G1681" s="42"/>
      <c r="H1681" s="45" t="s">
        <v>21</v>
      </c>
      <c r="I1681" s="19">
        <v>3000</v>
      </c>
      <c r="J1681" s="15">
        <v>3000</v>
      </c>
      <c r="K1681" s="15">
        <v>3000</v>
      </c>
      <c r="L1681" s="15">
        <v>3000</v>
      </c>
      <c r="M1681" s="15">
        <v>3000</v>
      </c>
      <c r="N1681" s="11">
        <f t="shared" si="485"/>
        <v>100</v>
      </c>
      <c r="O1681" s="11">
        <f t="shared" si="486"/>
        <v>100</v>
      </c>
      <c r="P1681" s="11">
        <f t="shared" si="487"/>
        <v>100</v>
      </c>
      <c r="R1681" s="33">
        <f t="shared" si="488"/>
        <v>-3000</v>
      </c>
      <c r="S1681" s="63">
        <f t="shared" si="489"/>
        <v>0</v>
      </c>
    </row>
    <row r="1682" spans="3:19" ht="30">
      <c r="C1682" s="351"/>
      <c r="D1682" s="357"/>
      <c r="E1682" s="374"/>
      <c r="F1682" s="42"/>
      <c r="G1682" s="42"/>
      <c r="H1682" s="45" t="s">
        <v>22</v>
      </c>
      <c r="I1682" s="19"/>
      <c r="J1682" s="15"/>
      <c r="K1682" s="15"/>
      <c r="L1682" s="15"/>
      <c r="M1682" s="15"/>
      <c r="N1682" s="11"/>
      <c r="O1682" s="11"/>
      <c r="P1682" s="11"/>
      <c r="R1682" s="33">
        <f t="shared" si="488"/>
        <v>0</v>
      </c>
      <c r="S1682" s="63">
        <f t="shared" si="489"/>
        <v>0</v>
      </c>
    </row>
    <row r="1683" spans="3:19">
      <c r="C1683" s="351"/>
      <c r="D1683" s="357"/>
      <c r="E1683" s="374"/>
      <c r="F1683" s="42"/>
      <c r="G1683" s="42"/>
      <c r="H1683" s="45" t="s">
        <v>33</v>
      </c>
      <c r="I1683" s="19"/>
      <c r="J1683" s="15"/>
      <c r="K1683" s="19"/>
      <c r="L1683" s="12"/>
      <c r="M1683" s="19"/>
      <c r="N1683" s="11"/>
      <c r="O1683" s="11"/>
      <c r="P1683" s="11"/>
      <c r="R1683" s="33">
        <f t="shared" si="488"/>
        <v>0</v>
      </c>
      <c r="S1683" s="63">
        <f t="shared" si="489"/>
        <v>0</v>
      </c>
    </row>
    <row r="1684" spans="3:19" ht="30" customHeight="1">
      <c r="C1684" s="351"/>
      <c r="D1684" s="357"/>
      <c r="E1684" s="374"/>
      <c r="F1684" s="42"/>
      <c r="G1684" s="42"/>
      <c r="H1684" s="45" t="s">
        <v>37</v>
      </c>
      <c r="I1684" s="19">
        <v>0</v>
      </c>
      <c r="J1684" s="15">
        <v>0</v>
      </c>
      <c r="K1684" s="19">
        <v>0</v>
      </c>
      <c r="L1684" s="12">
        <v>0</v>
      </c>
      <c r="M1684" s="19">
        <v>0</v>
      </c>
      <c r="N1684" s="11"/>
      <c r="O1684" s="11"/>
      <c r="P1684" s="11"/>
      <c r="R1684" s="33">
        <f t="shared" si="488"/>
        <v>0</v>
      </c>
      <c r="S1684" s="63">
        <f t="shared" si="489"/>
        <v>0</v>
      </c>
    </row>
    <row r="1685" spans="3:19" ht="18" hidden="1" customHeight="1">
      <c r="C1685" s="351" t="s">
        <v>716</v>
      </c>
      <c r="D1685" s="357" t="s">
        <v>717</v>
      </c>
      <c r="E1685" s="354" t="s">
        <v>718</v>
      </c>
      <c r="F1685" s="354"/>
      <c r="G1685" s="354"/>
      <c r="H1685" s="45" t="s">
        <v>20</v>
      </c>
      <c r="I1685" s="19">
        <f>I1686+I1687+I1688</f>
        <v>0</v>
      </c>
      <c r="J1685" s="15">
        <f t="shared" ref="J1685:M1685" si="492">J1686+J1687+J1688</f>
        <v>0</v>
      </c>
      <c r="K1685" s="19">
        <f t="shared" si="492"/>
        <v>0</v>
      </c>
      <c r="L1685" s="12">
        <f t="shared" si="492"/>
        <v>0</v>
      </c>
      <c r="M1685" s="19">
        <f t="shared" si="492"/>
        <v>0</v>
      </c>
      <c r="N1685" s="11" t="e">
        <f t="shared" si="485"/>
        <v>#DIV/0!</v>
      </c>
      <c r="O1685" s="11" t="e">
        <f t="shared" si="486"/>
        <v>#DIV/0!</v>
      </c>
      <c r="P1685" s="11" t="e">
        <f t="shared" si="487"/>
        <v>#DIV/0!</v>
      </c>
      <c r="R1685" s="33">
        <f t="shared" si="488"/>
        <v>0</v>
      </c>
      <c r="S1685" s="63">
        <f t="shared" si="489"/>
        <v>0</v>
      </c>
    </row>
    <row r="1686" spans="3:19" ht="15" hidden="1" customHeight="1">
      <c r="C1686" s="351"/>
      <c r="D1686" s="357"/>
      <c r="E1686" s="354"/>
      <c r="F1686" s="354"/>
      <c r="G1686" s="354"/>
      <c r="H1686" s="45" t="s">
        <v>21</v>
      </c>
      <c r="I1686" s="19">
        <f t="shared" ref="I1686:M1689" si="493">I1691</f>
        <v>0</v>
      </c>
      <c r="J1686" s="15">
        <f t="shared" si="493"/>
        <v>0</v>
      </c>
      <c r="K1686" s="19">
        <f t="shared" si="493"/>
        <v>0</v>
      </c>
      <c r="L1686" s="12">
        <f t="shared" si="493"/>
        <v>0</v>
      </c>
      <c r="M1686" s="19">
        <f t="shared" si="493"/>
        <v>0</v>
      </c>
      <c r="N1686" s="11" t="e">
        <f t="shared" si="485"/>
        <v>#DIV/0!</v>
      </c>
      <c r="O1686" s="11" t="e">
        <f t="shared" si="486"/>
        <v>#DIV/0!</v>
      </c>
      <c r="P1686" s="11" t="e">
        <f t="shared" si="487"/>
        <v>#DIV/0!</v>
      </c>
      <c r="R1686" s="33">
        <f t="shared" si="488"/>
        <v>0</v>
      </c>
      <c r="S1686" s="63">
        <f t="shared" si="489"/>
        <v>0</v>
      </c>
    </row>
    <row r="1687" spans="3:19" ht="30" hidden="1" customHeight="1">
      <c r="C1687" s="351"/>
      <c r="D1687" s="357"/>
      <c r="E1687" s="354"/>
      <c r="F1687" s="354"/>
      <c r="G1687" s="354"/>
      <c r="H1687" s="45" t="s">
        <v>22</v>
      </c>
      <c r="I1687" s="19">
        <f t="shared" si="493"/>
        <v>0</v>
      </c>
      <c r="J1687" s="15">
        <f t="shared" si="493"/>
        <v>0</v>
      </c>
      <c r="K1687" s="19">
        <f t="shared" si="493"/>
        <v>0</v>
      </c>
      <c r="L1687" s="12">
        <f t="shared" si="493"/>
        <v>0</v>
      </c>
      <c r="M1687" s="19">
        <f t="shared" si="493"/>
        <v>0</v>
      </c>
      <c r="N1687" s="11" t="e">
        <f t="shared" si="485"/>
        <v>#DIV/0!</v>
      </c>
      <c r="O1687" s="11" t="e">
        <f t="shared" si="486"/>
        <v>#DIV/0!</v>
      </c>
      <c r="P1687" s="11" t="e">
        <f t="shared" si="487"/>
        <v>#DIV/0!</v>
      </c>
      <c r="R1687" s="33">
        <f t="shared" si="488"/>
        <v>0</v>
      </c>
      <c r="S1687" s="63">
        <f t="shared" si="489"/>
        <v>0</v>
      </c>
    </row>
    <row r="1688" spans="3:19" ht="30" hidden="1" customHeight="1">
      <c r="C1688" s="351"/>
      <c r="D1688" s="357"/>
      <c r="E1688" s="354"/>
      <c r="F1688" s="354"/>
      <c r="G1688" s="354"/>
      <c r="H1688" s="45" t="s">
        <v>33</v>
      </c>
      <c r="I1688" s="19">
        <f t="shared" si="493"/>
        <v>0</v>
      </c>
      <c r="J1688" s="15">
        <f t="shared" si="493"/>
        <v>0</v>
      </c>
      <c r="K1688" s="19">
        <f t="shared" si="493"/>
        <v>0</v>
      </c>
      <c r="L1688" s="12">
        <f t="shared" si="493"/>
        <v>0</v>
      </c>
      <c r="M1688" s="19">
        <f t="shared" si="493"/>
        <v>0</v>
      </c>
      <c r="N1688" s="11" t="e">
        <f t="shared" si="485"/>
        <v>#DIV/0!</v>
      </c>
      <c r="O1688" s="11" t="e">
        <f t="shared" si="486"/>
        <v>#DIV/0!</v>
      </c>
      <c r="P1688" s="11" t="e">
        <f t="shared" si="487"/>
        <v>#DIV/0!</v>
      </c>
      <c r="R1688" s="33">
        <f t="shared" si="488"/>
        <v>0</v>
      </c>
      <c r="S1688" s="63">
        <f t="shared" si="489"/>
        <v>0</v>
      </c>
    </row>
    <row r="1689" spans="3:19" ht="30" hidden="1" customHeight="1">
      <c r="C1689" s="351"/>
      <c r="D1689" s="357"/>
      <c r="E1689" s="354"/>
      <c r="F1689" s="354"/>
      <c r="G1689" s="354"/>
      <c r="H1689" s="45" t="s">
        <v>37</v>
      </c>
      <c r="I1689" s="19">
        <f t="shared" si="493"/>
        <v>0</v>
      </c>
      <c r="J1689" s="15">
        <f t="shared" si="493"/>
        <v>0</v>
      </c>
      <c r="K1689" s="19">
        <f t="shared" si="493"/>
        <v>0</v>
      </c>
      <c r="L1689" s="12">
        <f t="shared" si="493"/>
        <v>0</v>
      </c>
      <c r="M1689" s="19">
        <f t="shared" si="493"/>
        <v>0</v>
      </c>
      <c r="N1689" s="11" t="e">
        <f t="shared" si="485"/>
        <v>#DIV/0!</v>
      </c>
      <c r="O1689" s="11" t="e">
        <f t="shared" si="486"/>
        <v>#DIV/0!</v>
      </c>
      <c r="P1689" s="11" t="e">
        <f t="shared" si="487"/>
        <v>#DIV/0!</v>
      </c>
      <c r="R1689" s="33">
        <f t="shared" si="488"/>
        <v>0</v>
      </c>
      <c r="S1689" s="63">
        <f t="shared" si="489"/>
        <v>0</v>
      </c>
    </row>
    <row r="1690" spans="3:19" ht="15" hidden="1" customHeight="1">
      <c r="C1690" s="351" t="s">
        <v>719</v>
      </c>
      <c r="D1690" s="357" t="s">
        <v>720</v>
      </c>
      <c r="E1690" s="354" t="s">
        <v>718</v>
      </c>
      <c r="F1690" s="354"/>
      <c r="G1690" s="354"/>
      <c r="H1690" s="45" t="s">
        <v>20</v>
      </c>
      <c r="I1690" s="19">
        <f>I1691+I1692+I1693</f>
        <v>0</v>
      </c>
      <c r="J1690" s="15">
        <f t="shared" ref="J1690:M1690" si="494">J1691+J1692+J1693</f>
        <v>0</v>
      </c>
      <c r="K1690" s="19">
        <f t="shared" si="494"/>
        <v>0</v>
      </c>
      <c r="L1690" s="12">
        <f t="shared" si="494"/>
        <v>0</v>
      </c>
      <c r="M1690" s="19">
        <f t="shared" si="494"/>
        <v>0</v>
      </c>
      <c r="N1690" s="11" t="e">
        <f t="shared" si="485"/>
        <v>#DIV/0!</v>
      </c>
      <c r="O1690" s="11" t="e">
        <f t="shared" si="486"/>
        <v>#DIV/0!</v>
      </c>
      <c r="P1690" s="11" t="e">
        <f t="shared" si="487"/>
        <v>#DIV/0!</v>
      </c>
      <c r="R1690" s="33">
        <f t="shared" si="488"/>
        <v>0</v>
      </c>
      <c r="S1690" s="63">
        <f t="shared" si="489"/>
        <v>0</v>
      </c>
    </row>
    <row r="1691" spans="3:19" ht="15" hidden="1" customHeight="1">
      <c r="C1691" s="351"/>
      <c r="D1691" s="357"/>
      <c r="E1691" s="354"/>
      <c r="F1691" s="354"/>
      <c r="G1691" s="354"/>
      <c r="H1691" s="45" t="s">
        <v>21</v>
      </c>
      <c r="I1691" s="19"/>
      <c r="J1691" s="15"/>
      <c r="K1691" s="19"/>
      <c r="L1691" s="12"/>
      <c r="M1691" s="19"/>
      <c r="N1691" s="11" t="e">
        <f t="shared" si="485"/>
        <v>#DIV/0!</v>
      </c>
      <c r="O1691" s="11" t="e">
        <f t="shared" si="486"/>
        <v>#DIV/0!</v>
      </c>
      <c r="P1691" s="11" t="e">
        <f t="shared" si="487"/>
        <v>#DIV/0!</v>
      </c>
      <c r="R1691" s="33">
        <f t="shared" si="488"/>
        <v>0</v>
      </c>
      <c r="S1691" s="63">
        <f t="shared" si="489"/>
        <v>0</v>
      </c>
    </row>
    <row r="1692" spans="3:19" ht="30" hidden="1" customHeight="1">
      <c r="C1692" s="351"/>
      <c r="D1692" s="357"/>
      <c r="E1692" s="354"/>
      <c r="F1692" s="354"/>
      <c r="G1692" s="354"/>
      <c r="H1692" s="45" t="s">
        <v>22</v>
      </c>
      <c r="I1692" s="19">
        <v>0</v>
      </c>
      <c r="J1692" s="15">
        <v>0</v>
      </c>
      <c r="K1692" s="19">
        <v>0</v>
      </c>
      <c r="L1692" s="12">
        <v>0</v>
      </c>
      <c r="M1692" s="19">
        <v>0</v>
      </c>
      <c r="N1692" s="11" t="e">
        <f t="shared" si="485"/>
        <v>#DIV/0!</v>
      </c>
      <c r="O1692" s="11" t="e">
        <f t="shared" si="486"/>
        <v>#DIV/0!</v>
      </c>
      <c r="P1692" s="11" t="e">
        <f t="shared" si="487"/>
        <v>#DIV/0!</v>
      </c>
      <c r="R1692" s="33">
        <f t="shared" si="488"/>
        <v>0</v>
      </c>
      <c r="S1692" s="63">
        <f t="shared" si="489"/>
        <v>0</v>
      </c>
    </row>
    <row r="1693" spans="3:19" ht="30" hidden="1" customHeight="1">
      <c r="C1693" s="351"/>
      <c r="D1693" s="357"/>
      <c r="E1693" s="354"/>
      <c r="F1693" s="354"/>
      <c r="G1693" s="354"/>
      <c r="H1693" s="45" t="s">
        <v>33</v>
      </c>
      <c r="I1693" s="19">
        <v>0</v>
      </c>
      <c r="J1693" s="15">
        <v>0</v>
      </c>
      <c r="K1693" s="19">
        <v>0</v>
      </c>
      <c r="L1693" s="12">
        <v>0</v>
      </c>
      <c r="M1693" s="19">
        <v>0</v>
      </c>
      <c r="N1693" s="11" t="e">
        <f t="shared" si="485"/>
        <v>#DIV/0!</v>
      </c>
      <c r="O1693" s="11" t="e">
        <f t="shared" si="486"/>
        <v>#DIV/0!</v>
      </c>
      <c r="P1693" s="11" t="e">
        <f t="shared" si="487"/>
        <v>#DIV/0!</v>
      </c>
      <c r="R1693" s="33">
        <f t="shared" si="488"/>
        <v>0</v>
      </c>
      <c r="S1693" s="63">
        <f t="shared" si="489"/>
        <v>0</v>
      </c>
    </row>
    <row r="1694" spans="3:19" ht="30" hidden="1" customHeight="1">
      <c r="C1694" s="351"/>
      <c r="D1694" s="357"/>
      <c r="E1694" s="354"/>
      <c r="F1694" s="354"/>
      <c r="G1694" s="354"/>
      <c r="H1694" s="45" t="s">
        <v>37</v>
      </c>
      <c r="I1694" s="19"/>
      <c r="J1694" s="15"/>
      <c r="K1694" s="19"/>
      <c r="L1694" s="12"/>
      <c r="M1694" s="19"/>
      <c r="N1694" s="11" t="e">
        <f t="shared" si="485"/>
        <v>#DIV/0!</v>
      </c>
      <c r="O1694" s="11" t="e">
        <f t="shared" si="486"/>
        <v>#DIV/0!</v>
      </c>
      <c r="P1694" s="11" t="e">
        <f t="shared" si="487"/>
        <v>#DIV/0!</v>
      </c>
      <c r="R1694" s="33">
        <f t="shared" si="488"/>
        <v>0</v>
      </c>
      <c r="S1694" s="63">
        <f t="shared" si="489"/>
        <v>0</v>
      </c>
    </row>
    <row r="1695" spans="3:19" ht="15" hidden="1" customHeight="1">
      <c r="C1695" s="351" t="s">
        <v>721</v>
      </c>
      <c r="D1695" s="357" t="s">
        <v>722</v>
      </c>
      <c r="E1695" s="354" t="s">
        <v>723</v>
      </c>
      <c r="F1695" s="354"/>
      <c r="G1695" s="354"/>
      <c r="H1695" s="45" t="s">
        <v>20</v>
      </c>
      <c r="I1695" s="19">
        <f>I1696+I1697+I1698+I1699</f>
        <v>0</v>
      </c>
      <c r="J1695" s="15">
        <f t="shared" ref="J1695:M1695" si="495">J1696+J1697+J1698+J1699</f>
        <v>0</v>
      </c>
      <c r="K1695" s="19">
        <f t="shared" si="495"/>
        <v>0</v>
      </c>
      <c r="L1695" s="12">
        <f t="shared" si="495"/>
        <v>0</v>
      </c>
      <c r="M1695" s="19">
        <f t="shared" si="495"/>
        <v>0</v>
      </c>
      <c r="N1695" s="11" t="e">
        <f t="shared" si="485"/>
        <v>#DIV/0!</v>
      </c>
      <c r="O1695" s="11" t="e">
        <f t="shared" si="486"/>
        <v>#DIV/0!</v>
      </c>
      <c r="P1695" s="11" t="e">
        <f t="shared" si="487"/>
        <v>#DIV/0!</v>
      </c>
      <c r="R1695" s="33">
        <f t="shared" si="488"/>
        <v>0</v>
      </c>
      <c r="S1695" s="63">
        <f t="shared" si="489"/>
        <v>0</v>
      </c>
    </row>
    <row r="1696" spans="3:19" ht="15" hidden="1" customHeight="1">
      <c r="C1696" s="351"/>
      <c r="D1696" s="357"/>
      <c r="E1696" s="374"/>
      <c r="F1696" s="354"/>
      <c r="G1696" s="354"/>
      <c r="H1696" s="45" t="s">
        <v>21</v>
      </c>
      <c r="I1696" s="19">
        <f t="shared" ref="I1696:M1697" si="496">I1701</f>
        <v>0</v>
      </c>
      <c r="J1696" s="15">
        <f t="shared" si="496"/>
        <v>0</v>
      </c>
      <c r="K1696" s="19">
        <f t="shared" si="496"/>
        <v>0</v>
      </c>
      <c r="L1696" s="12">
        <f t="shared" si="496"/>
        <v>0</v>
      </c>
      <c r="M1696" s="19">
        <f t="shared" si="496"/>
        <v>0</v>
      </c>
      <c r="N1696" s="11" t="e">
        <f t="shared" si="485"/>
        <v>#DIV/0!</v>
      </c>
      <c r="O1696" s="11" t="e">
        <f t="shared" si="486"/>
        <v>#DIV/0!</v>
      </c>
      <c r="P1696" s="11" t="e">
        <f t="shared" si="487"/>
        <v>#DIV/0!</v>
      </c>
      <c r="R1696" s="33">
        <f t="shared" si="488"/>
        <v>0</v>
      </c>
      <c r="S1696" s="63">
        <f t="shared" si="489"/>
        <v>0</v>
      </c>
    </row>
    <row r="1697" spans="3:19" ht="30" hidden="1" customHeight="1">
      <c r="C1697" s="351"/>
      <c r="D1697" s="357"/>
      <c r="E1697" s="374"/>
      <c r="F1697" s="354"/>
      <c r="G1697" s="354"/>
      <c r="H1697" s="45" t="s">
        <v>22</v>
      </c>
      <c r="I1697" s="19">
        <f t="shared" si="496"/>
        <v>0</v>
      </c>
      <c r="J1697" s="15">
        <f t="shared" si="496"/>
        <v>0</v>
      </c>
      <c r="K1697" s="19">
        <f t="shared" si="496"/>
        <v>0</v>
      </c>
      <c r="L1697" s="12">
        <f t="shared" si="496"/>
        <v>0</v>
      </c>
      <c r="M1697" s="19">
        <f t="shared" si="496"/>
        <v>0</v>
      </c>
      <c r="N1697" s="11" t="e">
        <f t="shared" si="485"/>
        <v>#DIV/0!</v>
      </c>
      <c r="O1697" s="11" t="e">
        <f t="shared" si="486"/>
        <v>#DIV/0!</v>
      </c>
      <c r="P1697" s="11" t="e">
        <f t="shared" si="487"/>
        <v>#DIV/0!</v>
      </c>
      <c r="R1697" s="33">
        <f t="shared" si="488"/>
        <v>0</v>
      </c>
      <c r="S1697" s="63">
        <f t="shared" si="489"/>
        <v>0</v>
      </c>
    </row>
    <row r="1698" spans="3:19" ht="30" hidden="1" customHeight="1">
      <c r="C1698" s="351"/>
      <c r="D1698" s="357"/>
      <c r="E1698" s="374"/>
      <c r="F1698" s="354"/>
      <c r="G1698" s="354"/>
      <c r="H1698" s="45" t="s">
        <v>33</v>
      </c>
      <c r="I1698" s="19">
        <v>0</v>
      </c>
      <c r="J1698" s="15">
        <v>0</v>
      </c>
      <c r="K1698" s="19">
        <v>0</v>
      </c>
      <c r="L1698" s="12">
        <v>0</v>
      </c>
      <c r="M1698" s="19">
        <v>0</v>
      </c>
      <c r="N1698" s="11" t="e">
        <f t="shared" si="485"/>
        <v>#DIV/0!</v>
      </c>
      <c r="O1698" s="11" t="e">
        <f t="shared" si="486"/>
        <v>#DIV/0!</v>
      </c>
      <c r="P1698" s="11" t="e">
        <f t="shared" si="487"/>
        <v>#DIV/0!</v>
      </c>
      <c r="R1698" s="33">
        <f t="shared" si="488"/>
        <v>0</v>
      </c>
      <c r="S1698" s="63">
        <f t="shared" si="489"/>
        <v>0</v>
      </c>
    </row>
    <row r="1699" spans="3:19" ht="30" hidden="1" customHeight="1">
      <c r="C1699" s="351"/>
      <c r="D1699" s="357"/>
      <c r="E1699" s="374"/>
      <c r="F1699" s="354"/>
      <c r="G1699" s="354"/>
      <c r="H1699" s="45" t="s">
        <v>37</v>
      </c>
      <c r="I1699" s="19">
        <v>0</v>
      </c>
      <c r="J1699" s="15">
        <v>0</v>
      </c>
      <c r="K1699" s="19">
        <v>0</v>
      </c>
      <c r="L1699" s="12">
        <v>0</v>
      </c>
      <c r="M1699" s="19">
        <v>0</v>
      </c>
      <c r="N1699" s="11" t="e">
        <f t="shared" si="485"/>
        <v>#DIV/0!</v>
      </c>
      <c r="O1699" s="11" t="e">
        <f t="shared" si="486"/>
        <v>#DIV/0!</v>
      </c>
      <c r="P1699" s="11" t="e">
        <f t="shared" si="487"/>
        <v>#DIV/0!</v>
      </c>
      <c r="R1699" s="33">
        <f t="shared" si="488"/>
        <v>0</v>
      </c>
      <c r="S1699" s="63">
        <f t="shared" si="489"/>
        <v>0</v>
      </c>
    </row>
    <row r="1700" spans="3:19" ht="15" hidden="1" customHeight="1">
      <c r="C1700" s="351" t="s">
        <v>724</v>
      </c>
      <c r="D1700" s="357" t="s">
        <v>725</v>
      </c>
      <c r="E1700" s="354" t="s">
        <v>723</v>
      </c>
      <c r="F1700" s="354"/>
      <c r="G1700" s="354"/>
      <c r="H1700" s="45" t="s">
        <v>20</v>
      </c>
      <c r="I1700" s="19">
        <f>I1701+I1702+I1703+I1704</f>
        <v>0</v>
      </c>
      <c r="J1700" s="15">
        <f t="shared" ref="J1700:M1700" si="497">J1701+J1702+J1703+J1704</f>
        <v>0</v>
      </c>
      <c r="K1700" s="19">
        <f t="shared" si="497"/>
        <v>0</v>
      </c>
      <c r="L1700" s="12">
        <f t="shared" si="497"/>
        <v>0</v>
      </c>
      <c r="M1700" s="19">
        <f t="shared" si="497"/>
        <v>0</v>
      </c>
      <c r="N1700" s="11" t="e">
        <f t="shared" si="485"/>
        <v>#DIV/0!</v>
      </c>
      <c r="O1700" s="11" t="e">
        <f t="shared" si="486"/>
        <v>#DIV/0!</v>
      </c>
      <c r="P1700" s="11" t="e">
        <f t="shared" si="487"/>
        <v>#DIV/0!</v>
      </c>
      <c r="R1700" s="33">
        <f t="shared" si="488"/>
        <v>0</v>
      </c>
      <c r="S1700" s="63">
        <f t="shared" si="489"/>
        <v>0</v>
      </c>
    </row>
    <row r="1701" spans="3:19" ht="15" hidden="1" customHeight="1">
      <c r="C1701" s="351"/>
      <c r="D1701" s="357"/>
      <c r="E1701" s="374"/>
      <c r="F1701" s="354"/>
      <c r="G1701" s="354"/>
      <c r="H1701" s="45" t="s">
        <v>21</v>
      </c>
      <c r="I1701" s="25"/>
      <c r="J1701" s="26"/>
      <c r="K1701" s="25"/>
      <c r="L1701" s="12"/>
      <c r="M1701" s="25"/>
      <c r="N1701" s="11" t="e">
        <f t="shared" si="485"/>
        <v>#DIV/0!</v>
      </c>
      <c r="O1701" s="11" t="e">
        <f t="shared" si="486"/>
        <v>#DIV/0!</v>
      </c>
      <c r="P1701" s="11" t="e">
        <f t="shared" si="487"/>
        <v>#DIV/0!</v>
      </c>
      <c r="R1701" s="33">
        <f t="shared" si="488"/>
        <v>0</v>
      </c>
      <c r="S1701" s="63">
        <f t="shared" si="489"/>
        <v>0</v>
      </c>
    </row>
    <row r="1702" spans="3:19" ht="30" hidden="1" customHeight="1">
      <c r="C1702" s="351"/>
      <c r="D1702" s="357"/>
      <c r="E1702" s="374"/>
      <c r="F1702" s="354"/>
      <c r="G1702" s="354"/>
      <c r="H1702" s="45" t="s">
        <v>22</v>
      </c>
      <c r="I1702" s="25"/>
      <c r="J1702" s="26"/>
      <c r="K1702" s="25"/>
      <c r="L1702" s="12"/>
      <c r="M1702" s="25"/>
      <c r="N1702" s="11" t="e">
        <f t="shared" si="485"/>
        <v>#DIV/0!</v>
      </c>
      <c r="O1702" s="11" t="e">
        <f t="shared" si="486"/>
        <v>#DIV/0!</v>
      </c>
      <c r="P1702" s="11" t="e">
        <f t="shared" si="487"/>
        <v>#DIV/0!</v>
      </c>
      <c r="R1702" s="33">
        <f t="shared" si="488"/>
        <v>0</v>
      </c>
      <c r="S1702" s="63">
        <f t="shared" si="489"/>
        <v>0</v>
      </c>
    </row>
    <row r="1703" spans="3:19" ht="30" hidden="1" customHeight="1">
      <c r="C1703" s="351"/>
      <c r="D1703" s="357"/>
      <c r="E1703" s="374"/>
      <c r="F1703" s="354"/>
      <c r="G1703" s="354"/>
      <c r="H1703" s="45" t="s">
        <v>33</v>
      </c>
      <c r="I1703" s="19">
        <v>0</v>
      </c>
      <c r="J1703" s="15">
        <v>0</v>
      </c>
      <c r="K1703" s="19">
        <v>0</v>
      </c>
      <c r="L1703" s="12">
        <v>0</v>
      </c>
      <c r="M1703" s="19">
        <v>0</v>
      </c>
      <c r="N1703" s="11" t="e">
        <f t="shared" si="485"/>
        <v>#DIV/0!</v>
      </c>
      <c r="O1703" s="11" t="e">
        <f t="shared" si="486"/>
        <v>#DIV/0!</v>
      </c>
      <c r="P1703" s="11" t="e">
        <f t="shared" si="487"/>
        <v>#DIV/0!</v>
      </c>
      <c r="R1703" s="33">
        <f t="shared" si="488"/>
        <v>0</v>
      </c>
      <c r="S1703" s="63">
        <f t="shared" si="489"/>
        <v>0</v>
      </c>
    </row>
    <row r="1704" spans="3:19" ht="30" hidden="1" customHeight="1">
      <c r="C1704" s="351"/>
      <c r="D1704" s="357"/>
      <c r="E1704" s="374"/>
      <c r="F1704" s="354"/>
      <c r="G1704" s="354"/>
      <c r="H1704" s="45" t="s">
        <v>37</v>
      </c>
      <c r="I1704" s="19">
        <v>0</v>
      </c>
      <c r="J1704" s="15">
        <v>0</v>
      </c>
      <c r="K1704" s="19">
        <v>0</v>
      </c>
      <c r="L1704" s="12">
        <v>0</v>
      </c>
      <c r="M1704" s="19">
        <v>0</v>
      </c>
      <c r="N1704" s="11" t="e">
        <f t="shared" si="485"/>
        <v>#DIV/0!</v>
      </c>
      <c r="O1704" s="11" t="e">
        <f t="shared" si="486"/>
        <v>#DIV/0!</v>
      </c>
      <c r="P1704" s="11" t="e">
        <f t="shared" si="487"/>
        <v>#DIV/0!</v>
      </c>
      <c r="R1704" s="33">
        <f t="shared" si="488"/>
        <v>0</v>
      </c>
      <c r="S1704" s="63">
        <f t="shared" si="489"/>
        <v>0</v>
      </c>
    </row>
    <row r="1705" spans="3:19" ht="15" hidden="1" customHeight="1">
      <c r="C1705" s="351" t="s">
        <v>726</v>
      </c>
      <c r="D1705" s="357" t="s">
        <v>727</v>
      </c>
      <c r="E1705" s="354" t="s">
        <v>292</v>
      </c>
      <c r="F1705" s="354"/>
      <c r="G1705" s="354"/>
      <c r="H1705" s="45" t="s">
        <v>20</v>
      </c>
      <c r="I1705" s="19">
        <f>I1706+I1707+I1708+I1709</f>
        <v>0</v>
      </c>
      <c r="J1705" s="15">
        <f t="shared" ref="J1705:M1705" si="498">J1706+J1707+J1708+J1709</f>
        <v>0</v>
      </c>
      <c r="K1705" s="19">
        <f t="shared" si="498"/>
        <v>0</v>
      </c>
      <c r="L1705" s="12">
        <f t="shared" si="498"/>
        <v>0</v>
      </c>
      <c r="M1705" s="19">
        <f t="shared" si="498"/>
        <v>0</v>
      </c>
      <c r="N1705" s="11" t="e">
        <f t="shared" si="485"/>
        <v>#DIV/0!</v>
      </c>
      <c r="O1705" s="11" t="e">
        <f t="shared" si="486"/>
        <v>#DIV/0!</v>
      </c>
      <c r="P1705" s="11" t="e">
        <f t="shared" si="487"/>
        <v>#DIV/0!</v>
      </c>
      <c r="R1705" s="33">
        <f t="shared" si="488"/>
        <v>0</v>
      </c>
      <c r="S1705" s="63">
        <f t="shared" si="489"/>
        <v>0</v>
      </c>
    </row>
    <row r="1706" spans="3:19" ht="15" hidden="1" customHeight="1">
      <c r="C1706" s="351"/>
      <c r="D1706" s="357"/>
      <c r="E1706" s="354"/>
      <c r="F1706" s="354"/>
      <c r="G1706" s="354"/>
      <c r="H1706" s="45" t="s">
        <v>21</v>
      </c>
      <c r="I1706" s="19">
        <f t="shared" ref="I1706:M1707" si="499">I1711</f>
        <v>0</v>
      </c>
      <c r="J1706" s="15">
        <f t="shared" si="499"/>
        <v>0</v>
      </c>
      <c r="K1706" s="19">
        <f t="shared" si="499"/>
        <v>0</v>
      </c>
      <c r="L1706" s="12">
        <f t="shared" si="499"/>
        <v>0</v>
      </c>
      <c r="M1706" s="19">
        <f t="shared" si="499"/>
        <v>0</v>
      </c>
      <c r="N1706" s="11" t="e">
        <f t="shared" si="485"/>
        <v>#DIV/0!</v>
      </c>
      <c r="O1706" s="11" t="e">
        <f t="shared" si="486"/>
        <v>#DIV/0!</v>
      </c>
      <c r="P1706" s="11" t="e">
        <f t="shared" si="487"/>
        <v>#DIV/0!</v>
      </c>
      <c r="R1706" s="33">
        <f t="shared" si="488"/>
        <v>0</v>
      </c>
      <c r="S1706" s="63">
        <f t="shared" si="489"/>
        <v>0</v>
      </c>
    </row>
    <row r="1707" spans="3:19" ht="30" hidden="1" customHeight="1">
      <c r="C1707" s="351"/>
      <c r="D1707" s="357"/>
      <c r="E1707" s="354"/>
      <c r="F1707" s="354"/>
      <c r="G1707" s="354"/>
      <c r="H1707" s="45" t="s">
        <v>22</v>
      </c>
      <c r="I1707" s="19">
        <f t="shared" si="499"/>
        <v>0</v>
      </c>
      <c r="J1707" s="15">
        <f t="shared" si="499"/>
        <v>0</v>
      </c>
      <c r="K1707" s="19">
        <f t="shared" si="499"/>
        <v>0</v>
      </c>
      <c r="L1707" s="12">
        <f t="shared" si="499"/>
        <v>0</v>
      </c>
      <c r="M1707" s="19">
        <f t="shared" si="499"/>
        <v>0</v>
      </c>
      <c r="N1707" s="11" t="e">
        <f t="shared" si="485"/>
        <v>#DIV/0!</v>
      </c>
      <c r="O1707" s="11" t="e">
        <f t="shared" si="486"/>
        <v>#DIV/0!</v>
      </c>
      <c r="P1707" s="11" t="e">
        <f t="shared" si="487"/>
        <v>#DIV/0!</v>
      </c>
      <c r="R1707" s="33">
        <f t="shared" si="488"/>
        <v>0</v>
      </c>
      <c r="S1707" s="63">
        <f t="shared" si="489"/>
        <v>0</v>
      </c>
    </row>
    <row r="1708" spans="3:19" ht="30" hidden="1" customHeight="1">
      <c r="C1708" s="351"/>
      <c r="D1708" s="357"/>
      <c r="E1708" s="354"/>
      <c r="F1708" s="354"/>
      <c r="G1708" s="354"/>
      <c r="H1708" s="45" t="s">
        <v>33</v>
      </c>
      <c r="I1708" s="19">
        <v>0</v>
      </c>
      <c r="J1708" s="15">
        <v>0</v>
      </c>
      <c r="K1708" s="19">
        <v>0</v>
      </c>
      <c r="L1708" s="12">
        <v>0</v>
      </c>
      <c r="M1708" s="19">
        <v>0</v>
      </c>
      <c r="N1708" s="11" t="e">
        <f t="shared" si="485"/>
        <v>#DIV/0!</v>
      </c>
      <c r="O1708" s="11" t="e">
        <f t="shared" si="486"/>
        <v>#DIV/0!</v>
      </c>
      <c r="P1708" s="11" t="e">
        <f t="shared" si="487"/>
        <v>#DIV/0!</v>
      </c>
      <c r="R1708" s="33">
        <f t="shared" si="488"/>
        <v>0</v>
      </c>
      <c r="S1708" s="63">
        <f t="shared" si="489"/>
        <v>0</v>
      </c>
    </row>
    <row r="1709" spans="3:19" ht="30" hidden="1" customHeight="1">
      <c r="C1709" s="351"/>
      <c r="D1709" s="357"/>
      <c r="E1709" s="354"/>
      <c r="F1709" s="354"/>
      <c r="G1709" s="354"/>
      <c r="H1709" s="45" t="s">
        <v>37</v>
      </c>
      <c r="I1709" s="19">
        <v>0</v>
      </c>
      <c r="J1709" s="15">
        <v>0</v>
      </c>
      <c r="K1709" s="19">
        <v>0</v>
      </c>
      <c r="L1709" s="12">
        <v>0</v>
      </c>
      <c r="M1709" s="19">
        <v>0</v>
      </c>
      <c r="N1709" s="11" t="e">
        <f t="shared" si="485"/>
        <v>#DIV/0!</v>
      </c>
      <c r="O1709" s="11" t="e">
        <f t="shared" si="486"/>
        <v>#DIV/0!</v>
      </c>
      <c r="P1709" s="11" t="e">
        <f t="shared" si="487"/>
        <v>#DIV/0!</v>
      </c>
      <c r="R1709" s="33">
        <f t="shared" si="488"/>
        <v>0</v>
      </c>
      <c r="S1709" s="63">
        <f t="shared" si="489"/>
        <v>0</v>
      </c>
    </row>
    <row r="1710" spans="3:19" ht="15" hidden="1" customHeight="1">
      <c r="C1710" s="351" t="s">
        <v>728</v>
      </c>
      <c r="D1710" s="357" t="s">
        <v>729</v>
      </c>
      <c r="E1710" s="354" t="s">
        <v>292</v>
      </c>
      <c r="F1710" s="354"/>
      <c r="G1710" s="354"/>
      <c r="H1710" s="45" t="s">
        <v>20</v>
      </c>
      <c r="I1710" s="19">
        <f>I1711+I1712+I1713+I1714</f>
        <v>0</v>
      </c>
      <c r="J1710" s="15">
        <f t="shared" ref="J1710:M1710" si="500">J1711+J1712+J1713+J1714</f>
        <v>0</v>
      </c>
      <c r="K1710" s="19">
        <f t="shared" si="500"/>
        <v>0</v>
      </c>
      <c r="L1710" s="12">
        <f t="shared" si="500"/>
        <v>0</v>
      </c>
      <c r="M1710" s="19">
        <f t="shared" si="500"/>
        <v>0</v>
      </c>
      <c r="N1710" s="11" t="e">
        <f t="shared" si="485"/>
        <v>#DIV/0!</v>
      </c>
      <c r="O1710" s="11" t="e">
        <f t="shared" si="486"/>
        <v>#DIV/0!</v>
      </c>
      <c r="P1710" s="11" t="e">
        <f t="shared" si="487"/>
        <v>#DIV/0!</v>
      </c>
      <c r="R1710" s="33">
        <f t="shared" si="488"/>
        <v>0</v>
      </c>
      <c r="S1710" s="63">
        <f t="shared" si="489"/>
        <v>0</v>
      </c>
    </row>
    <row r="1711" spans="3:19" ht="15" hidden="1" customHeight="1">
      <c r="C1711" s="351"/>
      <c r="D1711" s="357"/>
      <c r="E1711" s="354"/>
      <c r="F1711" s="354"/>
      <c r="G1711" s="354"/>
      <c r="H1711" s="45" t="s">
        <v>21</v>
      </c>
      <c r="I1711" s="25"/>
      <c r="J1711" s="26"/>
      <c r="K1711" s="25"/>
      <c r="L1711" s="12"/>
      <c r="M1711" s="25"/>
      <c r="N1711" s="11" t="e">
        <f t="shared" si="485"/>
        <v>#DIV/0!</v>
      </c>
      <c r="O1711" s="11" t="e">
        <f t="shared" si="486"/>
        <v>#DIV/0!</v>
      </c>
      <c r="P1711" s="11" t="e">
        <f t="shared" si="487"/>
        <v>#DIV/0!</v>
      </c>
      <c r="R1711" s="33">
        <f t="shared" si="488"/>
        <v>0</v>
      </c>
      <c r="S1711" s="63">
        <f t="shared" si="489"/>
        <v>0</v>
      </c>
    </row>
    <row r="1712" spans="3:19" ht="30" hidden="1" customHeight="1">
      <c r="C1712" s="351"/>
      <c r="D1712" s="357"/>
      <c r="E1712" s="354"/>
      <c r="F1712" s="354"/>
      <c r="G1712" s="354"/>
      <c r="H1712" s="45" t="s">
        <v>22</v>
      </c>
      <c r="I1712" s="25"/>
      <c r="J1712" s="26"/>
      <c r="K1712" s="25"/>
      <c r="L1712" s="12"/>
      <c r="M1712" s="25"/>
      <c r="N1712" s="11" t="e">
        <f t="shared" si="485"/>
        <v>#DIV/0!</v>
      </c>
      <c r="O1712" s="11" t="e">
        <f t="shared" si="486"/>
        <v>#DIV/0!</v>
      </c>
      <c r="P1712" s="11" t="e">
        <f t="shared" si="487"/>
        <v>#DIV/0!</v>
      </c>
      <c r="R1712" s="33">
        <f t="shared" si="488"/>
        <v>0</v>
      </c>
      <c r="S1712" s="63">
        <f t="shared" si="489"/>
        <v>0</v>
      </c>
    </row>
    <row r="1713" spans="3:19" ht="30" hidden="1" customHeight="1">
      <c r="C1713" s="351"/>
      <c r="D1713" s="357"/>
      <c r="E1713" s="354"/>
      <c r="F1713" s="354"/>
      <c r="G1713" s="354"/>
      <c r="H1713" s="45" t="s">
        <v>33</v>
      </c>
      <c r="I1713" s="19">
        <v>0</v>
      </c>
      <c r="J1713" s="15">
        <v>0</v>
      </c>
      <c r="K1713" s="19">
        <v>0</v>
      </c>
      <c r="L1713" s="12">
        <v>0</v>
      </c>
      <c r="M1713" s="19">
        <v>0</v>
      </c>
      <c r="N1713" s="11" t="e">
        <f t="shared" si="485"/>
        <v>#DIV/0!</v>
      </c>
      <c r="O1713" s="11" t="e">
        <f t="shared" si="486"/>
        <v>#DIV/0!</v>
      </c>
      <c r="P1713" s="11" t="e">
        <f t="shared" si="487"/>
        <v>#DIV/0!</v>
      </c>
      <c r="R1713" s="33">
        <f t="shared" si="488"/>
        <v>0</v>
      </c>
      <c r="S1713" s="63">
        <f t="shared" si="489"/>
        <v>0</v>
      </c>
    </row>
    <row r="1714" spans="3:19" ht="30" hidden="1" customHeight="1">
      <c r="C1714" s="351"/>
      <c r="D1714" s="357"/>
      <c r="E1714" s="354"/>
      <c r="F1714" s="354"/>
      <c r="G1714" s="354"/>
      <c r="H1714" s="45" t="s">
        <v>37</v>
      </c>
      <c r="I1714" s="19">
        <v>0</v>
      </c>
      <c r="J1714" s="15">
        <v>0</v>
      </c>
      <c r="K1714" s="19">
        <v>0</v>
      </c>
      <c r="L1714" s="12">
        <v>0</v>
      </c>
      <c r="M1714" s="19">
        <v>0</v>
      </c>
      <c r="N1714" s="11" t="e">
        <f t="shared" si="485"/>
        <v>#DIV/0!</v>
      </c>
      <c r="O1714" s="11" t="e">
        <f t="shared" si="486"/>
        <v>#DIV/0!</v>
      </c>
      <c r="P1714" s="11" t="e">
        <f t="shared" si="487"/>
        <v>#DIV/0!</v>
      </c>
      <c r="R1714" s="33">
        <f t="shared" si="488"/>
        <v>0</v>
      </c>
      <c r="S1714" s="63">
        <f t="shared" si="489"/>
        <v>0</v>
      </c>
    </row>
    <row r="1715" spans="3:19" ht="15" hidden="1" customHeight="1">
      <c r="C1715" s="351" t="s">
        <v>730</v>
      </c>
      <c r="D1715" s="357" t="s">
        <v>731</v>
      </c>
      <c r="E1715" s="354" t="s">
        <v>292</v>
      </c>
      <c r="F1715" s="354"/>
      <c r="G1715" s="354"/>
      <c r="H1715" s="45" t="s">
        <v>20</v>
      </c>
      <c r="I1715" s="19">
        <f>I1716+I1717+I1718+I1719</f>
        <v>0</v>
      </c>
      <c r="J1715" s="15">
        <f t="shared" ref="J1715:M1715" si="501">J1716+J1717+J1718+J1719</f>
        <v>0</v>
      </c>
      <c r="K1715" s="19">
        <f t="shared" si="501"/>
        <v>0</v>
      </c>
      <c r="L1715" s="12">
        <f t="shared" si="501"/>
        <v>0</v>
      </c>
      <c r="M1715" s="19">
        <f t="shared" si="501"/>
        <v>0</v>
      </c>
      <c r="N1715" s="11" t="e">
        <f t="shared" si="485"/>
        <v>#DIV/0!</v>
      </c>
      <c r="O1715" s="11" t="e">
        <f t="shared" si="486"/>
        <v>#DIV/0!</v>
      </c>
      <c r="P1715" s="11" t="e">
        <f t="shared" si="487"/>
        <v>#DIV/0!</v>
      </c>
      <c r="R1715" s="33">
        <f t="shared" si="488"/>
        <v>0</v>
      </c>
      <c r="S1715" s="63">
        <f t="shared" si="489"/>
        <v>0</v>
      </c>
    </row>
    <row r="1716" spans="3:19" ht="15" hidden="1" customHeight="1">
      <c r="C1716" s="351"/>
      <c r="D1716" s="357"/>
      <c r="E1716" s="354"/>
      <c r="F1716" s="354"/>
      <c r="G1716" s="354"/>
      <c r="H1716" s="45" t="s">
        <v>21</v>
      </c>
      <c r="I1716" s="19">
        <f t="shared" ref="I1716:M1717" si="502">I1721</f>
        <v>0</v>
      </c>
      <c r="J1716" s="15">
        <f t="shared" si="502"/>
        <v>0</v>
      </c>
      <c r="K1716" s="19">
        <f t="shared" si="502"/>
        <v>0</v>
      </c>
      <c r="L1716" s="12">
        <f t="shared" si="502"/>
        <v>0</v>
      </c>
      <c r="M1716" s="19">
        <f t="shared" si="502"/>
        <v>0</v>
      </c>
      <c r="N1716" s="11" t="e">
        <f t="shared" si="485"/>
        <v>#DIV/0!</v>
      </c>
      <c r="O1716" s="11" t="e">
        <f t="shared" si="486"/>
        <v>#DIV/0!</v>
      </c>
      <c r="P1716" s="11" t="e">
        <f t="shared" si="487"/>
        <v>#DIV/0!</v>
      </c>
      <c r="R1716" s="33">
        <f t="shared" si="488"/>
        <v>0</v>
      </c>
      <c r="S1716" s="63">
        <f t="shared" si="489"/>
        <v>0</v>
      </c>
    </row>
    <row r="1717" spans="3:19" ht="30" hidden="1" customHeight="1">
      <c r="C1717" s="351"/>
      <c r="D1717" s="357"/>
      <c r="E1717" s="354"/>
      <c r="F1717" s="354"/>
      <c r="G1717" s="354"/>
      <c r="H1717" s="45" t="s">
        <v>22</v>
      </c>
      <c r="I1717" s="19">
        <f t="shared" si="502"/>
        <v>0</v>
      </c>
      <c r="J1717" s="15">
        <f t="shared" si="502"/>
        <v>0</v>
      </c>
      <c r="K1717" s="19">
        <f t="shared" si="502"/>
        <v>0</v>
      </c>
      <c r="L1717" s="12">
        <f t="shared" si="502"/>
        <v>0</v>
      </c>
      <c r="M1717" s="19">
        <f t="shared" si="502"/>
        <v>0</v>
      </c>
      <c r="N1717" s="11" t="e">
        <f t="shared" si="485"/>
        <v>#DIV/0!</v>
      </c>
      <c r="O1717" s="11" t="e">
        <f t="shared" si="486"/>
        <v>#DIV/0!</v>
      </c>
      <c r="P1717" s="11" t="e">
        <f t="shared" si="487"/>
        <v>#DIV/0!</v>
      </c>
      <c r="R1717" s="33">
        <f t="shared" si="488"/>
        <v>0</v>
      </c>
      <c r="S1717" s="63">
        <f t="shared" si="489"/>
        <v>0</v>
      </c>
    </row>
    <row r="1718" spans="3:19" ht="30" hidden="1" customHeight="1">
      <c r="C1718" s="351"/>
      <c r="D1718" s="357"/>
      <c r="E1718" s="354"/>
      <c r="F1718" s="354"/>
      <c r="G1718" s="354"/>
      <c r="H1718" s="45" t="s">
        <v>33</v>
      </c>
      <c r="I1718" s="19">
        <v>0</v>
      </c>
      <c r="J1718" s="15">
        <v>0</v>
      </c>
      <c r="K1718" s="19">
        <v>0</v>
      </c>
      <c r="L1718" s="12">
        <v>0</v>
      </c>
      <c r="M1718" s="19">
        <v>0</v>
      </c>
      <c r="N1718" s="11" t="e">
        <f t="shared" si="485"/>
        <v>#DIV/0!</v>
      </c>
      <c r="O1718" s="11" t="e">
        <f t="shared" si="486"/>
        <v>#DIV/0!</v>
      </c>
      <c r="P1718" s="11" t="e">
        <f t="shared" si="487"/>
        <v>#DIV/0!</v>
      </c>
      <c r="R1718" s="33">
        <f t="shared" si="488"/>
        <v>0</v>
      </c>
      <c r="S1718" s="63">
        <f t="shared" si="489"/>
        <v>0</v>
      </c>
    </row>
    <row r="1719" spans="3:19" ht="30" hidden="1" customHeight="1">
      <c r="C1719" s="351"/>
      <c r="D1719" s="357"/>
      <c r="E1719" s="354"/>
      <c r="F1719" s="354"/>
      <c r="G1719" s="354"/>
      <c r="H1719" s="45" t="s">
        <v>37</v>
      </c>
      <c r="I1719" s="19">
        <v>0</v>
      </c>
      <c r="J1719" s="15">
        <v>0</v>
      </c>
      <c r="K1719" s="19">
        <v>0</v>
      </c>
      <c r="L1719" s="12">
        <v>0</v>
      </c>
      <c r="M1719" s="19">
        <v>0</v>
      </c>
      <c r="N1719" s="11" t="e">
        <f t="shared" si="485"/>
        <v>#DIV/0!</v>
      </c>
      <c r="O1719" s="11" t="e">
        <f t="shared" si="486"/>
        <v>#DIV/0!</v>
      </c>
      <c r="P1719" s="11" t="e">
        <f t="shared" si="487"/>
        <v>#DIV/0!</v>
      </c>
      <c r="R1719" s="33">
        <f t="shared" si="488"/>
        <v>0</v>
      </c>
      <c r="S1719" s="63">
        <f t="shared" si="489"/>
        <v>0</v>
      </c>
    </row>
    <row r="1720" spans="3:19" ht="15" hidden="1" customHeight="1">
      <c r="C1720" s="351" t="s">
        <v>732</v>
      </c>
      <c r="D1720" s="357" t="s">
        <v>733</v>
      </c>
      <c r="E1720" s="354" t="s">
        <v>292</v>
      </c>
      <c r="F1720" s="354"/>
      <c r="G1720" s="354"/>
      <c r="H1720" s="45" t="s">
        <v>20</v>
      </c>
      <c r="I1720" s="19">
        <f>I1721+I1722+I1723+I1724</f>
        <v>0</v>
      </c>
      <c r="J1720" s="15">
        <f t="shared" ref="J1720:M1720" si="503">J1721+J1722+J1723+J1724</f>
        <v>0</v>
      </c>
      <c r="K1720" s="19">
        <f t="shared" si="503"/>
        <v>0</v>
      </c>
      <c r="L1720" s="12">
        <f t="shared" si="503"/>
        <v>0</v>
      </c>
      <c r="M1720" s="19">
        <f t="shared" si="503"/>
        <v>0</v>
      </c>
      <c r="N1720" s="11" t="e">
        <f t="shared" si="485"/>
        <v>#DIV/0!</v>
      </c>
      <c r="O1720" s="11" t="e">
        <f t="shared" si="486"/>
        <v>#DIV/0!</v>
      </c>
      <c r="P1720" s="11" t="e">
        <f t="shared" si="487"/>
        <v>#DIV/0!</v>
      </c>
      <c r="R1720" s="33">
        <f t="shared" si="488"/>
        <v>0</v>
      </c>
      <c r="S1720" s="63">
        <f t="shared" si="489"/>
        <v>0</v>
      </c>
    </row>
    <row r="1721" spans="3:19" ht="15" hidden="1" customHeight="1">
      <c r="C1721" s="351"/>
      <c r="D1721" s="357"/>
      <c r="E1721" s="354"/>
      <c r="F1721" s="354"/>
      <c r="G1721" s="354"/>
      <c r="H1721" s="45" t="s">
        <v>21</v>
      </c>
      <c r="I1721" s="25"/>
      <c r="J1721" s="26"/>
      <c r="K1721" s="25"/>
      <c r="L1721" s="12"/>
      <c r="M1721" s="25"/>
      <c r="N1721" s="11" t="e">
        <f t="shared" si="485"/>
        <v>#DIV/0!</v>
      </c>
      <c r="O1721" s="11" t="e">
        <f t="shared" si="486"/>
        <v>#DIV/0!</v>
      </c>
      <c r="P1721" s="11" t="e">
        <f t="shared" si="487"/>
        <v>#DIV/0!</v>
      </c>
      <c r="R1721" s="33">
        <f t="shared" si="488"/>
        <v>0</v>
      </c>
      <c r="S1721" s="63">
        <f t="shared" si="489"/>
        <v>0</v>
      </c>
    </row>
    <row r="1722" spans="3:19" ht="30" hidden="1" customHeight="1">
      <c r="C1722" s="351"/>
      <c r="D1722" s="357"/>
      <c r="E1722" s="354"/>
      <c r="F1722" s="354"/>
      <c r="G1722" s="354"/>
      <c r="H1722" s="45" t="s">
        <v>22</v>
      </c>
      <c r="I1722" s="25"/>
      <c r="J1722" s="26"/>
      <c r="K1722" s="25"/>
      <c r="L1722" s="12"/>
      <c r="M1722" s="25"/>
      <c r="N1722" s="11" t="e">
        <f t="shared" si="485"/>
        <v>#DIV/0!</v>
      </c>
      <c r="O1722" s="11" t="e">
        <f t="shared" si="486"/>
        <v>#DIV/0!</v>
      </c>
      <c r="P1722" s="11" t="e">
        <f t="shared" si="487"/>
        <v>#DIV/0!</v>
      </c>
      <c r="R1722" s="33">
        <f t="shared" si="488"/>
        <v>0</v>
      </c>
      <c r="S1722" s="63">
        <f t="shared" si="489"/>
        <v>0</v>
      </c>
    </row>
    <row r="1723" spans="3:19" ht="30" hidden="1" customHeight="1">
      <c r="C1723" s="351"/>
      <c r="D1723" s="357"/>
      <c r="E1723" s="354"/>
      <c r="F1723" s="354"/>
      <c r="G1723" s="354"/>
      <c r="H1723" s="45" t="s">
        <v>33</v>
      </c>
      <c r="I1723" s="19">
        <v>0</v>
      </c>
      <c r="J1723" s="15">
        <v>0</v>
      </c>
      <c r="K1723" s="19">
        <v>0</v>
      </c>
      <c r="L1723" s="12">
        <v>0</v>
      </c>
      <c r="M1723" s="19">
        <v>0</v>
      </c>
      <c r="N1723" s="11" t="e">
        <f t="shared" si="485"/>
        <v>#DIV/0!</v>
      </c>
      <c r="O1723" s="11" t="e">
        <f t="shared" si="486"/>
        <v>#DIV/0!</v>
      </c>
      <c r="P1723" s="11" t="e">
        <f t="shared" si="487"/>
        <v>#DIV/0!</v>
      </c>
      <c r="R1723" s="33">
        <f t="shared" si="488"/>
        <v>0</v>
      </c>
      <c r="S1723" s="63">
        <f t="shared" si="489"/>
        <v>0</v>
      </c>
    </row>
    <row r="1724" spans="3:19" ht="30" hidden="1" customHeight="1">
      <c r="C1724" s="351"/>
      <c r="D1724" s="357"/>
      <c r="E1724" s="354"/>
      <c r="F1724" s="354"/>
      <c r="G1724" s="354"/>
      <c r="H1724" s="45" t="s">
        <v>37</v>
      </c>
      <c r="I1724" s="19">
        <v>0</v>
      </c>
      <c r="J1724" s="15">
        <v>0</v>
      </c>
      <c r="K1724" s="19">
        <v>0</v>
      </c>
      <c r="L1724" s="12">
        <v>0</v>
      </c>
      <c r="M1724" s="19">
        <v>0</v>
      </c>
      <c r="N1724" s="11" t="e">
        <f t="shared" si="485"/>
        <v>#DIV/0!</v>
      </c>
      <c r="O1724" s="11" t="e">
        <f t="shared" si="486"/>
        <v>#DIV/0!</v>
      </c>
      <c r="P1724" s="11" t="e">
        <f t="shared" si="487"/>
        <v>#DIV/0!</v>
      </c>
      <c r="R1724" s="33">
        <f t="shared" si="488"/>
        <v>0</v>
      </c>
      <c r="S1724" s="63">
        <f t="shared" si="489"/>
        <v>0</v>
      </c>
    </row>
    <row r="1725" spans="3:19" ht="15" hidden="1" customHeight="1">
      <c r="C1725" s="351" t="s">
        <v>734</v>
      </c>
      <c r="D1725" s="357" t="s">
        <v>735</v>
      </c>
      <c r="E1725" s="354" t="s">
        <v>736</v>
      </c>
      <c r="F1725" s="354">
        <v>2020</v>
      </c>
      <c r="G1725" s="354">
        <v>2021</v>
      </c>
      <c r="H1725" s="45" t="s">
        <v>20</v>
      </c>
      <c r="I1725" s="19">
        <f>I1726+I1727+I1728+I1729</f>
        <v>0</v>
      </c>
      <c r="J1725" s="15">
        <f t="shared" ref="J1725:M1725" si="504">J1726+J1727+J1728+J1729</f>
        <v>1</v>
      </c>
      <c r="K1725" s="19">
        <f t="shared" si="504"/>
        <v>2</v>
      </c>
      <c r="L1725" s="12">
        <f t="shared" si="504"/>
        <v>3</v>
      </c>
      <c r="M1725" s="19">
        <f t="shared" si="504"/>
        <v>4</v>
      </c>
      <c r="N1725" s="11" t="e">
        <f t="shared" si="485"/>
        <v>#DIV/0!</v>
      </c>
      <c r="O1725" s="11">
        <f t="shared" si="486"/>
        <v>400</v>
      </c>
      <c r="P1725" s="11">
        <f t="shared" si="487"/>
        <v>150</v>
      </c>
      <c r="R1725" s="33">
        <f t="shared" si="488"/>
        <v>-3</v>
      </c>
      <c r="S1725" s="63">
        <f t="shared" si="489"/>
        <v>-1</v>
      </c>
    </row>
    <row r="1726" spans="3:19" ht="15" hidden="1" customHeight="1">
      <c r="C1726" s="351"/>
      <c r="D1726" s="357"/>
      <c r="E1726" s="354"/>
      <c r="F1726" s="354"/>
      <c r="G1726" s="354"/>
      <c r="H1726" s="45" t="s">
        <v>21</v>
      </c>
      <c r="I1726" s="19">
        <f>I1731</f>
        <v>0</v>
      </c>
      <c r="J1726" s="15">
        <f t="shared" ref="J1726:M1727" si="505">J1731</f>
        <v>0</v>
      </c>
      <c r="K1726" s="19">
        <f t="shared" si="505"/>
        <v>0</v>
      </c>
      <c r="L1726" s="12">
        <f t="shared" si="505"/>
        <v>0</v>
      </c>
      <c r="M1726" s="19">
        <f t="shared" si="505"/>
        <v>0</v>
      </c>
      <c r="N1726" s="11" t="e">
        <f t="shared" si="485"/>
        <v>#DIV/0!</v>
      </c>
      <c r="O1726" s="11" t="e">
        <f t="shared" si="486"/>
        <v>#DIV/0!</v>
      </c>
      <c r="P1726" s="11" t="e">
        <f t="shared" si="487"/>
        <v>#DIV/0!</v>
      </c>
      <c r="R1726" s="33">
        <f t="shared" si="488"/>
        <v>0</v>
      </c>
      <c r="S1726" s="63">
        <f t="shared" si="489"/>
        <v>0</v>
      </c>
    </row>
    <row r="1727" spans="3:19" ht="30" hidden="1" customHeight="1">
      <c r="C1727" s="351"/>
      <c r="D1727" s="357"/>
      <c r="E1727" s="354"/>
      <c r="F1727" s="354"/>
      <c r="G1727" s="354"/>
      <c r="H1727" s="45" t="s">
        <v>22</v>
      </c>
      <c r="I1727" s="19">
        <f t="shared" ref="I1727:K1727" si="506">I1732</f>
        <v>0</v>
      </c>
      <c r="J1727" s="15">
        <f t="shared" si="506"/>
        <v>1</v>
      </c>
      <c r="K1727" s="19">
        <f t="shared" si="506"/>
        <v>2</v>
      </c>
      <c r="L1727" s="12">
        <f t="shared" si="505"/>
        <v>3</v>
      </c>
      <c r="M1727" s="19">
        <f t="shared" si="505"/>
        <v>4</v>
      </c>
      <c r="N1727" s="11" t="e">
        <f t="shared" si="485"/>
        <v>#DIV/0!</v>
      </c>
      <c r="O1727" s="11">
        <f t="shared" si="486"/>
        <v>400</v>
      </c>
      <c r="P1727" s="11">
        <f t="shared" si="487"/>
        <v>150</v>
      </c>
      <c r="R1727" s="33">
        <f t="shared" si="488"/>
        <v>-3</v>
      </c>
      <c r="S1727" s="63">
        <f t="shared" si="489"/>
        <v>-1</v>
      </c>
    </row>
    <row r="1728" spans="3:19" ht="30" hidden="1" customHeight="1">
      <c r="C1728" s="351"/>
      <c r="D1728" s="357"/>
      <c r="E1728" s="354"/>
      <c r="F1728" s="354"/>
      <c r="G1728" s="354"/>
      <c r="H1728" s="45" t="s">
        <v>33</v>
      </c>
      <c r="I1728" s="19">
        <v>0</v>
      </c>
      <c r="J1728" s="15">
        <v>0</v>
      </c>
      <c r="K1728" s="19">
        <v>0</v>
      </c>
      <c r="L1728" s="12">
        <v>0</v>
      </c>
      <c r="M1728" s="19">
        <v>0</v>
      </c>
      <c r="N1728" s="11" t="e">
        <f t="shared" si="485"/>
        <v>#DIV/0!</v>
      </c>
      <c r="O1728" s="11" t="e">
        <f t="shared" si="486"/>
        <v>#DIV/0!</v>
      </c>
      <c r="P1728" s="11" t="e">
        <f t="shared" si="487"/>
        <v>#DIV/0!</v>
      </c>
      <c r="R1728" s="33">
        <f t="shared" si="488"/>
        <v>0</v>
      </c>
      <c r="S1728" s="63">
        <f t="shared" si="489"/>
        <v>0</v>
      </c>
    </row>
    <row r="1729" spans="3:19" ht="30" hidden="1" customHeight="1">
      <c r="C1729" s="351"/>
      <c r="D1729" s="357"/>
      <c r="E1729" s="354"/>
      <c r="F1729" s="354"/>
      <c r="G1729" s="354"/>
      <c r="H1729" s="45" t="s">
        <v>37</v>
      </c>
      <c r="I1729" s="19">
        <v>0</v>
      </c>
      <c r="J1729" s="15">
        <v>0</v>
      </c>
      <c r="K1729" s="19">
        <v>0</v>
      </c>
      <c r="L1729" s="12">
        <v>0</v>
      </c>
      <c r="M1729" s="19">
        <v>0</v>
      </c>
      <c r="N1729" s="11" t="e">
        <f t="shared" si="485"/>
        <v>#DIV/0!</v>
      </c>
      <c r="O1729" s="11" t="e">
        <f t="shared" si="486"/>
        <v>#DIV/0!</v>
      </c>
      <c r="P1729" s="11" t="e">
        <f t="shared" si="487"/>
        <v>#DIV/0!</v>
      </c>
      <c r="R1729" s="33">
        <f t="shared" si="488"/>
        <v>0</v>
      </c>
      <c r="S1729" s="63">
        <f t="shared" si="489"/>
        <v>0</v>
      </c>
    </row>
    <row r="1730" spans="3:19" ht="15" hidden="1" customHeight="1">
      <c r="C1730" s="351" t="s">
        <v>737</v>
      </c>
      <c r="D1730" s="357" t="s">
        <v>738</v>
      </c>
      <c r="E1730" s="354" t="s">
        <v>723</v>
      </c>
      <c r="F1730" s="354"/>
      <c r="G1730" s="354"/>
      <c r="H1730" s="45" t="s">
        <v>20</v>
      </c>
      <c r="I1730" s="19">
        <f>I1731+I1732+I1733+I1734</f>
        <v>0</v>
      </c>
      <c r="J1730" s="15">
        <f t="shared" ref="J1730:M1730" si="507">J1731+J1732+J1733+J1734</f>
        <v>1</v>
      </c>
      <c r="K1730" s="19">
        <f t="shared" si="507"/>
        <v>2</v>
      </c>
      <c r="L1730" s="12">
        <f t="shared" si="507"/>
        <v>3</v>
      </c>
      <c r="M1730" s="19">
        <f t="shared" si="507"/>
        <v>4</v>
      </c>
      <c r="N1730" s="11" t="e">
        <f t="shared" si="485"/>
        <v>#DIV/0!</v>
      </c>
      <c r="O1730" s="11">
        <f t="shared" si="486"/>
        <v>400</v>
      </c>
      <c r="P1730" s="11">
        <f t="shared" si="487"/>
        <v>150</v>
      </c>
      <c r="R1730" s="33">
        <f t="shared" si="488"/>
        <v>-3</v>
      </c>
      <c r="S1730" s="63">
        <f t="shared" si="489"/>
        <v>-1</v>
      </c>
    </row>
    <row r="1731" spans="3:19" ht="15" hidden="1" customHeight="1">
      <c r="C1731" s="351"/>
      <c r="D1731" s="357"/>
      <c r="E1731" s="354"/>
      <c r="F1731" s="354"/>
      <c r="G1731" s="354"/>
      <c r="H1731" s="45" t="s">
        <v>21</v>
      </c>
      <c r="I1731" s="25"/>
      <c r="J1731" s="26"/>
      <c r="K1731" s="25"/>
      <c r="L1731" s="12"/>
      <c r="M1731" s="25"/>
      <c r="N1731" s="11" t="e">
        <f t="shared" si="485"/>
        <v>#DIV/0!</v>
      </c>
      <c r="O1731" s="11" t="e">
        <f t="shared" si="486"/>
        <v>#DIV/0!</v>
      </c>
      <c r="P1731" s="11" t="e">
        <f t="shared" si="487"/>
        <v>#DIV/0!</v>
      </c>
      <c r="R1731" s="33">
        <f t="shared" si="488"/>
        <v>0</v>
      </c>
      <c r="S1731" s="63">
        <f t="shared" si="489"/>
        <v>0</v>
      </c>
    </row>
    <row r="1732" spans="3:19" ht="30" hidden="1" customHeight="1">
      <c r="C1732" s="351"/>
      <c r="D1732" s="357"/>
      <c r="E1732" s="354"/>
      <c r="F1732" s="354"/>
      <c r="G1732" s="354"/>
      <c r="H1732" s="45" t="s">
        <v>22</v>
      </c>
      <c r="I1732" s="25">
        <v>0</v>
      </c>
      <c r="J1732" s="26">
        <v>1</v>
      </c>
      <c r="K1732" s="25">
        <v>2</v>
      </c>
      <c r="L1732" s="12">
        <v>3</v>
      </c>
      <c r="M1732" s="25">
        <v>4</v>
      </c>
      <c r="N1732" s="11" t="e">
        <f t="shared" si="485"/>
        <v>#DIV/0!</v>
      </c>
      <c r="O1732" s="11">
        <f t="shared" si="486"/>
        <v>400</v>
      </c>
      <c r="P1732" s="11">
        <f t="shared" si="487"/>
        <v>150</v>
      </c>
      <c r="R1732" s="33">
        <f t="shared" si="488"/>
        <v>-3</v>
      </c>
      <c r="S1732" s="63">
        <f t="shared" si="489"/>
        <v>-1</v>
      </c>
    </row>
    <row r="1733" spans="3:19" ht="30" hidden="1" customHeight="1">
      <c r="C1733" s="351"/>
      <c r="D1733" s="357"/>
      <c r="E1733" s="354"/>
      <c r="F1733" s="354"/>
      <c r="G1733" s="354"/>
      <c r="H1733" s="45" t="s">
        <v>33</v>
      </c>
      <c r="I1733" s="19">
        <v>0</v>
      </c>
      <c r="J1733" s="15">
        <v>0</v>
      </c>
      <c r="K1733" s="19">
        <v>0</v>
      </c>
      <c r="L1733" s="12">
        <v>0</v>
      </c>
      <c r="M1733" s="19">
        <v>0</v>
      </c>
      <c r="N1733" s="11" t="e">
        <f t="shared" si="485"/>
        <v>#DIV/0!</v>
      </c>
      <c r="O1733" s="11" t="e">
        <f t="shared" si="486"/>
        <v>#DIV/0!</v>
      </c>
      <c r="P1733" s="11" t="e">
        <f t="shared" si="487"/>
        <v>#DIV/0!</v>
      </c>
      <c r="R1733" s="33">
        <f t="shared" si="488"/>
        <v>0</v>
      </c>
      <c r="S1733" s="63">
        <f t="shared" si="489"/>
        <v>0</v>
      </c>
    </row>
    <row r="1734" spans="3:19" ht="30" hidden="1" customHeight="1">
      <c r="C1734" s="351"/>
      <c r="D1734" s="357"/>
      <c r="E1734" s="354"/>
      <c r="F1734" s="354"/>
      <c r="G1734" s="354"/>
      <c r="H1734" s="45" t="s">
        <v>37</v>
      </c>
      <c r="I1734" s="19">
        <v>0</v>
      </c>
      <c r="J1734" s="15">
        <v>0</v>
      </c>
      <c r="K1734" s="19">
        <v>0</v>
      </c>
      <c r="L1734" s="12">
        <v>0</v>
      </c>
      <c r="M1734" s="19">
        <v>0</v>
      </c>
      <c r="N1734" s="11" t="e">
        <f t="shared" si="485"/>
        <v>#DIV/0!</v>
      </c>
      <c r="O1734" s="11" t="e">
        <f t="shared" si="486"/>
        <v>#DIV/0!</v>
      </c>
      <c r="P1734" s="11" t="e">
        <f t="shared" si="487"/>
        <v>#DIV/0!</v>
      </c>
      <c r="R1734" s="33">
        <f t="shared" si="488"/>
        <v>0</v>
      </c>
      <c r="S1734" s="63">
        <f t="shared" si="489"/>
        <v>0</v>
      </c>
    </row>
    <row r="1735" spans="3:19" ht="15" customHeight="1">
      <c r="C1735" s="351" t="s">
        <v>739</v>
      </c>
      <c r="D1735" s="357" t="s">
        <v>740</v>
      </c>
      <c r="E1735" s="354" t="s">
        <v>741</v>
      </c>
      <c r="F1735" s="354">
        <v>2022</v>
      </c>
      <c r="G1735" s="354">
        <v>2024</v>
      </c>
      <c r="H1735" s="45" t="s">
        <v>20</v>
      </c>
      <c r="I1735" s="19">
        <f>I1736+I1737+I1738+I1739</f>
        <v>44</v>
      </c>
      <c r="J1735" s="15">
        <f t="shared" ref="J1735:M1735" si="508">J1736+J1737+J1738+J1739</f>
        <v>44</v>
      </c>
      <c r="K1735" s="19">
        <f t="shared" si="508"/>
        <v>44</v>
      </c>
      <c r="L1735" s="12">
        <f t="shared" si="508"/>
        <v>44</v>
      </c>
      <c r="M1735" s="19">
        <f t="shared" si="508"/>
        <v>44</v>
      </c>
      <c r="N1735" s="11">
        <f t="shared" si="485"/>
        <v>100</v>
      </c>
      <c r="O1735" s="11">
        <f t="shared" si="486"/>
        <v>100</v>
      </c>
      <c r="P1735" s="11">
        <f t="shared" si="487"/>
        <v>100</v>
      </c>
      <c r="R1735" s="33">
        <f t="shared" si="488"/>
        <v>-44</v>
      </c>
      <c r="S1735" s="63">
        <f t="shared" si="489"/>
        <v>0</v>
      </c>
    </row>
    <row r="1736" spans="3:19">
      <c r="C1736" s="351"/>
      <c r="D1736" s="357"/>
      <c r="E1736" s="354"/>
      <c r="F1736" s="354"/>
      <c r="G1736" s="354"/>
      <c r="H1736" s="45" t="s">
        <v>21</v>
      </c>
      <c r="I1736" s="19">
        <f t="shared" ref="I1736:M1737" si="509">I1741</f>
        <v>44</v>
      </c>
      <c r="J1736" s="15">
        <f t="shared" si="509"/>
        <v>44</v>
      </c>
      <c r="K1736" s="19">
        <f t="shared" si="509"/>
        <v>44</v>
      </c>
      <c r="L1736" s="12">
        <f t="shared" si="509"/>
        <v>44</v>
      </c>
      <c r="M1736" s="19">
        <f t="shared" si="509"/>
        <v>44</v>
      </c>
      <c r="N1736" s="11">
        <f t="shared" si="485"/>
        <v>100</v>
      </c>
      <c r="O1736" s="11">
        <f t="shared" si="486"/>
        <v>100</v>
      </c>
      <c r="P1736" s="11">
        <f t="shared" si="487"/>
        <v>100</v>
      </c>
      <c r="R1736" s="33">
        <f t="shared" si="488"/>
        <v>-44</v>
      </c>
      <c r="S1736" s="63">
        <f t="shared" si="489"/>
        <v>0</v>
      </c>
    </row>
    <row r="1737" spans="3:19" ht="30">
      <c r="C1737" s="351"/>
      <c r="D1737" s="357"/>
      <c r="E1737" s="354"/>
      <c r="F1737" s="354"/>
      <c r="G1737" s="354"/>
      <c r="H1737" s="45" t="s">
        <v>22</v>
      </c>
      <c r="I1737" s="19">
        <f t="shared" si="509"/>
        <v>0</v>
      </c>
      <c r="J1737" s="15">
        <f t="shared" si="509"/>
        <v>0</v>
      </c>
      <c r="K1737" s="19">
        <f t="shared" si="509"/>
        <v>0</v>
      </c>
      <c r="L1737" s="12">
        <f t="shared" si="509"/>
        <v>0</v>
      </c>
      <c r="M1737" s="19">
        <f t="shared" si="509"/>
        <v>0</v>
      </c>
      <c r="N1737" s="11"/>
      <c r="O1737" s="11"/>
      <c r="P1737" s="11"/>
      <c r="R1737" s="33">
        <f t="shared" si="488"/>
        <v>0</v>
      </c>
      <c r="S1737" s="63">
        <f t="shared" si="489"/>
        <v>0</v>
      </c>
    </row>
    <row r="1738" spans="3:19">
      <c r="C1738" s="351"/>
      <c r="D1738" s="357"/>
      <c r="E1738" s="354"/>
      <c r="F1738" s="354"/>
      <c r="G1738" s="354"/>
      <c r="H1738" s="45" t="s">
        <v>33</v>
      </c>
      <c r="I1738" s="19">
        <v>0</v>
      </c>
      <c r="J1738" s="15">
        <v>0</v>
      </c>
      <c r="K1738" s="19">
        <v>0</v>
      </c>
      <c r="L1738" s="12">
        <v>0</v>
      </c>
      <c r="M1738" s="19">
        <v>0</v>
      </c>
      <c r="N1738" s="11"/>
      <c r="O1738" s="11"/>
      <c r="P1738" s="11"/>
      <c r="R1738" s="33">
        <f t="shared" si="488"/>
        <v>0</v>
      </c>
      <c r="S1738" s="63">
        <f t="shared" si="489"/>
        <v>0</v>
      </c>
    </row>
    <row r="1739" spans="3:19" ht="30">
      <c r="C1739" s="351"/>
      <c r="D1739" s="357"/>
      <c r="E1739" s="354"/>
      <c r="F1739" s="354"/>
      <c r="G1739" s="354"/>
      <c r="H1739" s="45" t="s">
        <v>37</v>
      </c>
      <c r="I1739" s="19">
        <v>0</v>
      </c>
      <c r="J1739" s="15">
        <v>0</v>
      </c>
      <c r="K1739" s="19">
        <v>0</v>
      </c>
      <c r="L1739" s="12">
        <v>0</v>
      </c>
      <c r="M1739" s="19">
        <v>0</v>
      </c>
      <c r="N1739" s="11"/>
      <c r="O1739" s="11"/>
      <c r="P1739" s="11"/>
      <c r="R1739" s="33">
        <f t="shared" si="488"/>
        <v>0</v>
      </c>
      <c r="S1739" s="63">
        <f t="shared" si="489"/>
        <v>0</v>
      </c>
    </row>
    <row r="1740" spans="3:19" ht="15" customHeight="1">
      <c r="C1740" s="351" t="s">
        <v>742</v>
      </c>
      <c r="D1740" s="357" t="s">
        <v>743</v>
      </c>
      <c r="E1740" s="354" t="s">
        <v>741</v>
      </c>
      <c r="F1740" s="354">
        <v>2022</v>
      </c>
      <c r="G1740" s="354">
        <v>2024</v>
      </c>
      <c r="H1740" s="45" t="s">
        <v>20</v>
      </c>
      <c r="I1740" s="19">
        <f>I1741+I1742+I1743+I1744</f>
        <v>44</v>
      </c>
      <c r="J1740" s="15">
        <f t="shared" ref="J1740:M1740" si="510">J1741+J1742+J1743+J1744</f>
        <v>44</v>
      </c>
      <c r="K1740" s="19">
        <f t="shared" si="510"/>
        <v>44</v>
      </c>
      <c r="L1740" s="12">
        <f t="shared" si="510"/>
        <v>44</v>
      </c>
      <c r="M1740" s="19">
        <f t="shared" si="510"/>
        <v>44</v>
      </c>
      <c r="N1740" s="11">
        <f t="shared" ref="N1740:N1803" si="511">M1740/I1740*100</f>
        <v>100</v>
      </c>
      <c r="O1740" s="11">
        <f t="shared" ref="O1740:O1803" si="512">M1740/J1740*100</f>
        <v>100</v>
      </c>
      <c r="P1740" s="11">
        <f t="shared" ref="P1740:P1803" si="513">L1740/K1740*100</f>
        <v>100</v>
      </c>
      <c r="R1740" s="33">
        <f t="shared" ref="R1740:R1803" si="514">Q1740-L1740</f>
        <v>-44</v>
      </c>
      <c r="S1740" s="63">
        <f t="shared" ref="S1740:S1803" si="515">L1740-M1740</f>
        <v>0</v>
      </c>
    </row>
    <row r="1741" spans="3:19">
      <c r="C1741" s="351"/>
      <c r="D1741" s="357"/>
      <c r="E1741" s="354"/>
      <c r="F1741" s="354"/>
      <c r="G1741" s="354"/>
      <c r="H1741" s="45" t="s">
        <v>21</v>
      </c>
      <c r="I1741" s="25">
        <v>44</v>
      </c>
      <c r="J1741" s="26">
        <v>44</v>
      </c>
      <c r="K1741" s="25">
        <v>44</v>
      </c>
      <c r="L1741" s="12">
        <v>44</v>
      </c>
      <c r="M1741" s="12">
        <v>44</v>
      </c>
      <c r="N1741" s="11">
        <f t="shared" si="511"/>
        <v>100</v>
      </c>
      <c r="O1741" s="11">
        <f t="shared" si="512"/>
        <v>100</v>
      </c>
      <c r="P1741" s="11">
        <f t="shared" si="513"/>
        <v>100</v>
      </c>
      <c r="R1741" s="33">
        <f t="shared" si="514"/>
        <v>-44</v>
      </c>
      <c r="S1741" s="63">
        <f t="shared" si="515"/>
        <v>0</v>
      </c>
    </row>
    <row r="1742" spans="3:19" ht="30">
      <c r="C1742" s="351"/>
      <c r="D1742" s="357"/>
      <c r="E1742" s="354"/>
      <c r="F1742" s="354"/>
      <c r="G1742" s="354"/>
      <c r="H1742" s="45" t="s">
        <v>22</v>
      </c>
      <c r="I1742" s="19">
        <v>0</v>
      </c>
      <c r="J1742" s="15">
        <v>0</v>
      </c>
      <c r="K1742" s="19">
        <v>0</v>
      </c>
      <c r="L1742" s="12">
        <v>0</v>
      </c>
      <c r="M1742" s="19">
        <v>0</v>
      </c>
      <c r="N1742" s="11"/>
      <c r="O1742" s="11"/>
      <c r="P1742" s="11"/>
      <c r="R1742" s="33">
        <f t="shared" si="514"/>
        <v>0</v>
      </c>
      <c r="S1742" s="63">
        <f t="shared" si="515"/>
        <v>0</v>
      </c>
    </row>
    <row r="1743" spans="3:19">
      <c r="C1743" s="351"/>
      <c r="D1743" s="357"/>
      <c r="E1743" s="354"/>
      <c r="F1743" s="354"/>
      <c r="G1743" s="354"/>
      <c r="H1743" s="45" t="s">
        <v>33</v>
      </c>
      <c r="I1743" s="19">
        <v>0</v>
      </c>
      <c r="J1743" s="15">
        <v>0</v>
      </c>
      <c r="K1743" s="19">
        <v>0</v>
      </c>
      <c r="L1743" s="12">
        <v>0</v>
      </c>
      <c r="M1743" s="19">
        <v>0</v>
      </c>
      <c r="N1743" s="11"/>
      <c r="O1743" s="11"/>
      <c r="P1743" s="11"/>
      <c r="R1743" s="33">
        <f t="shared" si="514"/>
        <v>0</v>
      </c>
      <c r="S1743" s="63">
        <f t="shared" si="515"/>
        <v>0</v>
      </c>
    </row>
    <row r="1744" spans="3:19" ht="30">
      <c r="C1744" s="351"/>
      <c r="D1744" s="357"/>
      <c r="E1744" s="354"/>
      <c r="F1744" s="354"/>
      <c r="G1744" s="354"/>
      <c r="H1744" s="45" t="s">
        <v>37</v>
      </c>
      <c r="I1744" s="19">
        <v>0</v>
      </c>
      <c r="J1744" s="15">
        <v>0</v>
      </c>
      <c r="K1744" s="19">
        <v>0</v>
      </c>
      <c r="L1744" s="12">
        <v>0</v>
      </c>
      <c r="M1744" s="19">
        <v>0</v>
      </c>
      <c r="N1744" s="11"/>
      <c r="O1744" s="11"/>
      <c r="P1744" s="11"/>
      <c r="R1744" s="33">
        <f t="shared" si="514"/>
        <v>0</v>
      </c>
      <c r="S1744" s="63">
        <f t="shared" si="515"/>
        <v>0</v>
      </c>
    </row>
    <row r="1745" spans="3:19">
      <c r="C1745" s="351" t="s">
        <v>1108</v>
      </c>
      <c r="D1745" s="357" t="s">
        <v>1202</v>
      </c>
      <c r="E1745" s="354" t="s">
        <v>708</v>
      </c>
      <c r="F1745" s="354">
        <v>2022</v>
      </c>
      <c r="G1745" s="354">
        <v>2022</v>
      </c>
      <c r="H1745" s="45" t="s">
        <v>20</v>
      </c>
      <c r="I1745" s="19">
        <f>I1746+I1747+I1748+I1749</f>
        <v>310408.8</v>
      </c>
      <c r="J1745" s="15">
        <f t="shared" ref="J1745:M1745" si="516">J1746+J1747+J1748+J1749</f>
        <v>310408.8</v>
      </c>
      <c r="K1745" s="19">
        <f t="shared" si="516"/>
        <v>310408.8</v>
      </c>
      <c r="L1745" s="15">
        <f t="shared" si="516"/>
        <v>310408.8</v>
      </c>
      <c r="M1745" s="19">
        <f t="shared" si="516"/>
        <v>310408.8</v>
      </c>
      <c r="N1745" s="11">
        <f t="shared" si="511"/>
        <v>100</v>
      </c>
      <c r="O1745" s="11">
        <f t="shared" si="512"/>
        <v>100</v>
      </c>
      <c r="P1745" s="11">
        <f t="shared" si="513"/>
        <v>100</v>
      </c>
      <c r="R1745" s="33">
        <f t="shared" si="514"/>
        <v>-310408.8</v>
      </c>
      <c r="S1745" s="63">
        <f t="shared" si="515"/>
        <v>0</v>
      </c>
    </row>
    <row r="1746" spans="3:19">
      <c r="C1746" s="351"/>
      <c r="D1746" s="357"/>
      <c r="E1746" s="354"/>
      <c r="F1746" s="354"/>
      <c r="G1746" s="354"/>
      <c r="H1746" s="45" t="s">
        <v>21</v>
      </c>
      <c r="I1746" s="19">
        <f>I1751+I1756+I1761</f>
        <v>0</v>
      </c>
      <c r="J1746" s="15">
        <f t="shared" ref="J1746:M1747" si="517">J1751+J1756+J1761</f>
        <v>0</v>
      </c>
      <c r="K1746" s="19">
        <f t="shared" si="517"/>
        <v>0</v>
      </c>
      <c r="L1746" s="15">
        <f t="shared" si="517"/>
        <v>0</v>
      </c>
      <c r="M1746" s="19">
        <f t="shared" si="517"/>
        <v>0</v>
      </c>
      <c r="N1746" s="11"/>
      <c r="O1746" s="11"/>
      <c r="P1746" s="11"/>
      <c r="R1746" s="33">
        <f t="shared" si="514"/>
        <v>0</v>
      </c>
      <c r="S1746" s="63">
        <f t="shared" si="515"/>
        <v>0</v>
      </c>
    </row>
    <row r="1747" spans="3:19" ht="30">
      <c r="C1747" s="351"/>
      <c r="D1747" s="357"/>
      <c r="E1747" s="354"/>
      <c r="F1747" s="354"/>
      <c r="G1747" s="354"/>
      <c r="H1747" s="45" t="s">
        <v>22</v>
      </c>
      <c r="I1747" s="19">
        <f>I1752+I1757+I1762</f>
        <v>310408.8</v>
      </c>
      <c r="J1747" s="15">
        <f t="shared" si="517"/>
        <v>310408.8</v>
      </c>
      <c r="K1747" s="19">
        <f t="shared" si="517"/>
        <v>310408.8</v>
      </c>
      <c r="L1747" s="19">
        <f t="shared" si="517"/>
        <v>310408.8</v>
      </c>
      <c r="M1747" s="19">
        <f t="shared" si="517"/>
        <v>310408.8</v>
      </c>
      <c r="N1747" s="11">
        <f t="shared" si="511"/>
        <v>100</v>
      </c>
      <c r="O1747" s="11">
        <f t="shared" si="512"/>
        <v>100</v>
      </c>
      <c r="P1747" s="11">
        <f t="shared" si="513"/>
        <v>100</v>
      </c>
      <c r="R1747" s="33">
        <f t="shared" si="514"/>
        <v>-310408.8</v>
      </c>
      <c r="S1747" s="63">
        <f t="shared" si="515"/>
        <v>0</v>
      </c>
    </row>
    <row r="1748" spans="3:19">
      <c r="C1748" s="351"/>
      <c r="D1748" s="357"/>
      <c r="E1748" s="354"/>
      <c r="F1748" s="354"/>
      <c r="G1748" s="354"/>
      <c r="H1748" s="45" t="s">
        <v>33</v>
      </c>
      <c r="I1748" s="19">
        <v>0</v>
      </c>
      <c r="J1748" s="15">
        <v>0</v>
      </c>
      <c r="K1748" s="19">
        <v>0</v>
      </c>
      <c r="L1748" s="12">
        <v>0</v>
      </c>
      <c r="M1748" s="19">
        <v>0</v>
      </c>
      <c r="N1748" s="11"/>
      <c r="O1748" s="11"/>
      <c r="P1748" s="11"/>
      <c r="R1748" s="33">
        <f t="shared" si="514"/>
        <v>0</v>
      </c>
      <c r="S1748" s="63">
        <f t="shared" si="515"/>
        <v>0</v>
      </c>
    </row>
    <row r="1749" spans="3:19" ht="30">
      <c r="C1749" s="351"/>
      <c r="D1749" s="357"/>
      <c r="E1749" s="354"/>
      <c r="F1749" s="354"/>
      <c r="G1749" s="354"/>
      <c r="H1749" s="45" t="s">
        <v>37</v>
      </c>
      <c r="I1749" s="19">
        <v>0</v>
      </c>
      <c r="J1749" s="15">
        <v>0</v>
      </c>
      <c r="K1749" s="19">
        <v>0</v>
      </c>
      <c r="L1749" s="12">
        <v>0</v>
      </c>
      <c r="M1749" s="19">
        <v>0</v>
      </c>
      <c r="N1749" s="11"/>
      <c r="O1749" s="11"/>
      <c r="P1749" s="11"/>
      <c r="R1749" s="33">
        <f t="shared" si="514"/>
        <v>0</v>
      </c>
      <c r="S1749" s="63">
        <f t="shared" si="515"/>
        <v>0</v>
      </c>
    </row>
    <row r="1750" spans="3:19">
      <c r="C1750" s="351" t="s">
        <v>1203</v>
      </c>
      <c r="D1750" s="357" t="s">
        <v>1204</v>
      </c>
      <c r="E1750" s="354" t="s">
        <v>378</v>
      </c>
      <c r="F1750" s="354">
        <v>2022</v>
      </c>
      <c r="G1750" s="354">
        <v>2022</v>
      </c>
      <c r="H1750" s="45" t="s">
        <v>20</v>
      </c>
      <c r="I1750" s="19">
        <f>I1751+I1752+I1753+I1754</f>
        <v>191779.3</v>
      </c>
      <c r="J1750" s="15">
        <f t="shared" ref="J1750:M1750" si="518">J1751+J1752+J1753+J1754</f>
        <v>191779.3</v>
      </c>
      <c r="K1750" s="19">
        <f t="shared" si="518"/>
        <v>191779.3</v>
      </c>
      <c r="L1750" s="12">
        <f t="shared" si="518"/>
        <v>191779.3</v>
      </c>
      <c r="M1750" s="11">
        <f t="shared" si="518"/>
        <v>191779.3</v>
      </c>
      <c r="N1750" s="11">
        <f t="shared" si="511"/>
        <v>100</v>
      </c>
      <c r="O1750" s="11">
        <f t="shared" si="512"/>
        <v>100</v>
      </c>
      <c r="P1750" s="11">
        <f t="shared" si="513"/>
        <v>100</v>
      </c>
      <c r="R1750" s="33">
        <f t="shared" si="514"/>
        <v>-191779.3</v>
      </c>
      <c r="S1750" s="63">
        <f t="shared" si="515"/>
        <v>0</v>
      </c>
    </row>
    <row r="1751" spans="3:19">
      <c r="C1751" s="351"/>
      <c r="D1751" s="357"/>
      <c r="E1751" s="354"/>
      <c r="F1751" s="354"/>
      <c r="G1751" s="354"/>
      <c r="H1751" s="45" t="s">
        <v>21</v>
      </c>
      <c r="I1751" s="19">
        <v>0</v>
      </c>
      <c r="J1751" s="15"/>
      <c r="K1751" s="19"/>
      <c r="L1751" s="12"/>
      <c r="M1751" s="11"/>
      <c r="N1751" s="11"/>
      <c r="O1751" s="11"/>
      <c r="P1751" s="11"/>
      <c r="R1751" s="33">
        <f t="shared" si="514"/>
        <v>0</v>
      </c>
      <c r="S1751" s="63">
        <f t="shared" si="515"/>
        <v>0</v>
      </c>
    </row>
    <row r="1752" spans="3:19" ht="30">
      <c r="C1752" s="351"/>
      <c r="D1752" s="357"/>
      <c r="E1752" s="354"/>
      <c r="F1752" s="354"/>
      <c r="G1752" s="354"/>
      <c r="H1752" s="45" t="s">
        <v>22</v>
      </c>
      <c r="I1752" s="25">
        <v>191779.3</v>
      </c>
      <c r="J1752" s="25">
        <v>191779.3</v>
      </c>
      <c r="K1752" s="25">
        <v>191779.3</v>
      </c>
      <c r="L1752" s="25">
        <v>191779.3</v>
      </c>
      <c r="M1752" s="25">
        <v>191779.3</v>
      </c>
      <c r="N1752" s="11">
        <f t="shared" si="511"/>
        <v>100</v>
      </c>
      <c r="O1752" s="11">
        <f t="shared" si="512"/>
        <v>100</v>
      </c>
      <c r="P1752" s="11">
        <f t="shared" si="513"/>
        <v>100</v>
      </c>
      <c r="R1752" s="33">
        <f t="shared" si="514"/>
        <v>-191779.3</v>
      </c>
      <c r="S1752" s="63">
        <f t="shared" si="515"/>
        <v>0</v>
      </c>
    </row>
    <row r="1753" spans="3:19">
      <c r="C1753" s="351"/>
      <c r="D1753" s="357"/>
      <c r="E1753" s="354"/>
      <c r="F1753" s="354"/>
      <c r="G1753" s="354"/>
      <c r="H1753" s="45" t="s">
        <v>33</v>
      </c>
      <c r="I1753" s="19">
        <v>0</v>
      </c>
      <c r="J1753" s="15">
        <v>0</v>
      </c>
      <c r="K1753" s="19">
        <v>0</v>
      </c>
      <c r="L1753" s="12">
        <v>0</v>
      </c>
      <c r="M1753" s="11">
        <v>0</v>
      </c>
      <c r="N1753" s="11"/>
      <c r="O1753" s="11"/>
      <c r="P1753" s="11"/>
      <c r="R1753" s="33">
        <f t="shared" si="514"/>
        <v>0</v>
      </c>
      <c r="S1753" s="63">
        <f t="shared" si="515"/>
        <v>0</v>
      </c>
    </row>
    <row r="1754" spans="3:19" ht="30">
      <c r="C1754" s="351"/>
      <c r="D1754" s="357"/>
      <c r="E1754" s="354"/>
      <c r="F1754" s="354"/>
      <c r="G1754" s="354"/>
      <c r="H1754" s="45" t="s">
        <v>37</v>
      </c>
      <c r="I1754" s="19">
        <v>0</v>
      </c>
      <c r="J1754" s="15">
        <v>0</v>
      </c>
      <c r="K1754" s="19">
        <v>0</v>
      </c>
      <c r="L1754" s="12">
        <v>0</v>
      </c>
      <c r="M1754" s="11">
        <v>0</v>
      </c>
      <c r="N1754" s="11"/>
      <c r="O1754" s="11"/>
      <c r="P1754" s="11"/>
      <c r="R1754" s="33">
        <f t="shared" si="514"/>
        <v>0</v>
      </c>
      <c r="S1754" s="63">
        <f t="shared" si="515"/>
        <v>0</v>
      </c>
    </row>
    <row r="1755" spans="3:19">
      <c r="C1755" s="351" t="s">
        <v>1205</v>
      </c>
      <c r="D1755" s="357" t="s">
        <v>1206</v>
      </c>
      <c r="E1755" s="354" t="s">
        <v>43</v>
      </c>
      <c r="F1755" s="354">
        <v>2022</v>
      </c>
      <c r="G1755" s="354">
        <v>2022</v>
      </c>
      <c r="H1755" s="45" t="s">
        <v>20</v>
      </c>
      <c r="I1755" s="19">
        <f>I1756+I1757+I1758+I1759</f>
        <v>43089.5</v>
      </c>
      <c r="J1755" s="15">
        <f t="shared" ref="J1755:M1755" si="519">J1756+J1757+J1758+J1759</f>
        <v>43089.5</v>
      </c>
      <c r="K1755" s="19">
        <f t="shared" si="519"/>
        <v>43089.5</v>
      </c>
      <c r="L1755" s="12">
        <f t="shared" si="519"/>
        <v>43089.5</v>
      </c>
      <c r="M1755" s="11">
        <f t="shared" si="519"/>
        <v>43089.5</v>
      </c>
      <c r="N1755" s="11">
        <f t="shared" si="511"/>
        <v>100</v>
      </c>
      <c r="O1755" s="11">
        <f t="shared" si="512"/>
        <v>100</v>
      </c>
      <c r="P1755" s="11">
        <f t="shared" si="513"/>
        <v>100</v>
      </c>
      <c r="R1755" s="33">
        <f t="shared" si="514"/>
        <v>-43089.5</v>
      </c>
      <c r="S1755" s="63">
        <f t="shared" si="515"/>
        <v>0</v>
      </c>
    </row>
    <row r="1756" spans="3:19">
      <c r="C1756" s="351"/>
      <c r="D1756" s="357"/>
      <c r="E1756" s="354"/>
      <c r="F1756" s="354"/>
      <c r="G1756" s="354"/>
      <c r="H1756" s="45" t="s">
        <v>21</v>
      </c>
      <c r="I1756" s="19">
        <v>0</v>
      </c>
      <c r="J1756" s="15"/>
      <c r="K1756" s="19"/>
      <c r="L1756" s="12"/>
      <c r="M1756" s="11"/>
      <c r="N1756" s="11"/>
      <c r="O1756" s="11"/>
      <c r="P1756" s="11"/>
      <c r="R1756" s="33">
        <f t="shared" si="514"/>
        <v>0</v>
      </c>
      <c r="S1756" s="63">
        <f t="shared" si="515"/>
        <v>0</v>
      </c>
    </row>
    <row r="1757" spans="3:19" ht="30">
      <c r="C1757" s="351"/>
      <c r="D1757" s="357"/>
      <c r="E1757" s="354"/>
      <c r="F1757" s="354"/>
      <c r="G1757" s="354"/>
      <c r="H1757" s="45" t="s">
        <v>22</v>
      </c>
      <c r="I1757" s="25">
        <v>43089.5</v>
      </c>
      <c r="J1757" s="25">
        <v>43089.5</v>
      </c>
      <c r="K1757" s="25">
        <v>43089.5</v>
      </c>
      <c r="L1757" s="25">
        <v>43089.5</v>
      </c>
      <c r="M1757" s="25">
        <v>43089.5</v>
      </c>
      <c r="N1757" s="11">
        <f t="shared" si="511"/>
        <v>100</v>
      </c>
      <c r="O1757" s="11">
        <f t="shared" si="512"/>
        <v>100</v>
      </c>
      <c r="P1757" s="11">
        <f t="shared" si="513"/>
        <v>100</v>
      </c>
      <c r="R1757" s="33">
        <f t="shared" si="514"/>
        <v>-43089.5</v>
      </c>
      <c r="S1757" s="63">
        <f t="shared" si="515"/>
        <v>0</v>
      </c>
    </row>
    <row r="1758" spans="3:19">
      <c r="C1758" s="351"/>
      <c r="D1758" s="357"/>
      <c r="E1758" s="354"/>
      <c r="F1758" s="354"/>
      <c r="G1758" s="354"/>
      <c r="H1758" s="45" t="s">
        <v>33</v>
      </c>
      <c r="I1758" s="19">
        <v>0</v>
      </c>
      <c r="J1758" s="15">
        <v>0</v>
      </c>
      <c r="K1758" s="19">
        <v>0</v>
      </c>
      <c r="L1758" s="12">
        <v>0</v>
      </c>
      <c r="M1758" s="11">
        <v>0</v>
      </c>
      <c r="N1758" s="11"/>
      <c r="O1758" s="11"/>
      <c r="P1758" s="11"/>
      <c r="R1758" s="33">
        <f t="shared" si="514"/>
        <v>0</v>
      </c>
      <c r="S1758" s="63">
        <f t="shared" si="515"/>
        <v>0</v>
      </c>
    </row>
    <row r="1759" spans="3:19" ht="30">
      <c r="C1759" s="351"/>
      <c r="D1759" s="357"/>
      <c r="E1759" s="354"/>
      <c r="F1759" s="354"/>
      <c r="G1759" s="354"/>
      <c r="H1759" s="45" t="s">
        <v>37</v>
      </c>
      <c r="I1759" s="19">
        <v>0</v>
      </c>
      <c r="J1759" s="15">
        <v>0</v>
      </c>
      <c r="K1759" s="19">
        <v>0</v>
      </c>
      <c r="L1759" s="12">
        <v>0</v>
      </c>
      <c r="M1759" s="11">
        <v>0</v>
      </c>
      <c r="N1759" s="11"/>
      <c r="O1759" s="11"/>
      <c r="P1759" s="11"/>
      <c r="R1759" s="33">
        <f t="shared" si="514"/>
        <v>0</v>
      </c>
      <c r="S1759" s="63">
        <f t="shared" si="515"/>
        <v>0</v>
      </c>
    </row>
    <row r="1760" spans="3:19">
      <c r="C1760" s="351" t="s">
        <v>1207</v>
      </c>
      <c r="D1760" s="357" t="s">
        <v>1208</v>
      </c>
      <c r="E1760" s="354" t="s">
        <v>711</v>
      </c>
      <c r="F1760" s="354">
        <v>2022</v>
      </c>
      <c r="G1760" s="354">
        <v>2022</v>
      </c>
      <c r="H1760" s="45" t="s">
        <v>20</v>
      </c>
      <c r="I1760" s="19">
        <f>I1761+I1762+I1763+I1764</f>
        <v>75540</v>
      </c>
      <c r="J1760" s="15">
        <f t="shared" ref="J1760:M1760" si="520">J1761+J1762+J1763+J1764</f>
        <v>75540</v>
      </c>
      <c r="K1760" s="19">
        <f t="shared" si="520"/>
        <v>75540</v>
      </c>
      <c r="L1760" s="12">
        <f t="shared" si="520"/>
        <v>75540</v>
      </c>
      <c r="M1760" s="11">
        <f t="shared" si="520"/>
        <v>75540</v>
      </c>
      <c r="N1760" s="11">
        <f t="shared" si="511"/>
        <v>100</v>
      </c>
      <c r="O1760" s="11">
        <f t="shared" si="512"/>
        <v>100</v>
      </c>
      <c r="P1760" s="11">
        <f t="shared" si="513"/>
        <v>100</v>
      </c>
      <c r="R1760" s="33">
        <f t="shared" si="514"/>
        <v>-75540</v>
      </c>
      <c r="S1760" s="63">
        <f t="shared" si="515"/>
        <v>0</v>
      </c>
    </row>
    <row r="1761" spans="3:19">
      <c r="C1761" s="351"/>
      <c r="D1761" s="357"/>
      <c r="E1761" s="374"/>
      <c r="F1761" s="354"/>
      <c r="G1761" s="354"/>
      <c r="H1761" s="45" t="s">
        <v>21</v>
      </c>
      <c r="I1761" s="19">
        <v>0</v>
      </c>
      <c r="J1761" s="15"/>
      <c r="K1761" s="19"/>
      <c r="L1761" s="12"/>
      <c r="M1761" s="11"/>
      <c r="N1761" s="11"/>
      <c r="O1761" s="11"/>
      <c r="P1761" s="11"/>
      <c r="R1761" s="33">
        <f t="shared" si="514"/>
        <v>0</v>
      </c>
      <c r="S1761" s="63">
        <f t="shared" si="515"/>
        <v>0</v>
      </c>
    </row>
    <row r="1762" spans="3:19" ht="30">
      <c r="C1762" s="351"/>
      <c r="D1762" s="357"/>
      <c r="E1762" s="374"/>
      <c r="F1762" s="354"/>
      <c r="G1762" s="354"/>
      <c r="H1762" s="45" t="s">
        <v>22</v>
      </c>
      <c r="I1762" s="25">
        <v>75540</v>
      </c>
      <c r="J1762" s="26">
        <v>75540</v>
      </c>
      <c r="K1762" s="25">
        <v>75540</v>
      </c>
      <c r="L1762" s="26">
        <v>75540</v>
      </c>
      <c r="M1762" s="26">
        <v>75540</v>
      </c>
      <c r="N1762" s="11">
        <f t="shared" si="511"/>
        <v>100</v>
      </c>
      <c r="O1762" s="11">
        <f t="shared" si="512"/>
        <v>100</v>
      </c>
      <c r="P1762" s="11">
        <f t="shared" si="513"/>
        <v>100</v>
      </c>
      <c r="R1762" s="33">
        <f t="shared" si="514"/>
        <v>-75540</v>
      </c>
      <c r="S1762" s="63">
        <f t="shared" si="515"/>
        <v>0</v>
      </c>
    </row>
    <row r="1763" spans="3:19">
      <c r="C1763" s="351"/>
      <c r="D1763" s="357"/>
      <c r="E1763" s="374"/>
      <c r="F1763" s="354"/>
      <c r="G1763" s="354"/>
      <c r="H1763" s="45" t="s">
        <v>33</v>
      </c>
      <c r="I1763" s="19">
        <v>0</v>
      </c>
      <c r="J1763" s="15">
        <v>0</v>
      </c>
      <c r="K1763" s="19">
        <v>0</v>
      </c>
      <c r="L1763" s="12">
        <v>0</v>
      </c>
      <c r="M1763" s="19">
        <v>0</v>
      </c>
      <c r="N1763" s="11"/>
      <c r="O1763" s="11"/>
      <c r="P1763" s="11"/>
      <c r="R1763" s="33">
        <f t="shared" si="514"/>
        <v>0</v>
      </c>
      <c r="S1763" s="63">
        <f t="shared" si="515"/>
        <v>0</v>
      </c>
    </row>
    <row r="1764" spans="3:19" ht="30">
      <c r="C1764" s="351"/>
      <c r="D1764" s="357"/>
      <c r="E1764" s="374"/>
      <c r="F1764" s="354"/>
      <c r="G1764" s="354"/>
      <c r="H1764" s="45" t="s">
        <v>37</v>
      </c>
      <c r="I1764" s="19">
        <v>0</v>
      </c>
      <c r="J1764" s="15">
        <v>0</v>
      </c>
      <c r="K1764" s="19">
        <v>0</v>
      </c>
      <c r="L1764" s="12">
        <v>0</v>
      </c>
      <c r="M1764" s="19">
        <v>0</v>
      </c>
      <c r="N1764" s="11"/>
      <c r="O1764" s="11"/>
      <c r="P1764" s="11"/>
      <c r="R1764" s="33">
        <f t="shared" si="514"/>
        <v>0</v>
      </c>
      <c r="S1764" s="63">
        <f t="shared" si="515"/>
        <v>0</v>
      </c>
    </row>
    <row r="1765" spans="3:19">
      <c r="C1765" s="351" t="s">
        <v>745</v>
      </c>
      <c r="D1765" s="357" t="s">
        <v>746</v>
      </c>
      <c r="E1765" s="354" t="s">
        <v>747</v>
      </c>
      <c r="F1765" s="354">
        <v>2022</v>
      </c>
      <c r="G1765" s="354">
        <v>2022</v>
      </c>
      <c r="H1765" s="45" t="s">
        <v>20</v>
      </c>
      <c r="I1765" s="19">
        <f>I1766+I1768+I1770+I1771</f>
        <v>1614796.7</v>
      </c>
      <c r="J1765" s="15">
        <f t="shared" ref="J1765:M1765" si="521">J1766+J1768+J1770+J1771</f>
        <v>1614796.7</v>
      </c>
      <c r="K1765" s="19">
        <f t="shared" si="521"/>
        <v>1614796.7</v>
      </c>
      <c r="L1765" s="12">
        <f t="shared" si="521"/>
        <v>1593016.7999999998</v>
      </c>
      <c r="M1765" s="19">
        <f t="shared" si="521"/>
        <v>1593016.7999999998</v>
      </c>
      <c r="N1765" s="11">
        <f t="shared" si="511"/>
        <v>98.651229594412712</v>
      </c>
      <c r="O1765" s="11">
        <f t="shared" si="512"/>
        <v>98.651229594412712</v>
      </c>
      <c r="P1765" s="11">
        <f t="shared" si="513"/>
        <v>98.651229594412712</v>
      </c>
      <c r="R1765" s="33">
        <f t="shared" si="514"/>
        <v>-1593016.7999999998</v>
      </c>
      <c r="S1765" s="63">
        <f t="shared" si="515"/>
        <v>0</v>
      </c>
    </row>
    <row r="1766" spans="3:19">
      <c r="C1766" s="351"/>
      <c r="D1766" s="357"/>
      <c r="E1766" s="374"/>
      <c r="F1766" s="354"/>
      <c r="G1766" s="354"/>
      <c r="H1766" s="14" t="s">
        <v>21</v>
      </c>
      <c r="I1766" s="51">
        <v>197070.9</v>
      </c>
      <c r="J1766" s="51">
        <v>197070.9</v>
      </c>
      <c r="K1766" s="51">
        <v>197070.9</v>
      </c>
      <c r="L1766" s="51">
        <v>186158.9</v>
      </c>
      <c r="M1766" s="51">
        <v>186158.9</v>
      </c>
      <c r="N1766" s="11">
        <f t="shared" si="511"/>
        <v>94.462906497103333</v>
      </c>
      <c r="O1766" s="11">
        <f t="shared" si="512"/>
        <v>94.462906497103333</v>
      </c>
      <c r="P1766" s="11">
        <f t="shared" si="513"/>
        <v>94.462906497103333</v>
      </c>
      <c r="R1766" s="33">
        <f t="shared" si="514"/>
        <v>-186158.9</v>
      </c>
      <c r="S1766" s="63">
        <f t="shared" si="515"/>
        <v>0</v>
      </c>
    </row>
    <row r="1767" spans="3:19" ht="42.75">
      <c r="C1767" s="351"/>
      <c r="D1767" s="357"/>
      <c r="E1767" s="374"/>
      <c r="F1767" s="354"/>
      <c r="G1767" s="354"/>
      <c r="H1767" s="14" t="s">
        <v>1215</v>
      </c>
      <c r="I1767" s="51">
        <v>175224.5</v>
      </c>
      <c r="J1767" s="51">
        <v>175224.5</v>
      </c>
      <c r="K1767" s="51">
        <v>175224.5</v>
      </c>
      <c r="L1767" s="51">
        <v>164312.6</v>
      </c>
      <c r="M1767" s="51">
        <v>164312.6</v>
      </c>
      <c r="N1767" s="11">
        <f t="shared" si="511"/>
        <v>93.772617413660768</v>
      </c>
      <c r="O1767" s="11">
        <f t="shared" si="512"/>
        <v>93.772617413660768</v>
      </c>
      <c r="P1767" s="11">
        <f t="shared" si="513"/>
        <v>93.772617413660768</v>
      </c>
      <c r="R1767" s="33">
        <f t="shared" si="514"/>
        <v>-164312.6</v>
      </c>
      <c r="S1767" s="63">
        <f t="shared" si="515"/>
        <v>0</v>
      </c>
    </row>
    <row r="1768" spans="3:19" ht="28.5">
      <c r="C1768" s="351"/>
      <c r="D1768" s="357"/>
      <c r="E1768" s="374"/>
      <c r="F1768" s="354"/>
      <c r="G1768" s="354"/>
      <c r="H1768" s="14" t="s">
        <v>22</v>
      </c>
      <c r="I1768" s="19">
        <v>1417725.8</v>
      </c>
      <c r="J1768" s="19">
        <v>1417725.8</v>
      </c>
      <c r="K1768" s="19">
        <v>1417725.8</v>
      </c>
      <c r="L1768" s="19">
        <v>1406857.9</v>
      </c>
      <c r="M1768" s="12">
        <v>1406857.9</v>
      </c>
      <c r="N1768" s="11">
        <f t="shared" si="511"/>
        <v>99.233427225490274</v>
      </c>
      <c r="O1768" s="11">
        <f t="shared" si="512"/>
        <v>99.233427225490274</v>
      </c>
      <c r="P1768" s="11">
        <f t="shared" si="513"/>
        <v>99.233427225490274</v>
      </c>
      <c r="R1768" s="33">
        <f t="shared" si="514"/>
        <v>-1406857.9</v>
      </c>
      <c r="S1768" s="63">
        <f t="shared" si="515"/>
        <v>0</v>
      </c>
    </row>
    <row r="1769" spans="3:19" ht="57">
      <c r="C1769" s="351"/>
      <c r="D1769" s="357"/>
      <c r="E1769" s="374"/>
      <c r="F1769" s="354"/>
      <c r="G1769" s="354"/>
      <c r="H1769" s="14" t="s">
        <v>1216</v>
      </c>
      <c r="I1769" s="19">
        <f>I1768</f>
        <v>1417725.8</v>
      </c>
      <c r="J1769" s="19">
        <f t="shared" ref="J1769:K1769" si="522">J1768</f>
        <v>1417725.8</v>
      </c>
      <c r="K1769" s="19">
        <f t="shared" si="522"/>
        <v>1417725.8</v>
      </c>
      <c r="L1769" s="19">
        <v>1406857.9</v>
      </c>
      <c r="M1769" s="12">
        <v>1406857.9</v>
      </c>
      <c r="N1769" s="11">
        <f t="shared" si="511"/>
        <v>99.233427225490274</v>
      </c>
      <c r="O1769" s="11">
        <f t="shared" si="512"/>
        <v>99.233427225490274</v>
      </c>
      <c r="P1769" s="11">
        <f t="shared" si="513"/>
        <v>99.233427225490274</v>
      </c>
      <c r="R1769" s="33">
        <f t="shared" si="514"/>
        <v>-1406857.9</v>
      </c>
      <c r="S1769" s="63">
        <f t="shared" si="515"/>
        <v>0</v>
      </c>
    </row>
    <row r="1770" spans="3:19">
      <c r="C1770" s="351"/>
      <c r="D1770" s="357"/>
      <c r="E1770" s="374"/>
      <c r="F1770" s="354"/>
      <c r="G1770" s="354"/>
      <c r="H1770" s="45" t="s">
        <v>33</v>
      </c>
      <c r="I1770" s="19">
        <v>0</v>
      </c>
      <c r="J1770" s="19">
        <v>0</v>
      </c>
      <c r="K1770" s="19">
        <v>0</v>
      </c>
      <c r="L1770" s="12">
        <v>0</v>
      </c>
      <c r="M1770" s="19">
        <v>0</v>
      </c>
      <c r="N1770" s="11"/>
      <c r="O1770" s="11"/>
      <c r="P1770" s="11"/>
      <c r="R1770" s="33">
        <f t="shared" si="514"/>
        <v>0</v>
      </c>
      <c r="S1770" s="63">
        <f t="shared" si="515"/>
        <v>0</v>
      </c>
    </row>
    <row r="1771" spans="3:19" ht="30">
      <c r="C1771" s="351"/>
      <c r="D1771" s="357"/>
      <c r="E1771" s="374"/>
      <c r="F1771" s="354"/>
      <c r="G1771" s="354"/>
      <c r="H1771" s="45" t="s">
        <v>37</v>
      </c>
      <c r="I1771" s="19">
        <v>0</v>
      </c>
      <c r="J1771" s="19">
        <v>0</v>
      </c>
      <c r="K1771" s="19">
        <v>0</v>
      </c>
      <c r="L1771" s="12">
        <v>0</v>
      </c>
      <c r="M1771" s="19">
        <v>0</v>
      </c>
      <c r="N1771" s="11"/>
      <c r="O1771" s="11"/>
      <c r="P1771" s="11"/>
      <c r="R1771" s="33">
        <f t="shared" si="514"/>
        <v>0</v>
      </c>
      <c r="S1771" s="63">
        <f t="shared" si="515"/>
        <v>0</v>
      </c>
    </row>
    <row r="1772" spans="3:19">
      <c r="C1772" s="384" t="s">
        <v>748</v>
      </c>
      <c r="D1772" s="381" t="s">
        <v>749</v>
      </c>
      <c r="E1772" s="354" t="s">
        <v>747</v>
      </c>
      <c r="F1772" s="42"/>
      <c r="G1772" s="42"/>
      <c r="H1772" s="45" t="s">
        <v>20</v>
      </c>
      <c r="I1772" s="19">
        <f>I1773+I1774+I1775+I1776</f>
        <v>1790</v>
      </c>
      <c r="J1772" s="19">
        <f>J1773+J1774+J1775+J1776</f>
        <v>1790</v>
      </c>
      <c r="K1772" s="19">
        <f>K1773+K1774+K1775+K1776</f>
        <v>1790</v>
      </c>
      <c r="L1772" s="19">
        <f>L1773+L1774+L1775+L1776</f>
        <v>1789.7</v>
      </c>
      <c r="M1772" s="19">
        <f>M1773+M1774+M1775+M1776</f>
        <v>1789.7</v>
      </c>
      <c r="N1772" s="11">
        <f t="shared" si="511"/>
        <v>99.983240223463682</v>
      </c>
      <c r="O1772" s="11">
        <f t="shared" si="512"/>
        <v>99.983240223463682</v>
      </c>
      <c r="P1772" s="11">
        <f t="shared" si="513"/>
        <v>99.983240223463682</v>
      </c>
      <c r="R1772" s="33">
        <f t="shared" si="514"/>
        <v>-1789.7</v>
      </c>
      <c r="S1772" s="63">
        <f t="shared" si="515"/>
        <v>0</v>
      </c>
    </row>
    <row r="1773" spans="3:19">
      <c r="C1773" s="385"/>
      <c r="D1773" s="382"/>
      <c r="E1773" s="374"/>
      <c r="F1773" s="42"/>
      <c r="G1773" s="42"/>
      <c r="H1773" s="45" t="s">
        <v>21</v>
      </c>
      <c r="I1773" s="19">
        <v>1790</v>
      </c>
      <c r="J1773" s="19">
        <v>1790</v>
      </c>
      <c r="K1773" s="19">
        <v>1790</v>
      </c>
      <c r="L1773" s="19">
        <v>1789.7</v>
      </c>
      <c r="M1773" s="19">
        <v>1789.7</v>
      </c>
      <c r="N1773" s="11">
        <f t="shared" si="511"/>
        <v>99.983240223463682</v>
      </c>
      <c r="O1773" s="11">
        <f t="shared" si="512"/>
        <v>99.983240223463682</v>
      </c>
      <c r="P1773" s="11">
        <f t="shared" si="513"/>
        <v>99.983240223463682</v>
      </c>
      <c r="R1773" s="33">
        <f t="shared" si="514"/>
        <v>-1789.7</v>
      </c>
      <c r="S1773" s="63">
        <f t="shared" si="515"/>
        <v>0</v>
      </c>
    </row>
    <row r="1774" spans="3:19" ht="30">
      <c r="C1774" s="385"/>
      <c r="D1774" s="382"/>
      <c r="E1774" s="374"/>
      <c r="F1774" s="42"/>
      <c r="G1774" s="42"/>
      <c r="H1774" s="45" t="s">
        <v>22</v>
      </c>
      <c r="I1774" s="19"/>
      <c r="J1774" s="19"/>
      <c r="K1774" s="19"/>
      <c r="L1774" s="19"/>
      <c r="M1774" s="19"/>
      <c r="N1774" s="11"/>
      <c r="O1774" s="11"/>
      <c r="P1774" s="11"/>
      <c r="R1774" s="33">
        <f t="shared" si="514"/>
        <v>0</v>
      </c>
      <c r="S1774" s="63">
        <f t="shared" si="515"/>
        <v>0</v>
      </c>
    </row>
    <row r="1775" spans="3:19">
      <c r="C1775" s="385"/>
      <c r="D1775" s="382"/>
      <c r="E1775" s="374"/>
      <c r="F1775" s="42"/>
      <c r="G1775" s="42"/>
      <c r="H1775" s="45" t="s">
        <v>33</v>
      </c>
      <c r="I1775" s="19"/>
      <c r="J1775" s="19">
        <v>0</v>
      </c>
      <c r="K1775" s="19">
        <v>0</v>
      </c>
      <c r="L1775" s="19">
        <v>0</v>
      </c>
      <c r="M1775" s="19">
        <v>0</v>
      </c>
      <c r="N1775" s="11"/>
      <c r="O1775" s="11"/>
      <c r="P1775" s="11"/>
      <c r="R1775" s="33">
        <f t="shared" si="514"/>
        <v>0</v>
      </c>
      <c r="S1775" s="63">
        <f t="shared" si="515"/>
        <v>0</v>
      </c>
    </row>
    <row r="1776" spans="3:19" ht="30">
      <c r="C1776" s="386"/>
      <c r="D1776" s="383"/>
      <c r="E1776" s="374"/>
      <c r="F1776" s="42"/>
      <c r="G1776" s="42"/>
      <c r="H1776" s="45" t="s">
        <v>37</v>
      </c>
      <c r="I1776" s="19"/>
      <c r="J1776" s="19">
        <v>0</v>
      </c>
      <c r="K1776" s="19">
        <v>0</v>
      </c>
      <c r="L1776" s="19">
        <v>0</v>
      </c>
      <c r="M1776" s="19">
        <v>0</v>
      </c>
      <c r="N1776" s="11"/>
      <c r="O1776" s="11"/>
      <c r="P1776" s="11"/>
      <c r="R1776" s="33">
        <f t="shared" si="514"/>
        <v>0</v>
      </c>
      <c r="S1776" s="63">
        <f t="shared" si="515"/>
        <v>0</v>
      </c>
    </row>
    <row r="1777" spans="3:19" ht="15" hidden="1" customHeight="1">
      <c r="C1777" s="351" t="s">
        <v>750</v>
      </c>
      <c r="D1777" s="357" t="s">
        <v>751</v>
      </c>
      <c r="E1777" s="354" t="s">
        <v>747</v>
      </c>
      <c r="F1777" s="354">
        <v>2022</v>
      </c>
      <c r="G1777" s="354">
        <v>2022</v>
      </c>
      <c r="H1777" s="45" t="s">
        <v>20</v>
      </c>
      <c r="I1777" s="19">
        <f>I1778+I1779+I1780+I1781</f>
        <v>0</v>
      </c>
      <c r="J1777" s="19">
        <f t="shared" ref="J1777:M1777" si="523">J1778+J1779+J1780+J1781</f>
        <v>0</v>
      </c>
      <c r="K1777" s="19">
        <f t="shared" si="523"/>
        <v>0</v>
      </c>
      <c r="L1777" s="12">
        <f t="shared" si="523"/>
        <v>0</v>
      </c>
      <c r="M1777" s="19">
        <f t="shared" si="523"/>
        <v>0</v>
      </c>
      <c r="N1777" s="11" t="e">
        <f t="shared" si="511"/>
        <v>#DIV/0!</v>
      </c>
      <c r="O1777" s="11" t="e">
        <f t="shared" si="512"/>
        <v>#DIV/0!</v>
      </c>
      <c r="P1777" s="11" t="e">
        <f t="shared" si="513"/>
        <v>#DIV/0!</v>
      </c>
      <c r="R1777" s="33">
        <f t="shared" si="514"/>
        <v>0</v>
      </c>
      <c r="S1777" s="63">
        <f t="shared" si="515"/>
        <v>0</v>
      </c>
    </row>
    <row r="1778" spans="3:19" ht="15" hidden="1" customHeight="1">
      <c r="C1778" s="351"/>
      <c r="D1778" s="357"/>
      <c r="E1778" s="374"/>
      <c r="F1778" s="354"/>
      <c r="G1778" s="354"/>
      <c r="H1778" s="45" t="s">
        <v>21</v>
      </c>
      <c r="I1778" s="19"/>
      <c r="J1778" s="19"/>
      <c r="K1778" s="19"/>
      <c r="L1778" s="12">
        <v>0</v>
      </c>
      <c r="M1778" s="19"/>
      <c r="N1778" s="11" t="e">
        <f t="shared" si="511"/>
        <v>#DIV/0!</v>
      </c>
      <c r="O1778" s="11" t="e">
        <f t="shared" si="512"/>
        <v>#DIV/0!</v>
      </c>
      <c r="P1778" s="11" t="e">
        <f t="shared" si="513"/>
        <v>#DIV/0!</v>
      </c>
      <c r="R1778" s="33">
        <f t="shared" si="514"/>
        <v>0</v>
      </c>
      <c r="S1778" s="63">
        <f t="shared" si="515"/>
        <v>0</v>
      </c>
    </row>
    <row r="1779" spans="3:19" ht="30" hidden="1" customHeight="1">
      <c r="C1779" s="351"/>
      <c r="D1779" s="357"/>
      <c r="E1779" s="374"/>
      <c r="F1779" s="354"/>
      <c r="G1779" s="354"/>
      <c r="H1779" s="45" t="s">
        <v>22</v>
      </c>
      <c r="I1779" s="19"/>
      <c r="J1779" s="19"/>
      <c r="K1779" s="19"/>
      <c r="L1779" s="12"/>
      <c r="M1779" s="19"/>
      <c r="N1779" s="11" t="e">
        <f t="shared" si="511"/>
        <v>#DIV/0!</v>
      </c>
      <c r="O1779" s="11" t="e">
        <f t="shared" si="512"/>
        <v>#DIV/0!</v>
      </c>
      <c r="P1779" s="11" t="e">
        <f t="shared" si="513"/>
        <v>#DIV/0!</v>
      </c>
      <c r="R1779" s="33">
        <f t="shared" si="514"/>
        <v>0</v>
      </c>
      <c r="S1779" s="63">
        <f t="shared" si="515"/>
        <v>0</v>
      </c>
    </row>
    <row r="1780" spans="3:19" ht="30" hidden="1" customHeight="1">
      <c r="C1780" s="351"/>
      <c r="D1780" s="357"/>
      <c r="E1780" s="374"/>
      <c r="F1780" s="354"/>
      <c r="G1780" s="354"/>
      <c r="H1780" s="45" t="s">
        <v>33</v>
      </c>
      <c r="I1780" s="19">
        <v>0</v>
      </c>
      <c r="J1780" s="19">
        <v>0</v>
      </c>
      <c r="K1780" s="19">
        <v>0</v>
      </c>
      <c r="L1780" s="12">
        <v>0</v>
      </c>
      <c r="M1780" s="19">
        <v>0</v>
      </c>
      <c r="N1780" s="11" t="e">
        <f t="shared" si="511"/>
        <v>#DIV/0!</v>
      </c>
      <c r="O1780" s="11" t="e">
        <f t="shared" si="512"/>
        <v>#DIV/0!</v>
      </c>
      <c r="P1780" s="11" t="e">
        <f t="shared" si="513"/>
        <v>#DIV/0!</v>
      </c>
      <c r="R1780" s="33">
        <f t="shared" si="514"/>
        <v>0</v>
      </c>
      <c r="S1780" s="63">
        <f t="shared" si="515"/>
        <v>0</v>
      </c>
    </row>
    <row r="1781" spans="3:19" ht="30" hidden="1" customHeight="1">
      <c r="C1781" s="351"/>
      <c r="D1781" s="357"/>
      <c r="E1781" s="374"/>
      <c r="F1781" s="354"/>
      <c r="G1781" s="354"/>
      <c r="H1781" s="45" t="s">
        <v>37</v>
      </c>
      <c r="I1781" s="19">
        <v>0</v>
      </c>
      <c r="J1781" s="19">
        <v>0</v>
      </c>
      <c r="K1781" s="19">
        <v>0</v>
      </c>
      <c r="L1781" s="12">
        <v>0</v>
      </c>
      <c r="M1781" s="19">
        <v>0</v>
      </c>
      <c r="N1781" s="11" t="e">
        <f t="shared" si="511"/>
        <v>#DIV/0!</v>
      </c>
      <c r="O1781" s="11" t="e">
        <f t="shared" si="512"/>
        <v>#DIV/0!</v>
      </c>
      <c r="P1781" s="11" t="e">
        <f t="shared" si="513"/>
        <v>#DIV/0!</v>
      </c>
      <c r="R1781" s="33">
        <f t="shared" si="514"/>
        <v>0</v>
      </c>
      <c r="S1781" s="63">
        <f t="shared" si="515"/>
        <v>0</v>
      </c>
    </row>
    <row r="1782" spans="3:19">
      <c r="C1782" s="351" t="s">
        <v>752</v>
      </c>
      <c r="D1782" s="357" t="s">
        <v>753</v>
      </c>
      <c r="E1782" s="354" t="s">
        <v>741</v>
      </c>
      <c r="F1782" s="354">
        <v>2022</v>
      </c>
      <c r="G1782" s="354">
        <v>2022</v>
      </c>
      <c r="H1782" s="45" t="s">
        <v>20</v>
      </c>
      <c r="I1782" s="19">
        <f>I1783+I1785+I1787+I1788</f>
        <v>58931.5</v>
      </c>
      <c r="J1782" s="19">
        <f t="shared" ref="J1782:M1782" si="524">J1783+J1785+J1787+J1788</f>
        <v>58931.479999999996</v>
      </c>
      <c r="K1782" s="19">
        <f t="shared" si="524"/>
        <v>58931.479999999996</v>
      </c>
      <c r="L1782" s="12">
        <f t="shared" si="524"/>
        <v>58931.479999999996</v>
      </c>
      <c r="M1782" s="12">
        <f t="shared" si="524"/>
        <v>58931.479999999996</v>
      </c>
      <c r="N1782" s="11">
        <f t="shared" si="511"/>
        <v>99.999966062292657</v>
      </c>
      <c r="O1782" s="11">
        <f t="shared" si="512"/>
        <v>100</v>
      </c>
      <c r="P1782" s="11">
        <f t="shared" si="513"/>
        <v>100</v>
      </c>
      <c r="R1782" s="33">
        <f t="shared" si="514"/>
        <v>-58931.479999999996</v>
      </c>
      <c r="S1782" s="63">
        <f t="shared" si="515"/>
        <v>0</v>
      </c>
    </row>
    <row r="1783" spans="3:19">
      <c r="C1783" s="351"/>
      <c r="D1783" s="357"/>
      <c r="E1783" s="354"/>
      <c r="F1783" s="354"/>
      <c r="G1783" s="354"/>
      <c r="H1783" s="14" t="s">
        <v>21</v>
      </c>
      <c r="I1783" s="19">
        <f>I1790</f>
        <v>6482.5</v>
      </c>
      <c r="J1783" s="19">
        <f>J1790</f>
        <v>6482.48</v>
      </c>
      <c r="K1783" s="19">
        <f>K1790</f>
        <v>6482.48</v>
      </c>
      <c r="L1783" s="19">
        <f>L1790</f>
        <v>6482.48</v>
      </c>
      <c r="M1783" s="19">
        <f>M1790</f>
        <v>6482.48</v>
      </c>
      <c r="N1783" s="11">
        <f t="shared" si="511"/>
        <v>99.999691477053602</v>
      </c>
      <c r="O1783" s="11">
        <f t="shared" si="512"/>
        <v>100</v>
      </c>
      <c r="P1783" s="11">
        <f t="shared" si="513"/>
        <v>100</v>
      </c>
      <c r="R1783" s="33">
        <f t="shared" si="514"/>
        <v>-6482.48</v>
      </c>
      <c r="S1783" s="63">
        <f t="shared" si="515"/>
        <v>0</v>
      </c>
    </row>
    <row r="1784" spans="3:19" ht="42.75">
      <c r="C1784" s="351"/>
      <c r="D1784" s="357"/>
      <c r="E1784" s="354"/>
      <c r="F1784" s="354"/>
      <c r="G1784" s="354"/>
      <c r="H1784" s="14" t="s">
        <v>1215</v>
      </c>
      <c r="I1784" s="19">
        <f>I1791</f>
        <v>6482.5</v>
      </c>
      <c r="J1784" s="19">
        <f t="shared" ref="J1784:M1784" si="525">J1791</f>
        <v>6482.48</v>
      </c>
      <c r="K1784" s="19">
        <f t="shared" si="525"/>
        <v>6482.48</v>
      </c>
      <c r="L1784" s="19">
        <f t="shared" si="525"/>
        <v>6482.48</v>
      </c>
      <c r="M1784" s="19">
        <f t="shared" si="525"/>
        <v>6482.48</v>
      </c>
      <c r="N1784" s="11">
        <f t="shared" si="511"/>
        <v>99.999691477053602</v>
      </c>
      <c r="O1784" s="11">
        <f t="shared" si="512"/>
        <v>100</v>
      </c>
      <c r="P1784" s="11">
        <f t="shared" si="513"/>
        <v>100</v>
      </c>
      <c r="R1784" s="33">
        <f t="shared" si="514"/>
        <v>-6482.48</v>
      </c>
      <c r="S1784" s="63">
        <f t="shared" si="515"/>
        <v>0</v>
      </c>
    </row>
    <row r="1785" spans="3:19" ht="28.5">
      <c r="C1785" s="351"/>
      <c r="D1785" s="357"/>
      <c r="E1785" s="354"/>
      <c r="F1785" s="354"/>
      <c r="G1785" s="354"/>
      <c r="H1785" s="14" t="s">
        <v>22</v>
      </c>
      <c r="I1785" s="19">
        <f t="shared" ref="I1785:M1786" si="526">I1792</f>
        <v>52449</v>
      </c>
      <c r="J1785" s="19">
        <f t="shared" si="526"/>
        <v>52449</v>
      </c>
      <c r="K1785" s="19">
        <f t="shared" si="526"/>
        <v>52449</v>
      </c>
      <c r="L1785" s="19">
        <f t="shared" si="526"/>
        <v>52449</v>
      </c>
      <c r="M1785" s="19">
        <f t="shared" si="526"/>
        <v>52449</v>
      </c>
      <c r="N1785" s="11">
        <f t="shared" si="511"/>
        <v>100</v>
      </c>
      <c r="O1785" s="11">
        <f t="shared" si="512"/>
        <v>100</v>
      </c>
      <c r="P1785" s="11">
        <f t="shared" si="513"/>
        <v>100</v>
      </c>
      <c r="R1785" s="33">
        <f t="shared" si="514"/>
        <v>-52449</v>
      </c>
      <c r="S1785" s="63">
        <f t="shared" si="515"/>
        <v>0</v>
      </c>
    </row>
    <row r="1786" spans="3:19" ht="57">
      <c r="C1786" s="351"/>
      <c r="D1786" s="357"/>
      <c r="E1786" s="354"/>
      <c r="F1786" s="354"/>
      <c r="G1786" s="354"/>
      <c r="H1786" s="14" t="s">
        <v>1216</v>
      </c>
      <c r="I1786" s="19">
        <f>I1793</f>
        <v>52449</v>
      </c>
      <c r="J1786" s="19">
        <f t="shared" si="526"/>
        <v>52449</v>
      </c>
      <c r="K1786" s="19">
        <f t="shared" si="526"/>
        <v>52449</v>
      </c>
      <c r="L1786" s="19">
        <f t="shared" si="526"/>
        <v>52449</v>
      </c>
      <c r="M1786" s="19">
        <f t="shared" si="526"/>
        <v>52449</v>
      </c>
      <c r="N1786" s="11">
        <f t="shared" si="511"/>
        <v>100</v>
      </c>
      <c r="O1786" s="11">
        <f t="shared" si="512"/>
        <v>100</v>
      </c>
      <c r="P1786" s="11">
        <f t="shared" si="513"/>
        <v>100</v>
      </c>
      <c r="R1786" s="33">
        <f t="shared" si="514"/>
        <v>-52449</v>
      </c>
      <c r="S1786" s="63">
        <f t="shared" si="515"/>
        <v>0</v>
      </c>
    </row>
    <row r="1787" spans="3:19">
      <c r="C1787" s="351"/>
      <c r="D1787" s="357"/>
      <c r="E1787" s="354"/>
      <c r="F1787" s="354"/>
      <c r="G1787" s="354"/>
      <c r="H1787" s="45" t="s">
        <v>33</v>
      </c>
      <c r="I1787" s="19">
        <v>0</v>
      </c>
      <c r="J1787" s="19">
        <v>0</v>
      </c>
      <c r="K1787" s="19">
        <v>0</v>
      </c>
      <c r="L1787" s="12">
        <v>0</v>
      </c>
      <c r="M1787" s="19">
        <v>0</v>
      </c>
      <c r="N1787" s="11"/>
      <c r="O1787" s="11"/>
      <c r="P1787" s="11"/>
      <c r="R1787" s="33">
        <f t="shared" si="514"/>
        <v>0</v>
      </c>
      <c r="S1787" s="63">
        <f t="shared" si="515"/>
        <v>0</v>
      </c>
    </row>
    <row r="1788" spans="3:19" ht="30">
      <c r="C1788" s="351"/>
      <c r="D1788" s="357"/>
      <c r="E1788" s="354"/>
      <c r="F1788" s="354"/>
      <c r="G1788" s="354"/>
      <c r="H1788" s="45" t="s">
        <v>37</v>
      </c>
      <c r="I1788" s="19">
        <v>0</v>
      </c>
      <c r="J1788" s="19">
        <v>0</v>
      </c>
      <c r="K1788" s="19">
        <v>0</v>
      </c>
      <c r="L1788" s="12">
        <v>0</v>
      </c>
      <c r="M1788" s="19">
        <v>0</v>
      </c>
      <c r="N1788" s="11"/>
      <c r="O1788" s="11"/>
      <c r="P1788" s="11"/>
      <c r="R1788" s="33">
        <f t="shared" si="514"/>
        <v>0</v>
      </c>
      <c r="S1788" s="63">
        <f t="shared" si="515"/>
        <v>0</v>
      </c>
    </row>
    <row r="1789" spans="3:19">
      <c r="C1789" s="351" t="s">
        <v>754</v>
      </c>
      <c r="D1789" s="357" t="s">
        <v>755</v>
      </c>
      <c r="E1789" s="354" t="s">
        <v>756</v>
      </c>
      <c r="F1789" s="354">
        <v>2022</v>
      </c>
      <c r="G1789" s="354">
        <v>2022</v>
      </c>
      <c r="H1789" s="45" t="s">
        <v>20</v>
      </c>
      <c r="I1789" s="19">
        <f>I1790+I1792+I1794+I1795</f>
        <v>58931.5</v>
      </c>
      <c r="J1789" s="19">
        <f t="shared" ref="J1789:M1789" si="527">J1790+J1792+J1794+J1795</f>
        <v>58931.479999999996</v>
      </c>
      <c r="K1789" s="19">
        <f t="shared" si="527"/>
        <v>58931.479999999996</v>
      </c>
      <c r="L1789" s="12">
        <f t="shared" si="527"/>
        <v>58931.479999999996</v>
      </c>
      <c r="M1789" s="12">
        <f t="shared" si="527"/>
        <v>58931.479999999996</v>
      </c>
      <c r="N1789" s="11">
        <f t="shared" si="511"/>
        <v>99.999966062292657</v>
      </c>
      <c r="O1789" s="11">
        <f t="shared" si="512"/>
        <v>100</v>
      </c>
      <c r="P1789" s="11">
        <f t="shared" si="513"/>
        <v>100</v>
      </c>
      <c r="R1789" s="33">
        <f t="shared" si="514"/>
        <v>-58931.479999999996</v>
      </c>
      <c r="S1789" s="63">
        <f t="shared" si="515"/>
        <v>0</v>
      </c>
    </row>
    <row r="1790" spans="3:19">
      <c r="C1790" s="351"/>
      <c r="D1790" s="357"/>
      <c r="E1790" s="374"/>
      <c r="F1790" s="354"/>
      <c r="G1790" s="354"/>
      <c r="H1790" s="14" t="s">
        <v>21</v>
      </c>
      <c r="I1790" s="25">
        <v>6482.5</v>
      </c>
      <c r="J1790" s="25">
        <v>6482.48</v>
      </c>
      <c r="K1790" s="25">
        <v>6482.48</v>
      </c>
      <c r="L1790" s="25">
        <v>6482.48</v>
      </c>
      <c r="M1790" s="25">
        <v>6482.48</v>
      </c>
      <c r="N1790" s="11">
        <f t="shared" si="511"/>
        <v>99.999691477053602</v>
      </c>
      <c r="O1790" s="11">
        <f t="shared" si="512"/>
        <v>100</v>
      </c>
      <c r="P1790" s="11">
        <f t="shared" si="513"/>
        <v>100</v>
      </c>
      <c r="R1790" s="33">
        <f t="shared" si="514"/>
        <v>-6482.48</v>
      </c>
      <c r="S1790" s="63">
        <f t="shared" si="515"/>
        <v>0</v>
      </c>
    </row>
    <row r="1791" spans="3:19" ht="42.75">
      <c r="C1791" s="351"/>
      <c r="D1791" s="357"/>
      <c r="E1791" s="374"/>
      <c r="F1791" s="354"/>
      <c r="G1791" s="354"/>
      <c r="H1791" s="14" t="s">
        <v>1215</v>
      </c>
      <c r="I1791" s="25">
        <f>I1790</f>
        <v>6482.5</v>
      </c>
      <c r="J1791" s="25">
        <f t="shared" ref="J1791:M1791" si="528">J1790</f>
        <v>6482.48</v>
      </c>
      <c r="K1791" s="25">
        <f t="shared" si="528"/>
        <v>6482.48</v>
      </c>
      <c r="L1791" s="25">
        <f t="shared" si="528"/>
        <v>6482.48</v>
      </c>
      <c r="M1791" s="25">
        <f t="shared" si="528"/>
        <v>6482.48</v>
      </c>
      <c r="N1791" s="11">
        <f t="shared" si="511"/>
        <v>99.999691477053602</v>
      </c>
      <c r="O1791" s="11">
        <f t="shared" si="512"/>
        <v>100</v>
      </c>
      <c r="P1791" s="11">
        <f t="shared" si="513"/>
        <v>100</v>
      </c>
      <c r="R1791" s="33">
        <f t="shared" si="514"/>
        <v>-6482.48</v>
      </c>
      <c r="S1791" s="63">
        <f t="shared" si="515"/>
        <v>0</v>
      </c>
    </row>
    <row r="1792" spans="3:19" ht="28.5">
      <c r="C1792" s="351"/>
      <c r="D1792" s="357"/>
      <c r="E1792" s="374"/>
      <c r="F1792" s="354"/>
      <c r="G1792" s="354"/>
      <c r="H1792" s="14" t="s">
        <v>22</v>
      </c>
      <c r="I1792" s="25">
        <v>52449</v>
      </c>
      <c r="J1792" s="25">
        <v>52449</v>
      </c>
      <c r="K1792" s="25">
        <v>52449</v>
      </c>
      <c r="L1792" s="25">
        <v>52449</v>
      </c>
      <c r="M1792" s="25">
        <v>52449</v>
      </c>
      <c r="N1792" s="11">
        <f t="shared" si="511"/>
        <v>100</v>
      </c>
      <c r="O1792" s="11">
        <f t="shared" si="512"/>
        <v>100</v>
      </c>
      <c r="P1792" s="11">
        <f t="shared" si="513"/>
        <v>100</v>
      </c>
      <c r="R1792" s="33">
        <f t="shared" si="514"/>
        <v>-52449</v>
      </c>
      <c r="S1792" s="63">
        <f t="shared" si="515"/>
        <v>0</v>
      </c>
    </row>
    <row r="1793" spans="3:19" ht="57">
      <c r="C1793" s="351"/>
      <c r="D1793" s="357"/>
      <c r="E1793" s="374"/>
      <c r="F1793" s="354"/>
      <c r="G1793" s="354"/>
      <c r="H1793" s="14" t="s">
        <v>1216</v>
      </c>
      <c r="I1793" s="25">
        <f>I1792</f>
        <v>52449</v>
      </c>
      <c r="J1793" s="25">
        <f t="shared" ref="J1793:M1793" si="529">J1792</f>
        <v>52449</v>
      </c>
      <c r="K1793" s="25">
        <f t="shared" si="529"/>
        <v>52449</v>
      </c>
      <c r="L1793" s="25">
        <f t="shared" si="529"/>
        <v>52449</v>
      </c>
      <c r="M1793" s="25">
        <f t="shared" si="529"/>
        <v>52449</v>
      </c>
      <c r="N1793" s="11">
        <f t="shared" si="511"/>
        <v>100</v>
      </c>
      <c r="O1793" s="11">
        <f t="shared" si="512"/>
        <v>100</v>
      </c>
      <c r="P1793" s="11">
        <f t="shared" si="513"/>
        <v>100</v>
      </c>
      <c r="R1793" s="33">
        <f t="shared" si="514"/>
        <v>-52449</v>
      </c>
      <c r="S1793" s="63">
        <f t="shared" si="515"/>
        <v>0</v>
      </c>
    </row>
    <row r="1794" spans="3:19">
      <c r="C1794" s="351"/>
      <c r="D1794" s="357"/>
      <c r="E1794" s="374"/>
      <c r="F1794" s="354"/>
      <c r="G1794" s="354"/>
      <c r="H1794" s="45" t="s">
        <v>33</v>
      </c>
      <c r="I1794" s="19">
        <v>0</v>
      </c>
      <c r="J1794" s="19">
        <v>0</v>
      </c>
      <c r="K1794" s="19">
        <v>0</v>
      </c>
      <c r="L1794" s="12">
        <v>0</v>
      </c>
      <c r="M1794" s="19">
        <v>0</v>
      </c>
      <c r="N1794" s="11"/>
      <c r="O1794" s="11"/>
      <c r="P1794" s="11"/>
      <c r="R1794" s="33">
        <f t="shared" si="514"/>
        <v>0</v>
      </c>
      <c r="S1794" s="63">
        <f t="shared" si="515"/>
        <v>0</v>
      </c>
    </row>
    <row r="1795" spans="3:19" ht="33" customHeight="1">
      <c r="C1795" s="351"/>
      <c r="D1795" s="357"/>
      <c r="E1795" s="374"/>
      <c r="F1795" s="354"/>
      <c r="G1795" s="354"/>
      <c r="H1795" s="45" t="s">
        <v>37</v>
      </c>
      <c r="I1795" s="19">
        <v>0</v>
      </c>
      <c r="J1795" s="19">
        <v>0</v>
      </c>
      <c r="K1795" s="19">
        <v>0</v>
      </c>
      <c r="L1795" s="12">
        <v>0</v>
      </c>
      <c r="M1795" s="19">
        <v>0</v>
      </c>
      <c r="N1795" s="11"/>
      <c r="O1795" s="11"/>
      <c r="P1795" s="11"/>
      <c r="R1795" s="33">
        <f t="shared" si="514"/>
        <v>0</v>
      </c>
      <c r="S1795" s="63">
        <f t="shared" si="515"/>
        <v>0</v>
      </c>
    </row>
    <row r="1796" spans="3:19" ht="15" hidden="1" customHeight="1">
      <c r="C1796" s="351" t="s">
        <v>757</v>
      </c>
      <c r="D1796" s="357" t="s">
        <v>758</v>
      </c>
      <c r="E1796" s="354" t="s">
        <v>585</v>
      </c>
      <c r="F1796" s="354">
        <v>2020</v>
      </c>
      <c r="G1796" s="354">
        <v>2021</v>
      </c>
      <c r="H1796" s="45" t="s">
        <v>20</v>
      </c>
      <c r="I1796" s="19">
        <f>I1797+I1798+I1799+I1800</f>
        <v>0</v>
      </c>
      <c r="J1796" s="19">
        <f t="shared" ref="J1796:M1796" si="530">J1797+J1798+J1799+J1800</f>
        <v>0</v>
      </c>
      <c r="K1796" s="19">
        <f t="shared" si="530"/>
        <v>0</v>
      </c>
      <c r="L1796" s="12">
        <f t="shared" si="530"/>
        <v>0</v>
      </c>
      <c r="M1796" s="19">
        <f t="shared" si="530"/>
        <v>0</v>
      </c>
      <c r="N1796" s="11" t="e">
        <f t="shared" si="511"/>
        <v>#DIV/0!</v>
      </c>
      <c r="O1796" s="11" t="e">
        <f t="shared" si="512"/>
        <v>#DIV/0!</v>
      </c>
      <c r="P1796" s="11" t="e">
        <f t="shared" si="513"/>
        <v>#DIV/0!</v>
      </c>
      <c r="R1796" s="33">
        <f t="shared" si="514"/>
        <v>0</v>
      </c>
      <c r="S1796" s="63">
        <f t="shared" si="515"/>
        <v>0</v>
      </c>
    </row>
    <row r="1797" spans="3:19" ht="15" hidden="1" customHeight="1">
      <c r="C1797" s="351"/>
      <c r="D1797" s="357"/>
      <c r="E1797" s="374"/>
      <c r="F1797" s="354"/>
      <c r="G1797" s="354"/>
      <c r="H1797" s="45" t="s">
        <v>21</v>
      </c>
      <c r="I1797" s="19">
        <v>0</v>
      </c>
      <c r="J1797" s="19">
        <v>0</v>
      </c>
      <c r="K1797" s="19">
        <v>0</v>
      </c>
      <c r="L1797" s="12">
        <v>0</v>
      </c>
      <c r="M1797" s="19">
        <v>0</v>
      </c>
      <c r="N1797" s="11" t="e">
        <f t="shared" si="511"/>
        <v>#DIV/0!</v>
      </c>
      <c r="O1797" s="11" t="e">
        <f t="shared" si="512"/>
        <v>#DIV/0!</v>
      </c>
      <c r="P1797" s="11" t="e">
        <f t="shared" si="513"/>
        <v>#DIV/0!</v>
      </c>
      <c r="R1797" s="33">
        <f t="shared" si="514"/>
        <v>0</v>
      </c>
      <c r="S1797" s="63">
        <f t="shared" si="515"/>
        <v>0</v>
      </c>
    </row>
    <row r="1798" spans="3:19" ht="30" hidden="1" customHeight="1">
      <c r="C1798" s="351"/>
      <c r="D1798" s="357"/>
      <c r="E1798" s="374"/>
      <c r="F1798" s="354"/>
      <c r="G1798" s="354"/>
      <c r="H1798" s="45" t="s">
        <v>22</v>
      </c>
      <c r="I1798" s="19">
        <v>0</v>
      </c>
      <c r="J1798" s="19">
        <v>0</v>
      </c>
      <c r="K1798" s="19">
        <v>0</v>
      </c>
      <c r="L1798" s="12">
        <v>0</v>
      </c>
      <c r="M1798" s="19">
        <v>0</v>
      </c>
      <c r="N1798" s="11" t="e">
        <f t="shared" si="511"/>
        <v>#DIV/0!</v>
      </c>
      <c r="O1798" s="11" t="e">
        <f t="shared" si="512"/>
        <v>#DIV/0!</v>
      </c>
      <c r="P1798" s="11" t="e">
        <f t="shared" si="513"/>
        <v>#DIV/0!</v>
      </c>
      <c r="R1798" s="33">
        <f t="shared" si="514"/>
        <v>0</v>
      </c>
      <c r="S1798" s="63">
        <f t="shared" si="515"/>
        <v>0</v>
      </c>
    </row>
    <row r="1799" spans="3:19" ht="30" hidden="1" customHeight="1">
      <c r="C1799" s="351"/>
      <c r="D1799" s="357"/>
      <c r="E1799" s="374"/>
      <c r="F1799" s="354"/>
      <c r="G1799" s="354"/>
      <c r="H1799" s="45" t="s">
        <v>33</v>
      </c>
      <c r="I1799" s="19">
        <v>0</v>
      </c>
      <c r="J1799" s="19">
        <v>0</v>
      </c>
      <c r="K1799" s="19">
        <v>0</v>
      </c>
      <c r="L1799" s="12">
        <v>0</v>
      </c>
      <c r="M1799" s="19">
        <v>0</v>
      </c>
      <c r="N1799" s="11" t="e">
        <f t="shared" si="511"/>
        <v>#DIV/0!</v>
      </c>
      <c r="O1799" s="11" t="e">
        <f t="shared" si="512"/>
        <v>#DIV/0!</v>
      </c>
      <c r="P1799" s="11" t="e">
        <f t="shared" si="513"/>
        <v>#DIV/0!</v>
      </c>
      <c r="R1799" s="33">
        <f t="shared" si="514"/>
        <v>0</v>
      </c>
      <c r="S1799" s="63">
        <f t="shared" si="515"/>
        <v>0</v>
      </c>
    </row>
    <row r="1800" spans="3:19" ht="30" hidden="1" customHeight="1">
      <c r="C1800" s="351"/>
      <c r="D1800" s="357"/>
      <c r="E1800" s="374"/>
      <c r="F1800" s="354"/>
      <c r="G1800" s="354"/>
      <c r="H1800" s="45" t="s">
        <v>37</v>
      </c>
      <c r="I1800" s="19">
        <v>0</v>
      </c>
      <c r="J1800" s="19">
        <v>0</v>
      </c>
      <c r="K1800" s="19">
        <v>0</v>
      </c>
      <c r="L1800" s="12">
        <v>0</v>
      </c>
      <c r="M1800" s="19">
        <v>0</v>
      </c>
      <c r="N1800" s="11" t="e">
        <f t="shared" si="511"/>
        <v>#DIV/0!</v>
      </c>
      <c r="O1800" s="11" t="e">
        <f t="shared" si="512"/>
        <v>#DIV/0!</v>
      </c>
      <c r="P1800" s="11" t="e">
        <f t="shared" si="513"/>
        <v>#DIV/0!</v>
      </c>
      <c r="R1800" s="33">
        <f t="shared" si="514"/>
        <v>0</v>
      </c>
      <c r="S1800" s="63">
        <f t="shared" si="515"/>
        <v>0</v>
      </c>
    </row>
    <row r="1801" spans="3:19">
      <c r="C1801" s="393" t="s">
        <v>586</v>
      </c>
      <c r="D1801" s="364" t="s">
        <v>759</v>
      </c>
      <c r="E1801" s="337" t="s">
        <v>583</v>
      </c>
      <c r="F1801" s="337">
        <v>2022</v>
      </c>
      <c r="G1801" s="337">
        <v>2024</v>
      </c>
      <c r="H1801" s="14" t="s">
        <v>20</v>
      </c>
      <c r="I1801" s="20">
        <f>I1802+I1804+I1806+I1807</f>
        <v>344198.9</v>
      </c>
      <c r="J1801" s="20">
        <f t="shared" ref="J1801:M1801" si="531">J1802+J1804+J1806+J1807</f>
        <v>344198.9</v>
      </c>
      <c r="K1801" s="20">
        <f t="shared" si="531"/>
        <v>344198.9</v>
      </c>
      <c r="L1801" s="18">
        <f t="shared" si="531"/>
        <v>344198.9</v>
      </c>
      <c r="M1801" s="20">
        <f t="shared" si="531"/>
        <v>344198.9</v>
      </c>
      <c r="N1801" s="11">
        <f t="shared" si="511"/>
        <v>100</v>
      </c>
      <c r="O1801" s="11">
        <f t="shared" si="512"/>
        <v>100</v>
      </c>
      <c r="P1801" s="11">
        <f t="shared" si="513"/>
        <v>100</v>
      </c>
      <c r="R1801" s="33">
        <f t="shared" si="514"/>
        <v>-344198.9</v>
      </c>
      <c r="S1801" s="63">
        <f t="shared" si="515"/>
        <v>0</v>
      </c>
    </row>
    <row r="1802" spans="3:19">
      <c r="C1802" s="393"/>
      <c r="D1802" s="364"/>
      <c r="E1802" s="337"/>
      <c r="F1802" s="337"/>
      <c r="G1802" s="337"/>
      <c r="H1802" s="14" t="s">
        <v>21</v>
      </c>
      <c r="I1802" s="20">
        <f>I1810+I1817</f>
        <v>62975.5</v>
      </c>
      <c r="J1802" s="20">
        <f>J1810+J1817</f>
        <v>62975.5</v>
      </c>
      <c r="K1802" s="20">
        <f>K1810+K1817</f>
        <v>62975.5</v>
      </c>
      <c r="L1802" s="20">
        <f>L1810+L1817</f>
        <v>62975.5</v>
      </c>
      <c r="M1802" s="20">
        <f>M1810+M1817</f>
        <v>62975.5</v>
      </c>
      <c r="N1802" s="11">
        <f t="shared" si="511"/>
        <v>100</v>
      </c>
      <c r="O1802" s="11">
        <f t="shared" si="512"/>
        <v>100</v>
      </c>
      <c r="P1802" s="11">
        <f t="shared" si="513"/>
        <v>100</v>
      </c>
      <c r="R1802" s="33">
        <f t="shared" si="514"/>
        <v>-62975.5</v>
      </c>
      <c r="S1802" s="63">
        <f t="shared" si="515"/>
        <v>0</v>
      </c>
    </row>
    <row r="1803" spans="3:19" ht="42.75">
      <c r="C1803" s="393"/>
      <c r="D1803" s="364"/>
      <c r="E1803" s="337"/>
      <c r="F1803" s="337"/>
      <c r="G1803" s="337"/>
      <c r="H1803" s="14" t="s">
        <v>1215</v>
      </c>
      <c r="I1803" s="20">
        <f>I1811+I1818</f>
        <v>55687.700000000004</v>
      </c>
      <c r="J1803" s="20">
        <f t="shared" ref="J1803:M1805" si="532">J1811+J1818</f>
        <v>55687.700000000004</v>
      </c>
      <c r="K1803" s="20">
        <f t="shared" si="532"/>
        <v>55687.700000000004</v>
      </c>
      <c r="L1803" s="20">
        <f t="shared" si="532"/>
        <v>55687.700000000004</v>
      </c>
      <c r="M1803" s="20">
        <f t="shared" si="532"/>
        <v>55687.700000000004</v>
      </c>
      <c r="N1803" s="11">
        <f t="shared" si="511"/>
        <v>100</v>
      </c>
      <c r="O1803" s="11">
        <f t="shared" si="512"/>
        <v>100</v>
      </c>
      <c r="P1803" s="11">
        <f t="shared" si="513"/>
        <v>100</v>
      </c>
      <c r="R1803" s="33">
        <f t="shared" si="514"/>
        <v>-55687.700000000004</v>
      </c>
      <c r="S1803" s="63">
        <f t="shared" si="515"/>
        <v>0</v>
      </c>
    </row>
    <row r="1804" spans="3:19" ht="28.5">
      <c r="C1804" s="393"/>
      <c r="D1804" s="364"/>
      <c r="E1804" s="337"/>
      <c r="F1804" s="337"/>
      <c r="G1804" s="337"/>
      <c r="H1804" s="14" t="s">
        <v>22</v>
      </c>
      <c r="I1804" s="20">
        <f>I1812+I1819</f>
        <v>281223.40000000002</v>
      </c>
      <c r="J1804" s="20">
        <f t="shared" si="532"/>
        <v>281223.40000000002</v>
      </c>
      <c r="K1804" s="20">
        <f t="shared" si="532"/>
        <v>281223.40000000002</v>
      </c>
      <c r="L1804" s="18">
        <f t="shared" si="532"/>
        <v>281223.40000000002</v>
      </c>
      <c r="M1804" s="20">
        <f t="shared" si="532"/>
        <v>281223.40000000002</v>
      </c>
      <c r="N1804" s="11">
        <f t="shared" ref="N1804:N1867" si="533">M1804/I1804*100</f>
        <v>100</v>
      </c>
      <c r="O1804" s="11">
        <f t="shared" ref="O1804:O1867" si="534">M1804/J1804*100</f>
        <v>100</v>
      </c>
      <c r="P1804" s="11">
        <f t="shared" ref="P1804:P1867" si="535">L1804/K1804*100</f>
        <v>100</v>
      </c>
      <c r="R1804" s="33">
        <f t="shared" ref="R1804:R1867" si="536">Q1804-L1804</f>
        <v>-281223.40000000002</v>
      </c>
      <c r="S1804" s="63">
        <f t="shared" ref="S1804:S1867" si="537">L1804-M1804</f>
        <v>0</v>
      </c>
    </row>
    <row r="1805" spans="3:19" ht="57">
      <c r="C1805" s="393"/>
      <c r="D1805" s="364"/>
      <c r="E1805" s="337"/>
      <c r="F1805" s="337"/>
      <c r="G1805" s="337"/>
      <c r="H1805" s="14" t="s">
        <v>1216</v>
      </c>
      <c r="I1805" s="20">
        <f>I1813+I1820</f>
        <v>198258.40000000002</v>
      </c>
      <c r="J1805" s="20">
        <f t="shared" si="532"/>
        <v>198258.40000000002</v>
      </c>
      <c r="K1805" s="20">
        <f t="shared" si="532"/>
        <v>198258.40000000002</v>
      </c>
      <c r="L1805" s="20">
        <f t="shared" si="532"/>
        <v>198258.40000000002</v>
      </c>
      <c r="M1805" s="20">
        <f t="shared" si="532"/>
        <v>198258.40000000002</v>
      </c>
      <c r="N1805" s="11">
        <f t="shared" si="533"/>
        <v>100</v>
      </c>
      <c r="O1805" s="11">
        <f t="shared" si="534"/>
        <v>100</v>
      </c>
      <c r="P1805" s="11">
        <f t="shared" si="535"/>
        <v>100</v>
      </c>
      <c r="R1805" s="33">
        <f t="shared" si="536"/>
        <v>-198258.40000000002</v>
      </c>
      <c r="S1805" s="63">
        <f t="shared" si="537"/>
        <v>0</v>
      </c>
    </row>
    <row r="1806" spans="3:19" ht="28.5">
      <c r="C1806" s="393"/>
      <c r="D1806" s="364"/>
      <c r="E1806" s="337"/>
      <c r="F1806" s="337"/>
      <c r="G1806" s="337"/>
      <c r="H1806" s="14" t="s">
        <v>33</v>
      </c>
      <c r="I1806" s="20">
        <f t="shared" ref="I1806:M1807" si="538">I1821+I1841+I1848</f>
        <v>0</v>
      </c>
      <c r="J1806" s="20">
        <f t="shared" si="538"/>
        <v>0</v>
      </c>
      <c r="K1806" s="20">
        <f t="shared" si="538"/>
        <v>0</v>
      </c>
      <c r="L1806" s="18">
        <f t="shared" si="538"/>
        <v>0</v>
      </c>
      <c r="M1806" s="20">
        <f t="shared" si="538"/>
        <v>0</v>
      </c>
      <c r="N1806" s="11"/>
      <c r="O1806" s="11"/>
      <c r="P1806" s="11"/>
      <c r="R1806" s="33">
        <f t="shared" si="536"/>
        <v>0</v>
      </c>
      <c r="S1806" s="63">
        <f t="shared" si="537"/>
        <v>0</v>
      </c>
    </row>
    <row r="1807" spans="3:19" ht="28.5">
      <c r="C1807" s="393"/>
      <c r="D1807" s="364"/>
      <c r="E1807" s="337"/>
      <c r="F1807" s="337"/>
      <c r="G1807" s="337"/>
      <c r="H1807" s="14" t="s">
        <v>37</v>
      </c>
      <c r="I1807" s="20">
        <f t="shared" si="538"/>
        <v>0</v>
      </c>
      <c r="J1807" s="20">
        <f t="shared" si="538"/>
        <v>0</v>
      </c>
      <c r="K1807" s="20">
        <f t="shared" si="538"/>
        <v>0</v>
      </c>
      <c r="L1807" s="18">
        <f t="shared" si="538"/>
        <v>0</v>
      </c>
      <c r="M1807" s="20">
        <f t="shared" si="538"/>
        <v>0</v>
      </c>
      <c r="N1807" s="11"/>
      <c r="O1807" s="11"/>
      <c r="P1807" s="11"/>
      <c r="R1807" s="33">
        <f t="shared" si="536"/>
        <v>0</v>
      </c>
      <c r="S1807" s="63">
        <f t="shared" si="537"/>
        <v>0</v>
      </c>
    </row>
    <row r="1808" spans="3:19" ht="28.5" customHeight="1">
      <c r="C1808" s="393"/>
      <c r="D1808" s="364"/>
      <c r="E1808" s="406" t="s">
        <v>25</v>
      </c>
      <c r="F1808" s="407"/>
      <c r="G1808" s="407"/>
      <c r="H1808" s="408"/>
      <c r="I1808" s="19"/>
      <c r="J1808" s="19"/>
      <c r="K1808" s="19"/>
      <c r="L1808" s="12"/>
      <c r="M1808" s="19"/>
      <c r="N1808" s="11"/>
      <c r="O1808" s="11"/>
      <c r="P1808" s="11"/>
      <c r="R1808" s="33">
        <f t="shared" si="536"/>
        <v>0</v>
      </c>
      <c r="S1808" s="63">
        <f t="shared" si="537"/>
        <v>0</v>
      </c>
    </row>
    <row r="1809" spans="3:19">
      <c r="C1809" s="393"/>
      <c r="D1809" s="364"/>
      <c r="E1809" s="337" t="s">
        <v>747</v>
      </c>
      <c r="F1809" s="337">
        <v>2022</v>
      </c>
      <c r="G1809" s="337">
        <v>2024</v>
      </c>
      <c r="H1809" s="14" t="s">
        <v>20</v>
      </c>
      <c r="I1809" s="20">
        <f>I1810+I1812+I1814+I1815</f>
        <v>146651.1</v>
      </c>
      <c r="J1809" s="20">
        <f t="shared" ref="J1809:M1809" si="539">J1810+J1812+J1814+J1815</f>
        <v>146651.1</v>
      </c>
      <c r="K1809" s="20">
        <f t="shared" si="539"/>
        <v>146651.1</v>
      </c>
      <c r="L1809" s="18">
        <f t="shared" si="539"/>
        <v>146651.1</v>
      </c>
      <c r="M1809" s="20">
        <f t="shared" si="539"/>
        <v>146651.1</v>
      </c>
      <c r="N1809" s="11">
        <f t="shared" si="533"/>
        <v>100</v>
      </c>
      <c r="O1809" s="11">
        <f t="shared" si="534"/>
        <v>100</v>
      </c>
      <c r="P1809" s="11">
        <f t="shared" si="535"/>
        <v>100</v>
      </c>
      <c r="R1809" s="33">
        <f t="shared" si="536"/>
        <v>-146651.1</v>
      </c>
      <c r="S1809" s="63">
        <f t="shared" si="537"/>
        <v>0</v>
      </c>
    </row>
    <row r="1810" spans="3:19">
      <c r="C1810" s="393"/>
      <c r="D1810" s="364"/>
      <c r="E1810" s="337"/>
      <c r="F1810" s="337"/>
      <c r="G1810" s="337"/>
      <c r="H1810" s="14" t="s">
        <v>21</v>
      </c>
      <c r="I1810" s="20">
        <f>I1824</f>
        <v>43995.3</v>
      </c>
      <c r="J1810" s="20">
        <f>J1824</f>
        <v>43995.3</v>
      </c>
      <c r="K1810" s="20">
        <f>K1824</f>
        <v>43995.3</v>
      </c>
      <c r="L1810" s="18">
        <f>L1824</f>
        <v>43995.3</v>
      </c>
      <c r="M1810" s="20">
        <f>M1824</f>
        <v>43995.3</v>
      </c>
      <c r="N1810" s="11">
        <f t="shared" si="533"/>
        <v>100</v>
      </c>
      <c r="O1810" s="11">
        <f t="shared" si="534"/>
        <v>100</v>
      </c>
      <c r="P1810" s="11">
        <f t="shared" si="535"/>
        <v>100</v>
      </c>
      <c r="R1810" s="33">
        <f t="shared" si="536"/>
        <v>-43995.3</v>
      </c>
      <c r="S1810" s="63">
        <f t="shared" si="537"/>
        <v>0</v>
      </c>
    </row>
    <row r="1811" spans="3:19" ht="42.75">
      <c r="C1811" s="393"/>
      <c r="D1811" s="364"/>
      <c r="E1811" s="337"/>
      <c r="F1811" s="337"/>
      <c r="G1811" s="337"/>
      <c r="H1811" s="14" t="s">
        <v>1215</v>
      </c>
      <c r="I1811" s="20">
        <f>I1810</f>
        <v>43995.3</v>
      </c>
      <c r="J1811" s="20">
        <f t="shared" ref="J1811:M1811" si="540">J1810</f>
        <v>43995.3</v>
      </c>
      <c r="K1811" s="20">
        <f t="shared" si="540"/>
        <v>43995.3</v>
      </c>
      <c r="L1811" s="20">
        <f t="shared" si="540"/>
        <v>43995.3</v>
      </c>
      <c r="M1811" s="20">
        <f t="shared" si="540"/>
        <v>43995.3</v>
      </c>
      <c r="N1811" s="11">
        <f t="shared" si="533"/>
        <v>100</v>
      </c>
      <c r="O1811" s="11">
        <f t="shared" si="534"/>
        <v>100</v>
      </c>
      <c r="P1811" s="11">
        <f t="shared" si="535"/>
        <v>100</v>
      </c>
      <c r="R1811" s="33">
        <f t="shared" si="536"/>
        <v>-43995.3</v>
      </c>
      <c r="S1811" s="63">
        <f t="shared" si="537"/>
        <v>0</v>
      </c>
    </row>
    <row r="1812" spans="3:19" ht="28.5">
      <c r="C1812" s="393"/>
      <c r="D1812" s="364"/>
      <c r="E1812" s="337"/>
      <c r="F1812" s="337"/>
      <c r="G1812" s="337"/>
      <c r="H1812" s="14" t="s">
        <v>22</v>
      </c>
      <c r="I1812" s="20">
        <f>I1826</f>
        <v>102655.8</v>
      </c>
      <c r="J1812" s="20">
        <f>J1826</f>
        <v>102655.8</v>
      </c>
      <c r="K1812" s="20">
        <f t="shared" ref="K1812:M1812" si="541">K1826</f>
        <v>102655.8</v>
      </c>
      <c r="L1812" s="20">
        <f t="shared" si="541"/>
        <v>102655.8</v>
      </c>
      <c r="M1812" s="20">
        <f t="shared" si="541"/>
        <v>102655.8</v>
      </c>
      <c r="N1812" s="11">
        <f t="shared" si="533"/>
        <v>100</v>
      </c>
      <c r="O1812" s="11">
        <f t="shared" si="534"/>
        <v>100</v>
      </c>
      <c r="P1812" s="11">
        <f t="shared" si="535"/>
        <v>100</v>
      </c>
      <c r="R1812" s="33">
        <f t="shared" si="536"/>
        <v>-102655.8</v>
      </c>
      <c r="S1812" s="63">
        <f t="shared" si="537"/>
        <v>0</v>
      </c>
    </row>
    <row r="1813" spans="3:19" ht="57">
      <c r="C1813" s="393"/>
      <c r="D1813" s="364"/>
      <c r="E1813" s="337"/>
      <c r="F1813" s="337"/>
      <c r="G1813" s="337"/>
      <c r="H1813" s="14" t="s">
        <v>1216</v>
      </c>
      <c r="I1813" s="20">
        <f>I1812</f>
        <v>102655.8</v>
      </c>
      <c r="J1813" s="20">
        <f t="shared" ref="J1813:M1813" si="542">J1812</f>
        <v>102655.8</v>
      </c>
      <c r="K1813" s="20">
        <f t="shared" si="542"/>
        <v>102655.8</v>
      </c>
      <c r="L1813" s="20">
        <f t="shared" si="542"/>
        <v>102655.8</v>
      </c>
      <c r="M1813" s="20">
        <f t="shared" si="542"/>
        <v>102655.8</v>
      </c>
      <c r="N1813" s="11">
        <f t="shared" si="533"/>
        <v>100</v>
      </c>
      <c r="O1813" s="11">
        <f t="shared" si="534"/>
        <v>100</v>
      </c>
      <c r="P1813" s="11">
        <f t="shared" si="535"/>
        <v>100</v>
      </c>
      <c r="R1813" s="33">
        <f t="shared" si="536"/>
        <v>-102655.8</v>
      </c>
      <c r="S1813" s="63">
        <f t="shared" si="537"/>
        <v>0</v>
      </c>
    </row>
    <row r="1814" spans="3:19" ht="28.5">
      <c r="C1814" s="393"/>
      <c r="D1814" s="364"/>
      <c r="E1814" s="337"/>
      <c r="F1814" s="337"/>
      <c r="G1814" s="337"/>
      <c r="H1814" s="14" t="s">
        <v>33</v>
      </c>
      <c r="I1814" s="20">
        <f t="shared" ref="I1814:M1815" si="543">I1841+I1835+I1862</f>
        <v>0</v>
      </c>
      <c r="J1814" s="20">
        <f t="shared" si="543"/>
        <v>0</v>
      </c>
      <c r="K1814" s="20">
        <f t="shared" si="543"/>
        <v>0</v>
      </c>
      <c r="L1814" s="18">
        <f t="shared" si="543"/>
        <v>0</v>
      </c>
      <c r="M1814" s="20">
        <f t="shared" si="543"/>
        <v>0</v>
      </c>
      <c r="N1814" s="11"/>
      <c r="O1814" s="11"/>
      <c r="P1814" s="11"/>
      <c r="R1814" s="33">
        <f t="shared" si="536"/>
        <v>0</v>
      </c>
      <c r="S1814" s="63">
        <f t="shared" si="537"/>
        <v>0</v>
      </c>
    </row>
    <row r="1815" spans="3:19" ht="28.5">
      <c r="C1815" s="393"/>
      <c r="D1815" s="364"/>
      <c r="E1815" s="337"/>
      <c r="F1815" s="337"/>
      <c r="G1815" s="337"/>
      <c r="H1815" s="14" t="s">
        <v>37</v>
      </c>
      <c r="I1815" s="20">
        <f t="shared" si="543"/>
        <v>0</v>
      </c>
      <c r="J1815" s="20">
        <f t="shared" si="543"/>
        <v>0</v>
      </c>
      <c r="K1815" s="20">
        <f t="shared" si="543"/>
        <v>0</v>
      </c>
      <c r="L1815" s="18">
        <f t="shared" si="543"/>
        <v>0</v>
      </c>
      <c r="M1815" s="20">
        <f t="shared" si="543"/>
        <v>0</v>
      </c>
      <c r="N1815" s="11"/>
      <c r="O1815" s="11"/>
      <c r="P1815" s="11"/>
      <c r="R1815" s="33">
        <f t="shared" si="536"/>
        <v>0</v>
      </c>
      <c r="S1815" s="63">
        <f t="shared" si="537"/>
        <v>0</v>
      </c>
    </row>
    <row r="1816" spans="3:19" ht="15" customHeight="1">
      <c r="C1816" s="393"/>
      <c r="D1816" s="364"/>
      <c r="E1816" s="337" t="s">
        <v>292</v>
      </c>
      <c r="F1816" s="337">
        <v>2022</v>
      </c>
      <c r="G1816" s="337">
        <v>2024</v>
      </c>
      <c r="H1816" s="14" t="s">
        <v>20</v>
      </c>
      <c r="I1816" s="20">
        <f>I1817+I1819+I1821+I1822</f>
        <v>197547.80000000002</v>
      </c>
      <c r="J1816" s="20">
        <f t="shared" ref="J1816:M1816" si="544">J1817+J1819+J1821+J1822</f>
        <v>197547.80000000002</v>
      </c>
      <c r="K1816" s="20">
        <f t="shared" si="544"/>
        <v>197547.80000000002</v>
      </c>
      <c r="L1816" s="18">
        <f t="shared" si="544"/>
        <v>197547.80000000002</v>
      </c>
      <c r="M1816" s="20">
        <f t="shared" si="544"/>
        <v>197547.80000000002</v>
      </c>
      <c r="N1816" s="11">
        <f t="shared" si="533"/>
        <v>100</v>
      </c>
      <c r="O1816" s="11">
        <f t="shared" si="534"/>
        <v>100</v>
      </c>
      <c r="P1816" s="11">
        <f t="shared" si="535"/>
        <v>100</v>
      </c>
      <c r="R1816" s="33">
        <f t="shared" si="536"/>
        <v>-197547.80000000002</v>
      </c>
      <c r="S1816" s="63">
        <f t="shared" si="537"/>
        <v>0</v>
      </c>
    </row>
    <row r="1817" spans="3:19">
      <c r="C1817" s="393"/>
      <c r="D1817" s="364"/>
      <c r="E1817" s="337"/>
      <c r="F1817" s="337"/>
      <c r="G1817" s="337"/>
      <c r="H1817" s="14" t="s">
        <v>21</v>
      </c>
      <c r="I1817" s="20">
        <f>I1831+I1844+I1865+I1838+I1858+I1851</f>
        <v>18980.2</v>
      </c>
      <c r="J1817" s="20">
        <f>J1831+J1844+J1865+J1838+J1858+J1851</f>
        <v>18980.2</v>
      </c>
      <c r="K1817" s="20">
        <f>K1831+K1844+K1865+K1838+K1858+K1851</f>
        <v>18980.2</v>
      </c>
      <c r="L1817" s="20">
        <f>L1831+L1844+L1865+L1838+L1858+L1851</f>
        <v>18980.2</v>
      </c>
      <c r="M1817" s="20">
        <f>M1831+M1844+M1865+M1838+M1858+M1851</f>
        <v>18980.2</v>
      </c>
      <c r="N1817" s="11">
        <f t="shared" si="533"/>
        <v>100</v>
      </c>
      <c r="O1817" s="11">
        <f t="shared" si="534"/>
        <v>100</v>
      </c>
      <c r="P1817" s="11">
        <f t="shared" si="535"/>
        <v>100</v>
      </c>
      <c r="R1817" s="33">
        <f t="shared" si="536"/>
        <v>-18980.2</v>
      </c>
      <c r="S1817" s="63">
        <f t="shared" si="537"/>
        <v>0</v>
      </c>
    </row>
    <row r="1818" spans="3:19" ht="42.75">
      <c r="C1818" s="393"/>
      <c r="D1818" s="364"/>
      <c r="E1818" s="337"/>
      <c r="F1818" s="337"/>
      <c r="G1818" s="337"/>
      <c r="H1818" s="14" t="s">
        <v>1215</v>
      </c>
      <c r="I1818" s="20">
        <f>-I1832+I1845+I1852+I1859+I1866+I1878</f>
        <v>11692.4</v>
      </c>
      <c r="J1818" s="20">
        <f>-J1832+J1845+J1852+J1859+J1866+J1878</f>
        <v>11692.4</v>
      </c>
      <c r="K1818" s="20">
        <f>-K1832+K1845+K1852+K1859+K1866+K1878</f>
        <v>11692.4</v>
      </c>
      <c r="L1818" s="20">
        <f>-L1832+L1845+L1852+L1859+L1866+L1878</f>
        <v>11692.4</v>
      </c>
      <c r="M1818" s="20">
        <f>-M1832+M1845+M1852+M1859+M1866+M1878</f>
        <v>11692.4</v>
      </c>
      <c r="N1818" s="11">
        <f t="shared" si="533"/>
        <v>100</v>
      </c>
      <c r="O1818" s="11">
        <f t="shared" si="534"/>
        <v>100</v>
      </c>
      <c r="P1818" s="11">
        <f t="shared" si="535"/>
        <v>100</v>
      </c>
      <c r="R1818" s="33">
        <f t="shared" si="536"/>
        <v>-11692.4</v>
      </c>
      <c r="S1818" s="63">
        <f t="shared" si="537"/>
        <v>0</v>
      </c>
    </row>
    <row r="1819" spans="3:19" ht="28.5">
      <c r="C1819" s="393"/>
      <c r="D1819" s="364"/>
      <c r="E1819" s="337"/>
      <c r="F1819" s="337"/>
      <c r="G1819" s="337"/>
      <c r="H1819" s="14" t="s">
        <v>22</v>
      </c>
      <c r="I1819" s="20">
        <f>I1833+I1846+I1867+I1839+I1860+I1853</f>
        <v>178567.6</v>
      </c>
      <c r="J1819" s="20">
        <f>J1833+J1846+J1867+J1839+J1860+J1853</f>
        <v>178567.6</v>
      </c>
      <c r="K1819" s="20">
        <f>K1833+K1846+K1867+K1839+K1860+K1853</f>
        <v>178567.6</v>
      </c>
      <c r="L1819" s="20">
        <f>L1833+L1846+L1867+L1839+L1860+L1853</f>
        <v>178567.6</v>
      </c>
      <c r="M1819" s="20">
        <f>M1833+M1846+M1867+M1839+M1860+M1853</f>
        <v>178567.6</v>
      </c>
      <c r="N1819" s="11">
        <f t="shared" si="533"/>
        <v>100</v>
      </c>
      <c r="O1819" s="11">
        <f t="shared" si="534"/>
        <v>100</v>
      </c>
      <c r="P1819" s="11">
        <f t="shared" si="535"/>
        <v>100</v>
      </c>
      <c r="R1819" s="33">
        <f t="shared" si="536"/>
        <v>-178567.6</v>
      </c>
      <c r="S1819" s="63">
        <f t="shared" si="537"/>
        <v>0</v>
      </c>
    </row>
    <row r="1820" spans="3:19" ht="57">
      <c r="C1820" s="393"/>
      <c r="D1820" s="364"/>
      <c r="E1820" s="337"/>
      <c r="F1820" s="337"/>
      <c r="G1820" s="337"/>
      <c r="H1820" s="14" t="s">
        <v>1216</v>
      </c>
      <c r="I1820" s="20">
        <f>-I1834+I1847+I1854+I1861+I1868+I1880</f>
        <v>95602.6</v>
      </c>
      <c r="J1820" s="20">
        <f>-J1834+J1847+J1854+J1861+J1868+J1880</f>
        <v>95602.6</v>
      </c>
      <c r="K1820" s="20">
        <f>-K1834+K1847+K1854+K1861+K1868+K1880</f>
        <v>95602.6</v>
      </c>
      <c r="L1820" s="20">
        <f>-L1834+L1847+L1854+L1861+L1868+L1880</f>
        <v>95602.6</v>
      </c>
      <c r="M1820" s="20">
        <f>-M1834+M1847+M1854+M1861+M1868+M1880</f>
        <v>95602.6</v>
      </c>
      <c r="N1820" s="11">
        <f t="shared" si="533"/>
        <v>100</v>
      </c>
      <c r="O1820" s="11">
        <f t="shared" si="534"/>
        <v>100</v>
      </c>
      <c r="P1820" s="11">
        <f t="shared" si="535"/>
        <v>100</v>
      </c>
      <c r="R1820" s="33">
        <f t="shared" si="536"/>
        <v>-95602.6</v>
      </c>
      <c r="S1820" s="63">
        <f t="shared" si="537"/>
        <v>0</v>
      </c>
    </row>
    <row r="1821" spans="3:19" ht="28.5">
      <c r="C1821" s="393"/>
      <c r="D1821" s="364"/>
      <c r="E1821" s="337"/>
      <c r="F1821" s="337"/>
      <c r="G1821" s="337"/>
      <c r="H1821" s="14" t="s">
        <v>33</v>
      </c>
      <c r="I1821" s="20">
        <f t="shared" ref="I1821:M1822" si="545">I1835+I1848+I1869+I1841+I1862+I1855</f>
        <v>0</v>
      </c>
      <c r="J1821" s="20">
        <f t="shared" si="545"/>
        <v>0</v>
      </c>
      <c r="K1821" s="20">
        <f t="shared" si="545"/>
        <v>0</v>
      </c>
      <c r="L1821" s="20">
        <f t="shared" si="545"/>
        <v>0</v>
      </c>
      <c r="M1821" s="20">
        <f t="shared" si="545"/>
        <v>0</v>
      </c>
      <c r="N1821" s="11"/>
      <c r="O1821" s="11"/>
      <c r="P1821" s="11"/>
      <c r="R1821" s="33">
        <f t="shared" si="536"/>
        <v>0</v>
      </c>
      <c r="S1821" s="63">
        <f t="shared" si="537"/>
        <v>0</v>
      </c>
    </row>
    <row r="1822" spans="3:19" ht="28.5">
      <c r="C1822" s="393"/>
      <c r="D1822" s="364"/>
      <c r="E1822" s="337"/>
      <c r="F1822" s="337"/>
      <c r="G1822" s="337"/>
      <c r="H1822" s="14" t="s">
        <v>37</v>
      </c>
      <c r="I1822" s="20">
        <f t="shared" si="545"/>
        <v>0</v>
      </c>
      <c r="J1822" s="20">
        <f t="shared" si="545"/>
        <v>0</v>
      </c>
      <c r="K1822" s="20">
        <f t="shared" si="545"/>
        <v>0</v>
      </c>
      <c r="L1822" s="20">
        <f t="shared" si="545"/>
        <v>0</v>
      </c>
      <c r="M1822" s="20">
        <f t="shared" si="545"/>
        <v>0</v>
      </c>
      <c r="N1822" s="11"/>
      <c r="O1822" s="11"/>
      <c r="P1822" s="11"/>
      <c r="R1822" s="33">
        <f t="shared" si="536"/>
        <v>0</v>
      </c>
      <c r="S1822" s="63">
        <f t="shared" si="537"/>
        <v>0</v>
      </c>
    </row>
    <row r="1823" spans="3:19">
      <c r="C1823" s="351" t="s">
        <v>760</v>
      </c>
      <c r="D1823" s="357" t="s">
        <v>761</v>
      </c>
      <c r="E1823" s="354" t="s">
        <v>747</v>
      </c>
      <c r="F1823" s="354">
        <v>2022</v>
      </c>
      <c r="G1823" s="354">
        <v>2024</v>
      </c>
      <c r="H1823" s="45" t="s">
        <v>20</v>
      </c>
      <c r="I1823" s="19">
        <f>I1824+I1826+I1828+I1829</f>
        <v>146651.1</v>
      </c>
      <c r="J1823" s="19">
        <f t="shared" ref="J1823:M1823" si="546">J1824+J1826+J1828+J1829</f>
        <v>146651.1</v>
      </c>
      <c r="K1823" s="19">
        <f t="shared" si="546"/>
        <v>146651.1</v>
      </c>
      <c r="L1823" s="12">
        <f t="shared" si="546"/>
        <v>146651.1</v>
      </c>
      <c r="M1823" s="19">
        <f t="shared" si="546"/>
        <v>146651.1</v>
      </c>
      <c r="N1823" s="11">
        <f t="shared" si="533"/>
        <v>100</v>
      </c>
      <c r="O1823" s="11">
        <f t="shared" si="534"/>
        <v>100</v>
      </c>
      <c r="P1823" s="11">
        <f t="shared" si="535"/>
        <v>100</v>
      </c>
      <c r="R1823" s="33">
        <f t="shared" si="536"/>
        <v>-146651.1</v>
      </c>
      <c r="S1823" s="63">
        <f t="shared" si="537"/>
        <v>0</v>
      </c>
    </row>
    <row r="1824" spans="3:19">
      <c r="C1824" s="351"/>
      <c r="D1824" s="357"/>
      <c r="E1824" s="354"/>
      <c r="F1824" s="354"/>
      <c r="G1824" s="354"/>
      <c r="H1824" s="14" t="s">
        <v>21</v>
      </c>
      <c r="I1824" s="19">
        <v>43995.3</v>
      </c>
      <c r="J1824" s="19">
        <v>43995.3</v>
      </c>
      <c r="K1824" s="19">
        <v>43995.3</v>
      </c>
      <c r="L1824" s="19">
        <v>43995.3</v>
      </c>
      <c r="M1824" s="19">
        <v>43995.3</v>
      </c>
      <c r="N1824" s="11">
        <f t="shared" si="533"/>
        <v>100</v>
      </c>
      <c r="O1824" s="11">
        <f t="shared" si="534"/>
        <v>100</v>
      </c>
      <c r="P1824" s="11">
        <f t="shared" si="535"/>
        <v>100</v>
      </c>
      <c r="R1824" s="33">
        <f t="shared" si="536"/>
        <v>-43995.3</v>
      </c>
      <c r="S1824" s="63">
        <f t="shared" si="537"/>
        <v>0</v>
      </c>
    </row>
    <row r="1825" spans="3:19" ht="42.75">
      <c r="C1825" s="351"/>
      <c r="D1825" s="357"/>
      <c r="E1825" s="354"/>
      <c r="F1825" s="354"/>
      <c r="G1825" s="354"/>
      <c r="H1825" s="14" t="s">
        <v>1215</v>
      </c>
      <c r="I1825" s="19">
        <f>I1824</f>
        <v>43995.3</v>
      </c>
      <c r="J1825" s="19">
        <f t="shared" ref="J1825:M1825" si="547">J1824</f>
        <v>43995.3</v>
      </c>
      <c r="K1825" s="19">
        <f t="shared" si="547"/>
        <v>43995.3</v>
      </c>
      <c r="L1825" s="19">
        <f t="shared" si="547"/>
        <v>43995.3</v>
      </c>
      <c r="M1825" s="19">
        <f t="shared" si="547"/>
        <v>43995.3</v>
      </c>
      <c r="N1825" s="11">
        <f t="shared" si="533"/>
        <v>100</v>
      </c>
      <c r="O1825" s="11">
        <f t="shared" si="534"/>
        <v>100</v>
      </c>
      <c r="P1825" s="11">
        <f t="shared" si="535"/>
        <v>100</v>
      </c>
      <c r="R1825" s="33">
        <f t="shared" si="536"/>
        <v>-43995.3</v>
      </c>
      <c r="S1825" s="63">
        <f t="shared" si="537"/>
        <v>0</v>
      </c>
    </row>
    <row r="1826" spans="3:19" ht="28.5">
      <c r="C1826" s="351"/>
      <c r="D1826" s="357"/>
      <c r="E1826" s="354"/>
      <c r="F1826" s="354"/>
      <c r="G1826" s="354"/>
      <c r="H1826" s="14" t="s">
        <v>22</v>
      </c>
      <c r="I1826" s="19">
        <v>102655.8</v>
      </c>
      <c r="J1826" s="19">
        <v>102655.8</v>
      </c>
      <c r="K1826" s="19">
        <v>102655.8</v>
      </c>
      <c r="L1826" s="19">
        <v>102655.8</v>
      </c>
      <c r="M1826" s="19">
        <v>102655.8</v>
      </c>
      <c r="N1826" s="11">
        <f t="shared" si="533"/>
        <v>100</v>
      </c>
      <c r="O1826" s="11">
        <f t="shared" si="534"/>
        <v>100</v>
      </c>
      <c r="P1826" s="11">
        <f t="shared" si="535"/>
        <v>100</v>
      </c>
      <c r="R1826" s="33">
        <f t="shared" si="536"/>
        <v>-102655.8</v>
      </c>
      <c r="S1826" s="63">
        <f t="shared" si="537"/>
        <v>0</v>
      </c>
    </row>
    <row r="1827" spans="3:19" ht="57">
      <c r="C1827" s="351"/>
      <c r="D1827" s="357"/>
      <c r="E1827" s="354"/>
      <c r="F1827" s="354"/>
      <c r="G1827" s="354"/>
      <c r="H1827" s="14" t="s">
        <v>1216</v>
      </c>
      <c r="I1827" s="19">
        <f>I1826</f>
        <v>102655.8</v>
      </c>
      <c r="J1827" s="19">
        <f t="shared" ref="J1827:M1827" si="548">J1826</f>
        <v>102655.8</v>
      </c>
      <c r="K1827" s="19">
        <f t="shared" si="548"/>
        <v>102655.8</v>
      </c>
      <c r="L1827" s="19">
        <f t="shared" si="548"/>
        <v>102655.8</v>
      </c>
      <c r="M1827" s="19">
        <f t="shared" si="548"/>
        <v>102655.8</v>
      </c>
      <c r="N1827" s="11">
        <f t="shared" si="533"/>
        <v>100</v>
      </c>
      <c r="O1827" s="11">
        <f t="shared" si="534"/>
        <v>100</v>
      </c>
      <c r="P1827" s="11">
        <f t="shared" si="535"/>
        <v>100</v>
      </c>
      <c r="R1827" s="33">
        <f t="shared" si="536"/>
        <v>-102655.8</v>
      </c>
      <c r="S1827" s="63">
        <f t="shared" si="537"/>
        <v>0</v>
      </c>
    </row>
    <row r="1828" spans="3:19">
      <c r="C1828" s="351"/>
      <c r="D1828" s="357"/>
      <c r="E1828" s="354"/>
      <c r="F1828" s="354"/>
      <c r="G1828" s="354"/>
      <c r="H1828" s="45" t="s">
        <v>33</v>
      </c>
      <c r="I1828" s="19">
        <v>0</v>
      </c>
      <c r="J1828" s="19">
        <v>0</v>
      </c>
      <c r="K1828" s="19">
        <v>0</v>
      </c>
      <c r="L1828" s="12">
        <v>0</v>
      </c>
      <c r="M1828" s="19">
        <v>0</v>
      </c>
      <c r="N1828" s="11"/>
      <c r="O1828" s="11"/>
      <c r="P1828" s="11"/>
      <c r="R1828" s="33">
        <f t="shared" si="536"/>
        <v>0</v>
      </c>
      <c r="S1828" s="63">
        <f t="shared" si="537"/>
        <v>0</v>
      </c>
    </row>
    <row r="1829" spans="3:19" ht="30">
      <c r="C1829" s="351"/>
      <c r="D1829" s="357"/>
      <c r="E1829" s="354"/>
      <c r="F1829" s="354"/>
      <c r="G1829" s="354"/>
      <c r="H1829" s="45" t="s">
        <v>37</v>
      </c>
      <c r="I1829" s="19">
        <v>0</v>
      </c>
      <c r="J1829" s="19">
        <v>0</v>
      </c>
      <c r="K1829" s="19">
        <v>0</v>
      </c>
      <c r="L1829" s="12">
        <v>0</v>
      </c>
      <c r="M1829" s="19">
        <v>0</v>
      </c>
      <c r="N1829" s="11"/>
      <c r="O1829" s="11"/>
      <c r="P1829" s="11"/>
      <c r="R1829" s="33">
        <f t="shared" si="536"/>
        <v>0</v>
      </c>
      <c r="S1829" s="63">
        <f t="shared" si="537"/>
        <v>0</v>
      </c>
    </row>
    <row r="1830" spans="3:19">
      <c r="C1830" s="351" t="s">
        <v>762</v>
      </c>
      <c r="D1830" s="357" t="s">
        <v>1199</v>
      </c>
      <c r="E1830" s="354" t="s">
        <v>292</v>
      </c>
      <c r="F1830" s="42"/>
      <c r="G1830" s="42"/>
      <c r="H1830" s="45" t="s">
        <v>20</v>
      </c>
      <c r="I1830" s="19">
        <f>I1831+I1833+I1835+I1836</f>
        <v>33126.400000000001</v>
      </c>
      <c r="J1830" s="19">
        <f t="shared" ref="J1830:M1830" si="549">J1831+J1833+J1835+J1836</f>
        <v>33126.400000000001</v>
      </c>
      <c r="K1830" s="19">
        <f t="shared" si="549"/>
        <v>33126.400000000001</v>
      </c>
      <c r="L1830" s="12">
        <f t="shared" si="549"/>
        <v>33126.400000000001</v>
      </c>
      <c r="M1830" s="19">
        <f t="shared" si="549"/>
        <v>33126.400000000001</v>
      </c>
      <c r="N1830" s="11">
        <f t="shared" si="533"/>
        <v>100</v>
      </c>
      <c r="O1830" s="11">
        <f t="shared" si="534"/>
        <v>100</v>
      </c>
      <c r="P1830" s="11">
        <f t="shared" si="535"/>
        <v>100</v>
      </c>
      <c r="R1830" s="33">
        <f t="shared" si="536"/>
        <v>-33126.400000000001</v>
      </c>
      <c r="S1830" s="63">
        <f t="shared" si="537"/>
        <v>0</v>
      </c>
    </row>
    <row r="1831" spans="3:19">
      <c r="C1831" s="351"/>
      <c r="D1831" s="357"/>
      <c r="E1831" s="354"/>
      <c r="F1831" s="42"/>
      <c r="G1831" s="42"/>
      <c r="H1831" s="14" t="s">
        <v>21</v>
      </c>
      <c r="I1831" s="19">
        <v>3643.9</v>
      </c>
      <c r="J1831" s="19">
        <v>3643.9</v>
      </c>
      <c r="K1831" s="19">
        <v>3643.9</v>
      </c>
      <c r="L1831" s="12">
        <v>3643.9</v>
      </c>
      <c r="M1831" s="19">
        <v>3643.9</v>
      </c>
      <c r="N1831" s="11">
        <f t="shared" si="533"/>
        <v>100</v>
      </c>
      <c r="O1831" s="11">
        <f t="shared" si="534"/>
        <v>100</v>
      </c>
      <c r="P1831" s="11">
        <f t="shared" si="535"/>
        <v>100</v>
      </c>
      <c r="R1831" s="33">
        <f t="shared" si="536"/>
        <v>-3643.9</v>
      </c>
      <c r="S1831" s="63">
        <f t="shared" si="537"/>
        <v>0</v>
      </c>
    </row>
    <row r="1832" spans="3:19" ht="42.75">
      <c r="C1832" s="351"/>
      <c r="D1832" s="357"/>
      <c r="E1832" s="354"/>
      <c r="F1832" s="42"/>
      <c r="G1832" s="42"/>
      <c r="H1832" s="14" t="s">
        <v>1215</v>
      </c>
      <c r="I1832" s="19">
        <f>I1831</f>
        <v>3643.9</v>
      </c>
      <c r="J1832" s="19">
        <f t="shared" ref="J1832:M1832" si="550">J1831</f>
        <v>3643.9</v>
      </c>
      <c r="K1832" s="19">
        <f t="shared" si="550"/>
        <v>3643.9</v>
      </c>
      <c r="L1832" s="19">
        <f t="shared" si="550"/>
        <v>3643.9</v>
      </c>
      <c r="M1832" s="19">
        <f t="shared" si="550"/>
        <v>3643.9</v>
      </c>
      <c r="N1832" s="11">
        <f t="shared" si="533"/>
        <v>100</v>
      </c>
      <c r="O1832" s="11">
        <f t="shared" si="534"/>
        <v>100</v>
      </c>
      <c r="P1832" s="11">
        <f t="shared" si="535"/>
        <v>100</v>
      </c>
      <c r="R1832" s="33">
        <f t="shared" si="536"/>
        <v>-3643.9</v>
      </c>
      <c r="S1832" s="63">
        <f t="shared" si="537"/>
        <v>0</v>
      </c>
    </row>
    <row r="1833" spans="3:19" ht="28.5">
      <c r="C1833" s="351"/>
      <c r="D1833" s="357"/>
      <c r="E1833" s="354"/>
      <c r="F1833" s="42"/>
      <c r="G1833" s="42"/>
      <c r="H1833" s="14" t="s">
        <v>22</v>
      </c>
      <c r="I1833" s="19">
        <v>29482.5</v>
      </c>
      <c r="J1833" s="19">
        <v>29482.5</v>
      </c>
      <c r="K1833" s="19">
        <v>29482.5</v>
      </c>
      <c r="L1833" s="12">
        <v>29482.5</v>
      </c>
      <c r="M1833" s="19">
        <v>29482.5</v>
      </c>
      <c r="N1833" s="11">
        <f t="shared" si="533"/>
        <v>100</v>
      </c>
      <c r="O1833" s="11">
        <f t="shared" si="534"/>
        <v>100</v>
      </c>
      <c r="P1833" s="11">
        <f t="shared" si="535"/>
        <v>100</v>
      </c>
      <c r="R1833" s="33">
        <f t="shared" si="536"/>
        <v>-29482.5</v>
      </c>
      <c r="S1833" s="63">
        <f t="shared" si="537"/>
        <v>0</v>
      </c>
    </row>
    <row r="1834" spans="3:19" ht="57">
      <c r="C1834" s="351"/>
      <c r="D1834" s="357"/>
      <c r="E1834" s="354"/>
      <c r="F1834" s="42"/>
      <c r="G1834" s="42"/>
      <c r="H1834" s="14" t="s">
        <v>1216</v>
      </c>
      <c r="I1834" s="19">
        <f>I1833</f>
        <v>29482.5</v>
      </c>
      <c r="J1834" s="19">
        <f t="shared" ref="J1834:M1834" si="551">J1833</f>
        <v>29482.5</v>
      </c>
      <c r="K1834" s="19">
        <f t="shared" si="551"/>
        <v>29482.5</v>
      </c>
      <c r="L1834" s="19">
        <f t="shared" si="551"/>
        <v>29482.5</v>
      </c>
      <c r="M1834" s="19">
        <f t="shared" si="551"/>
        <v>29482.5</v>
      </c>
      <c r="N1834" s="11">
        <f t="shared" si="533"/>
        <v>100</v>
      </c>
      <c r="O1834" s="11">
        <f t="shared" si="534"/>
        <v>100</v>
      </c>
      <c r="P1834" s="11">
        <f t="shared" si="535"/>
        <v>100</v>
      </c>
      <c r="R1834" s="33">
        <f t="shared" si="536"/>
        <v>-29482.5</v>
      </c>
      <c r="S1834" s="63">
        <f t="shared" si="537"/>
        <v>0</v>
      </c>
    </row>
    <row r="1835" spans="3:19">
      <c r="C1835" s="351"/>
      <c r="D1835" s="357"/>
      <c r="E1835" s="354"/>
      <c r="F1835" s="42"/>
      <c r="G1835" s="42"/>
      <c r="H1835" s="45" t="s">
        <v>33</v>
      </c>
      <c r="I1835" s="19">
        <v>0</v>
      </c>
      <c r="J1835" s="19">
        <v>0</v>
      </c>
      <c r="K1835" s="19">
        <v>0</v>
      </c>
      <c r="L1835" s="12">
        <v>0</v>
      </c>
      <c r="M1835" s="19">
        <v>0</v>
      </c>
      <c r="N1835" s="11"/>
      <c r="O1835" s="11"/>
      <c r="P1835" s="11"/>
      <c r="R1835" s="33">
        <f t="shared" si="536"/>
        <v>0</v>
      </c>
      <c r="S1835" s="63">
        <f t="shared" si="537"/>
        <v>0</v>
      </c>
    </row>
    <row r="1836" spans="3:19" ht="30">
      <c r="C1836" s="351"/>
      <c r="D1836" s="357"/>
      <c r="E1836" s="354"/>
      <c r="F1836" s="42"/>
      <c r="G1836" s="42"/>
      <c r="H1836" s="45" t="s">
        <v>37</v>
      </c>
      <c r="I1836" s="19">
        <v>0</v>
      </c>
      <c r="J1836" s="19">
        <v>0</v>
      </c>
      <c r="K1836" s="19">
        <v>0</v>
      </c>
      <c r="L1836" s="12">
        <v>0</v>
      </c>
      <c r="M1836" s="19">
        <v>0</v>
      </c>
      <c r="N1836" s="11"/>
      <c r="O1836" s="11"/>
      <c r="P1836" s="11"/>
      <c r="R1836" s="33">
        <f t="shared" si="536"/>
        <v>0</v>
      </c>
      <c r="S1836" s="63">
        <f t="shared" si="537"/>
        <v>0</v>
      </c>
    </row>
    <row r="1837" spans="3:19">
      <c r="C1837" s="351" t="s">
        <v>763</v>
      </c>
      <c r="D1837" s="357" t="s">
        <v>1209</v>
      </c>
      <c r="E1837" s="354" t="s">
        <v>292</v>
      </c>
      <c r="F1837" s="354">
        <v>2022</v>
      </c>
      <c r="G1837" s="354">
        <v>2022</v>
      </c>
      <c r="H1837" s="45" t="s">
        <v>20</v>
      </c>
      <c r="I1837" s="19">
        <f>I1838+I1839+I1841+I1842</f>
        <v>25000</v>
      </c>
      <c r="J1837" s="19">
        <f>J1838+J1839+J1841+J1842</f>
        <v>25000</v>
      </c>
      <c r="K1837" s="19">
        <f>K1838+K1839+K1841+K1842</f>
        <v>25000</v>
      </c>
      <c r="L1837" s="12">
        <f>L1838+L1839+L1841+L1842</f>
        <v>25000</v>
      </c>
      <c r="M1837" s="19">
        <v>25000</v>
      </c>
      <c r="N1837" s="11">
        <f t="shared" si="533"/>
        <v>100</v>
      </c>
      <c r="O1837" s="11">
        <f t="shared" si="534"/>
        <v>100</v>
      </c>
      <c r="P1837" s="11">
        <f t="shared" si="535"/>
        <v>100</v>
      </c>
      <c r="R1837" s="33">
        <f t="shared" si="536"/>
        <v>-25000</v>
      </c>
      <c r="S1837" s="63">
        <f t="shared" si="537"/>
        <v>0</v>
      </c>
    </row>
    <row r="1838" spans="3:19">
      <c r="C1838" s="351"/>
      <c r="D1838" s="357"/>
      <c r="E1838" s="354"/>
      <c r="F1838" s="354"/>
      <c r="G1838" s="354"/>
      <c r="H1838" s="14" t="s">
        <v>21</v>
      </c>
      <c r="I1838" s="19">
        <v>0</v>
      </c>
      <c r="J1838" s="19">
        <v>0</v>
      </c>
      <c r="K1838" s="19">
        <v>0</v>
      </c>
      <c r="L1838" s="12">
        <v>0</v>
      </c>
      <c r="M1838" s="19"/>
      <c r="N1838" s="11"/>
      <c r="O1838" s="11"/>
      <c r="P1838" s="11"/>
      <c r="R1838" s="33">
        <f t="shared" si="536"/>
        <v>0</v>
      </c>
      <c r="S1838" s="63">
        <f t="shared" si="537"/>
        <v>0</v>
      </c>
    </row>
    <row r="1839" spans="3:19" ht="28.5">
      <c r="C1839" s="351"/>
      <c r="D1839" s="357"/>
      <c r="E1839" s="354"/>
      <c r="F1839" s="354"/>
      <c r="G1839" s="354"/>
      <c r="H1839" s="14" t="s">
        <v>22</v>
      </c>
      <c r="I1839" s="19">
        <v>25000</v>
      </c>
      <c r="J1839" s="19">
        <v>25000</v>
      </c>
      <c r="K1839" s="19">
        <v>25000</v>
      </c>
      <c r="L1839" s="12">
        <v>25000</v>
      </c>
      <c r="M1839" s="19">
        <v>25000</v>
      </c>
      <c r="N1839" s="11">
        <f t="shared" si="533"/>
        <v>100</v>
      </c>
      <c r="O1839" s="11">
        <f t="shared" si="534"/>
        <v>100</v>
      </c>
      <c r="P1839" s="11">
        <f t="shared" si="535"/>
        <v>100</v>
      </c>
      <c r="R1839" s="33">
        <f t="shared" si="536"/>
        <v>-25000</v>
      </c>
      <c r="S1839" s="63">
        <f t="shared" si="537"/>
        <v>0</v>
      </c>
    </row>
    <row r="1840" spans="3:19" ht="57">
      <c r="C1840" s="351"/>
      <c r="D1840" s="357"/>
      <c r="E1840" s="354"/>
      <c r="F1840" s="354"/>
      <c r="G1840" s="354"/>
      <c r="H1840" s="14" t="s">
        <v>1216</v>
      </c>
      <c r="I1840" s="19"/>
      <c r="J1840" s="19"/>
      <c r="K1840" s="19"/>
      <c r="L1840" s="12"/>
      <c r="M1840" s="19"/>
      <c r="N1840" s="11"/>
      <c r="O1840" s="11"/>
      <c r="P1840" s="11"/>
      <c r="R1840" s="33">
        <f t="shared" si="536"/>
        <v>0</v>
      </c>
      <c r="S1840" s="63">
        <f t="shared" si="537"/>
        <v>0</v>
      </c>
    </row>
    <row r="1841" spans="3:19">
      <c r="C1841" s="351"/>
      <c r="D1841" s="357"/>
      <c r="E1841" s="354"/>
      <c r="F1841" s="354"/>
      <c r="G1841" s="354"/>
      <c r="H1841" s="45" t="s">
        <v>33</v>
      </c>
      <c r="I1841" s="19">
        <v>0</v>
      </c>
      <c r="J1841" s="19">
        <v>0</v>
      </c>
      <c r="K1841" s="19">
        <v>0</v>
      </c>
      <c r="L1841" s="12">
        <v>0</v>
      </c>
      <c r="M1841" s="19">
        <v>0</v>
      </c>
      <c r="N1841" s="11"/>
      <c r="O1841" s="11"/>
      <c r="P1841" s="11"/>
      <c r="R1841" s="33">
        <f t="shared" si="536"/>
        <v>0</v>
      </c>
      <c r="S1841" s="63">
        <f t="shared" si="537"/>
        <v>0</v>
      </c>
    </row>
    <row r="1842" spans="3:19" ht="30">
      <c r="C1842" s="351"/>
      <c r="D1842" s="357"/>
      <c r="E1842" s="354"/>
      <c r="F1842" s="354"/>
      <c r="G1842" s="354"/>
      <c r="H1842" s="45" t="s">
        <v>37</v>
      </c>
      <c r="I1842" s="19">
        <v>0</v>
      </c>
      <c r="J1842" s="19">
        <v>0</v>
      </c>
      <c r="K1842" s="19">
        <v>0</v>
      </c>
      <c r="L1842" s="12">
        <v>0</v>
      </c>
      <c r="M1842" s="19">
        <v>0</v>
      </c>
      <c r="N1842" s="11"/>
      <c r="O1842" s="11"/>
      <c r="P1842" s="11"/>
      <c r="R1842" s="33">
        <f t="shared" si="536"/>
        <v>0</v>
      </c>
      <c r="S1842" s="63">
        <f t="shared" si="537"/>
        <v>0</v>
      </c>
    </row>
    <row r="1843" spans="3:19">
      <c r="C1843" s="351" t="s">
        <v>764</v>
      </c>
      <c r="D1843" s="357" t="s">
        <v>1200</v>
      </c>
      <c r="E1843" s="354" t="s">
        <v>292</v>
      </c>
      <c r="F1843" s="354">
        <v>2022</v>
      </c>
      <c r="G1843" s="354">
        <v>2023</v>
      </c>
      <c r="H1843" s="45" t="s">
        <v>20</v>
      </c>
      <c r="I1843" s="19">
        <f>I1844+I1846+I1848+I1849</f>
        <v>48011.199999999997</v>
      </c>
      <c r="J1843" s="19">
        <f>J1844+J1846+J1848+J1849</f>
        <v>48011.199999999997</v>
      </c>
      <c r="K1843" s="19">
        <f>K1844+K1846+K1848+K1849</f>
        <v>48011.199999999997</v>
      </c>
      <c r="L1843" s="12">
        <f>L1844+L1846+L1848+L1849</f>
        <v>48011.199999999997</v>
      </c>
      <c r="M1843" s="19">
        <f>M1844+M1846+M1848+M1849</f>
        <v>48011.199999999997</v>
      </c>
      <c r="N1843" s="11">
        <f t="shared" si="533"/>
        <v>100</v>
      </c>
      <c r="O1843" s="11">
        <f t="shared" si="534"/>
        <v>100</v>
      </c>
      <c r="P1843" s="11">
        <f t="shared" si="535"/>
        <v>100</v>
      </c>
      <c r="R1843" s="33">
        <f t="shared" si="536"/>
        <v>-48011.199999999997</v>
      </c>
      <c r="S1843" s="63">
        <f t="shared" si="537"/>
        <v>0</v>
      </c>
    </row>
    <row r="1844" spans="3:19">
      <c r="C1844" s="351"/>
      <c r="D1844" s="357"/>
      <c r="E1844" s="354"/>
      <c r="F1844" s="354"/>
      <c r="G1844" s="354"/>
      <c r="H1844" s="14" t="s">
        <v>21</v>
      </c>
      <c r="I1844" s="19">
        <v>5281.2</v>
      </c>
      <c r="J1844" s="19">
        <v>5281.2</v>
      </c>
      <c r="K1844" s="19">
        <v>5281.2</v>
      </c>
      <c r="L1844" s="19">
        <v>5281.2</v>
      </c>
      <c r="M1844" s="19">
        <v>5281.2</v>
      </c>
      <c r="N1844" s="11">
        <f t="shared" si="533"/>
        <v>100</v>
      </c>
      <c r="O1844" s="11">
        <f t="shared" si="534"/>
        <v>100</v>
      </c>
      <c r="P1844" s="11">
        <f t="shared" si="535"/>
        <v>100</v>
      </c>
      <c r="R1844" s="33">
        <f t="shared" si="536"/>
        <v>-5281.2</v>
      </c>
      <c r="S1844" s="63">
        <f t="shared" si="537"/>
        <v>0</v>
      </c>
    </row>
    <row r="1845" spans="3:19" ht="42.75">
      <c r="C1845" s="351"/>
      <c r="D1845" s="357"/>
      <c r="E1845" s="354"/>
      <c r="F1845" s="354"/>
      <c r="G1845" s="354"/>
      <c r="H1845" s="14" t="s">
        <v>1215</v>
      </c>
      <c r="I1845" s="19">
        <f>I1844</f>
        <v>5281.2</v>
      </c>
      <c r="J1845" s="19">
        <f t="shared" ref="J1845:M1845" si="552">J1844</f>
        <v>5281.2</v>
      </c>
      <c r="K1845" s="19">
        <f t="shared" si="552"/>
        <v>5281.2</v>
      </c>
      <c r="L1845" s="19">
        <f t="shared" si="552"/>
        <v>5281.2</v>
      </c>
      <c r="M1845" s="19">
        <f t="shared" si="552"/>
        <v>5281.2</v>
      </c>
      <c r="N1845" s="11">
        <f t="shared" si="533"/>
        <v>100</v>
      </c>
      <c r="O1845" s="11">
        <f t="shared" si="534"/>
        <v>100</v>
      </c>
      <c r="P1845" s="11">
        <f t="shared" si="535"/>
        <v>100</v>
      </c>
      <c r="R1845" s="33">
        <f t="shared" si="536"/>
        <v>-5281.2</v>
      </c>
      <c r="S1845" s="63">
        <f t="shared" si="537"/>
        <v>0</v>
      </c>
    </row>
    <row r="1846" spans="3:19" ht="28.5">
      <c r="C1846" s="351"/>
      <c r="D1846" s="357"/>
      <c r="E1846" s="354"/>
      <c r="F1846" s="354"/>
      <c r="G1846" s="354"/>
      <c r="H1846" s="14" t="s">
        <v>22</v>
      </c>
      <c r="I1846" s="19">
        <v>42730</v>
      </c>
      <c r="J1846" s="19">
        <v>42730</v>
      </c>
      <c r="K1846" s="19">
        <v>42730</v>
      </c>
      <c r="L1846" s="19">
        <v>42730</v>
      </c>
      <c r="M1846" s="19">
        <v>42730</v>
      </c>
      <c r="N1846" s="11">
        <f t="shared" si="533"/>
        <v>100</v>
      </c>
      <c r="O1846" s="11">
        <f t="shared" si="534"/>
        <v>100</v>
      </c>
      <c r="P1846" s="11">
        <f t="shared" si="535"/>
        <v>100</v>
      </c>
      <c r="R1846" s="33">
        <f t="shared" si="536"/>
        <v>-42730</v>
      </c>
      <c r="S1846" s="63">
        <f t="shared" si="537"/>
        <v>0</v>
      </c>
    </row>
    <row r="1847" spans="3:19" ht="57">
      <c r="C1847" s="351"/>
      <c r="D1847" s="357"/>
      <c r="E1847" s="354"/>
      <c r="F1847" s="354"/>
      <c r="G1847" s="354"/>
      <c r="H1847" s="14" t="s">
        <v>1216</v>
      </c>
      <c r="I1847" s="19">
        <f>I1846</f>
        <v>42730</v>
      </c>
      <c r="J1847" s="19">
        <f t="shared" ref="J1847:M1847" si="553">J1846</f>
        <v>42730</v>
      </c>
      <c r="K1847" s="19">
        <f t="shared" si="553"/>
        <v>42730</v>
      </c>
      <c r="L1847" s="19">
        <f t="shared" si="553"/>
        <v>42730</v>
      </c>
      <c r="M1847" s="19">
        <f t="shared" si="553"/>
        <v>42730</v>
      </c>
      <c r="N1847" s="11">
        <f t="shared" si="533"/>
        <v>100</v>
      </c>
      <c r="O1847" s="11">
        <f t="shared" si="534"/>
        <v>100</v>
      </c>
      <c r="P1847" s="11">
        <f t="shared" si="535"/>
        <v>100</v>
      </c>
      <c r="R1847" s="33">
        <f t="shared" si="536"/>
        <v>-42730</v>
      </c>
      <c r="S1847" s="63">
        <f t="shared" si="537"/>
        <v>0</v>
      </c>
    </row>
    <row r="1848" spans="3:19">
      <c r="C1848" s="351"/>
      <c r="D1848" s="357"/>
      <c r="E1848" s="354"/>
      <c r="F1848" s="354"/>
      <c r="G1848" s="354"/>
      <c r="H1848" s="45" t="s">
        <v>33</v>
      </c>
      <c r="I1848" s="19">
        <v>0</v>
      </c>
      <c r="J1848" s="19">
        <v>0</v>
      </c>
      <c r="K1848" s="19">
        <v>0</v>
      </c>
      <c r="L1848" s="12">
        <v>0</v>
      </c>
      <c r="M1848" s="19">
        <v>0</v>
      </c>
      <c r="N1848" s="11"/>
      <c r="O1848" s="11"/>
      <c r="P1848" s="11"/>
      <c r="R1848" s="33">
        <f t="shared" si="536"/>
        <v>0</v>
      </c>
      <c r="S1848" s="63">
        <f t="shared" si="537"/>
        <v>0</v>
      </c>
    </row>
    <row r="1849" spans="3:19" ht="30">
      <c r="C1849" s="351"/>
      <c r="D1849" s="357"/>
      <c r="E1849" s="354"/>
      <c r="F1849" s="354"/>
      <c r="G1849" s="354"/>
      <c r="H1849" s="45" t="s">
        <v>37</v>
      </c>
      <c r="I1849" s="19">
        <v>0</v>
      </c>
      <c r="J1849" s="19">
        <v>0</v>
      </c>
      <c r="K1849" s="19">
        <v>0</v>
      </c>
      <c r="L1849" s="12">
        <v>0</v>
      </c>
      <c r="M1849" s="19">
        <v>0</v>
      </c>
      <c r="N1849" s="11"/>
      <c r="O1849" s="11"/>
      <c r="P1849" s="11"/>
      <c r="R1849" s="33">
        <f t="shared" si="536"/>
        <v>0</v>
      </c>
      <c r="S1849" s="63">
        <f t="shared" si="537"/>
        <v>0</v>
      </c>
    </row>
    <row r="1850" spans="3:19" ht="15" customHeight="1">
      <c r="C1850" s="351" t="s">
        <v>765</v>
      </c>
      <c r="D1850" s="357" t="s">
        <v>1210</v>
      </c>
      <c r="E1850" s="354" t="s">
        <v>292</v>
      </c>
      <c r="F1850" s="354">
        <v>2022</v>
      </c>
      <c r="G1850" s="354">
        <v>2024</v>
      </c>
      <c r="H1850" s="45" t="s">
        <v>20</v>
      </c>
      <c r="I1850" s="19">
        <f>I1851+I1853+I1855+I1856</f>
        <v>55831.5</v>
      </c>
      <c r="J1850" s="19">
        <f t="shared" ref="J1850:M1850" si="554">J1851+J1853+J1855+J1856</f>
        <v>55831.5</v>
      </c>
      <c r="K1850" s="19">
        <f t="shared" si="554"/>
        <v>55831.5</v>
      </c>
      <c r="L1850" s="12">
        <f t="shared" si="554"/>
        <v>55831.5</v>
      </c>
      <c r="M1850" s="19">
        <f t="shared" si="554"/>
        <v>55831.5</v>
      </c>
      <c r="N1850" s="11">
        <f t="shared" si="533"/>
        <v>100</v>
      </c>
      <c r="O1850" s="11">
        <f t="shared" si="534"/>
        <v>100</v>
      </c>
      <c r="P1850" s="11">
        <f t="shared" si="535"/>
        <v>100</v>
      </c>
      <c r="R1850" s="33">
        <f t="shared" si="536"/>
        <v>-55831.5</v>
      </c>
      <c r="S1850" s="63">
        <f t="shared" si="537"/>
        <v>0</v>
      </c>
    </row>
    <row r="1851" spans="3:19">
      <c r="C1851" s="351"/>
      <c r="D1851" s="357"/>
      <c r="E1851" s="354"/>
      <c r="F1851" s="354"/>
      <c r="G1851" s="354"/>
      <c r="H1851" s="14" t="s">
        <v>21</v>
      </c>
      <c r="I1851" s="19">
        <v>6141.5</v>
      </c>
      <c r="J1851" s="19">
        <v>6141.5</v>
      </c>
      <c r="K1851" s="19">
        <v>6141.5</v>
      </c>
      <c r="L1851" s="12">
        <v>6141.5</v>
      </c>
      <c r="M1851" s="19">
        <v>6141.5</v>
      </c>
      <c r="N1851" s="11">
        <f t="shared" si="533"/>
        <v>100</v>
      </c>
      <c r="O1851" s="11">
        <f t="shared" si="534"/>
        <v>100</v>
      </c>
      <c r="P1851" s="11">
        <f t="shared" si="535"/>
        <v>100</v>
      </c>
      <c r="R1851" s="33">
        <f t="shared" si="536"/>
        <v>-6141.5</v>
      </c>
      <c r="S1851" s="63">
        <f t="shared" si="537"/>
        <v>0</v>
      </c>
    </row>
    <row r="1852" spans="3:19" ht="42.75">
      <c r="C1852" s="351"/>
      <c r="D1852" s="357"/>
      <c r="E1852" s="354"/>
      <c r="F1852" s="354"/>
      <c r="G1852" s="354"/>
      <c r="H1852" s="14" t="s">
        <v>1215</v>
      </c>
      <c r="I1852" s="19">
        <f>I1851</f>
        <v>6141.5</v>
      </c>
      <c r="J1852" s="19">
        <f t="shared" ref="J1852:M1852" si="555">J1851</f>
        <v>6141.5</v>
      </c>
      <c r="K1852" s="19">
        <f t="shared" si="555"/>
        <v>6141.5</v>
      </c>
      <c r="L1852" s="19">
        <f t="shared" si="555"/>
        <v>6141.5</v>
      </c>
      <c r="M1852" s="19">
        <f t="shared" si="555"/>
        <v>6141.5</v>
      </c>
      <c r="N1852" s="11">
        <f t="shared" si="533"/>
        <v>100</v>
      </c>
      <c r="O1852" s="11">
        <f t="shared" si="534"/>
        <v>100</v>
      </c>
      <c r="P1852" s="11">
        <f t="shared" si="535"/>
        <v>100</v>
      </c>
      <c r="R1852" s="33">
        <f t="shared" si="536"/>
        <v>-6141.5</v>
      </c>
      <c r="S1852" s="63">
        <f t="shared" si="537"/>
        <v>0</v>
      </c>
    </row>
    <row r="1853" spans="3:19" ht="28.5">
      <c r="C1853" s="351"/>
      <c r="D1853" s="357"/>
      <c r="E1853" s="354"/>
      <c r="F1853" s="354"/>
      <c r="G1853" s="354"/>
      <c r="H1853" s="14" t="s">
        <v>22</v>
      </c>
      <c r="I1853" s="19">
        <v>49690</v>
      </c>
      <c r="J1853" s="19">
        <v>49690</v>
      </c>
      <c r="K1853" s="19">
        <v>49690</v>
      </c>
      <c r="L1853" s="12">
        <v>49690</v>
      </c>
      <c r="M1853" s="19">
        <v>49690</v>
      </c>
      <c r="N1853" s="11">
        <f t="shared" si="533"/>
        <v>100</v>
      </c>
      <c r="O1853" s="11">
        <f t="shared" si="534"/>
        <v>100</v>
      </c>
      <c r="P1853" s="11">
        <f t="shared" si="535"/>
        <v>100</v>
      </c>
      <c r="R1853" s="33">
        <f t="shared" si="536"/>
        <v>-49690</v>
      </c>
      <c r="S1853" s="63">
        <f t="shared" si="537"/>
        <v>0</v>
      </c>
    </row>
    <row r="1854" spans="3:19" ht="57">
      <c r="C1854" s="351"/>
      <c r="D1854" s="357"/>
      <c r="E1854" s="354"/>
      <c r="F1854" s="354"/>
      <c r="G1854" s="354"/>
      <c r="H1854" s="14" t="s">
        <v>1216</v>
      </c>
      <c r="I1854" s="19">
        <v>49690</v>
      </c>
      <c r="J1854" s="19">
        <v>49690</v>
      </c>
      <c r="K1854" s="19">
        <v>49690</v>
      </c>
      <c r="L1854" s="12">
        <v>49690</v>
      </c>
      <c r="M1854" s="19">
        <v>49690</v>
      </c>
      <c r="N1854" s="11">
        <f t="shared" si="533"/>
        <v>100</v>
      </c>
      <c r="O1854" s="11">
        <f t="shared" si="534"/>
        <v>100</v>
      </c>
      <c r="P1854" s="11">
        <f t="shared" si="535"/>
        <v>100</v>
      </c>
      <c r="R1854" s="33">
        <f t="shared" si="536"/>
        <v>-49690</v>
      </c>
      <c r="S1854" s="63">
        <f t="shared" si="537"/>
        <v>0</v>
      </c>
    </row>
    <row r="1855" spans="3:19">
      <c r="C1855" s="351"/>
      <c r="D1855" s="357"/>
      <c r="E1855" s="354"/>
      <c r="F1855" s="354"/>
      <c r="G1855" s="354"/>
      <c r="H1855" s="45" t="s">
        <v>33</v>
      </c>
      <c r="I1855" s="19">
        <v>0</v>
      </c>
      <c r="J1855" s="19">
        <v>0</v>
      </c>
      <c r="K1855" s="19">
        <v>0</v>
      </c>
      <c r="L1855" s="12">
        <v>0</v>
      </c>
      <c r="M1855" s="19">
        <v>0</v>
      </c>
      <c r="N1855" s="11"/>
      <c r="O1855" s="11"/>
      <c r="P1855" s="11"/>
      <c r="R1855" s="33">
        <f t="shared" si="536"/>
        <v>0</v>
      </c>
      <c r="S1855" s="63">
        <f t="shared" si="537"/>
        <v>0</v>
      </c>
    </row>
    <row r="1856" spans="3:19" ht="30">
      <c r="C1856" s="351"/>
      <c r="D1856" s="357"/>
      <c r="E1856" s="354"/>
      <c r="F1856" s="354"/>
      <c r="G1856" s="354"/>
      <c r="H1856" s="45" t="s">
        <v>37</v>
      </c>
      <c r="I1856" s="19">
        <v>0</v>
      </c>
      <c r="J1856" s="19">
        <v>0</v>
      </c>
      <c r="K1856" s="19">
        <v>0</v>
      </c>
      <c r="L1856" s="12">
        <v>0</v>
      </c>
      <c r="M1856" s="19">
        <v>0</v>
      </c>
      <c r="N1856" s="11"/>
      <c r="O1856" s="11"/>
      <c r="P1856" s="11"/>
      <c r="R1856" s="33">
        <f t="shared" si="536"/>
        <v>0</v>
      </c>
      <c r="S1856" s="63">
        <f t="shared" si="537"/>
        <v>0</v>
      </c>
    </row>
    <row r="1857" spans="3:19">
      <c r="C1857" s="351" t="s">
        <v>766</v>
      </c>
      <c r="D1857" s="357" t="s">
        <v>1211</v>
      </c>
      <c r="E1857" s="354" t="s">
        <v>292</v>
      </c>
      <c r="F1857" s="354">
        <v>2022</v>
      </c>
      <c r="G1857" s="354">
        <v>2023</v>
      </c>
      <c r="H1857" s="45" t="s">
        <v>20</v>
      </c>
      <c r="I1857" s="19">
        <f>I1858+I1860+I1862+I1863</f>
        <v>20518.599999999999</v>
      </c>
      <c r="J1857" s="19">
        <f t="shared" ref="J1857:M1857" si="556">J1858+J1860+J1862+J1863</f>
        <v>20518.599999999999</v>
      </c>
      <c r="K1857" s="19">
        <f t="shared" si="556"/>
        <v>20518.599999999999</v>
      </c>
      <c r="L1857" s="12">
        <f t="shared" si="556"/>
        <v>20518.599999999999</v>
      </c>
      <c r="M1857" s="19">
        <f t="shared" si="556"/>
        <v>20518.599999999999</v>
      </c>
      <c r="N1857" s="11">
        <f t="shared" si="533"/>
        <v>100</v>
      </c>
      <c r="O1857" s="11">
        <f t="shared" si="534"/>
        <v>100</v>
      </c>
      <c r="P1857" s="11">
        <f t="shared" si="535"/>
        <v>100</v>
      </c>
      <c r="R1857" s="33">
        <f t="shared" si="536"/>
        <v>-20518.599999999999</v>
      </c>
      <c r="S1857" s="63">
        <f t="shared" si="537"/>
        <v>0</v>
      </c>
    </row>
    <row r="1858" spans="3:19">
      <c r="C1858" s="351"/>
      <c r="D1858" s="357"/>
      <c r="E1858" s="354"/>
      <c r="F1858" s="354"/>
      <c r="G1858" s="354"/>
      <c r="H1858" s="14" t="s">
        <v>21</v>
      </c>
      <c r="I1858" s="19">
        <v>2257</v>
      </c>
      <c r="J1858" s="19">
        <v>2257</v>
      </c>
      <c r="K1858" s="19">
        <v>2257</v>
      </c>
      <c r="L1858" s="19">
        <v>2257</v>
      </c>
      <c r="M1858" s="19">
        <v>2257</v>
      </c>
      <c r="N1858" s="11">
        <f t="shared" si="533"/>
        <v>100</v>
      </c>
      <c r="O1858" s="11">
        <f t="shared" si="534"/>
        <v>100</v>
      </c>
      <c r="P1858" s="11">
        <f t="shared" si="535"/>
        <v>100</v>
      </c>
      <c r="R1858" s="33">
        <f t="shared" si="536"/>
        <v>-2257</v>
      </c>
      <c r="S1858" s="63">
        <f t="shared" si="537"/>
        <v>0</v>
      </c>
    </row>
    <row r="1859" spans="3:19" ht="42.75">
      <c r="C1859" s="351"/>
      <c r="D1859" s="357"/>
      <c r="E1859" s="354"/>
      <c r="F1859" s="354"/>
      <c r="G1859" s="354"/>
      <c r="H1859" s="14" t="s">
        <v>1215</v>
      </c>
      <c r="I1859" s="19">
        <f>I1858</f>
        <v>2257</v>
      </c>
      <c r="J1859" s="19">
        <f t="shared" ref="J1859:M1859" si="557">J1858</f>
        <v>2257</v>
      </c>
      <c r="K1859" s="19">
        <f t="shared" si="557"/>
        <v>2257</v>
      </c>
      <c r="L1859" s="19">
        <f t="shared" si="557"/>
        <v>2257</v>
      </c>
      <c r="M1859" s="19">
        <f t="shared" si="557"/>
        <v>2257</v>
      </c>
      <c r="N1859" s="11">
        <f t="shared" si="533"/>
        <v>100</v>
      </c>
      <c r="O1859" s="11">
        <f t="shared" si="534"/>
        <v>100</v>
      </c>
      <c r="P1859" s="11">
        <f t="shared" si="535"/>
        <v>100</v>
      </c>
      <c r="R1859" s="33">
        <f t="shared" si="536"/>
        <v>-2257</v>
      </c>
      <c r="S1859" s="63">
        <f t="shared" si="537"/>
        <v>0</v>
      </c>
    </row>
    <row r="1860" spans="3:19" ht="28.5">
      <c r="C1860" s="351"/>
      <c r="D1860" s="357"/>
      <c r="E1860" s="354"/>
      <c r="F1860" s="354"/>
      <c r="G1860" s="354"/>
      <c r="H1860" s="14" t="s">
        <v>22</v>
      </c>
      <c r="I1860" s="19">
        <v>18261.599999999999</v>
      </c>
      <c r="J1860" s="19">
        <v>18261.599999999999</v>
      </c>
      <c r="K1860" s="19">
        <v>18261.599999999999</v>
      </c>
      <c r="L1860" s="19">
        <v>18261.599999999999</v>
      </c>
      <c r="M1860" s="19">
        <v>18261.599999999999</v>
      </c>
      <c r="N1860" s="11">
        <f t="shared" si="533"/>
        <v>100</v>
      </c>
      <c r="O1860" s="11">
        <f t="shared" si="534"/>
        <v>100</v>
      </c>
      <c r="P1860" s="11">
        <f t="shared" si="535"/>
        <v>100</v>
      </c>
      <c r="R1860" s="33">
        <f t="shared" si="536"/>
        <v>-18261.599999999999</v>
      </c>
      <c r="S1860" s="63">
        <f t="shared" si="537"/>
        <v>0</v>
      </c>
    </row>
    <row r="1861" spans="3:19" ht="57">
      <c r="C1861" s="351"/>
      <c r="D1861" s="357"/>
      <c r="E1861" s="354"/>
      <c r="F1861" s="354"/>
      <c r="G1861" s="354"/>
      <c r="H1861" s="14" t="s">
        <v>1216</v>
      </c>
      <c r="I1861" s="19">
        <v>18261.599999999999</v>
      </c>
      <c r="J1861" s="19">
        <v>18261.599999999999</v>
      </c>
      <c r="K1861" s="19">
        <v>18261.599999999999</v>
      </c>
      <c r="L1861" s="19">
        <v>18261.599999999999</v>
      </c>
      <c r="M1861" s="19">
        <v>18261.599999999999</v>
      </c>
      <c r="N1861" s="11">
        <f t="shared" si="533"/>
        <v>100</v>
      </c>
      <c r="O1861" s="11">
        <f t="shared" si="534"/>
        <v>100</v>
      </c>
      <c r="P1861" s="11">
        <f t="shared" si="535"/>
        <v>100</v>
      </c>
      <c r="R1861" s="33">
        <f t="shared" si="536"/>
        <v>-18261.599999999999</v>
      </c>
      <c r="S1861" s="63">
        <f t="shared" si="537"/>
        <v>0</v>
      </c>
    </row>
    <row r="1862" spans="3:19">
      <c r="C1862" s="351"/>
      <c r="D1862" s="357"/>
      <c r="E1862" s="354"/>
      <c r="F1862" s="354"/>
      <c r="G1862" s="354"/>
      <c r="H1862" s="45" t="s">
        <v>33</v>
      </c>
      <c r="I1862" s="19">
        <v>0</v>
      </c>
      <c r="J1862" s="19">
        <v>0</v>
      </c>
      <c r="K1862" s="19">
        <v>0</v>
      </c>
      <c r="L1862" s="12">
        <v>0</v>
      </c>
      <c r="M1862" s="19">
        <v>0</v>
      </c>
      <c r="N1862" s="11"/>
      <c r="O1862" s="11"/>
      <c r="P1862" s="11"/>
      <c r="R1862" s="33">
        <f t="shared" si="536"/>
        <v>0</v>
      </c>
      <c r="S1862" s="63">
        <f t="shared" si="537"/>
        <v>0</v>
      </c>
    </row>
    <row r="1863" spans="3:19" ht="30">
      <c r="C1863" s="351"/>
      <c r="D1863" s="357"/>
      <c r="E1863" s="354"/>
      <c r="F1863" s="354"/>
      <c r="G1863" s="354"/>
      <c r="H1863" s="45" t="s">
        <v>37</v>
      </c>
      <c r="I1863" s="19">
        <v>0</v>
      </c>
      <c r="J1863" s="19">
        <v>0</v>
      </c>
      <c r="K1863" s="19">
        <v>0</v>
      </c>
      <c r="L1863" s="12">
        <v>0</v>
      </c>
      <c r="M1863" s="19">
        <v>0</v>
      </c>
      <c r="N1863" s="11"/>
      <c r="O1863" s="11"/>
      <c r="P1863" s="11"/>
      <c r="R1863" s="33">
        <f t="shared" si="536"/>
        <v>0</v>
      </c>
      <c r="S1863" s="63">
        <f t="shared" si="537"/>
        <v>0</v>
      </c>
    </row>
    <row r="1864" spans="3:19">
      <c r="C1864" s="351" t="s">
        <v>767</v>
      </c>
      <c r="D1864" s="357" t="s">
        <v>1201</v>
      </c>
      <c r="E1864" s="354" t="s">
        <v>292</v>
      </c>
      <c r="F1864" s="42"/>
      <c r="G1864" s="42"/>
      <c r="H1864" s="45" t="s">
        <v>20</v>
      </c>
      <c r="I1864" s="19">
        <f>I1865+I1867+I1869+I1870</f>
        <v>15060.1</v>
      </c>
      <c r="J1864" s="19">
        <f t="shared" ref="J1864:M1864" si="558">J1865+J1867+J1869+J1870</f>
        <v>15060.1</v>
      </c>
      <c r="K1864" s="19">
        <f t="shared" si="558"/>
        <v>15060.1</v>
      </c>
      <c r="L1864" s="19">
        <f t="shared" si="558"/>
        <v>15060.1</v>
      </c>
      <c r="M1864" s="19">
        <f t="shared" si="558"/>
        <v>15060.1</v>
      </c>
      <c r="N1864" s="11">
        <f t="shared" si="533"/>
        <v>100</v>
      </c>
      <c r="O1864" s="11">
        <f t="shared" si="534"/>
        <v>100</v>
      </c>
      <c r="P1864" s="11">
        <f t="shared" si="535"/>
        <v>100</v>
      </c>
      <c r="R1864" s="33">
        <f t="shared" si="536"/>
        <v>-15060.1</v>
      </c>
      <c r="S1864" s="63">
        <f t="shared" si="537"/>
        <v>0</v>
      </c>
    </row>
    <row r="1865" spans="3:19">
      <c r="C1865" s="351"/>
      <c r="D1865" s="357"/>
      <c r="E1865" s="354"/>
      <c r="F1865" s="42"/>
      <c r="G1865" s="42"/>
      <c r="H1865" s="14" t="s">
        <v>21</v>
      </c>
      <c r="I1865" s="19">
        <v>1656.6</v>
      </c>
      <c r="J1865" s="19">
        <v>1656.6</v>
      </c>
      <c r="K1865" s="19">
        <v>1656.6</v>
      </c>
      <c r="L1865" s="19">
        <v>1656.6</v>
      </c>
      <c r="M1865" s="19">
        <v>1656.6</v>
      </c>
      <c r="N1865" s="11">
        <f t="shared" si="533"/>
        <v>100</v>
      </c>
      <c r="O1865" s="11">
        <f t="shared" si="534"/>
        <v>100</v>
      </c>
      <c r="P1865" s="11">
        <f t="shared" si="535"/>
        <v>100</v>
      </c>
      <c r="R1865" s="33">
        <f t="shared" si="536"/>
        <v>-1656.6</v>
      </c>
      <c r="S1865" s="63">
        <f t="shared" si="537"/>
        <v>0</v>
      </c>
    </row>
    <row r="1866" spans="3:19" ht="42.75">
      <c r="C1866" s="351"/>
      <c r="D1866" s="357"/>
      <c r="E1866" s="354"/>
      <c r="F1866" s="42"/>
      <c r="G1866" s="42"/>
      <c r="H1866" s="14" t="s">
        <v>1215</v>
      </c>
      <c r="I1866" s="19">
        <f>I1865</f>
        <v>1656.6</v>
      </c>
      <c r="J1866" s="19">
        <f t="shared" ref="J1866:M1866" si="559">J1865</f>
        <v>1656.6</v>
      </c>
      <c r="K1866" s="19">
        <f t="shared" si="559"/>
        <v>1656.6</v>
      </c>
      <c r="L1866" s="19">
        <f t="shared" si="559"/>
        <v>1656.6</v>
      </c>
      <c r="M1866" s="19">
        <f t="shared" si="559"/>
        <v>1656.6</v>
      </c>
      <c r="N1866" s="11">
        <f t="shared" si="533"/>
        <v>100</v>
      </c>
      <c r="O1866" s="11">
        <f t="shared" si="534"/>
        <v>100</v>
      </c>
      <c r="P1866" s="11">
        <f t="shared" si="535"/>
        <v>100</v>
      </c>
      <c r="R1866" s="33">
        <f t="shared" si="536"/>
        <v>-1656.6</v>
      </c>
      <c r="S1866" s="63">
        <f t="shared" si="537"/>
        <v>0</v>
      </c>
    </row>
    <row r="1867" spans="3:19" ht="28.5">
      <c r="C1867" s="351"/>
      <c r="D1867" s="357"/>
      <c r="E1867" s="354"/>
      <c r="F1867" s="42"/>
      <c r="G1867" s="42"/>
      <c r="H1867" s="14" t="s">
        <v>22</v>
      </c>
      <c r="I1867" s="19">
        <v>13403.5</v>
      </c>
      <c r="J1867" s="19">
        <v>13403.5</v>
      </c>
      <c r="K1867" s="19">
        <v>13403.5</v>
      </c>
      <c r="L1867" s="19">
        <v>13403.5</v>
      </c>
      <c r="M1867" s="19">
        <v>13403.5</v>
      </c>
      <c r="N1867" s="11">
        <f t="shared" si="533"/>
        <v>100</v>
      </c>
      <c r="O1867" s="11">
        <f t="shared" si="534"/>
        <v>100</v>
      </c>
      <c r="P1867" s="11">
        <f t="shared" si="535"/>
        <v>100</v>
      </c>
      <c r="R1867" s="33">
        <f t="shared" si="536"/>
        <v>-13403.5</v>
      </c>
      <c r="S1867" s="63">
        <f t="shared" si="537"/>
        <v>0</v>
      </c>
    </row>
    <row r="1868" spans="3:19" ht="57">
      <c r="C1868" s="351"/>
      <c r="D1868" s="357"/>
      <c r="E1868" s="354"/>
      <c r="F1868" s="42"/>
      <c r="G1868" s="42"/>
      <c r="H1868" s="14" t="s">
        <v>1216</v>
      </c>
      <c r="I1868" s="19">
        <f>I1867</f>
        <v>13403.5</v>
      </c>
      <c r="J1868" s="19">
        <f t="shared" ref="J1868:M1868" si="560">J1867</f>
        <v>13403.5</v>
      </c>
      <c r="K1868" s="19">
        <f t="shared" si="560"/>
        <v>13403.5</v>
      </c>
      <c r="L1868" s="19">
        <f t="shared" si="560"/>
        <v>13403.5</v>
      </c>
      <c r="M1868" s="19">
        <f t="shared" si="560"/>
        <v>13403.5</v>
      </c>
      <c r="N1868" s="11">
        <f t="shared" ref="N1868:N1931" si="561">M1868/I1868*100</f>
        <v>100</v>
      </c>
      <c r="O1868" s="11">
        <f t="shared" ref="O1868:O1931" si="562">M1868/J1868*100</f>
        <v>100</v>
      </c>
      <c r="P1868" s="11">
        <f t="shared" ref="P1868:P1931" si="563">L1868/K1868*100</f>
        <v>100</v>
      </c>
      <c r="R1868" s="33">
        <f t="shared" ref="R1868:R1931" si="564">Q1868-L1868</f>
        <v>-13403.5</v>
      </c>
      <c r="S1868" s="63">
        <f t="shared" ref="S1868:S1931" si="565">L1868-M1868</f>
        <v>0</v>
      </c>
    </row>
    <row r="1869" spans="3:19">
      <c r="C1869" s="351"/>
      <c r="D1869" s="357"/>
      <c r="E1869" s="354"/>
      <c r="F1869" s="42"/>
      <c r="G1869" s="42"/>
      <c r="H1869" s="45" t="s">
        <v>33</v>
      </c>
      <c r="I1869" s="19">
        <v>0</v>
      </c>
      <c r="J1869" s="19">
        <v>0</v>
      </c>
      <c r="K1869" s="19">
        <v>0</v>
      </c>
      <c r="L1869" s="12">
        <v>0</v>
      </c>
      <c r="M1869" s="19">
        <v>0</v>
      </c>
      <c r="N1869" s="11"/>
      <c r="O1869" s="11"/>
      <c r="P1869" s="11"/>
      <c r="R1869" s="33">
        <f t="shared" si="564"/>
        <v>0</v>
      </c>
      <c r="S1869" s="63">
        <f t="shared" si="565"/>
        <v>0</v>
      </c>
    </row>
    <row r="1870" spans="3:19" ht="30">
      <c r="C1870" s="351"/>
      <c r="D1870" s="357"/>
      <c r="E1870" s="354"/>
      <c r="F1870" s="42"/>
      <c r="G1870" s="42"/>
      <c r="H1870" s="45" t="s">
        <v>37</v>
      </c>
      <c r="I1870" s="19">
        <v>0</v>
      </c>
      <c r="J1870" s="19">
        <v>0</v>
      </c>
      <c r="K1870" s="19">
        <v>0</v>
      </c>
      <c r="L1870" s="12">
        <v>0</v>
      </c>
      <c r="M1870" s="19">
        <v>0</v>
      </c>
      <c r="N1870" s="11"/>
      <c r="O1870" s="11"/>
      <c r="P1870" s="11"/>
      <c r="R1870" s="33">
        <f t="shared" si="564"/>
        <v>0</v>
      </c>
      <c r="S1870" s="63">
        <f t="shared" si="565"/>
        <v>0</v>
      </c>
    </row>
    <row r="1871" spans="3:19">
      <c r="C1871" s="359" t="s">
        <v>610</v>
      </c>
      <c r="D1871" s="395" t="s">
        <v>768</v>
      </c>
      <c r="E1871" s="394" t="s">
        <v>741</v>
      </c>
      <c r="F1871" s="394">
        <v>2022</v>
      </c>
      <c r="G1871" s="394">
        <v>2022</v>
      </c>
      <c r="H1871" s="45" t="s">
        <v>20</v>
      </c>
      <c r="I1871" s="19">
        <f>I1872+I1873+I1874+I1875</f>
        <v>1000</v>
      </c>
      <c r="J1871" s="19">
        <f>J1872+J1873+J1874+J1875</f>
        <v>1000</v>
      </c>
      <c r="K1871" s="19">
        <f>K1872+K1873+K1874+K1875</f>
        <v>1000</v>
      </c>
      <c r="L1871" s="12">
        <f>L1872+L1873+L1874+L1875</f>
        <v>1000</v>
      </c>
      <c r="M1871" s="19">
        <f>M1872+M1873+M1874+M1875</f>
        <v>1000</v>
      </c>
      <c r="N1871" s="11">
        <f t="shared" si="561"/>
        <v>100</v>
      </c>
      <c r="O1871" s="11">
        <f t="shared" si="562"/>
        <v>100</v>
      </c>
      <c r="P1871" s="11">
        <f t="shared" si="563"/>
        <v>100</v>
      </c>
      <c r="R1871" s="33">
        <f t="shared" si="564"/>
        <v>-1000</v>
      </c>
      <c r="S1871" s="63">
        <f t="shared" si="565"/>
        <v>0</v>
      </c>
    </row>
    <row r="1872" spans="3:19">
      <c r="C1872" s="359"/>
      <c r="D1872" s="395"/>
      <c r="E1872" s="394"/>
      <c r="F1872" s="394"/>
      <c r="G1872" s="394"/>
      <c r="H1872" s="14" t="s">
        <v>21</v>
      </c>
      <c r="I1872" s="19">
        <f>I1877</f>
        <v>0</v>
      </c>
      <c r="J1872" s="19">
        <f t="shared" ref="J1872:M1872" si="566">J1877</f>
        <v>0</v>
      </c>
      <c r="K1872" s="19">
        <f t="shared" si="566"/>
        <v>0</v>
      </c>
      <c r="L1872" s="19">
        <f t="shared" si="566"/>
        <v>0</v>
      </c>
      <c r="M1872" s="19">
        <f t="shared" si="566"/>
        <v>0</v>
      </c>
      <c r="N1872" s="11"/>
      <c r="O1872" s="11"/>
      <c r="P1872" s="11"/>
      <c r="R1872" s="33">
        <f t="shared" si="564"/>
        <v>0</v>
      </c>
      <c r="S1872" s="63">
        <f t="shared" si="565"/>
        <v>0</v>
      </c>
    </row>
    <row r="1873" spans="3:19" ht="28.5">
      <c r="C1873" s="359"/>
      <c r="D1873" s="395"/>
      <c r="E1873" s="394"/>
      <c r="F1873" s="394"/>
      <c r="G1873" s="394"/>
      <c r="H1873" s="14" t="s">
        <v>22</v>
      </c>
      <c r="I1873" s="19">
        <f>I1879</f>
        <v>1000</v>
      </c>
      <c r="J1873" s="19">
        <f>J1879</f>
        <v>1000</v>
      </c>
      <c r="K1873" s="19">
        <f>K1879</f>
        <v>1000</v>
      </c>
      <c r="L1873" s="19">
        <f>L1879</f>
        <v>1000</v>
      </c>
      <c r="M1873" s="19">
        <f>M1879</f>
        <v>1000</v>
      </c>
      <c r="N1873" s="11">
        <f t="shared" si="561"/>
        <v>100</v>
      </c>
      <c r="O1873" s="11">
        <f t="shared" si="562"/>
        <v>100</v>
      </c>
      <c r="P1873" s="11">
        <f t="shared" si="563"/>
        <v>100</v>
      </c>
      <c r="R1873" s="33">
        <f t="shared" si="564"/>
        <v>-1000</v>
      </c>
      <c r="S1873" s="63">
        <f t="shared" si="565"/>
        <v>0</v>
      </c>
    </row>
    <row r="1874" spans="3:19">
      <c r="C1874" s="359"/>
      <c r="D1874" s="395"/>
      <c r="E1874" s="394"/>
      <c r="F1874" s="394"/>
      <c r="G1874" s="394"/>
      <c r="H1874" s="45" t="s">
        <v>33</v>
      </c>
      <c r="I1874" s="19">
        <f t="shared" ref="I1874:M1875" si="567">I1881</f>
        <v>0</v>
      </c>
      <c r="J1874" s="19">
        <f t="shared" si="567"/>
        <v>0</v>
      </c>
      <c r="K1874" s="19">
        <f t="shared" si="567"/>
        <v>0</v>
      </c>
      <c r="L1874" s="12">
        <f t="shared" si="567"/>
        <v>0</v>
      </c>
      <c r="M1874" s="19">
        <f t="shared" si="567"/>
        <v>0</v>
      </c>
      <c r="N1874" s="11"/>
      <c r="O1874" s="11"/>
      <c r="P1874" s="11"/>
      <c r="R1874" s="33">
        <f t="shared" si="564"/>
        <v>0</v>
      </c>
      <c r="S1874" s="63">
        <f t="shared" si="565"/>
        <v>0</v>
      </c>
    </row>
    <row r="1875" spans="3:19" ht="30">
      <c r="C1875" s="359"/>
      <c r="D1875" s="395"/>
      <c r="E1875" s="394"/>
      <c r="F1875" s="394"/>
      <c r="G1875" s="394"/>
      <c r="H1875" s="45" t="s">
        <v>37</v>
      </c>
      <c r="I1875" s="19">
        <f>I1882</f>
        <v>0</v>
      </c>
      <c r="J1875" s="19">
        <f t="shared" si="567"/>
        <v>0</v>
      </c>
      <c r="K1875" s="19">
        <f t="shared" si="567"/>
        <v>0</v>
      </c>
      <c r="L1875" s="12">
        <f t="shared" si="567"/>
        <v>0</v>
      </c>
      <c r="M1875" s="19">
        <f t="shared" si="567"/>
        <v>0</v>
      </c>
      <c r="N1875" s="11"/>
      <c r="O1875" s="11"/>
      <c r="P1875" s="11"/>
      <c r="R1875" s="33">
        <f t="shared" si="564"/>
        <v>0</v>
      </c>
      <c r="S1875" s="63">
        <f t="shared" si="565"/>
        <v>0</v>
      </c>
    </row>
    <row r="1876" spans="3:19">
      <c r="C1876" s="351" t="s">
        <v>612</v>
      </c>
      <c r="D1876" s="357" t="s">
        <v>769</v>
      </c>
      <c r="E1876" s="354" t="s">
        <v>292</v>
      </c>
      <c r="F1876" s="354">
        <v>2022</v>
      </c>
      <c r="G1876" s="354">
        <v>2022</v>
      </c>
      <c r="H1876" s="45" t="s">
        <v>20</v>
      </c>
      <c r="I1876" s="19">
        <f>I1877+I1879+I1881+I1882</f>
        <v>1000</v>
      </c>
      <c r="J1876" s="19">
        <f t="shared" ref="J1876:M1876" si="568">J1877+J1879+J1881+J1882</f>
        <v>1000</v>
      </c>
      <c r="K1876" s="19">
        <f t="shared" si="568"/>
        <v>1000</v>
      </c>
      <c r="L1876" s="12">
        <f t="shared" si="568"/>
        <v>1000</v>
      </c>
      <c r="M1876" s="19">
        <f t="shared" si="568"/>
        <v>1000</v>
      </c>
      <c r="N1876" s="11">
        <f t="shared" si="561"/>
        <v>100</v>
      </c>
      <c r="O1876" s="11">
        <f t="shared" si="562"/>
        <v>100</v>
      </c>
      <c r="P1876" s="11">
        <f t="shared" si="563"/>
        <v>100</v>
      </c>
      <c r="R1876" s="33">
        <f t="shared" si="564"/>
        <v>-1000</v>
      </c>
      <c r="S1876" s="63">
        <f t="shared" si="565"/>
        <v>0</v>
      </c>
    </row>
    <row r="1877" spans="3:19">
      <c r="C1877" s="351"/>
      <c r="D1877" s="357"/>
      <c r="E1877" s="354"/>
      <c r="F1877" s="354"/>
      <c r="G1877" s="354"/>
      <c r="H1877" s="14" t="s">
        <v>21</v>
      </c>
      <c r="I1877" s="19">
        <v>0</v>
      </c>
      <c r="J1877" s="19">
        <v>0</v>
      </c>
      <c r="K1877" s="19">
        <v>0</v>
      </c>
      <c r="L1877" s="12">
        <v>0</v>
      </c>
      <c r="M1877" s="19">
        <v>0</v>
      </c>
      <c r="N1877" s="11"/>
      <c r="O1877" s="11"/>
      <c r="P1877" s="11"/>
      <c r="R1877" s="33">
        <f t="shared" si="564"/>
        <v>0</v>
      </c>
      <c r="S1877" s="63">
        <f t="shared" si="565"/>
        <v>0</v>
      </c>
    </row>
    <row r="1878" spans="3:19" ht="42.75">
      <c r="C1878" s="351"/>
      <c r="D1878" s="357"/>
      <c r="E1878" s="354"/>
      <c r="F1878" s="354"/>
      <c r="G1878" s="354"/>
      <c r="H1878" s="14" t="s">
        <v>1215</v>
      </c>
      <c r="I1878" s="19">
        <f>I1877</f>
        <v>0</v>
      </c>
      <c r="J1878" s="19"/>
      <c r="K1878" s="19"/>
      <c r="L1878" s="12"/>
      <c r="M1878" s="19"/>
      <c r="N1878" s="11"/>
      <c r="O1878" s="11"/>
      <c r="P1878" s="11"/>
      <c r="R1878" s="33">
        <f t="shared" si="564"/>
        <v>0</v>
      </c>
      <c r="S1878" s="63">
        <f t="shared" si="565"/>
        <v>0</v>
      </c>
    </row>
    <row r="1879" spans="3:19" ht="28.5">
      <c r="C1879" s="351"/>
      <c r="D1879" s="357"/>
      <c r="E1879" s="354"/>
      <c r="F1879" s="354"/>
      <c r="G1879" s="354"/>
      <c r="H1879" s="14" t="s">
        <v>22</v>
      </c>
      <c r="I1879" s="19">
        <v>1000</v>
      </c>
      <c r="J1879" s="19">
        <v>1000</v>
      </c>
      <c r="K1879" s="19">
        <v>1000</v>
      </c>
      <c r="L1879" s="12">
        <v>1000</v>
      </c>
      <c r="M1879" s="19">
        <v>1000</v>
      </c>
      <c r="N1879" s="11">
        <f t="shared" si="561"/>
        <v>100</v>
      </c>
      <c r="O1879" s="11">
        <f t="shared" si="562"/>
        <v>100</v>
      </c>
      <c r="P1879" s="11">
        <f t="shared" si="563"/>
        <v>100</v>
      </c>
      <c r="R1879" s="33">
        <f t="shared" si="564"/>
        <v>-1000</v>
      </c>
      <c r="S1879" s="63">
        <f t="shared" si="565"/>
        <v>0</v>
      </c>
    </row>
    <row r="1880" spans="3:19" ht="57">
      <c r="C1880" s="351"/>
      <c r="D1880" s="357"/>
      <c r="E1880" s="354"/>
      <c r="F1880" s="354"/>
      <c r="G1880" s="354"/>
      <c r="H1880" s="14" t="s">
        <v>1216</v>
      </c>
      <c r="I1880" s="19">
        <f>I1879</f>
        <v>1000</v>
      </c>
      <c r="J1880" s="19">
        <f t="shared" ref="J1880:L1880" si="569">J1879</f>
        <v>1000</v>
      </c>
      <c r="K1880" s="19">
        <f t="shared" si="569"/>
        <v>1000</v>
      </c>
      <c r="L1880" s="19">
        <f t="shared" si="569"/>
        <v>1000</v>
      </c>
      <c r="M1880" s="19">
        <v>1000</v>
      </c>
      <c r="N1880" s="11">
        <f t="shared" si="561"/>
        <v>100</v>
      </c>
      <c r="O1880" s="11">
        <f t="shared" si="562"/>
        <v>100</v>
      </c>
      <c r="P1880" s="11">
        <f t="shared" si="563"/>
        <v>100</v>
      </c>
      <c r="R1880" s="33">
        <f t="shared" si="564"/>
        <v>-1000</v>
      </c>
      <c r="S1880" s="63">
        <f t="shared" si="565"/>
        <v>0</v>
      </c>
    </row>
    <row r="1881" spans="3:19">
      <c r="C1881" s="351"/>
      <c r="D1881" s="357"/>
      <c r="E1881" s="354"/>
      <c r="F1881" s="354"/>
      <c r="G1881" s="354"/>
      <c r="H1881" s="45" t="s">
        <v>33</v>
      </c>
      <c r="I1881" s="19">
        <v>0</v>
      </c>
      <c r="J1881" s="19">
        <v>0</v>
      </c>
      <c r="K1881" s="19">
        <v>0</v>
      </c>
      <c r="L1881" s="12">
        <v>0</v>
      </c>
      <c r="M1881" s="19">
        <v>0</v>
      </c>
      <c r="N1881" s="11"/>
      <c r="O1881" s="11"/>
      <c r="P1881" s="11"/>
      <c r="R1881" s="33">
        <f t="shared" si="564"/>
        <v>0</v>
      </c>
      <c r="S1881" s="63">
        <f t="shared" si="565"/>
        <v>0</v>
      </c>
    </row>
    <row r="1882" spans="3:19" ht="30">
      <c r="C1882" s="351"/>
      <c r="D1882" s="357"/>
      <c r="E1882" s="354"/>
      <c r="F1882" s="354"/>
      <c r="G1882" s="354"/>
      <c r="H1882" s="45" t="s">
        <v>37</v>
      </c>
      <c r="I1882" s="19">
        <v>0</v>
      </c>
      <c r="J1882" s="19">
        <v>0</v>
      </c>
      <c r="K1882" s="19">
        <v>0</v>
      </c>
      <c r="L1882" s="12">
        <v>0</v>
      </c>
      <c r="M1882" s="19">
        <v>0</v>
      </c>
      <c r="N1882" s="11"/>
      <c r="O1882" s="11"/>
      <c r="P1882" s="11"/>
      <c r="R1882" s="33">
        <f t="shared" si="564"/>
        <v>0</v>
      </c>
      <c r="S1882" s="63">
        <f t="shared" si="565"/>
        <v>0</v>
      </c>
    </row>
    <row r="1883" spans="3:19">
      <c r="C1883" s="365" t="s">
        <v>770</v>
      </c>
      <c r="D1883" s="346" t="s">
        <v>771</v>
      </c>
      <c r="E1883" s="337" t="s">
        <v>153</v>
      </c>
      <c r="F1883" s="337">
        <v>2022</v>
      </c>
      <c r="G1883" s="337">
        <v>2024</v>
      </c>
      <c r="H1883" s="14" t="s">
        <v>20</v>
      </c>
      <c r="I1883" s="19">
        <f>I1884+I1886+I1888+I1889</f>
        <v>7742.7000000000007</v>
      </c>
      <c r="J1883" s="19">
        <f t="shared" ref="J1883:M1883" si="570">J1884+J1886+J1888+J1889</f>
        <v>7742.7000000000007</v>
      </c>
      <c r="K1883" s="19">
        <f t="shared" si="570"/>
        <v>7742.7000000000007</v>
      </c>
      <c r="L1883" s="19">
        <f t="shared" si="570"/>
        <v>7742.7000000000007</v>
      </c>
      <c r="M1883" s="19">
        <f t="shared" si="570"/>
        <v>7742.7000000000007</v>
      </c>
      <c r="N1883" s="11">
        <f t="shared" si="561"/>
        <v>100</v>
      </c>
      <c r="O1883" s="11">
        <f t="shared" si="562"/>
        <v>100</v>
      </c>
      <c r="P1883" s="11">
        <f t="shared" si="563"/>
        <v>100</v>
      </c>
      <c r="R1883" s="33">
        <f t="shared" si="564"/>
        <v>-7742.7000000000007</v>
      </c>
      <c r="S1883" s="63">
        <f t="shared" si="565"/>
        <v>0</v>
      </c>
    </row>
    <row r="1884" spans="3:19">
      <c r="C1884" s="365"/>
      <c r="D1884" s="346"/>
      <c r="E1884" s="337"/>
      <c r="F1884" s="337"/>
      <c r="G1884" s="337"/>
      <c r="H1884" s="14" t="s">
        <v>21</v>
      </c>
      <c r="I1884" s="19">
        <f>SUM(I1891+I1901+I1906+I1921+I1961)</f>
        <v>4592.7000000000007</v>
      </c>
      <c r="J1884" s="19">
        <f>SUM(J1891+J1901+J1906+J1921+J1961)</f>
        <v>4592.7000000000007</v>
      </c>
      <c r="K1884" s="19">
        <f>SUM(K1891+K1901+K1906+K1921+K1961)</f>
        <v>4592.7000000000007</v>
      </c>
      <c r="L1884" s="19">
        <f>SUM(L1891+L1901+L1906+L1921+L1961)</f>
        <v>4592.7000000000007</v>
      </c>
      <c r="M1884" s="19">
        <f>SUM(M1891+M1901+M1906+M1921+M1961)</f>
        <v>4592.7000000000007</v>
      </c>
      <c r="N1884" s="11">
        <f t="shared" si="561"/>
        <v>100</v>
      </c>
      <c r="O1884" s="11">
        <f t="shared" si="562"/>
        <v>100</v>
      </c>
      <c r="P1884" s="11">
        <f t="shared" si="563"/>
        <v>100</v>
      </c>
      <c r="R1884" s="33">
        <f t="shared" si="564"/>
        <v>-4592.7000000000007</v>
      </c>
      <c r="S1884" s="63">
        <f t="shared" si="565"/>
        <v>0</v>
      </c>
    </row>
    <row r="1885" spans="3:19" ht="42.75">
      <c r="C1885" s="365"/>
      <c r="D1885" s="346"/>
      <c r="E1885" s="337"/>
      <c r="F1885" s="337"/>
      <c r="G1885" s="337"/>
      <c r="H1885" s="14" t="s">
        <v>1215</v>
      </c>
      <c r="I1885" s="19">
        <f>I1962</f>
        <v>64.3</v>
      </c>
      <c r="J1885" s="19">
        <f t="shared" ref="J1885:M1885" si="571">J1962</f>
        <v>64.3</v>
      </c>
      <c r="K1885" s="19">
        <f t="shared" si="571"/>
        <v>64.3</v>
      </c>
      <c r="L1885" s="19">
        <f t="shared" si="571"/>
        <v>64.3</v>
      </c>
      <c r="M1885" s="19">
        <f t="shared" si="571"/>
        <v>64.3</v>
      </c>
      <c r="N1885" s="11">
        <f t="shared" si="561"/>
        <v>100</v>
      </c>
      <c r="O1885" s="11">
        <f t="shared" si="562"/>
        <v>100</v>
      </c>
      <c r="P1885" s="11">
        <f t="shared" si="563"/>
        <v>100</v>
      </c>
      <c r="R1885" s="33">
        <f t="shared" si="564"/>
        <v>-64.3</v>
      </c>
      <c r="S1885" s="63">
        <f t="shared" si="565"/>
        <v>0</v>
      </c>
    </row>
    <row r="1886" spans="3:19" ht="28.5">
      <c r="C1886" s="365"/>
      <c r="D1886" s="346"/>
      <c r="E1886" s="337"/>
      <c r="F1886" s="337"/>
      <c r="G1886" s="337"/>
      <c r="H1886" s="14" t="s">
        <v>22</v>
      </c>
      <c r="I1886" s="19">
        <f t="shared" ref="I1886:M1886" si="572">SUM(I1892+I1902+I1907+I1922+I1963)</f>
        <v>3150</v>
      </c>
      <c r="J1886" s="19">
        <f t="shared" si="572"/>
        <v>3150</v>
      </c>
      <c r="K1886" s="19">
        <f t="shared" si="572"/>
        <v>3150</v>
      </c>
      <c r="L1886" s="19">
        <f t="shared" si="572"/>
        <v>3150</v>
      </c>
      <c r="M1886" s="19">
        <f t="shared" si="572"/>
        <v>3150</v>
      </c>
      <c r="N1886" s="11">
        <f t="shared" si="561"/>
        <v>100</v>
      </c>
      <c r="O1886" s="11">
        <f t="shared" si="562"/>
        <v>100</v>
      </c>
      <c r="P1886" s="11">
        <f t="shared" si="563"/>
        <v>100</v>
      </c>
      <c r="R1886" s="33">
        <f t="shared" si="564"/>
        <v>-3150</v>
      </c>
      <c r="S1886" s="63">
        <f t="shared" si="565"/>
        <v>0</v>
      </c>
    </row>
    <row r="1887" spans="3:19" ht="57">
      <c r="C1887" s="365"/>
      <c r="D1887" s="346"/>
      <c r="E1887" s="337"/>
      <c r="F1887" s="337"/>
      <c r="G1887" s="337"/>
      <c r="H1887" s="14" t="s">
        <v>1216</v>
      </c>
      <c r="I1887" s="19">
        <f>I1964</f>
        <v>3150</v>
      </c>
      <c r="J1887" s="19">
        <f t="shared" ref="J1887:M1887" si="573">J1964</f>
        <v>3150</v>
      </c>
      <c r="K1887" s="19">
        <f t="shared" si="573"/>
        <v>3150</v>
      </c>
      <c r="L1887" s="19">
        <f t="shared" si="573"/>
        <v>3150</v>
      </c>
      <c r="M1887" s="19">
        <f t="shared" si="573"/>
        <v>3150</v>
      </c>
      <c r="N1887" s="11">
        <f t="shared" si="561"/>
        <v>100</v>
      </c>
      <c r="O1887" s="11">
        <f t="shared" si="562"/>
        <v>100</v>
      </c>
      <c r="P1887" s="11">
        <f t="shared" si="563"/>
        <v>100</v>
      </c>
      <c r="R1887" s="33">
        <f t="shared" si="564"/>
        <v>-3150</v>
      </c>
      <c r="S1887" s="63">
        <f t="shared" si="565"/>
        <v>0</v>
      </c>
    </row>
    <row r="1888" spans="3:19" ht="28.5">
      <c r="C1888" s="365"/>
      <c r="D1888" s="346"/>
      <c r="E1888" s="337"/>
      <c r="F1888" s="337"/>
      <c r="G1888" s="337"/>
      <c r="H1888" s="14" t="s">
        <v>33</v>
      </c>
      <c r="I1888" s="19">
        <f t="shared" ref="I1888:M1889" si="574">SUM(I1893,I1903,I1908,I1923)</f>
        <v>0</v>
      </c>
      <c r="J1888" s="19">
        <f t="shared" si="574"/>
        <v>0</v>
      </c>
      <c r="K1888" s="19">
        <f t="shared" si="574"/>
        <v>0</v>
      </c>
      <c r="L1888" s="19">
        <f t="shared" si="574"/>
        <v>0</v>
      </c>
      <c r="M1888" s="19">
        <f t="shared" si="574"/>
        <v>0</v>
      </c>
      <c r="N1888" s="11"/>
      <c r="O1888" s="11"/>
      <c r="P1888" s="11"/>
      <c r="R1888" s="33">
        <f t="shared" si="564"/>
        <v>0</v>
      </c>
      <c r="S1888" s="63">
        <f t="shared" si="565"/>
        <v>0</v>
      </c>
    </row>
    <row r="1889" spans="3:19" ht="28.5">
      <c r="C1889" s="365"/>
      <c r="D1889" s="346"/>
      <c r="E1889" s="337"/>
      <c r="F1889" s="337"/>
      <c r="G1889" s="337"/>
      <c r="H1889" s="14" t="s">
        <v>37</v>
      </c>
      <c r="I1889" s="19">
        <f t="shared" si="574"/>
        <v>0</v>
      </c>
      <c r="J1889" s="19">
        <f t="shared" si="574"/>
        <v>0</v>
      </c>
      <c r="K1889" s="19">
        <f t="shared" si="574"/>
        <v>0</v>
      </c>
      <c r="L1889" s="19">
        <f t="shared" si="574"/>
        <v>0</v>
      </c>
      <c r="M1889" s="19">
        <f t="shared" si="574"/>
        <v>0</v>
      </c>
      <c r="N1889" s="11"/>
      <c r="O1889" s="11"/>
      <c r="P1889" s="11"/>
      <c r="R1889" s="33">
        <f t="shared" si="564"/>
        <v>0</v>
      </c>
      <c r="S1889" s="63">
        <f t="shared" si="565"/>
        <v>0</v>
      </c>
    </row>
    <row r="1890" spans="3:19">
      <c r="C1890" s="361" t="s">
        <v>772</v>
      </c>
      <c r="D1890" s="362" t="s">
        <v>773</v>
      </c>
      <c r="E1890" s="396" t="s">
        <v>353</v>
      </c>
      <c r="F1890" s="353">
        <v>2022</v>
      </c>
      <c r="G1890" s="353">
        <v>2024</v>
      </c>
      <c r="H1890" s="46" t="s">
        <v>20</v>
      </c>
      <c r="I1890" s="19">
        <f>SUM(I1891:I1894)</f>
        <v>90</v>
      </c>
      <c r="J1890" s="19">
        <f t="shared" ref="J1890:M1890" si="575">SUM(J1891:J1894)</f>
        <v>90</v>
      </c>
      <c r="K1890" s="19">
        <f t="shared" si="575"/>
        <v>90</v>
      </c>
      <c r="L1890" s="19">
        <f t="shared" si="575"/>
        <v>90</v>
      </c>
      <c r="M1890" s="19">
        <f t="shared" si="575"/>
        <v>90</v>
      </c>
      <c r="N1890" s="11">
        <f t="shared" si="561"/>
        <v>100</v>
      </c>
      <c r="O1890" s="11">
        <f t="shared" si="562"/>
        <v>100</v>
      </c>
      <c r="P1890" s="11">
        <f t="shared" si="563"/>
        <v>100</v>
      </c>
      <c r="R1890" s="33">
        <f t="shared" si="564"/>
        <v>-90</v>
      </c>
      <c r="S1890" s="63">
        <f t="shared" si="565"/>
        <v>0</v>
      </c>
    </row>
    <row r="1891" spans="3:19">
      <c r="C1891" s="361"/>
      <c r="D1891" s="362"/>
      <c r="E1891" s="396"/>
      <c r="F1891" s="353"/>
      <c r="G1891" s="353"/>
      <c r="H1891" s="46" t="s">
        <v>21</v>
      </c>
      <c r="I1891" s="19">
        <f t="shared" ref="I1891:M1894" si="576">I1896</f>
        <v>90</v>
      </c>
      <c r="J1891" s="19">
        <v>90</v>
      </c>
      <c r="K1891" s="19">
        <f t="shared" si="576"/>
        <v>90</v>
      </c>
      <c r="L1891" s="19">
        <f t="shared" si="576"/>
        <v>90</v>
      </c>
      <c r="M1891" s="19">
        <f t="shared" si="576"/>
        <v>90</v>
      </c>
      <c r="N1891" s="11">
        <f t="shared" si="561"/>
        <v>100</v>
      </c>
      <c r="O1891" s="11">
        <f t="shared" si="562"/>
        <v>100</v>
      </c>
      <c r="P1891" s="11">
        <f t="shared" si="563"/>
        <v>100</v>
      </c>
      <c r="R1891" s="33">
        <f t="shared" si="564"/>
        <v>-90</v>
      </c>
      <c r="S1891" s="63">
        <f t="shared" si="565"/>
        <v>0</v>
      </c>
    </row>
    <row r="1892" spans="3:19" ht="30">
      <c r="C1892" s="361"/>
      <c r="D1892" s="362"/>
      <c r="E1892" s="396"/>
      <c r="F1892" s="353"/>
      <c r="G1892" s="353"/>
      <c r="H1892" s="46" t="s">
        <v>22</v>
      </c>
      <c r="I1892" s="19">
        <f t="shared" si="576"/>
        <v>0</v>
      </c>
      <c r="J1892" s="19">
        <f t="shared" si="576"/>
        <v>0</v>
      </c>
      <c r="K1892" s="19">
        <f t="shared" si="576"/>
        <v>0</v>
      </c>
      <c r="L1892" s="19">
        <f t="shared" si="576"/>
        <v>0</v>
      </c>
      <c r="M1892" s="19">
        <f t="shared" si="576"/>
        <v>0</v>
      </c>
      <c r="N1892" s="11"/>
      <c r="O1892" s="11"/>
      <c r="P1892" s="11"/>
      <c r="R1892" s="33">
        <f t="shared" si="564"/>
        <v>0</v>
      </c>
      <c r="S1892" s="63">
        <f t="shared" si="565"/>
        <v>0</v>
      </c>
    </row>
    <row r="1893" spans="3:19">
      <c r="C1893" s="361"/>
      <c r="D1893" s="362"/>
      <c r="E1893" s="396"/>
      <c r="F1893" s="353"/>
      <c r="G1893" s="353"/>
      <c r="H1893" s="46" t="s">
        <v>33</v>
      </c>
      <c r="I1893" s="19">
        <f t="shared" si="576"/>
        <v>0</v>
      </c>
      <c r="J1893" s="19">
        <f t="shared" si="576"/>
        <v>0</v>
      </c>
      <c r="K1893" s="19">
        <f t="shared" si="576"/>
        <v>0</v>
      </c>
      <c r="L1893" s="19">
        <f t="shared" si="576"/>
        <v>0</v>
      </c>
      <c r="M1893" s="19">
        <f t="shared" si="576"/>
        <v>0</v>
      </c>
      <c r="N1893" s="11"/>
      <c r="O1893" s="11"/>
      <c r="P1893" s="11"/>
      <c r="R1893" s="33">
        <f t="shared" si="564"/>
        <v>0</v>
      </c>
      <c r="S1893" s="63">
        <f t="shared" si="565"/>
        <v>0</v>
      </c>
    </row>
    <row r="1894" spans="3:19" ht="30">
      <c r="C1894" s="361"/>
      <c r="D1894" s="362"/>
      <c r="E1894" s="396"/>
      <c r="F1894" s="353"/>
      <c r="G1894" s="353"/>
      <c r="H1894" s="46" t="s">
        <v>37</v>
      </c>
      <c r="I1894" s="19">
        <f>I1899</f>
        <v>0</v>
      </c>
      <c r="J1894" s="19">
        <f t="shared" si="576"/>
        <v>0</v>
      </c>
      <c r="K1894" s="19">
        <f t="shared" si="576"/>
        <v>0</v>
      </c>
      <c r="L1894" s="19">
        <f t="shared" si="576"/>
        <v>0</v>
      </c>
      <c r="M1894" s="19">
        <f t="shared" si="576"/>
        <v>0</v>
      </c>
      <c r="N1894" s="11"/>
      <c r="O1894" s="11"/>
      <c r="P1894" s="11"/>
      <c r="R1894" s="33">
        <f t="shared" si="564"/>
        <v>0</v>
      </c>
      <c r="S1894" s="63">
        <f t="shared" si="565"/>
        <v>0</v>
      </c>
    </row>
    <row r="1895" spans="3:19">
      <c r="C1895" s="361" t="s">
        <v>774</v>
      </c>
      <c r="D1895" s="362" t="s">
        <v>775</v>
      </c>
      <c r="E1895" s="353" t="s">
        <v>559</v>
      </c>
      <c r="F1895" s="353">
        <v>2022</v>
      </c>
      <c r="G1895" s="353">
        <v>2024</v>
      </c>
      <c r="H1895" s="46" t="s">
        <v>20</v>
      </c>
      <c r="I1895" s="19">
        <f>I1896+I1897+I1898+I1899</f>
        <v>90</v>
      </c>
      <c r="J1895" s="19">
        <f t="shared" ref="J1895:M1895" si="577">J1896+J1897+J1898+J1899</f>
        <v>90</v>
      </c>
      <c r="K1895" s="19">
        <f t="shared" si="577"/>
        <v>90</v>
      </c>
      <c r="L1895" s="19">
        <f t="shared" si="577"/>
        <v>90</v>
      </c>
      <c r="M1895" s="19">
        <f t="shared" si="577"/>
        <v>90</v>
      </c>
      <c r="N1895" s="11">
        <f t="shared" si="561"/>
        <v>100</v>
      </c>
      <c r="O1895" s="11">
        <f t="shared" si="562"/>
        <v>100</v>
      </c>
      <c r="P1895" s="11">
        <f t="shared" si="563"/>
        <v>100</v>
      </c>
      <c r="R1895" s="33">
        <f t="shared" si="564"/>
        <v>-90</v>
      </c>
      <c r="S1895" s="63">
        <f t="shared" si="565"/>
        <v>0</v>
      </c>
    </row>
    <row r="1896" spans="3:19">
      <c r="C1896" s="361"/>
      <c r="D1896" s="362"/>
      <c r="E1896" s="353"/>
      <c r="F1896" s="353"/>
      <c r="G1896" s="353"/>
      <c r="H1896" s="46" t="s">
        <v>21</v>
      </c>
      <c r="I1896" s="19">
        <v>90</v>
      </c>
      <c r="J1896" s="19">
        <v>90</v>
      </c>
      <c r="K1896" s="19">
        <v>90</v>
      </c>
      <c r="L1896" s="19">
        <v>90</v>
      </c>
      <c r="M1896" s="19">
        <v>90</v>
      </c>
      <c r="N1896" s="11">
        <f t="shared" si="561"/>
        <v>100</v>
      </c>
      <c r="O1896" s="11">
        <f t="shared" si="562"/>
        <v>100</v>
      </c>
      <c r="P1896" s="11">
        <f t="shared" si="563"/>
        <v>100</v>
      </c>
      <c r="R1896" s="33">
        <f t="shared" si="564"/>
        <v>-90</v>
      </c>
      <c r="S1896" s="63">
        <f t="shared" si="565"/>
        <v>0</v>
      </c>
    </row>
    <row r="1897" spans="3:19" ht="30">
      <c r="C1897" s="361"/>
      <c r="D1897" s="362"/>
      <c r="E1897" s="353"/>
      <c r="F1897" s="353"/>
      <c r="G1897" s="353"/>
      <c r="H1897" s="46" t="s">
        <v>22</v>
      </c>
      <c r="I1897" s="19">
        <v>0</v>
      </c>
      <c r="J1897" s="19">
        <v>0</v>
      </c>
      <c r="K1897" s="19">
        <v>0</v>
      </c>
      <c r="L1897" s="19">
        <v>0</v>
      </c>
      <c r="M1897" s="19">
        <v>0</v>
      </c>
      <c r="N1897" s="11"/>
      <c r="O1897" s="11"/>
      <c r="P1897" s="11"/>
      <c r="R1897" s="33">
        <f t="shared" si="564"/>
        <v>0</v>
      </c>
      <c r="S1897" s="63">
        <f t="shared" si="565"/>
        <v>0</v>
      </c>
    </row>
    <row r="1898" spans="3:19">
      <c r="C1898" s="361"/>
      <c r="D1898" s="362"/>
      <c r="E1898" s="353"/>
      <c r="F1898" s="353"/>
      <c r="G1898" s="353"/>
      <c r="H1898" s="46" t="s">
        <v>33</v>
      </c>
      <c r="I1898" s="19">
        <v>0</v>
      </c>
      <c r="J1898" s="19">
        <v>0</v>
      </c>
      <c r="K1898" s="19">
        <v>0</v>
      </c>
      <c r="L1898" s="19">
        <v>0</v>
      </c>
      <c r="M1898" s="19">
        <v>0</v>
      </c>
      <c r="N1898" s="11"/>
      <c r="O1898" s="11"/>
      <c r="P1898" s="11"/>
      <c r="R1898" s="33">
        <f t="shared" si="564"/>
        <v>0</v>
      </c>
      <c r="S1898" s="63">
        <f t="shared" si="565"/>
        <v>0</v>
      </c>
    </row>
    <row r="1899" spans="3:19" ht="30">
      <c r="C1899" s="361"/>
      <c r="D1899" s="362"/>
      <c r="E1899" s="353"/>
      <c r="F1899" s="353"/>
      <c r="G1899" s="353"/>
      <c r="H1899" s="46" t="s">
        <v>37</v>
      </c>
      <c r="I1899" s="19">
        <v>0</v>
      </c>
      <c r="J1899" s="19">
        <v>0</v>
      </c>
      <c r="K1899" s="19">
        <v>0</v>
      </c>
      <c r="L1899" s="19">
        <v>0</v>
      </c>
      <c r="M1899" s="19">
        <v>0</v>
      </c>
      <c r="N1899" s="11"/>
      <c r="O1899" s="11"/>
      <c r="P1899" s="11"/>
      <c r="R1899" s="33">
        <f t="shared" si="564"/>
        <v>0</v>
      </c>
      <c r="S1899" s="63">
        <f t="shared" si="565"/>
        <v>0</v>
      </c>
    </row>
    <row r="1900" spans="3:19" hidden="1">
      <c r="C1900" s="358" t="s">
        <v>776</v>
      </c>
      <c r="D1900" s="357" t="s">
        <v>777</v>
      </c>
      <c r="E1900" s="377" t="s">
        <v>778</v>
      </c>
      <c r="F1900" s="354"/>
      <c r="G1900" s="354"/>
      <c r="H1900" s="45" t="s">
        <v>20</v>
      </c>
      <c r="I1900" s="19">
        <f>I1901+I1902+I1903+I1904</f>
        <v>0</v>
      </c>
      <c r="J1900" s="19">
        <f t="shared" ref="J1900:M1900" si="578">J1901+J1902+J1903+J1904</f>
        <v>0</v>
      </c>
      <c r="K1900" s="19">
        <f t="shared" si="578"/>
        <v>0</v>
      </c>
      <c r="L1900" s="19">
        <f t="shared" si="578"/>
        <v>0</v>
      </c>
      <c r="M1900" s="19">
        <f t="shared" si="578"/>
        <v>0</v>
      </c>
      <c r="N1900" s="11" t="e">
        <f t="shared" si="561"/>
        <v>#DIV/0!</v>
      </c>
      <c r="O1900" s="11" t="e">
        <f t="shared" si="562"/>
        <v>#DIV/0!</v>
      </c>
      <c r="P1900" s="11" t="e">
        <f t="shared" si="563"/>
        <v>#DIV/0!</v>
      </c>
      <c r="R1900" s="33">
        <f t="shared" si="564"/>
        <v>0</v>
      </c>
      <c r="S1900" s="63">
        <f t="shared" si="565"/>
        <v>0</v>
      </c>
    </row>
    <row r="1901" spans="3:19" hidden="1">
      <c r="C1901" s="358"/>
      <c r="D1901" s="357"/>
      <c r="E1901" s="377"/>
      <c r="F1901" s="354"/>
      <c r="G1901" s="354"/>
      <c r="H1901" s="45" t="s">
        <v>21</v>
      </c>
      <c r="I1901" s="19">
        <v>0</v>
      </c>
      <c r="J1901" s="19">
        <v>0</v>
      </c>
      <c r="K1901" s="19">
        <v>0</v>
      </c>
      <c r="L1901" s="19">
        <v>0</v>
      </c>
      <c r="M1901" s="19">
        <v>0</v>
      </c>
      <c r="N1901" s="11" t="e">
        <f t="shared" si="561"/>
        <v>#DIV/0!</v>
      </c>
      <c r="O1901" s="11" t="e">
        <f t="shared" si="562"/>
        <v>#DIV/0!</v>
      </c>
      <c r="P1901" s="11" t="e">
        <f t="shared" si="563"/>
        <v>#DIV/0!</v>
      </c>
      <c r="R1901" s="33">
        <f t="shared" si="564"/>
        <v>0</v>
      </c>
      <c r="S1901" s="63">
        <f t="shared" si="565"/>
        <v>0</v>
      </c>
    </row>
    <row r="1902" spans="3:19" ht="30" hidden="1">
      <c r="C1902" s="358"/>
      <c r="D1902" s="357"/>
      <c r="E1902" s="377"/>
      <c r="F1902" s="354"/>
      <c r="G1902" s="354"/>
      <c r="H1902" s="45" t="s">
        <v>22</v>
      </c>
      <c r="I1902" s="19">
        <v>0</v>
      </c>
      <c r="J1902" s="19">
        <v>0</v>
      </c>
      <c r="K1902" s="19">
        <v>0</v>
      </c>
      <c r="L1902" s="19">
        <v>0</v>
      </c>
      <c r="M1902" s="19">
        <v>0</v>
      </c>
      <c r="N1902" s="11" t="e">
        <f t="shared" si="561"/>
        <v>#DIV/0!</v>
      </c>
      <c r="O1902" s="11" t="e">
        <f t="shared" si="562"/>
        <v>#DIV/0!</v>
      </c>
      <c r="P1902" s="11" t="e">
        <f t="shared" si="563"/>
        <v>#DIV/0!</v>
      </c>
      <c r="R1902" s="33">
        <f t="shared" si="564"/>
        <v>0</v>
      </c>
      <c r="S1902" s="63">
        <f t="shared" si="565"/>
        <v>0</v>
      </c>
    </row>
    <row r="1903" spans="3:19" hidden="1">
      <c r="C1903" s="358"/>
      <c r="D1903" s="357"/>
      <c r="E1903" s="377"/>
      <c r="F1903" s="354"/>
      <c r="G1903" s="354"/>
      <c r="H1903" s="45" t="s">
        <v>33</v>
      </c>
      <c r="I1903" s="19">
        <v>0</v>
      </c>
      <c r="J1903" s="19">
        <v>0</v>
      </c>
      <c r="K1903" s="19">
        <v>0</v>
      </c>
      <c r="L1903" s="19">
        <v>0</v>
      </c>
      <c r="M1903" s="19">
        <v>0</v>
      </c>
      <c r="N1903" s="11" t="e">
        <f t="shared" si="561"/>
        <v>#DIV/0!</v>
      </c>
      <c r="O1903" s="11" t="e">
        <f t="shared" si="562"/>
        <v>#DIV/0!</v>
      </c>
      <c r="P1903" s="11" t="e">
        <f t="shared" si="563"/>
        <v>#DIV/0!</v>
      </c>
      <c r="R1903" s="33">
        <f t="shared" si="564"/>
        <v>0</v>
      </c>
      <c r="S1903" s="63">
        <f t="shared" si="565"/>
        <v>0</v>
      </c>
    </row>
    <row r="1904" spans="3:19" ht="30" hidden="1">
      <c r="C1904" s="358"/>
      <c r="D1904" s="357"/>
      <c r="E1904" s="377"/>
      <c r="F1904" s="354"/>
      <c r="G1904" s="354"/>
      <c r="H1904" s="45" t="s">
        <v>37</v>
      </c>
      <c r="I1904" s="19">
        <v>0</v>
      </c>
      <c r="J1904" s="19">
        <v>0</v>
      </c>
      <c r="K1904" s="19">
        <v>0</v>
      </c>
      <c r="L1904" s="19">
        <v>0</v>
      </c>
      <c r="M1904" s="19">
        <v>0</v>
      </c>
      <c r="N1904" s="11" t="e">
        <f t="shared" si="561"/>
        <v>#DIV/0!</v>
      </c>
      <c r="O1904" s="11" t="e">
        <f t="shared" si="562"/>
        <v>#DIV/0!</v>
      </c>
      <c r="P1904" s="11" t="e">
        <f t="shared" si="563"/>
        <v>#DIV/0!</v>
      </c>
      <c r="R1904" s="33">
        <f t="shared" si="564"/>
        <v>0</v>
      </c>
      <c r="S1904" s="63">
        <f t="shared" si="565"/>
        <v>0</v>
      </c>
    </row>
    <row r="1905" spans="3:19">
      <c r="C1905" s="358" t="s">
        <v>779</v>
      </c>
      <c r="D1905" s="357" t="s">
        <v>780</v>
      </c>
      <c r="E1905" s="377" t="s">
        <v>353</v>
      </c>
      <c r="F1905" s="354">
        <v>2022</v>
      </c>
      <c r="G1905" s="354">
        <v>2024</v>
      </c>
      <c r="H1905" s="45" t="s">
        <v>20</v>
      </c>
      <c r="I1905" s="19">
        <f>I1906+I1907+I1908+I1909</f>
        <v>188.4</v>
      </c>
      <c r="J1905" s="19">
        <f t="shared" ref="J1905:M1905" si="579">J1906+J1907+J1908+J1909</f>
        <v>188.4</v>
      </c>
      <c r="K1905" s="19">
        <f t="shared" si="579"/>
        <v>188.4</v>
      </c>
      <c r="L1905" s="19">
        <f t="shared" si="579"/>
        <v>188.39999999999998</v>
      </c>
      <c r="M1905" s="19">
        <f t="shared" si="579"/>
        <v>188.39999999999998</v>
      </c>
      <c r="N1905" s="11">
        <f t="shared" si="561"/>
        <v>99.999999999999986</v>
      </c>
      <c r="O1905" s="11">
        <f t="shared" si="562"/>
        <v>99.999999999999986</v>
      </c>
      <c r="P1905" s="11">
        <f t="shared" si="563"/>
        <v>99.999999999999986</v>
      </c>
      <c r="R1905" s="33">
        <f t="shared" si="564"/>
        <v>-188.39999999999998</v>
      </c>
      <c r="S1905" s="63">
        <f t="shared" si="565"/>
        <v>0</v>
      </c>
    </row>
    <row r="1906" spans="3:19">
      <c r="C1906" s="358"/>
      <c r="D1906" s="357"/>
      <c r="E1906" s="377"/>
      <c r="F1906" s="354"/>
      <c r="G1906" s="354"/>
      <c r="H1906" s="45" t="s">
        <v>21</v>
      </c>
      <c r="I1906" s="19">
        <v>188.4</v>
      </c>
      <c r="J1906" s="19">
        <v>188.4</v>
      </c>
      <c r="K1906" s="19">
        <v>188.4</v>
      </c>
      <c r="L1906" s="19">
        <f t="shared" ref="L1906:M1906" si="580">L1911+L1916</f>
        <v>188.39999999999998</v>
      </c>
      <c r="M1906" s="19">
        <f t="shared" si="580"/>
        <v>188.39999999999998</v>
      </c>
      <c r="N1906" s="11">
        <f t="shared" si="561"/>
        <v>99.999999999999986</v>
      </c>
      <c r="O1906" s="11">
        <f t="shared" si="562"/>
        <v>99.999999999999986</v>
      </c>
      <c r="P1906" s="11">
        <f t="shared" si="563"/>
        <v>99.999999999999986</v>
      </c>
      <c r="R1906" s="33">
        <f t="shared" si="564"/>
        <v>-188.39999999999998</v>
      </c>
      <c r="S1906" s="63">
        <f t="shared" si="565"/>
        <v>0</v>
      </c>
    </row>
    <row r="1907" spans="3:19" ht="30">
      <c r="C1907" s="358"/>
      <c r="D1907" s="357"/>
      <c r="E1907" s="377"/>
      <c r="F1907" s="354"/>
      <c r="G1907" s="354"/>
      <c r="H1907" s="45" t="s">
        <v>22</v>
      </c>
      <c r="I1907" s="19">
        <f t="shared" ref="I1907:M1909" si="581">I1912</f>
        <v>0</v>
      </c>
      <c r="J1907" s="19">
        <f t="shared" si="581"/>
        <v>0</v>
      </c>
      <c r="K1907" s="19">
        <f t="shared" si="581"/>
        <v>0</v>
      </c>
      <c r="L1907" s="19">
        <f t="shared" si="581"/>
        <v>0</v>
      </c>
      <c r="M1907" s="19">
        <f t="shared" si="581"/>
        <v>0</v>
      </c>
      <c r="N1907" s="11"/>
      <c r="O1907" s="11"/>
      <c r="P1907" s="11"/>
      <c r="R1907" s="33">
        <f t="shared" si="564"/>
        <v>0</v>
      </c>
      <c r="S1907" s="63">
        <f t="shared" si="565"/>
        <v>0</v>
      </c>
    </row>
    <row r="1908" spans="3:19">
      <c r="C1908" s="358"/>
      <c r="D1908" s="357"/>
      <c r="E1908" s="377"/>
      <c r="F1908" s="354"/>
      <c r="G1908" s="354"/>
      <c r="H1908" s="45" t="s">
        <v>33</v>
      </c>
      <c r="I1908" s="19">
        <f t="shared" si="581"/>
        <v>0</v>
      </c>
      <c r="J1908" s="19">
        <f t="shared" si="581"/>
        <v>0</v>
      </c>
      <c r="K1908" s="19">
        <f t="shared" si="581"/>
        <v>0</v>
      </c>
      <c r="L1908" s="19">
        <f t="shared" si="581"/>
        <v>0</v>
      </c>
      <c r="M1908" s="19">
        <f t="shared" si="581"/>
        <v>0</v>
      </c>
      <c r="N1908" s="11"/>
      <c r="O1908" s="11"/>
      <c r="P1908" s="11"/>
      <c r="R1908" s="33">
        <f t="shared" si="564"/>
        <v>0</v>
      </c>
      <c r="S1908" s="63">
        <f t="shared" si="565"/>
        <v>0</v>
      </c>
    </row>
    <row r="1909" spans="3:19" ht="30">
      <c r="C1909" s="358"/>
      <c r="D1909" s="357"/>
      <c r="E1909" s="377"/>
      <c r="F1909" s="354"/>
      <c r="G1909" s="354"/>
      <c r="H1909" s="45" t="s">
        <v>37</v>
      </c>
      <c r="I1909" s="19">
        <f t="shared" si="581"/>
        <v>0</v>
      </c>
      <c r="J1909" s="19">
        <f t="shared" si="581"/>
        <v>0</v>
      </c>
      <c r="K1909" s="19">
        <f t="shared" si="581"/>
        <v>0</v>
      </c>
      <c r="L1909" s="19">
        <f t="shared" si="581"/>
        <v>0</v>
      </c>
      <c r="M1909" s="19">
        <f t="shared" si="581"/>
        <v>0</v>
      </c>
      <c r="N1909" s="11"/>
      <c r="O1909" s="11"/>
      <c r="P1909" s="11"/>
      <c r="R1909" s="33">
        <f t="shared" si="564"/>
        <v>0</v>
      </c>
      <c r="S1909" s="63">
        <f t="shared" si="565"/>
        <v>0</v>
      </c>
    </row>
    <row r="1910" spans="3:19">
      <c r="C1910" s="361" t="s">
        <v>781</v>
      </c>
      <c r="D1910" s="362" t="s">
        <v>782</v>
      </c>
      <c r="E1910" s="353" t="s">
        <v>695</v>
      </c>
      <c r="F1910" s="354">
        <v>2022</v>
      </c>
      <c r="G1910" s="354">
        <v>2024</v>
      </c>
      <c r="H1910" s="46" t="s">
        <v>20</v>
      </c>
      <c r="I1910" s="19">
        <f>I1911</f>
        <v>150</v>
      </c>
      <c r="J1910" s="19">
        <f t="shared" ref="J1910:M1910" si="582">J1911</f>
        <v>145.19999999999999</v>
      </c>
      <c r="K1910" s="19">
        <f t="shared" si="582"/>
        <v>145.19999999999999</v>
      </c>
      <c r="L1910" s="19">
        <f t="shared" si="582"/>
        <v>145.19999999999999</v>
      </c>
      <c r="M1910" s="19">
        <f t="shared" si="582"/>
        <v>145.19999999999999</v>
      </c>
      <c r="N1910" s="11">
        <f t="shared" si="561"/>
        <v>96.8</v>
      </c>
      <c r="O1910" s="11">
        <f t="shared" si="562"/>
        <v>100</v>
      </c>
      <c r="P1910" s="11">
        <f t="shared" si="563"/>
        <v>100</v>
      </c>
      <c r="R1910" s="33">
        <f t="shared" si="564"/>
        <v>-145.19999999999999</v>
      </c>
      <c r="S1910" s="63">
        <f t="shared" si="565"/>
        <v>0</v>
      </c>
    </row>
    <row r="1911" spans="3:19">
      <c r="C1911" s="361"/>
      <c r="D1911" s="362"/>
      <c r="E1911" s="353"/>
      <c r="F1911" s="354"/>
      <c r="G1911" s="354"/>
      <c r="H1911" s="46" t="s">
        <v>21</v>
      </c>
      <c r="I1911" s="19">
        <v>150</v>
      </c>
      <c r="J1911" s="19">
        <v>145.19999999999999</v>
      </c>
      <c r="K1911" s="19">
        <v>145.19999999999999</v>
      </c>
      <c r="L1911" s="19">
        <v>145.19999999999999</v>
      </c>
      <c r="M1911" s="19">
        <v>145.19999999999999</v>
      </c>
      <c r="N1911" s="11">
        <f t="shared" si="561"/>
        <v>96.8</v>
      </c>
      <c r="O1911" s="11">
        <f t="shared" si="562"/>
        <v>100</v>
      </c>
      <c r="P1911" s="11">
        <f t="shared" si="563"/>
        <v>100</v>
      </c>
      <c r="R1911" s="33">
        <f t="shared" si="564"/>
        <v>-145.19999999999999</v>
      </c>
      <c r="S1911" s="63">
        <f t="shared" si="565"/>
        <v>0</v>
      </c>
    </row>
    <row r="1912" spans="3:19" ht="30">
      <c r="C1912" s="361"/>
      <c r="D1912" s="362"/>
      <c r="E1912" s="353"/>
      <c r="F1912" s="354"/>
      <c r="G1912" s="354"/>
      <c r="H1912" s="46" t="s">
        <v>22</v>
      </c>
      <c r="I1912" s="19">
        <v>0</v>
      </c>
      <c r="J1912" s="19">
        <v>0</v>
      </c>
      <c r="K1912" s="19">
        <v>0</v>
      </c>
      <c r="L1912" s="19">
        <v>0</v>
      </c>
      <c r="M1912" s="19">
        <v>0</v>
      </c>
      <c r="N1912" s="11"/>
      <c r="O1912" s="11"/>
      <c r="P1912" s="11"/>
      <c r="R1912" s="33">
        <f t="shared" si="564"/>
        <v>0</v>
      </c>
      <c r="S1912" s="63">
        <f t="shared" si="565"/>
        <v>0</v>
      </c>
    </row>
    <row r="1913" spans="3:19">
      <c r="C1913" s="361"/>
      <c r="D1913" s="362"/>
      <c r="E1913" s="353"/>
      <c r="F1913" s="354"/>
      <c r="G1913" s="354"/>
      <c r="H1913" s="46" t="s">
        <v>33</v>
      </c>
      <c r="I1913" s="19">
        <v>0</v>
      </c>
      <c r="J1913" s="19">
        <v>0</v>
      </c>
      <c r="K1913" s="19">
        <v>0</v>
      </c>
      <c r="L1913" s="19">
        <v>0</v>
      </c>
      <c r="M1913" s="19">
        <v>0</v>
      </c>
      <c r="N1913" s="11"/>
      <c r="O1913" s="11"/>
      <c r="P1913" s="11"/>
      <c r="R1913" s="33">
        <f t="shared" si="564"/>
        <v>0</v>
      </c>
      <c r="S1913" s="63">
        <f t="shared" si="565"/>
        <v>0</v>
      </c>
    </row>
    <row r="1914" spans="3:19" ht="30">
      <c r="C1914" s="361"/>
      <c r="D1914" s="362"/>
      <c r="E1914" s="353"/>
      <c r="F1914" s="354"/>
      <c r="G1914" s="354"/>
      <c r="H1914" s="46" t="s">
        <v>37</v>
      </c>
      <c r="I1914" s="19">
        <v>0</v>
      </c>
      <c r="J1914" s="19">
        <v>0</v>
      </c>
      <c r="K1914" s="19">
        <v>0</v>
      </c>
      <c r="L1914" s="19">
        <v>0</v>
      </c>
      <c r="M1914" s="19">
        <v>0</v>
      </c>
      <c r="N1914" s="11"/>
      <c r="O1914" s="11"/>
      <c r="P1914" s="11"/>
      <c r="R1914" s="33">
        <f t="shared" si="564"/>
        <v>0</v>
      </c>
      <c r="S1914" s="63">
        <f t="shared" si="565"/>
        <v>0</v>
      </c>
    </row>
    <row r="1915" spans="3:19">
      <c r="C1915" s="361" t="s">
        <v>783</v>
      </c>
      <c r="D1915" s="362" t="s">
        <v>784</v>
      </c>
      <c r="E1915" s="353" t="s">
        <v>785</v>
      </c>
      <c r="F1915" s="354">
        <v>2022</v>
      </c>
      <c r="G1915" s="354">
        <v>2024</v>
      </c>
      <c r="H1915" s="46" t="s">
        <v>20</v>
      </c>
      <c r="I1915" s="19">
        <f>I1916</f>
        <v>43.2</v>
      </c>
      <c r="J1915" s="19">
        <f t="shared" ref="J1915:M1915" si="583">J1916</f>
        <v>43.2</v>
      </c>
      <c r="K1915" s="19">
        <f t="shared" si="583"/>
        <v>43.2</v>
      </c>
      <c r="L1915" s="19">
        <f t="shared" si="583"/>
        <v>43.2</v>
      </c>
      <c r="M1915" s="19">
        <f t="shared" si="583"/>
        <v>43.2</v>
      </c>
      <c r="N1915" s="11">
        <f t="shared" si="561"/>
        <v>100</v>
      </c>
      <c r="O1915" s="11">
        <f t="shared" si="562"/>
        <v>100</v>
      </c>
      <c r="P1915" s="11">
        <f t="shared" si="563"/>
        <v>100</v>
      </c>
      <c r="R1915" s="33">
        <f t="shared" si="564"/>
        <v>-43.2</v>
      </c>
      <c r="S1915" s="63">
        <f t="shared" si="565"/>
        <v>0</v>
      </c>
    </row>
    <row r="1916" spans="3:19">
      <c r="C1916" s="361"/>
      <c r="D1916" s="362"/>
      <c r="E1916" s="353"/>
      <c r="F1916" s="354"/>
      <c r="G1916" s="354"/>
      <c r="H1916" s="46" t="s">
        <v>21</v>
      </c>
      <c r="I1916" s="19">
        <v>43.2</v>
      </c>
      <c r="J1916" s="19">
        <v>43.2</v>
      </c>
      <c r="K1916" s="19">
        <v>43.2</v>
      </c>
      <c r="L1916" s="19">
        <v>43.2</v>
      </c>
      <c r="M1916" s="19">
        <v>43.2</v>
      </c>
      <c r="N1916" s="11">
        <f t="shared" si="561"/>
        <v>100</v>
      </c>
      <c r="O1916" s="11">
        <f t="shared" si="562"/>
        <v>100</v>
      </c>
      <c r="P1916" s="11">
        <f t="shared" si="563"/>
        <v>100</v>
      </c>
      <c r="R1916" s="33">
        <f t="shared" si="564"/>
        <v>-43.2</v>
      </c>
      <c r="S1916" s="63">
        <f t="shared" si="565"/>
        <v>0</v>
      </c>
    </row>
    <row r="1917" spans="3:19" ht="30">
      <c r="C1917" s="361"/>
      <c r="D1917" s="362"/>
      <c r="E1917" s="353"/>
      <c r="F1917" s="354"/>
      <c r="G1917" s="354"/>
      <c r="H1917" s="46" t="s">
        <v>22</v>
      </c>
      <c r="I1917" s="19">
        <v>0</v>
      </c>
      <c r="J1917" s="19">
        <v>0</v>
      </c>
      <c r="K1917" s="19">
        <v>0</v>
      </c>
      <c r="L1917" s="19">
        <v>0</v>
      </c>
      <c r="M1917" s="19">
        <v>0</v>
      </c>
      <c r="N1917" s="11"/>
      <c r="O1917" s="11"/>
      <c r="P1917" s="11"/>
      <c r="R1917" s="33">
        <f t="shared" si="564"/>
        <v>0</v>
      </c>
      <c r="S1917" s="63">
        <f t="shared" si="565"/>
        <v>0</v>
      </c>
    </row>
    <row r="1918" spans="3:19">
      <c r="C1918" s="361"/>
      <c r="D1918" s="362"/>
      <c r="E1918" s="353"/>
      <c r="F1918" s="354"/>
      <c r="G1918" s="354"/>
      <c r="H1918" s="46" t="s">
        <v>33</v>
      </c>
      <c r="I1918" s="19">
        <v>0</v>
      </c>
      <c r="J1918" s="19">
        <v>0</v>
      </c>
      <c r="K1918" s="19">
        <v>0</v>
      </c>
      <c r="L1918" s="19">
        <v>0</v>
      </c>
      <c r="M1918" s="19">
        <v>0</v>
      </c>
      <c r="N1918" s="11"/>
      <c r="O1918" s="11"/>
      <c r="P1918" s="11"/>
      <c r="R1918" s="33">
        <f t="shared" si="564"/>
        <v>0</v>
      </c>
      <c r="S1918" s="63">
        <f t="shared" si="565"/>
        <v>0</v>
      </c>
    </row>
    <row r="1919" spans="3:19" ht="30">
      <c r="C1919" s="361"/>
      <c r="D1919" s="362"/>
      <c r="E1919" s="353"/>
      <c r="F1919" s="354"/>
      <c r="G1919" s="354"/>
      <c r="H1919" s="46" t="s">
        <v>37</v>
      </c>
      <c r="I1919" s="19">
        <v>0</v>
      </c>
      <c r="J1919" s="19">
        <v>0</v>
      </c>
      <c r="K1919" s="19">
        <v>0</v>
      </c>
      <c r="L1919" s="19">
        <v>0</v>
      </c>
      <c r="M1919" s="19">
        <v>0</v>
      </c>
      <c r="N1919" s="11"/>
      <c r="O1919" s="11"/>
      <c r="P1919" s="11"/>
      <c r="R1919" s="33">
        <f t="shared" si="564"/>
        <v>0</v>
      </c>
      <c r="S1919" s="63">
        <f t="shared" si="565"/>
        <v>0</v>
      </c>
    </row>
    <row r="1920" spans="3:19" s="13" customFormat="1">
      <c r="C1920" s="358" t="s">
        <v>786</v>
      </c>
      <c r="D1920" s="357" t="s">
        <v>787</v>
      </c>
      <c r="E1920" s="377" t="s">
        <v>153</v>
      </c>
      <c r="F1920" s="354">
        <v>2022</v>
      </c>
      <c r="G1920" s="354">
        <v>2024</v>
      </c>
      <c r="H1920" s="45" t="s">
        <v>20</v>
      </c>
      <c r="I1920" s="19">
        <f>SUM(I1921:I1924)</f>
        <v>3250</v>
      </c>
      <c r="J1920" s="19">
        <f t="shared" ref="J1920:M1920" si="584">SUM(J1921:J1924)</f>
        <v>3250</v>
      </c>
      <c r="K1920" s="19">
        <f t="shared" si="584"/>
        <v>3250</v>
      </c>
      <c r="L1920" s="19">
        <f t="shared" si="584"/>
        <v>3250</v>
      </c>
      <c r="M1920" s="19">
        <f t="shared" si="584"/>
        <v>3250</v>
      </c>
      <c r="N1920" s="11">
        <f t="shared" si="561"/>
        <v>100</v>
      </c>
      <c r="O1920" s="11">
        <f t="shared" si="562"/>
        <v>100</v>
      </c>
      <c r="P1920" s="11">
        <f t="shared" si="563"/>
        <v>100</v>
      </c>
      <c r="R1920" s="33">
        <f t="shared" si="564"/>
        <v>-3250</v>
      </c>
      <c r="S1920" s="63">
        <f t="shared" si="565"/>
        <v>0</v>
      </c>
    </row>
    <row r="1921" spans="3:19" s="13" customFormat="1">
      <c r="C1921" s="358"/>
      <c r="D1921" s="357"/>
      <c r="E1921" s="377"/>
      <c r="F1921" s="354"/>
      <c r="G1921" s="354"/>
      <c r="H1921" s="45" t="s">
        <v>21</v>
      </c>
      <c r="I1921" s="19">
        <v>3250</v>
      </c>
      <c r="J1921" s="19">
        <v>3250</v>
      </c>
      <c r="K1921" s="19">
        <v>3250</v>
      </c>
      <c r="L1921" s="19">
        <v>3250</v>
      </c>
      <c r="M1921" s="19">
        <v>3250</v>
      </c>
      <c r="N1921" s="11">
        <f t="shared" si="561"/>
        <v>100</v>
      </c>
      <c r="O1921" s="11">
        <f t="shared" si="562"/>
        <v>100</v>
      </c>
      <c r="P1921" s="11">
        <f t="shared" si="563"/>
        <v>100</v>
      </c>
      <c r="R1921" s="33">
        <f t="shared" si="564"/>
        <v>-3250</v>
      </c>
      <c r="S1921" s="63">
        <f t="shared" si="565"/>
        <v>0</v>
      </c>
    </row>
    <row r="1922" spans="3:19" s="13" customFormat="1" ht="30">
      <c r="C1922" s="358"/>
      <c r="D1922" s="357"/>
      <c r="E1922" s="377"/>
      <c r="F1922" s="354"/>
      <c r="G1922" s="354"/>
      <c r="H1922" s="45" t="s">
        <v>22</v>
      </c>
      <c r="I1922" s="19">
        <f>I1927+I1932+I1937+I1942+I1947+I1952+I1957</f>
        <v>0</v>
      </c>
      <c r="J1922" s="19">
        <f t="shared" ref="J1922:M1922" si="585">J1927+J1932+J1937+J1942+J1947+J1952+J1957</f>
        <v>0</v>
      </c>
      <c r="K1922" s="19">
        <f t="shared" si="585"/>
        <v>0</v>
      </c>
      <c r="L1922" s="19">
        <f t="shared" si="585"/>
        <v>0</v>
      </c>
      <c r="M1922" s="19">
        <f t="shared" si="585"/>
        <v>0</v>
      </c>
      <c r="N1922" s="11"/>
      <c r="O1922" s="11"/>
      <c r="P1922" s="11"/>
      <c r="R1922" s="33">
        <f t="shared" si="564"/>
        <v>0</v>
      </c>
      <c r="S1922" s="63">
        <f t="shared" si="565"/>
        <v>0</v>
      </c>
    </row>
    <row r="1923" spans="3:19" s="13" customFormat="1">
      <c r="C1923" s="358"/>
      <c r="D1923" s="357"/>
      <c r="E1923" s="377"/>
      <c r="F1923" s="354"/>
      <c r="G1923" s="354"/>
      <c r="H1923" s="45" t="s">
        <v>33</v>
      </c>
      <c r="I1923" s="19">
        <v>0</v>
      </c>
      <c r="J1923" s="19">
        <v>0</v>
      </c>
      <c r="K1923" s="19">
        <v>0</v>
      </c>
      <c r="L1923" s="19">
        <v>0</v>
      </c>
      <c r="M1923" s="19">
        <v>0</v>
      </c>
      <c r="N1923" s="11"/>
      <c r="O1923" s="11"/>
      <c r="P1923" s="11"/>
      <c r="R1923" s="33">
        <f t="shared" si="564"/>
        <v>0</v>
      </c>
      <c r="S1923" s="63">
        <f t="shared" si="565"/>
        <v>0</v>
      </c>
    </row>
    <row r="1924" spans="3:19" s="13" customFormat="1" ht="30">
      <c r="C1924" s="358"/>
      <c r="D1924" s="357"/>
      <c r="E1924" s="377"/>
      <c r="F1924" s="354"/>
      <c r="G1924" s="354"/>
      <c r="H1924" s="45" t="s">
        <v>37</v>
      </c>
      <c r="I1924" s="19">
        <v>0</v>
      </c>
      <c r="J1924" s="19">
        <v>0</v>
      </c>
      <c r="K1924" s="19">
        <v>0</v>
      </c>
      <c r="L1924" s="19">
        <v>0</v>
      </c>
      <c r="M1924" s="19">
        <v>0</v>
      </c>
      <c r="N1924" s="11"/>
      <c r="O1924" s="11"/>
      <c r="P1924" s="11"/>
      <c r="R1924" s="33">
        <f t="shared" si="564"/>
        <v>0</v>
      </c>
      <c r="S1924" s="63">
        <f t="shared" si="565"/>
        <v>0</v>
      </c>
    </row>
    <row r="1925" spans="3:19" s="13" customFormat="1">
      <c r="C1925" s="358" t="s">
        <v>788</v>
      </c>
      <c r="D1925" s="357" t="s">
        <v>789</v>
      </c>
      <c r="E1925" s="354" t="s">
        <v>790</v>
      </c>
      <c r="F1925" s="354">
        <v>2022</v>
      </c>
      <c r="G1925" s="354">
        <v>2024</v>
      </c>
      <c r="H1925" s="45" t="s">
        <v>20</v>
      </c>
      <c r="I1925" s="19">
        <f>I1926+I1927+I1928+I1929</f>
        <v>335.5</v>
      </c>
      <c r="J1925" s="19">
        <f t="shared" ref="J1925:M1925" si="586">J1926+J1927+J1928+J1929</f>
        <v>335.5</v>
      </c>
      <c r="K1925" s="19">
        <f t="shared" si="586"/>
        <v>335.5</v>
      </c>
      <c r="L1925" s="19">
        <f t="shared" si="586"/>
        <v>335.5</v>
      </c>
      <c r="M1925" s="19">
        <f t="shared" si="586"/>
        <v>335.5</v>
      </c>
      <c r="N1925" s="11">
        <f t="shared" si="561"/>
        <v>100</v>
      </c>
      <c r="O1925" s="11">
        <f t="shared" si="562"/>
        <v>100</v>
      </c>
      <c r="P1925" s="11">
        <f t="shared" si="563"/>
        <v>100</v>
      </c>
      <c r="R1925" s="33">
        <f t="shared" si="564"/>
        <v>-335.5</v>
      </c>
      <c r="S1925" s="63">
        <f t="shared" si="565"/>
        <v>0</v>
      </c>
    </row>
    <row r="1926" spans="3:19" s="13" customFormat="1">
      <c r="C1926" s="358"/>
      <c r="D1926" s="357"/>
      <c r="E1926" s="354"/>
      <c r="F1926" s="354"/>
      <c r="G1926" s="354"/>
      <c r="H1926" s="45" t="s">
        <v>21</v>
      </c>
      <c r="I1926" s="19">
        <v>335.5</v>
      </c>
      <c r="J1926" s="19">
        <v>335.5</v>
      </c>
      <c r="K1926" s="19">
        <v>335.5</v>
      </c>
      <c r="L1926" s="19">
        <v>335.5</v>
      </c>
      <c r="M1926" s="19">
        <v>335.5</v>
      </c>
      <c r="N1926" s="11">
        <f t="shared" si="561"/>
        <v>100</v>
      </c>
      <c r="O1926" s="11">
        <f t="shared" si="562"/>
        <v>100</v>
      </c>
      <c r="P1926" s="11">
        <f t="shared" si="563"/>
        <v>100</v>
      </c>
      <c r="R1926" s="33">
        <f t="shared" si="564"/>
        <v>-335.5</v>
      </c>
      <c r="S1926" s="63">
        <f t="shared" si="565"/>
        <v>0</v>
      </c>
    </row>
    <row r="1927" spans="3:19" s="13" customFormat="1" ht="30">
      <c r="C1927" s="358"/>
      <c r="D1927" s="357"/>
      <c r="E1927" s="354"/>
      <c r="F1927" s="354"/>
      <c r="G1927" s="354"/>
      <c r="H1927" s="45" t="s">
        <v>22</v>
      </c>
      <c r="I1927" s="19">
        <v>0</v>
      </c>
      <c r="J1927" s="19">
        <v>0</v>
      </c>
      <c r="K1927" s="19">
        <v>0</v>
      </c>
      <c r="L1927" s="19">
        <v>0</v>
      </c>
      <c r="M1927" s="19">
        <v>0</v>
      </c>
      <c r="N1927" s="11"/>
      <c r="O1927" s="11"/>
      <c r="P1927" s="11"/>
      <c r="R1927" s="33">
        <f t="shared" si="564"/>
        <v>0</v>
      </c>
      <c r="S1927" s="63">
        <f t="shared" si="565"/>
        <v>0</v>
      </c>
    </row>
    <row r="1928" spans="3:19" s="13" customFormat="1">
      <c r="C1928" s="358"/>
      <c r="D1928" s="357"/>
      <c r="E1928" s="354"/>
      <c r="F1928" s="354"/>
      <c r="G1928" s="354"/>
      <c r="H1928" s="45" t="s">
        <v>33</v>
      </c>
      <c r="I1928" s="19">
        <v>0</v>
      </c>
      <c r="J1928" s="19">
        <v>0</v>
      </c>
      <c r="K1928" s="19">
        <v>0</v>
      </c>
      <c r="L1928" s="19">
        <v>0</v>
      </c>
      <c r="M1928" s="19">
        <v>0</v>
      </c>
      <c r="N1928" s="11"/>
      <c r="O1928" s="11"/>
      <c r="P1928" s="11"/>
      <c r="R1928" s="33">
        <f t="shared" si="564"/>
        <v>0</v>
      </c>
      <c r="S1928" s="63">
        <f t="shared" si="565"/>
        <v>0</v>
      </c>
    </row>
    <row r="1929" spans="3:19" s="13" customFormat="1" ht="30">
      <c r="C1929" s="358"/>
      <c r="D1929" s="357"/>
      <c r="E1929" s="354"/>
      <c r="F1929" s="354"/>
      <c r="G1929" s="354"/>
      <c r="H1929" s="45" t="s">
        <v>37</v>
      </c>
      <c r="I1929" s="19">
        <v>0</v>
      </c>
      <c r="J1929" s="19">
        <v>0</v>
      </c>
      <c r="K1929" s="19">
        <v>0</v>
      </c>
      <c r="L1929" s="19">
        <v>0</v>
      </c>
      <c r="M1929" s="19">
        <v>0</v>
      </c>
      <c r="N1929" s="11"/>
      <c r="O1929" s="11"/>
      <c r="P1929" s="11"/>
      <c r="R1929" s="33">
        <f t="shared" si="564"/>
        <v>0</v>
      </c>
      <c r="S1929" s="63">
        <f t="shared" si="565"/>
        <v>0</v>
      </c>
    </row>
    <row r="1930" spans="3:19">
      <c r="C1930" s="358" t="s">
        <v>791</v>
      </c>
      <c r="D1930" s="357" t="s">
        <v>792</v>
      </c>
      <c r="E1930" s="377" t="s">
        <v>793</v>
      </c>
      <c r="F1930" s="354">
        <v>2022</v>
      </c>
      <c r="G1930" s="354">
        <v>2024</v>
      </c>
      <c r="H1930" s="45" t="s">
        <v>20</v>
      </c>
      <c r="I1930" s="19">
        <f>I1931+I1932+I1933+I1934</f>
        <v>427.5</v>
      </c>
      <c r="J1930" s="19">
        <f t="shared" ref="J1930:M1930" si="587">J1931+J1932+J1933+J1934</f>
        <v>427.5</v>
      </c>
      <c r="K1930" s="19">
        <f t="shared" si="587"/>
        <v>427.5</v>
      </c>
      <c r="L1930" s="19">
        <f t="shared" si="587"/>
        <v>427.5</v>
      </c>
      <c r="M1930" s="19">
        <f t="shared" si="587"/>
        <v>427.5</v>
      </c>
      <c r="N1930" s="11">
        <f t="shared" si="561"/>
        <v>100</v>
      </c>
      <c r="O1930" s="11">
        <f t="shared" si="562"/>
        <v>100</v>
      </c>
      <c r="P1930" s="11">
        <f t="shared" si="563"/>
        <v>100</v>
      </c>
      <c r="R1930" s="33">
        <f t="shared" si="564"/>
        <v>-427.5</v>
      </c>
      <c r="S1930" s="63">
        <f t="shared" si="565"/>
        <v>0</v>
      </c>
    </row>
    <row r="1931" spans="3:19">
      <c r="C1931" s="358"/>
      <c r="D1931" s="357"/>
      <c r="E1931" s="377"/>
      <c r="F1931" s="354"/>
      <c r="G1931" s="354"/>
      <c r="H1931" s="45" t="s">
        <v>21</v>
      </c>
      <c r="I1931" s="19">
        <v>427.5</v>
      </c>
      <c r="J1931" s="19">
        <v>427.5</v>
      </c>
      <c r="K1931" s="19">
        <v>427.5</v>
      </c>
      <c r="L1931" s="19">
        <v>427.5</v>
      </c>
      <c r="M1931" s="19">
        <v>427.5</v>
      </c>
      <c r="N1931" s="11">
        <f t="shared" si="561"/>
        <v>100</v>
      </c>
      <c r="O1931" s="11">
        <f t="shared" si="562"/>
        <v>100</v>
      </c>
      <c r="P1931" s="11">
        <f t="shared" si="563"/>
        <v>100</v>
      </c>
      <c r="R1931" s="33">
        <f t="shared" si="564"/>
        <v>-427.5</v>
      </c>
      <c r="S1931" s="63">
        <f t="shared" si="565"/>
        <v>0</v>
      </c>
    </row>
    <row r="1932" spans="3:19" ht="30">
      <c r="C1932" s="358"/>
      <c r="D1932" s="357"/>
      <c r="E1932" s="377"/>
      <c r="F1932" s="354"/>
      <c r="G1932" s="354"/>
      <c r="H1932" s="45" t="s">
        <v>22</v>
      </c>
      <c r="I1932" s="19">
        <v>0</v>
      </c>
      <c r="J1932" s="19">
        <v>0</v>
      </c>
      <c r="K1932" s="19">
        <v>0</v>
      </c>
      <c r="L1932" s="19">
        <v>0</v>
      </c>
      <c r="M1932" s="19">
        <v>0</v>
      </c>
      <c r="N1932" s="11"/>
      <c r="O1932" s="11"/>
      <c r="P1932" s="11"/>
      <c r="R1932" s="33">
        <f t="shared" ref="R1932:R1995" si="588">Q1932-L1932</f>
        <v>0</v>
      </c>
      <c r="S1932" s="63">
        <f t="shared" ref="S1932:S1995" si="589">L1932-M1932</f>
        <v>0</v>
      </c>
    </row>
    <row r="1933" spans="3:19">
      <c r="C1933" s="358"/>
      <c r="D1933" s="357"/>
      <c r="E1933" s="377"/>
      <c r="F1933" s="354"/>
      <c r="G1933" s="354"/>
      <c r="H1933" s="45" t="s">
        <v>33</v>
      </c>
      <c r="I1933" s="19">
        <v>0</v>
      </c>
      <c r="J1933" s="19">
        <v>0</v>
      </c>
      <c r="K1933" s="19">
        <v>0</v>
      </c>
      <c r="L1933" s="19">
        <v>0</v>
      </c>
      <c r="M1933" s="19">
        <v>0</v>
      </c>
      <c r="N1933" s="11"/>
      <c r="O1933" s="11"/>
      <c r="P1933" s="11"/>
      <c r="R1933" s="33">
        <f t="shared" si="588"/>
        <v>0</v>
      </c>
      <c r="S1933" s="63">
        <f t="shared" si="589"/>
        <v>0</v>
      </c>
    </row>
    <row r="1934" spans="3:19" ht="30">
      <c r="C1934" s="358"/>
      <c r="D1934" s="357"/>
      <c r="E1934" s="377"/>
      <c r="F1934" s="354"/>
      <c r="G1934" s="354"/>
      <c r="H1934" s="45" t="s">
        <v>37</v>
      </c>
      <c r="I1934" s="19">
        <v>0</v>
      </c>
      <c r="J1934" s="19">
        <v>0</v>
      </c>
      <c r="K1934" s="19">
        <v>0</v>
      </c>
      <c r="L1934" s="19">
        <v>0</v>
      </c>
      <c r="M1934" s="19">
        <v>0</v>
      </c>
      <c r="N1934" s="11"/>
      <c r="O1934" s="11"/>
      <c r="P1934" s="11"/>
      <c r="R1934" s="33">
        <f t="shared" si="588"/>
        <v>0</v>
      </c>
      <c r="S1934" s="63">
        <f t="shared" si="589"/>
        <v>0</v>
      </c>
    </row>
    <row r="1935" spans="3:19">
      <c r="C1935" s="358" t="s">
        <v>794</v>
      </c>
      <c r="D1935" s="362" t="s">
        <v>795</v>
      </c>
      <c r="E1935" s="396" t="s">
        <v>476</v>
      </c>
      <c r="F1935" s="354">
        <v>2022</v>
      </c>
      <c r="G1935" s="354">
        <v>2024</v>
      </c>
      <c r="H1935" s="45" t="s">
        <v>20</v>
      </c>
      <c r="I1935" s="19">
        <f>I1936+I1937+I1938+I1939</f>
        <v>657</v>
      </c>
      <c r="J1935" s="19">
        <f t="shared" ref="J1935:M1935" si="590">J1936+J1937+J1938+J1939</f>
        <v>657</v>
      </c>
      <c r="K1935" s="19">
        <f t="shared" si="590"/>
        <v>657</v>
      </c>
      <c r="L1935" s="19">
        <f t="shared" si="590"/>
        <v>657</v>
      </c>
      <c r="M1935" s="19">
        <f t="shared" si="590"/>
        <v>657</v>
      </c>
      <c r="N1935" s="11">
        <f t="shared" ref="N1935:N1995" si="591">M1935/I1935*100</f>
        <v>100</v>
      </c>
      <c r="O1935" s="11">
        <f t="shared" ref="O1935:O1995" si="592">M1935/J1935*100</f>
        <v>100</v>
      </c>
      <c r="P1935" s="11">
        <f t="shared" ref="P1935:P1995" si="593">L1935/K1935*100</f>
        <v>100</v>
      </c>
      <c r="R1935" s="33">
        <f t="shared" si="588"/>
        <v>-657</v>
      </c>
      <c r="S1935" s="63">
        <f t="shared" si="589"/>
        <v>0</v>
      </c>
    </row>
    <row r="1936" spans="3:19">
      <c r="C1936" s="358"/>
      <c r="D1936" s="362"/>
      <c r="E1936" s="396"/>
      <c r="F1936" s="354"/>
      <c r="G1936" s="354"/>
      <c r="H1936" s="45" t="s">
        <v>21</v>
      </c>
      <c r="I1936" s="19">
        <v>657</v>
      </c>
      <c r="J1936" s="19">
        <v>657</v>
      </c>
      <c r="K1936" s="19">
        <v>657</v>
      </c>
      <c r="L1936" s="19">
        <v>657</v>
      </c>
      <c r="M1936" s="19">
        <v>657</v>
      </c>
      <c r="N1936" s="11">
        <f t="shared" si="591"/>
        <v>100</v>
      </c>
      <c r="O1936" s="11">
        <f t="shared" si="592"/>
        <v>100</v>
      </c>
      <c r="P1936" s="11">
        <f t="shared" si="593"/>
        <v>100</v>
      </c>
      <c r="R1936" s="33">
        <f t="shared" si="588"/>
        <v>-657</v>
      </c>
      <c r="S1936" s="63">
        <f t="shared" si="589"/>
        <v>0</v>
      </c>
    </row>
    <row r="1937" spans="3:19" ht="30">
      <c r="C1937" s="358"/>
      <c r="D1937" s="362"/>
      <c r="E1937" s="396"/>
      <c r="F1937" s="354"/>
      <c r="G1937" s="354"/>
      <c r="H1937" s="45" t="s">
        <v>22</v>
      </c>
      <c r="I1937" s="19">
        <v>0</v>
      </c>
      <c r="J1937" s="19">
        <v>0</v>
      </c>
      <c r="K1937" s="19">
        <v>0</v>
      </c>
      <c r="L1937" s="19">
        <v>0</v>
      </c>
      <c r="M1937" s="19">
        <v>0</v>
      </c>
      <c r="N1937" s="11"/>
      <c r="O1937" s="11"/>
      <c r="P1937" s="11"/>
      <c r="R1937" s="33">
        <f t="shared" si="588"/>
        <v>0</v>
      </c>
      <c r="S1937" s="63">
        <f t="shared" si="589"/>
        <v>0</v>
      </c>
    </row>
    <row r="1938" spans="3:19">
      <c r="C1938" s="358"/>
      <c r="D1938" s="362"/>
      <c r="E1938" s="396"/>
      <c r="F1938" s="354"/>
      <c r="G1938" s="354"/>
      <c r="H1938" s="45" t="s">
        <v>33</v>
      </c>
      <c r="I1938" s="19">
        <v>0</v>
      </c>
      <c r="J1938" s="19">
        <v>0</v>
      </c>
      <c r="K1938" s="19">
        <v>0</v>
      </c>
      <c r="L1938" s="19">
        <v>0</v>
      </c>
      <c r="M1938" s="19">
        <v>0</v>
      </c>
      <c r="N1938" s="11"/>
      <c r="O1938" s="11"/>
      <c r="P1938" s="11"/>
      <c r="R1938" s="33">
        <f t="shared" si="588"/>
        <v>0</v>
      </c>
      <c r="S1938" s="63">
        <f t="shared" si="589"/>
        <v>0</v>
      </c>
    </row>
    <row r="1939" spans="3:19" ht="30">
      <c r="C1939" s="358"/>
      <c r="D1939" s="362"/>
      <c r="E1939" s="396"/>
      <c r="F1939" s="354"/>
      <c r="G1939" s="354"/>
      <c r="H1939" s="45" t="s">
        <v>37</v>
      </c>
      <c r="I1939" s="19">
        <v>0</v>
      </c>
      <c r="J1939" s="19">
        <v>0</v>
      </c>
      <c r="K1939" s="19">
        <v>0</v>
      </c>
      <c r="L1939" s="19">
        <v>0</v>
      </c>
      <c r="M1939" s="19">
        <v>0</v>
      </c>
      <c r="N1939" s="11"/>
      <c r="O1939" s="11"/>
      <c r="P1939" s="11"/>
      <c r="R1939" s="33">
        <f t="shared" si="588"/>
        <v>0</v>
      </c>
      <c r="S1939" s="63">
        <f t="shared" si="589"/>
        <v>0</v>
      </c>
    </row>
    <row r="1940" spans="3:19">
      <c r="C1940" s="358" t="s">
        <v>796</v>
      </c>
      <c r="D1940" s="362" t="s">
        <v>797</v>
      </c>
      <c r="E1940" s="396" t="s">
        <v>502</v>
      </c>
      <c r="F1940" s="354">
        <v>2022</v>
      </c>
      <c r="G1940" s="354">
        <v>2024</v>
      </c>
      <c r="H1940" s="45" t="s">
        <v>20</v>
      </c>
      <c r="I1940" s="19">
        <f>I1941+I1942+I1943+I1944</f>
        <v>180</v>
      </c>
      <c r="J1940" s="19">
        <f t="shared" ref="J1940:M1940" si="594">J1941+J1942+J1943+J1944</f>
        <v>180</v>
      </c>
      <c r="K1940" s="19">
        <f t="shared" si="594"/>
        <v>180</v>
      </c>
      <c r="L1940" s="19">
        <f t="shared" si="594"/>
        <v>180</v>
      </c>
      <c r="M1940" s="19">
        <f t="shared" si="594"/>
        <v>180</v>
      </c>
      <c r="N1940" s="11">
        <f t="shared" si="591"/>
        <v>100</v>
      </c>
      <c r="O1940" s="11">
        <f t="shared" si="592"/>
        <v>100</v>
      </c>
      <c r="P1940" s="11">
        <f t="shared" si="593"/>
        <v>100</v>
      </c>
      <c r="R1940" s="33">
        <f t="shared" si="588"/>
        <v>-180</v>
      </c>
      <c r="S1940" s="63">
        <f t="shared" si="589"/>
        <v>0</v>
      </c>
    </row>
    <row r="1941" spans="3:19">
      <c r="C1941" s="358"/>
      <c r="D1941" s="362"/>
      <c r="E1941" s="396"/>
      <c r="F1941" s="354"/>
      <c r="G1941" s="354"/>
      <c r="H1941" s="45" t="s">
        <v>21</v>
      </c>
      <c r="I1941" s="19">
        <v>180</v>
      </c>
      <c r="J1941" s="19">
        <v>180</v>
      </c>
      <c r="K1941" s="19">
        <v>180</v>
      </c>
      <c r="L1941" s="19">
        <v>180</v>
      </c>
      <c r="M1941" s="19">
        <v>180</v>
      </c>
      <c r="N1941" s="11">
        <f t="shared" si="591"/>
        <v>100</v>
      </c>
      <c r="O1941" s="11">
        <f t="shared" si="592"/>
        <v>100</v>
      </c>
      <c r="P1941" s="11">
        <f t="shared" si="593"/>
        <v>100</v>
      </c>
      <c r="R1941" s="33">
        <f t="shared" si="588"/>
        <v>-180</v>
      </c>
      <c r="S1941" s="63">
        <f t="shared" si="589"/>
        <v>0</v>
      </c>
    </row>
    <row r="1942" spans="3:19" ht="30">
      <c r="C1942" s="358"/>
      <c r="D1942" s="362"/>
      <c r="E1942" s="396"/>
      <c r="F1942" s="354"/>
      <c r="G1942" s="354"/>
      <c r="H1942" s="45" t="s">
        <v>22</v>
      </c>
      <c r="I1942" s="19">
        <v>0</v>
      </c>
      <c r="J1942" s="19">
        <v>0</v>
      </c>
      <c r="K1942" s="19">
        <v>0</v>
      </c>
      <c r="L1942" s="19">
        <v>0</v>
      </c>
      <c r="M1942" s="19">
        <v>0</v>
      </c>
      <c r="N1942" s="11"/>
      <c r="O1942" s="11"/>
      <c r="P1942" s="11"/>
      <c r="R1942" s="33">
        <f t="shared" si="588"/>
        <v>0</v>
      </c>
      <c r="S1942" s="63">
        <f t="shared" si="589"/>
        <v>0</v>
      </c>
    </row>
    <row r="1943" spans="3:19">
      <c r="C1943" s="358"/>
      <c r="D1943" s="362"/>
      <c r="E1943" s="396"/>
      <c r="F1943" s="354"/>
      <c r="G1943" s="354"/>
      <c r="H1943" s="45" t="s">
        <v>33</v>
      </c>
      <c r="I1943" s="19">
        <v>0</v>
      </c>
      <c r="J1943" s="19">
        <v>0</v>
      </c>
      <c r="K1943" s="19">
        <v>0</v>
      </c>
      <c r="L1943" s="19">
        <v>0</v>
      </c>
      <c r="M1943" s="19">
        <v>0</v>
      </c>
      <c r="N1943" s="11"/>
      <c r="O1943" s="11"/>
      <c r="P1943" s="11"/>
      <c r="R1943" s="33">
        <f t="shared" si="588"/>
        <v>0</v>
      </c>
      <c r="S1943" s="63">
        <f t="shared" si="589"/>
        <v>0</v>
      </c>
    </row>
    <row r="1944" spans="3:19" ht="30">
      <c r="C1944" s="358"/>
      <c r="D1944" s="362"/>
      <c r="E1944" s="396"/>
      <c r="F1944" s="354"/>
      <c r="G1944" s="354"/>
      <c r="H1944" s="45" t="s">
        <v>37</v>
      </c>
      <c r="I1944" s="19">
        <v>0</v>
      </c>
      <c r="J1944" s="19">
        <v>0</v>
      </c>
      <c r="K1944" s="19">
        <v>0</v>
      </c>
      <c r="L1944" s="19">
        <v>0</v>
      </c>
      <c r="M1944" s="19">
        <v>0</v>
      </c>
      <c r="N1944" s="11"/>
      <c r="O1944" s="11"/>
      <c r="P1944" s="11"/>
      <c r="R1944" s="33">
        <f t="shared" si="588"/>
        <v>0</v>
      </c>
      <c r="S1944" s="63">
        <f t="shared" si="589"/>
        <v>0</v>
      </c>
    </row>
    <row r="1945" spans="3:19">
      <c r="C1945" s="358" t="s">
        <v>798</v>
      </c>
      <c r="D1945" s="362" t="s">
        <v>799</v>
      </c>
      <c r="E1945" s="396" t="s">
        <v>353</v>
      </c>
      <c r="F1945" s="354">
        <v>2022</v>
      </c>
      <c r="G1945" s="354">
        <v>2024</v>
      </c>
      <c r="H1945" s="45" t="s">
        <v>20</v>
      </c>
      <c r="I1945" s="19">
        <f>I1946</f>
        <v>1140</v>
      </c>
      <c r="J1945" s="19">
        <f t="shared" ref="J1945:M1945" si="595">J1946</f>
        <v>1140</v>
      </c>
      <c r="K1945" s="19">
        <f t="shared" si="595"/>
        <v>1140</v>
      </c>
      <c r="L1945" s="19">
        <f t="shared" si="595"/>
        <v>1140</v>
      </c>
      <c r="M1945" s="19">
        <f t="shared" si="595"/>
        <v>1140</v>
      </c>
      <c r="N1945" s="11">
        <f t="shared" si="591"/>
        <v>100</v>
      </c>
      <c r="O1945" s="11">
        <f t="shared" si="592"/>
        <v>100</v>
      </c>
      <c r="P1945" s="11">
        <f t="shared" si="593"/>
        <v>100</v>
      </c>
      <c r="R1945" s="33">
        <f t="shared" si="588"/>
        <v>-1140</v>
      </c>
      <c r="S1945" s="63">
        <f t="shared" si="589"/>
        <v>0</v>
      </c>
    </row>
    <row r="1946" spans="3:19">
      <c r="C1946" s="358"/>
      <c r="D1946" s="362"/>
      <c r="E1946" s="396"/>
      <c r="F1946" s="354"/>
      <c r="G1946" s="354"/>
      <c r="H1946" s="45" t="s">
        <v>21</v>
      </c>
      <c r="I1946" s="19">
        <v>1140</v>
      </c>
      <c r="J1946" s="19">
        <v>1140</v>
      </c>
      <c r="K1946" s="19">
        <v>1140</v>
      </c>
      <c r="L1946" s="19">
        <v>1140</v>
      </c>
      <c r="M1946" s="19">
        <v>1140</v>
      </c>
      <c r="N1946" s="11">
        <f t="shared" si="591"/>
        <v>100</v>
      </c>
      <c r="O1946" s="11">
        <f t="shared" si="592"/>
        <v>100</v>
      </c>
      <c r="P1946" s="11">
        <f t="shared" si="593"/>
        <v>100</v>
      </c>
      <c r="R1946" s="33">
        <f t="shared" si="588"/>
        <v>-1140</v>
      </c>
      <c r="S1946" s="63">
        <f t="shared" si="589"/>
        <v>0</v>
      </c>
    </row>
    <row r="1947" spans="3:19" ht="30">
      <c r="C1947" s="358"/>
      <c r="D1947" s="362"/>
      <c r="E1947" s="396"/>
      <c r="F1947" s="354"/>
      <c r="G1947" s="354"/>
      <c r="H1947" s="45" t="s">
        <v>22</v>
      </c>
      <c r="I1947" s="19">
        <v>0</v>
      </c>
      <c r="J1947" s="19">
        <v>0</v>
      </c>
      <c r="K1947" s="19">
        <v>0</v>
      </c>
      <c r="L1947" s="19">
        <v>0</v>
      </c>
      <c r="M1947" s="19">
        <v>0</v>
      </c>
      <c r="N1947" s="11"/>
      <c r="O1947" s="11"/>
      <c r="P1947" s="11"/>
      <c r="R1947" s="33">
        <f t="shared" si="588"/>
        <v>0</v>
      </c>
      <c r="S1947" s="63">
        <f t="shared" si="589"/>
        <v>0</v>
      </c>
    </row>
    <row r="1948" spans="3:19">
      <c r="C1948" s="358"/>
      <c r="D1948" s="362"/>
      <c r="E1948" s="396"/>
      <c r="F1948" s="354"/>
      <c r="G1948" s="354"/>
      <c r="H1948" s="45" t="s">
        <v>33</v>
      </c>
      <c r="I1948" s="19">
        <v>0</v>
      </c>
      <c r="J1948" s="19">
        <v>0</v>
      </c>
      <c r="K1948" s="19">
        <v>0</v>
      </c>
      <c r="L1948" s="19">
        <v>0</v>
      </c>
      <c r="M1948" s="19">
        <v>0</v>
      </c>
      <c r="N1948" s="11"/>
      <c r="O1948" s="11"/>
      <c r="P1948" s="11"/>
      <c r="R1948" s="33">
        <f t="shared" si="588"/>
        <v>0</v>
      </c>
      <c r="S1948" s="63">
        <f t="shared" si="589"/>
        <v>0</v>
      </c>
    </row>
    <row r="1949" spans="3:19" ht="30">
      <c r="C1949" s="358"/>
      <c r="D1949" s="362"/>
      <c r="E1949" s="396"/>
      <c r="F1949" s="354"/>
      <c r="G1949" s="354"/>
      <c r="H1949" s="45" t="s">
        <v>37</v>
      </c>
      <c r="I1949" s="19">
        <v>0</v>
      </c>
      <c r="J1949" s="19">
        <v>0</v>
      </c>
      <c r="K1949" s="19">
        <v>0</v>
      </c>
      <c r="L1949" s="19">
        <v>0</v>
      </c>
      <c r="M1949" s="19">
        <v>0</v>
      </c>
      <c r="N1949" s="11"/>
      <c r="O1949" s="11"/>
      <c r="P1949" s="11"/>
      <c r="R1949" s="33">
        <f t="shared" si="588"/>
        <v>0</v>
      </c>
      <c r="S1949" s="63">
        <f t="shared" si="589"/>
        <v>0</v>
      </c>
    </row>
    <row r="1950" spans="3:19">
      <c r="C1950" s="361" t="s">
        <v>800</v>
      </c>
      <c r="D1950" s="357" t="s">
        <v>801</v>
      </c>
      <c r="E1950" s="377" t="s">
        <v>353</v>
      </c>
      <c r="F1950" s="353">
        <v>2022</v>
      </c>
      <c r="G1950" s="353">
        <v>2024</v>
      </c>
      <c r="H1950" s="46" t="s">
        <v>20</v>
      </c>
      <c r="I1950" s="19">
        <f>I1951+I1952+I1953+I1954</f>
        <v>270</v>
      </c>
      <c r="J1950" s="19">
        <f t="shared" ref="J1950:M1950" si="596">J1951+J1952+J1953+J1954</f>
        <v>270</v>
      </c>
      <c r="K1950" s="19">
        <f t="shared" si="596"/>
        <v>270</v>
      </c>
      <c r="L1950" s="19">
        <f t="shared" si="596"/>
        <v>270</v>
      </c>
      <c r="M1950" s="19">
        <f t="shared" si="596"/>
        <v>270</v>
      </c>
      <c r="N1950" s="11">
        <f t="shared" si="591"/>
        <v>100</v>
      </c>
      <c r="O1950" s="11">
        <f t="shared" si="592"/>
        <v>100</v>
      </c>
      <c r="P1950" s="11">
        <f t="shared" si="593"/>
        <v>100</v>
      </c>
      <c r="R1950" s="33">
        <f t="shared" si="588"/>
        <v>-270</v>
      </c>
      <c r="S1950" s="63">
        <f t="shared" si="589"/>
        <v>0</v>
      </c>
    </row>
    <row r="1951" spans="3:19">
      <c r="C1951" s="361"/>
      <c r="D1951" s="357"/>
      <c r="E1951" s="377"/>
      <c r="F1951" s="353"/>
      <c r="G1951" s="353"/>
      <c r="H1951" s="46" t="s">
        <v>21</v>
      </c>
      <c r="I1951" s="19">
        <v>270</v>
      </c>
      <c r="J1951" s="19">
        <v>270</v>
      </c>
      <c r="K1951" s="19">
        <v>270</v>
      </c>
      <c r="L1951" s="19">
        <v>270</v>
      </c>
      <c r="M1951" s="19">
        <v>270</v>
      </c>
      <c r="N1951" s="11">
        <f t="shared" si="591"/>
        <v>100</v>
      </c>
      <c r="O1951" s="11">
        <f t="shared" si="592"/>
        <v>100</v>
      </c>
      <c r="P1951" s="11">
        <f t="shared" si="593"/>
        <v>100</v>
      </c>
      <c r="R1951" s="33">
        <f t="shared" si="588"/>
        <v>-270</v>
      </c>
      <c r="S1951" s="63">
        <f t="shared" si="589"/>
        <v>0</v>
      </c>
    </row>
    <row r="1952" spans="3:19" ht="30">
      <c r="C1952" s="361"/>
      <c r="D1952" s="357"/>
      <c r="E1952" s="377"/>
      <c r="F1952" s="353"/>
      <c r="G1952" s="353"/>
      <c r="H1952" s="46" t="s">
        <v>22</v>
      </c>
      <c r="I1952" s="19">
        <v>0</v>
      </c>
      <c r="J1952" s="19">
        <v>0</v>
      </c>
      <c r="K1952" s="19">
        <v>0</v>
      </c>
      <c r="L1952" s="19">
        <v>0</v>
      </c>
      <c r="M1952" s="19">
        <v>0</v>
      </c>
      <c r="N1952" s="11"/>
      <c r="O1952" s="11"/>
      <c r="P1952" s="11"/>
      <c r="R1952" s="33">
        <f t="shared" si="588"/>
        <v>0</v>
      </c>
      <c r="S1952" s="63">
        <f t="shared" si="589"/>
        <v>0</v>
      </c>
    </row>
    <row r="1953" spans="3:19">
      <c r="C1953" s="361"/>
      <c r="D1953" s="357"/>
      <c r="E1953" s="377"/>
      <c r="F1953" s="353"/>
      <c r="G1953" s="353"/>
      <c r="H1953" s="46" t="s">
        <v>33</v>
      </c>
      <c r="I1953" s="19">
        <v>0</v>
      </c>
      <c r="J1953" s="19">
        <v>0</v>
      </c>
      <c r="K1953" s="19">
        <v>0</v>
      </c>
      <c r="L1953" s="19">
        <v>0</v>
      </c>
      <c r="M1953" s="19">
        <v>0</v>
      </c>
      <c r="N1953" s="11"/>
      <c r="O1953" s="11"/>
      <c r="P1953" s="11"/>
      <c r="R1953" s="33">
        <f t="shared" si="588"/>
        <v>0</v>
      </c>
      <c r="S1953" s="63">
        <f t="shared" si="589"/>
        <v>0</v>
      </c>
    </row>
    <row r="1954" spans="3:19" ht="30">
      <c r="C1954" s="361"/>
      <c r="D1954" s="357"/>
      <c r="E1954" s="377"/>
      <c r="F1954" s="353"/>
      <c r="G1954" s="353"/>
      <c r="H1954" s="46" t="s">
        <v>37</v>
      </c>
      <c r="I1954" s="19">
        <v>0</v>
      </c>
      <c r="J1954" s="19">
        <v>0</v>
      </c>
      <c r="K1954" s="19">
        <v>0</v>
      </c>
      <c r="L1954" s="19">
        <v>0</v>
      </c>
      <c r="M1954" s="19">
        <v>0</v>
      </c>
      <c r="N1954" s="11"/>
      <c r="O1954" s="11"/>
      <c r="P1954" s="11"/>
      <c r="R1954" s="33">
        <f t="shared" si="588"/>
        <v>0</v>
      </c>
      <c r="S1954" s="63">
        <f t="shared" si="589"/>
        <v>0</v>
      </c>
    </row>
    <row r="1955" spans="3:19">
      <c r="C1955" s="361" t="s">
        <v>802</v>
      </c>
      <c r="D1955" s="362" t="s">
        <v>803</v>
      </c>
      <c r="E1955" s="377" t="s">
        <v>353</v>
      </c>
      <c r="F1955" s="353">
        <v>2022</v>
      </c>
      <c r="G1955" s="353">
        <v>2024</v>
      </c>
      <c r="H1955" s="46" t="s">
        <v>20</v>
      </c>
      <c r="I1955" s="19">
        <f>I1956</f>
        <v>240</v>
      </c>
      <c r="J1955" s="19">
        <f t="shared" ref="J1955:M1955" si="597">J1956</f>
        <v>240</v>
      </c>
      <c r="K1955" s="19">
        <f t="shared" si="597"/>
        <v>240</v>
      </c>
      <c r="L1955" s="19">
        <f t="shared" si="597"/>
        <v>240</v>
      </c>
      <c r="M1955" s="19">
        <f t="shared" si="597"/>
        <v>240</v>
      </c>
      <c r="N1955" s="11">
        <f t="shared" si="591"/>
        <v>100</v>
      </c>
      <c r="O1955" s="11">
        <f t="shared" si="592"/>
        <v>100</v>
      </c>
      <c r="P1955" s="11">
        <f t="shared" si="593"/>
        <v>100</v>
      </c>
      <c r="R1955" s="33">
        <f t="shared" si="588"/>
        <v>-240</v>
      </c>
      <c r="S1955" s="63">
        <f t="shared" si="589"/>
        <v>0</v>
      </c>
    </row>
    <row r="1956" spans="3:19">
      <c r="C1956" s="361"/>
      <c r="D1956" s="362"/>
      <c r="E1956" s="377"/>
      <c r="F1956" s="353"/>
      <c r="G1956" s="353"/>
      <c r="H1956" s="46" t="s">
        <v>21</v>
      </c>
      <c r="I1956" s="19">
        <v>240</v>
      </c>
      <c r="J1956" s="19">
        <v>240</v>
      </c>
      <c r="K1956" s="19">
        <v>240</v>
      </c>
      <c r="L1956" s="19">
        <v>240</v>
      </c>
      <c r="M1956" s="19">
        <v>240</v>
      </c>
      <c r="N1956" s="11">
        <f t="shared" si="591"/>
        <v>100</v>
      </c>
      <c r="O1956" s="11">
        <f t="shared" si="592"/>
        <v>100</v>
      </c>
      <c r="P1956" s="11">
        <f t="shared" si="593"/>
        <v>100</v>
      </c>
      <c r="R1956" s="33">
        <f t="shared" si="588"/>
        <v>-240</v>
      </c>
      <c r="S1956" s="63">
        <f t="shared" si="589"/>
        <v>0</v>
      </c>
    </row>
    <row r="1957" spans="3:19" ht="30">
      <c r="C1957" s="361"/>
      <c r="D1957" s="362"/>
      <c r="E1957" s="377"/>
      <c r="F1957" s="353"/>
      <c r="G1957" s="353"/>
      <c r="H1957" s="46" t="s">
        <v>22</v>
      </c>
      <c r="I1957" s="19">
        <v>0</v>
      </c>
      <c r="J1957" s="19">
        <v>0</v>
      </c>
      <c r="K1957" s="19">
        <v>0</v>
      </c>
      <c r="L1957" s="19">
        <v>0</v>
      </c>
      <c r="M1957" s="19">
        <v>0</v>
      </c>
      <c r="N1957" s="11"/>
      <c r="O1957" s="11"/>
      <c r="P1957" s="11"/>
      <c r="R1957" s="33">
        <f t="shared" si="588"/>
        <v>0</v>
      </c>
      <c r="S1957" s="63">
        <f t="shared" si="589"/>
        <v>0</v>
      </c>
    </row>
    <row r="1958" spans="3:19">
      <c r="C1958" s="361"/>
      <c r="D1958" s="362"/>
      <c r="E1958" s="377"/>
      <c r="F1958" s="353"/>
      <c r="G1958" s="353"/>
      <c r="H1958" s="46" t="s">
        <v>33</v>
      </c>
      <c r="I1958" s="19">
        <v>0</v>
      </c>
      <c r="J1958" s="19">
        <v>0</v>
      </c>
      <c r="K1958" s="19">
        <v>0</v>
      </c>
      <c r="L1958" s="19">
        <v>0</v>
      </c>
      <c r="M1958" s="19">
        <v>0</v>
      </c>
      <c r="N1958" s="11"/>
      <c r="O1958" s="11"/>
      <c r="P1958" s="11"/>
      <c r="R1958" s="33">
        <f t="shared" si="588"/>
        <v>0</v>
      </c>
      <c r="S1958" s="63">
        <f t="shared" si="589"/>
        <v>0</v>
      </c>
    </row>
    <row r="1959" spans="3:19" ht="30">
      <c r="C1959" s="361"/>
      <c r="D1959" s="362"/>
      <c r="E1959" s="377"/>
      <c r="F1959" s="353"/>
      <c r="G1959" s="353"/>
      <c r="H1959" s="46" t="s">
        <v>37</v>
      </c>
      <c r="I1959" s="19">
        <v>0</v>
      </c>
      <c r="J1959" s="19">
        <v>0</v>
      </c>
      <c r="K1959" s="19">
        <v>0</v>
      </c>
      <c r="L1959" s="19">
        <v>0</v>
      </c>
      <c r="M1959" s="19">
        <v>0</v>
      </c>
      <c r="N1959" s="11"/>
      <c r="O1959" s="11"/>
      <c r="P1959" s="11"/>
      <c r="R1959" s="33">
        <f t="shared" si="588"/>
        <v>0</v>
      </c>
      <c r="S1959" s="63">
        <f t="shared" si="589"/>
        <v>0</v>
      </c>
    </row>
    <row r="1960" spans="3:19">
      <c r="C1960" s="345" t="s">
        <v>772</v>
      </c>
      <c r="D1960" s="346" t="s">
        <v>804</v>
      </c>
      <c r="E1960" s="397" t="s">
        <v>353</v>
      </c>
      <c r="F1960" s="337">
        <v>2022</v>
      </c>
      <c r="G1960" s="337">
        <v>2024</v>
      </c>
      <c r="H1960" s="14" t="s">
        <v>20</v>
      </c>
      <c r="I1960" s="19">
        <f>I1961+I1963+I1965</f>
        <v>4214.3</v>
      </c>
      <c r="J1960" s="19">
        <f t="shared" ref="J1960:M1960" si="598">J1961+J1963+J1965</f>
        <v>4214.3</v>
      </c>
      <c r="K1960" s="19">
        <f t="shared" si="598"/>
        <v>4214.3</v>
      </c>
      <c r="L1960" s="19">
        <f t="shared" si="598"/>
        <v>4214.3</v>
      </c>
      <c r="M1960" s="19">
        <f t="shared" si="598"/>
        <v>4214.3</v>
      </c>
      <c r="N1960" s="11">
        <f t="shared" si="591"/>
        <v>100</v>
      </c>
      <c r="O1960" s="11">
        <f t="shared" si="592"/>
        <v>100</v>
      </c>
      <c r="P1960" s="11">
        <f t="shared" si="593"/>
        <v>100</v>
      </c>
      <c r="R1960" s="33">
        <f t="shared" si="588"/>
        <v>-4214.3</v>
      </c>
      <c r="S1960" s="63">
        <f t="shared" si="589"/>
        <v>0</v>
      </c>
    </row>
    <row r="1961" spans="3:19">
      <c r="C1961" s="345"/>
      <c r="D1961" s="346"/>
      <c r="E1961" s="397"/>
      <c r="F1961" s="337"/>
      <c r="G1961" s="337"/>
      <c r="H1961" s="14" t="s">
        <v>21</v>
      </c>
      <c r="I1961" s="19">
        <f>I1967+I1972+I1977+I1984</f>
        <v>1064.3000000000002</v>
      </c>
      <c r="J1961" s="19">
        <f>J1967+J1972+J1977+J1984</f>
        <v>1064.3000000000002</v>
      </c>
      <c r="K1961" s="19">
        <f>K1967+K1972+K1977+K1984</f>
        <v>1064.3000000000002</v>
      </c>
      <c r="L1961" s="19">
        <f>L1967+L1972+L1977+L1984</f>
        <v>1064.3000000000002</v>
      </c>
      <c r="M1961" s="19">
        <f>M1967+M1972+M1977+M1984</f>
        <v>1064.3000000000002</v>
      </c>
      <c r="N1961" s="11">
        <f t="shared" si="591"/>
        <v>100</v>
      </c>
      <c r="O1961" s="11">
        <f t="shared" si="592"/>
        <v>100</v>
      </c>
      <c r="P1961" s="11">
        <f t="shared" si="593"/>
        <v>100</v>
      </c>
      <c r="R1961" s="33">
        <f t="shared" si="588"/>
        <v>-1064.3000000000002</v>
      </c>
      <c r="S1961" s="63">
        <f t="shared" si="589"/>
        <v>0</v>
      </c>
    </row>
    <row r="1962" spans="3:19" ht="27.75" customHeight="1">
      <c r="C1962" s="345"/>
      <c r="D1962" s="346"/>
      <c r="E1962" s="397"/>
      <c r="F1962" s="337"/>
      <c r="G1962" s="337"/>
      <c r="H1962" s="14" t="s">
        <v>1215</v>
      </c>
      <c r="I1962" s="19">
        <f>I1978+I1984</f>
        <v>64.3</v>
      </c>
      <c r="J1962" s="19">
        <f t="shared" ref="J1962:M1962" si="599">J1978+J1984</f>
        <v>64.3</v>
      </c>
      <c r="K1962" s="19">
        <f t="shared" si="599"/>
        <v>64.3</v>
      </c>
      <c r="L1962" s="19">
        <f t="shared" si="599"/>
        <v>64.3</v>
      </c>
      <c r="M1962" s="19">
        <f t="shared" si="599"/>
        <v>64.3</v>
      </c>
      <c r="N1962" s="11">
        <f t="shared" si="591"/>
        <v>100</v>
      </c>
      <c r="O1962" s="11">
        <f t="shared" si="592"/>
        <v>100</v>
      </c>
      <c r="P1962" s="11">
        <f t="shared" si="593"/>
        <v>100</v>
      </c>
      <c r="R1962" s="33">
        <f t="shared" si="588"/>
        <v>-64.3</v>
      </c>
      <c r="S1962" s="63">
        <f t="shared" si="589"/>
        <v>0</v>
      </c>
    </row>
    <row r="1963" spans="3:19" ht="28.5">
      <c r="C1963" s="345"/>
      <c r="D1963" s="346"/>
      <c r="E1963" s="397"/>
      <c r="F1963" s="337"/>
      <c r="G1963" s="337"/>
      <c r="H1963" s="14" t="s">
        <v>22</v>
      </c>
      <c r="I1963" s="19">
        <f>I1968+I1973+I1979+I1986</f>
        <v>3150</v>
      </c>
      <c r="J1963" s="19">
        <f t="shared" ref="J1963:M1964" si="600">J1968+J1973+J1979+J1986</f>
        <v>3150</v>
      </c>
      <c r="K1963" s="19">
        <f t="shared" si="600"/>
        <v>3150</v>
      </c>
      <c r="L1963" s="19">
        <f t="shared" si="600"/>
        <v>3150</v>
      </c>
      <c r="M1963" s="19">
        <f t="shared" si="600"/>
        <v>3150</v>
      </c>
      <c r="N1963" s="11">
        <f t="shared" si="591"/>
        <v>100</v>
      </c>
      <c r="O1963" s="11">
        <f t="shared" si="592"/>
        <v>100</v>
      </c>
      <c r="P1963" s="11">
        <f t="shared" si="593"/>
        <v>100</v>
      </c>
      <c r="R1963" s="33">
        <f t="shared" si="588"/>
        <v>-3150</v>
      </c>
      <c r="S1963" s="63">
        <f t="shared" si="589"/>
        <v>0</v>
      </c>
    </row>
    <row r="1964" spans="3:19" ht="57">
      <c r="C1964" s="345"/>
      <c r="D1964" s="346"/>
      <c r="E1964" s="397"/>
      <c r="F1964" s="337"/>
      <c r="G1964" s="337"/>
      <c r="H1964" s="14" t="s">
        <v>1216</v>
      </c>
      <c r="I1964" s="19">
        <f>I1969+I1974+I1980+I1987</f>
        <v>3150</v>
      </c>
      <c r="J1964" s="19">
        <f t="shared" si="600"/>
        <v>3150</v>
      </c>
      <c r="K1964" s="19">
        <f t="shared" si="600"/>
        <v>3150</v>
      </c>
      <c r="L1964" s="19">
        <f t="shared" si="600"/>
        <v>3150</v>
      </c>
      <c r="M1964" s="19">
        <f t="shared" si="600"/>
        <v>3150</v>
      </c>
      <c r="N1964" s="11">
        <f t="shared" si="591"/>
        <v>100</v>
      </c>
      <c r="O1964" s="11">
        <f t="shared" si="592"/>
        <v>100</v>
      </c>
      <c r="P1964" s="11">
        <f t="shared" si="593"/>
        <v>100</v>
      </c>
      <c r="R1964" s="33">
        <f t="shared" si="588"/>
        <v>-3150</v>
      </c>
      <c r="S1964" s="63">
        <f t="shared" si="589"/>
        <v>0</v>
      </c>
    </row>
    <row r="1965" spans="3:19" ht="28.5">
      <c r="C1965" s="345"/>
      <c r="D1965" s="346"/>
      <c r="E1965" s="397"/>
      <c r="F1965" s="337"/>
      <c r="G1965" s="337"/>
      <c r="H1965" s="14" t="s">
        <v>37</v>
      </c>
      <c r="I1965" s="19">
        <f>I1970</f>
        <v>0</v>
      </c>
      <c r="J1965" s="19">
        <f t="shared" ref="J1965:M1965" si="601">J1970</f>
        <v>0</v>
      </c>
      <c r="K1965" s="19">
        <f t="shared" si="601"/>
        <v>0</v>
      </c>
      <c r="L1965" s="19">
        <f t="shared" si="601"/>
        <v>0</v>
      </c>
      <c r="M1965" s="19">
        <f t="shared" si="601"/>
        <v>0</v>
      </c>
      <c r="N1965" s="11"/>
      <c r="O1965" s="11"/>
      <c r="P1965" s="11"/>
      <c r="R1965" s="33">
        <f t="shared" si="588"/>
        <v>0</v>
      </c>
      <c r="S1965" s="63">
        <f t="shared" si="589"/>
        <v>0</v>
      </c>
    </row>
    <row r="1966" spans="3:19">
      <c r="C1966" s="351" t="s">
        <v>805</v>
      </c>
      <c r="D1966" s="357" t="s">
        <v>806</v>
      </c>
      <c r="E1966" s="354" t="s">
        <v>741</v>
      </c>
      <c r="F1966" s="354">
        <v>2022</v>
      </c>
      <c r="G1966" s="354">
        <v>2024</v>
      </c>
      <c r="H1966" s="45" t="s">
        <v>20</v>
      </c>
      <c r="I1966" s="19">
        <f>I1967+I1968+I1969+I1970</f>
        <v>800</v>
      </c>
      <c r="J1966" s="19">
        <f t="shared" ref="J1966:M1966" si="602">J1967+J1968+J1969+J1970</f>
        <v>800</v>
      </c>
      <c r="K1966" s="19">
        <f t="shared" si="602"/>
        <v>800</v>
      </c>
      <c r="L1966" s="19">
        <f t="shared" si="602"/>
        <v>800</v>
      </c>
      <c r="M1966" s="19">
        <f t="shared" si="602"/>
        <v>800</v>
      </c>
      <c r="N1966" s="11">
        <f t="shared" si="591"/>
        <v>100</v>
      </c>
      <c r="O1966" s="11">
        <f t="shared" si="592"/>
        <v>100</v>
      </c>
      <c r="P1966" s="11">
        <f t="shared" si="593"/>
        <v>100</v>
      </c>
      <c r="R1966" s="33">
        <f t="shared" si="588"/>
        <v>-800</v>
      </c>
      <c r="S1966" s="63">
        <f t="shared" si="589"/>
        <v>0</v>
      </c>
    </row>
    <row r="1967" spans="3:19">
      <c r="C1967" s="351"/>
      <c r="D1967" s="357"/>
      <c r="E1967" s="354"/>
      <c r="F1967" s="354"/>
      <c r="G1967" s="354"/>
      <c r="H1967" s="45" t="s">
        <v>21</v>
      </c>
      <c r="I1967" s="19">
        <v>800</v>
      </c>
      <c r="J1967" s="19">
        <v>800</v>
      </c>
      <c r="K1967" s="19">
        <v>800</v>
      </c>
      <c r="L1967" s="19">
        <v>800</v>
      </c>
      <c r="M1967" s="19">
        <v>800</v>
      </c>
      <c r="N1967" s="11">
        <f t="shared" si="591"/>
        <v>100</v>
      </c>
      <c r="O1967" s="11">
        <f t="shared" si="592"/>
        <v>100</v>
      </c>
      <c r="P1967" s="11">
        <f t="shared" si="593"/>
        <v>100</v>
      </c>
      <c r="R1967" s="33">
        <f t="shared" si="588"/>
        <v>-800</v>
      </c>
      <c r="S1967" s="63">
        <f t="shared" si="589"/>
        <v>0</v>
      </c>
    </row>
    <row r="1968" spans="3:19" ht="30">
      <c r="C1968" s="351"/>
      <c r="D1968" s="357"/>
      <c r="E1968" s="354"/>
      <c r="F1968" s="354"/>
      <c r="G1968" s="354"/>
      <c r="H1968" s="45" t="s">
        <v>22</v>
      </c>
      <c r="I1968" s="19">
        <v>0</v>
      </c>
      <c r="J1968" s="19">
        <v>0</v>
      </c>
      <c r="K1968" s="19">
        <v>0</v>
      </c>
      <c r="L1968" s="19">
        <v>0</v>
      </c>
      <c r="M1968" s="19">
        <v>0</v>
      </c>
      <c r="N1968" s="11"/>
      <c r="O1968" s="11"/>
      <c r="P1968" s="11"/>
      <c r="R1968" s="33">
        <f t="shared" si="588"/>
        <v>0</v>
      </c>
      <c r="S1968" s="63">
        <f t="shared" si="589"/>
        <v>0</v>
      </c>
    </row>
    <row r="1969" spans="3:19">
      <c r="C1969" s="351"/>
      <c r="D1969" s="357"/>
      <c r="E1969" s="354"/>
      <c r="F1969" s="354"/>
      <c r="G1969" s="354"/>
      <c r="H1969" s="45" t="s">
        <v>33</v>
      </c>
      <c r="I1969" s="19">
        <v>0</v>
      </c>
      <c r="J1969" s="19">
        <v>0</v>
      </c>
      <c r="K1969" s="19">
        <v>0</v>
      </c>
      <c r="L1969" s="19">
        <v>0</v>
      </c>
      <c r="M1969" s="19">
        <v>0</v>
      </c>
      <c r="N1969" s="11"/>
      <c r="O1969" s="11"/>
      <c r="P1969" s="11"/>
      <c r="R1969" s="33">
        <f t="shared" si="588"/>
        <v>0</v>
      </c>
      <c r="S1969" s="63">
        <f t="shared" si="589"/>
        <v>0</v>
      </c>
    </row>
    <row r="1970" spans="3:19" ht="30">
      <c r="C1970" s="351"/>
      <c r="D1970" s="357"/>
      <c r="E1970" s="354"/>
      <c r="F1970" s="354"/>
      <c r="G1970" s="354"/>
      <c r="H1970" s="45" t="s">
        <v>37</v>
      </c>
      <c r="I1970" s="19">
        <v>0</v>
      </c>
      <c r="J1970" s="19">
        <v>0</v>
      </c>
      <c r="K1970" s="19">
        <v>0</v>
      </c>
      <c r="L1970" s="19">
        <v>0</v>
      </c>
      <c r="M1970" s="19">
        <v>0</v>
      </c>
      <c r="N1970" s="11"/>
      <c r="O1970" s="11"/>
      <c r="P1970" s="11"/>
      <c r="R1970" s="33">
        <f t="shared" si="588"/>
        <v>0</v>
      </c>
      <c r="S1970" s="63">
        <f t="shared" si="589"/>
        <v>0</v>
      </c>
    </row>
    <row r="1971" spans="3:19">
      <c r="C1971" s="351" t="s">
        <v>807</v>
      </c>
      <c r="D1971" s="357" t="s">
        <v>808</v>
      </c>
      <c r="E1971" s="354" t="s">
        <v>741</v>
      </c>
      <c r="F1971" s="354">
        <v>2022</v>
      </c>
      <c r="G1971" s="354">
        <v>2024</v>
      </c>
      <c r="H1971" s="45" t="s">
        <v>20</v>
      </c>
      <c r="I1971" s="19">
        <f>I1972+I1973+I1974+I1975</f>
        <v>200</v>
      </c>
      <c r="J1971" s="19">
        <f t="shared" ref="J1971" si="603">J1972+J1973+J1974+J1975</f>
        <v>200</v>
      </c>
      <c r="K1971" s="19">
        <f>K1972+K1973+K1974+K1975</f>
        <v>200</v>
      </c>
      <c r="L1971" s="19">
        <f t="shared" ref="L1971:M1971" si="604">L1972+L1973+L1974+L1975</f>
        <v>200</v>
      </c>
      <c r="M1971" s="19">
        <f t="shared" si="604"/>
        <v>200</v>
      </c>
      <c r="N1971" s="11">
        <f t="shared" si="591"/>
        <v>100</v>
      </c>
      <c r="O1971" s="11">
        <f t="shared" si="592"/>
        <v>100</v>
      </c>
      <c r="P1971" s="11">
        <f t="shared" si="593"/>
        <v>100</v>
      </c>
      <c r="R1971" s="33">
        <f t="shared" si="588"/>
        <v>-200</v>
      </c>
      <c r="S1971" s="63">
        <f t="shared" si="589"/>
        <v>0</v>
      </c>
    </row>
    <row r="1972" spans="3:19">
      <c r="C1972" s="351"/>
      <c r="D1972" s="357"/>
      <c r="E1972" s="354"/>
      <c r="F1972" s="354"/>
      <c r="G1972" s="354"/>
      <c r="H1972" s="45" t="s">
        <v>21</v>
      </c>
      <c r="I1972" s="19">
        <v>200</v>
      </c>
      <c r="J1972" s="19">
        <v>200</v>
      </c>
      <c r="K1972" s="19">
        <v>200</v>
      </c>
      <c r="L1972" s="19">
        <v>200</v>
      </c>
      <c r="M1972" s="19">
        <v>200</v>
      </c>
      <c r="N1972" s="11">
        <f t="shared" si="591"/>
        <v>100</v>
      </c>
      <c r="O1972" s="11">
        <f t="shared" si="592"/>
        <v>100</v>
      </c>
      <c r="P1972" s="11">
        <f t="shared" si="593"/>
        <v>100</v>
      </c>
      <c r="R1972" s="33">
        <f t="shared" si="588"/>
        <v>-200</v>
      </c>
      <c r="S1972" s="63">
        <f t="shared" si="589"/>
        <v>0</v>
      </c>
    </row>
    <row r="1973" spans="3:19" ht="30">
      <c r="C1973" s="351"/>
      <c r="D1973" s="357"/>
      <c r="E1973" s="354"/>
      <c r="F1973" s="354"/>
      <c r="G1973" s="354"/>
      <c r="H1973" s="45" t="s">
        <v>22</v>
      </c>
      <c r="I1973" s="19">
        <v>0</v>
      </c>
      <c r="J1973" s="19">
        <v>0</v>
      </c>
      <c r="K1973" s="19">
        <v>0</v>
      </c>
      <c r="L1973" s="19">
        <v>0</v>
      </c>
      <c r="M1973" s="19">
        <v>0</v>
      </c>
      <c r="N1973" s="11"/>
      <c r="O1973" s="11"/>
      <c r="P1973" s="11"/>
      <c r="R1973" s="33">
        <f t="shared" si="588"/>
        <v>0</v>
      </c>
      <c r="S1973" s="63">
        <f t="shared" si="589"/>
        <v>0</v>
      </c>
    </row>
    <row r="1974" spans="3:19">
      <c r="C1974" s="351"/>
      <c r="D1974" s="357"/>
      <c r="E1974" s="354"/>
      <c r="F1974" s="354"/>
      <c r="G1974" s="354"/>
      <c r="H1974" s="45" t="s">
        <v>33</v>
      </c>
      <c r="I1974" s="19">
        <v>0</v>
      </c>
      <c r="J1974" s="19">
        <v>0</v>
      </c>
      <c r="K1974" s="19">
        <v>0</v>
      </c>
      <c r="L1974" s="19">
        <v>0</v>
      </c>
      <c r="M1974" s="19">
        <v>0</v>
      </c>
      <c r="N1974" s="11"/>
      <c r="O1974" s="11"/>
      <c r="P1974" s="11"/>
      <c r="R1974" s="33">
        <f t="shared" si="588"/>
        <v>0</v>
      </c>
      <c r="S1974" s="63">
        <f t="shared" si="589"/>
        <v>0</v>
      </c>
    </row>
    <row r="1975" spans="3:19" ht="30">
      <c r="C1975" s="351"/>
      <c r="D1975" s="357"/>
      <c r="E1975" s="354"/>
      <c r="F1975" s="354"/>
      <c r="G1975" s="354"/>
      <c r="H1975" s="45" t="s">
        <v>37</v>
      </c>
      <c r="I1975" s="19">
        <v>0</v>
      </c>
      <c r="J1975" s="19">
        <v>0</v>
      </c>
      <c r="K1975" s="19">
        <v>0</v>
      </c>
      <c r="L1975" s="19">
        <v>0</v>
      </c>
      <c r="M1975" s="19">
        <v>0</v>
      </c>
      <c r="N1975" s="11"/>
      <c r="O1975" s="11"/>
      <c r="P1975" s="11"/>
      <c r="R1975" s="33">
        <f t="shared" si="588"/>
        <v>0</v>
      </c>
      <c r="S1975" s="63">
        <f t="shared" si="589"/>
        <v>0</v>
      </c>
    </row>
    <row r="1976" spans="3:19">
      <c r="C1976" s="351" t="s">
        <v>809</v>
      </c>
      <c r="D1976" s="357" t="s">
        <v>810</v>
      </c>
      <c r="E1976" s="396" t="s">
        <v>811</v>
      </c>
      <c r="F1976" s="353">
        <v>2022</v>
      </c>
      <c r="G1976" s="353">
        <v>2024</v>
      </c>
      <c r="H1976" s="46" t="s">
        <v>20</v>
      </c>
      <c r="I1976" s="19">
        <f>I1977+I1979</f>
        <v>2346.9</v>
      </c>
      <c r="J1976" s="19">
        <f t="shared" ref="J1976:M1976" si="605">J1977+J1979</f>
        <v>2346.9</v>
      </c>
      <c r="K1976" s="19">
        <f t="shared" si="605"/>
        <v>2346.9</v>
      </c>
      <c r="L1976" s="19">
        <f t="shared" si="605"/>
        <v>2346.9</v>
      </c>
      <c r="M1976" s="19">
        <f t="shared" si="605"/>
        <v>2346.9</v>
      </c>
      <c r="N1976" s="11">
        <f t="shared" si="591"/>
        <v>100</v>
      </c>
      <c r="O1976" s="11">
        <f t="shared" si="592"/>
        <v>100</v>
      </c>
      <c r="P1976" s="11">
        <f t="shared" si="593"/>
        <v>100</v>
      </c>
      <c r="R1976" s="33">
        <f t="shared" si="588"/>
        <v>-2346.9</v>
      </c>
      <c r="S1976" s="63">
        <f t="shared" si="589"/>
        <v>0</v>
      </c>
    </row>
    <row r="1977" spans="3:19">
      <c r="C1977" s="351"/>
      <c r="D1977" s="357"/>
      <c r="E1977" s="396"/>
      <c r="F1977" s="353"/>
      <c r="G1977" s="353"/>
      <c r="H1977" s="45" t="s">
        <v>21</v>
      </c>
      <c r="I1977" s="19">
        <v>46.9</v>
      </c>
      <c r="J1977" s="19">
        <v>46.9</v>
      </c>
      <c r="K1977" s="19">
        <v>46.9</v>
      </c>
      <c r="L1977" s="19">
        <v>46.9</v>
      </c>
      <c r="M1977" s="19">
        <v>46.9</v>
      </c>
      <c r="N1977" s="11">
        <f t="shared" si="591"/>
        <v>100</v>
      </c>
      <c r="O1977" s="11">
        <f t="shared" si="592"/>
        <v>100</v>
      </c>
      <c r="P1977" s="11">
        <f t="shared" si="593"/>
        <v>100</v>
      </c>
      <c r="R1977" s="33">
        <f t="shared" si="588"/>
        <v>-46.9</v>
      </c>
      <c r="S1977" s="63">
        <f t="shared" si="589"/>
        <v>0</v>
      </c>
    </row>
    <row r="1978" spans="3:19" ht="30">
      <c r="C1978" s="351"/>
      <c r="D1978" s="357"/>
      <c r="E1978" s="396"/>
      <c r="F1978" s="353"/>
      <c r="G1978" s="353"/>
      <c r="H1978" s="45" t="s">
        <v>1215</v>
      </c>
      <c r="I1978" s="19">
        <v>46.9</v>
      </c>
      <c r="J1978" s="19">
        <v>46.9</v>
      </c>
      <c r="K1978" s="19">
        <v>46.9</v>
      </c>
      <c r="L1978" s="19">
        <v>46.9</v>
      </c>
      <c r="M1978" s="19">
        <v>46.9</v>
      </c>
      <c r="N1978" s="11">
        <f t="shared" si="591"/>
        <v>100</v>
      </c>
      <c r="O1978" s="11">
        <f t="shared" si="592"/>
        <v>100</v>
      </c>
      <c r="P1978" s="11">
        <f t="shared" si="593"/>
        <v>100</v>
      </c>
      <c r="R1978" s="33">
        <f t="shared" si="588"/>
        <v>-46.9</v>
      </c>
      <c r="S1978" s="63">
        <f t="shared" si="589"/>
        <v>0</v>
      </c>
    </row>
    <row r="1979" spans="3:19" ht="30">
      <c r="C1979" s="351"/>
      <c r="D1979" s="357"/>
      <c r="E1979" s="396"/>
      <c r="F1979" s="353"/>
      <c r="G1979" s="353"/>
      <c r="H1979" s="45" t="s">
        <v>22</v>
      </c>
      <c r="I1979" s="19">
        <v>2300</v>
      </c>
      <c r="J1979" s="19">
        <v>2300</v>
      </c>
      <c r="K1979" s="19">
        <v>2300</v>
      </c>
      <c r="L1979" s="19">
        <v>2300</v>
      </c>
      <c r="M1979" s="19">
        <v>2300</v>
      </c>
      <c r="N1979" s="11">
        <f t="shared" si="591"/>
        <v>100</v>
      </c>
      <c r="O1979" s="11">
        <f t="shared" si="592"/>
        <v>100</v>
      </c>
      <c r="P1979" s="11">
        <f t="shared" si="593"/>
        <v>100</v>
      </c>
      <c r="R1979" s="33">
        <f t="shared" si="588"/>
        <v>-2300</v>
      </c>
      <c r="S1979" s="63">
        <f t="shared" si="589"/>
        <v>0</v>
      </c>
    </row>
    <row r="1980" spans="3:19" ht="33" customHeight="1">
      <c r="C1980" s="351"/>
      <c r="D1980" s="357"/>
      <c r="E1980" s="396"/>
      <c r="F1980" s="353"/>
      <c r="G1980" s="353"/>
      <c r="H1980" s="45" t="s">
        <v>1216</v>
      </c>
      <c r="I1980" s="19">
        <v>2300</v>
      </c>
      <c r="J1980" s="19">
        <v>2300</v>
      </c>
      <c r="K1980" s="19">
        <v>2300</v>
      </c>
      <c r="L1980" s="19">
        <v>2300</v>
      </c>
      <c r="M1980" s="19">
        <v>2300</v>
      </c>
      <c r="N1980" s="11">
        <f t="shared" si="591"/>
        <v>100</v>
      </c>
      <c r="O1980" s="11">
        <f t="shared" si="592"/>
        <v>100</v>
      </c>
      <c r="P1980" s="11">
        <f t="shared" si="593"/>
        <v>100</v>
      </c>
      <c r="R1980" s="33">
        <f t="shared" si="588"/>
        <v>-2300</v>
      </c>
      <c r="S1980" s="63">
        <f t="shared" si="589"/>
        <v>0</v>
      </c>
    </row>
    <row r="1981" spans="3:19">
      <c r="C1981" s="351"/>
      <c r="D1981" s="357"/>
      <c r="E1981" s="396"/>
      <c r="F1981" s="353"/>
      <c r="G1981" s="353"/>
      <c r="H1981" s="46" t="s">
        <v>33</v>
      </c>
      <c r="I1981" s="19">
        <v>0</v>
      </c>
      <c r="J1981" s="19">
        <v>0</v>
      </c>
      <c r="K1981" s="19">
        <v>0</v>
      </c>
      <c r="L1981" s="19">
        <v>0</v>
      </c>
      <c r="M1981" s="19">
        <v>0</v>
      </c>
      <c r="N1981" s="11"/>
      <c r="O1981" s="11"/>
      <c r="P1981" s="11"/>
      <c r="R1981" s="33">
        <f t="shared" si="588"/>
        <v>0</v>
      </c>
      <c r="S1981" s="63">
        <f t="shared" si="589"/>
        <v>0</v>
      </c>
    </row>
    <row r="1982" spans="3:19" ht="30">
      <c r="C1982" s="351"/>
      <c r="D1982" s="357"/>
      <c r="E1982" s="396"/>
      <c r="F1982" s="353"/>
      <c r="G1982" s="353"/>
      <c r="H1982" s="46" t="s">
        <v>37</v>
      </c>
      <c r="I1982" s="19">
        <v>0</v>
      </c>
      <c r="J1982" s="19">
        <v>0</v>
      </c>
      <c r="K1982" s="19">
        <v>0</v>
      </c>
      <c r="L1982" s="19">
        <v>0</v>
      </c>
      <c r="M1982" s="19">
        <v>0</v>
      </c>
      <c r="N1982" s="11"/>
      <c r="O1982" s="11"/>
      <c r="P1982" s="11"/>
      <c r="R1982" s="33">
        <f t="shared" si="588"/>
        <v>0</v>
      </c>
      <c r="S1982" s="63">
        <f t="shared" si="589"/>
        <v>0</v>
      </c>
    </row>
    <row r="1983" spans="3:19">
      <c r="C1983" s="351" t="s">
        <v>812</v>
      </c>
      <c r="D1983" s="357" t="s">
        <v>813</v>
      </c>
      <c r="E1983" s="396" t="s">
        <v>814</v>
      </c>
      <c r="F1983" s="354">
        <v>2022</v>
      </c>
      <c r="G1983" s="354">
        <v>2024</v>
      </c>
      <c r="H1983" s="45" t="s">
        <v>20</v>
      </c>
      <c r="I1983" s="19">
        <f>I1984+I1986</f>
        <v>867.4</v>
      </c>
      <c r="J1983" s="19">
        <f t="shared" ref="J1983:M1983" si="606">J1984+J1986</f>
        <v>867.4</v>
      </c>
      <c r="K1983" s="19">
        <f t="shared" si="606"/>
        <v>867.4</v>
      </c>
      <c r="L1983" s="19">
        <f t="shared" si="606"/>
        <v>867.4</v>
      </c>
      <c r="M1983" s="19">
        <f t="shared" si="606"/>
        <v>867.4</v>
      </c>
      <c r="N1983" s="11">
        <f t="shared" si="591"/>
        <v>100</v>
      </c>
      <c r="O1983" s="11">
        <f t="shared" si="592"/>
        <v>100</v>
      </c>
      <c r="P1983" s="11">
        <f t="shared" si="593"/>
        <v>100</v>
      </c>
      <c r="R1983" s="33">
        <f t="shared" si="588"/>
        <v>-867.4</v>
      </c>
      <c r="S1983" s="63">
        <f t="shared" si="589"/>
        <v>0</v>
      </c>
    </row>
    <row r="1984" spans="3:19">
      <c r="C1984" s="351"/>
      <c r="D1984" s="357"/>
      <c r="E1984" s="396"/>
      <c r="F1984" s="354"/>
      <c r="G1984" s="354"/>
      <c r="H1984" s="45" t="s">
        <v>21</v>
      </c>
      <c r="I1984" s="19">
        <v>17.399999999999999</v>
      </c>
      <c r="J1984" s="19">
        <v>17.399999999999999</v>
      </c>
      <c r="K1984" s="19">
        <v>17.399999999999999</v>
      </c>
      <c r="L1984" s="19">
        <v>17.399999999999999</v>
      </c>
      <c r="M1984" s="19">
        <v>17.399999999999999</v>
      </c>
      <c r="N1984" s="11">
        <f t="shared" si="591"/>
        <v>100</v>
      </c>
      <c r="O1984" s="11">
        <f t="shared" si="592"/>
        <v>100</v>
      </c>
      <c r="P1984" s="11">
        <f t="shared" si="593"/>
        <v>100</v>
      </c>
      <c r="R1984" s="33">
        <f t="shared" si="588"/>
        <v>-17.399999999999999</v>
      </c>
      <c r="S1984" s="63">
        <f t="shared" si="589"/>
        <v>0</v>
      </c>
    </row>
    <row r="1985" spans="3:19" ht="30">
      <c r="C1985" s="351"/>
      <c r="D1985" s="357"/>
      <c r="E1985" s="396"/>
      <c r="F1985" s="354"/>
      <c r="G1985" s="354"/>
      <c r="H1985" s="45" t="s">
        <v>1215</v>
      </c>
      <c r="I1985" s="19">
        <v>17.399999999999999</v>
      </c>
      <c r="J1985" s="19">
        <v>17.399999999999999</v>
      </c>
      <c r="K1985" s="19">
        <v>17.399999999999999</v>
      </c>
      <c r="L1985" s="19">
        <v>17.399999999999999</v>
      </c>
      <c r="M1985" s="19">
        <v>17.399999999999999</v>
      </c>
      <c r="N1985" s="11">
        <f t="shared" si="591"/>
        <v>100</v>
      </c>
      <c r="O1985" s="11">
        <f t="shared" si="592"/>
        <v>100</v>
      </c>
      <c r="P1985" s="11">
        <f t="shared" si="593"/>
        <v>100</v>
      </c>
      <c r="R1985" s="33">
        <f t="shared" si="588"/>
        <v>-17.399999999999999</v>
      </c>
      <c r="S1985" s="63">
        <f t="shared" si="589"/>
        <v>0</v>
      </c>
    </row>
    <row r="1986" spans="3:19" ht="30">
      <c r="C1986" s="351"/>
      <c r="D1986" s="357"/>
      <c r="E1986" s="396"/>
      <c r="F1986" s="354"/>
      <c r="G1986" s="354"/>
      <c r="H1986" s="45" t="s">
        <v>22</v>
      </c>
      <c r="I1986" s="19">
        <v>850</v>
      </c>
      <c r="J1986" s="19">
        <v>850</v>
      </c>
      <c r="K1986" s="19">
        <v>850</v>
      </c>
      <c r="L1986" s="19">
        <v>850</v>
      </c>
      <c r="M1986" s="19">
        <v>850</v>
      </c>
      <c r="N1986" s="11">
        <f t="shared" si="591"/>
        <v>100</v>
      </c>
      <c r="O1986" s="11">
        <f t="shared" si="592"/>
        <v>100</v>
      </c>
      <c r="P1986" s="11">
        <f t="shared" si="593"/>
        <v>100</v>
      </c>
      <c r="R1986" s="33">
        <f t="shared" si="588"/>
        <v>-850</v>
      </c>
      <c r="S1986" s="63">
        <f t="shared" si="589"/>
        <v>0</v>
      </c>
    </row>
    <row r="1987" spans="3:19" ht="45">
      <c r="C1987" s="351"/>
      <c r="D1987" s="357"/>
      <c r="E1987" s="396"/>
      <c r="F1987" s="354"/>
      <c r="G1987" s="354"/>
      <c r="H1987" s="45" t="s">
        <v>1216</v>
      </c>
      <c r="I1987" s="19">
        <v>850</v>
      </c>
      <c r="J1987" s="19">
        <v>850</v>
      </c>
      <c r="K1987" s="19">
        <v>850</v>
      </c>
      <c r="L1987" s="19">
        <v>850</v>
      </c>
      <c r="M1987" s="19">
        <v>850</v>
      </c>
      <c r="N1987" s="11">
        <f t="shared" si="591"/>
        <v>100</v>
      </c>
      <c r="O1987" s="11">
        <f t="shared" si="592"/>
        <v>100</v>
      </c>
      <c r="P1987" s="11">
        <f t="shared" si="593"/>
        <v>100</v>
      </c>
      <c r="R1987" s="33">
        <f t="shared" si="588"/>
        <v>-850</v>
      </c>
      <c r="S1987" s="63">
        <f t="shared" si="589"/>
        <v>0</v>
      </c>
    </row>
    <row r="1988" spans="3:19">
      <c r="C1988" s="351"/>
      <c r="D1988" s="357"/>
      <c r="E1988" s="396"/>
      <c r="F1988" s="354"/>
      <c r="G1988" s="354"/>
      <c r="H1988" s="46" t="s">
        <v>33</v>
      </c>
      <c r="I1988" s="19">
        <v>0</v>
      </c>
      <c r="J1988" s="19">
        <v>0</v>
      </c>
      <c r="K1988" s="19">
        <v>0</v>
      </c>
      <c r="L1988" s="19">
        <v>0</v>
      </c>
      <c r="M1988" s="19">
        <v>0</v>
      </c>
      <c r="N1988" s="11"/>
      <c r="O1988" s="11"/>
      <c r="P1988" s="11"/>
      <c r="R1988" s="33">
        <f t="shared" si="588"/>
        <v>0</v>
      </c>
      <c r="S1988" s="63">
        <f t="shared" si="589"/>
        <v>0</v>
      </c>
    </row>
    <row r="1989" spans="3:19" ht="30">
      <c r="C1989" s="351"/>
      <c r="D1989" s="357"/>
      <c r="E1989" s="396"/>
      <c r="F1989" s="354"/>
      <c r="G1989" s="354"/>
      <c r="H1989" s="46" t="s">
        <v>37</v>
      </c>
      <c r="I1989" s="19">
        <v>0</v>
      </c>
      <c r="J1989" s="19">
        <v>0</v>
      </c>
      <c r="K1989" s="19">
        <v>0</v>
      </c>
      <c r="L1989" s="19">
        <v>0</v>
      </c>
      <c r="M1989" s="19">
        <v>0</v>
      </c>
      <c r="N1989" s="11"/>
      <c r="O1989" s="11"/>
      <c r="P1989" s="11"/>
      <c r="R1989" s="33">
        <f t="shared" si="588"/>
        <v>0</v>
      </c>
      <c r="S1989" s="63">
        <f t="shared" si="589"/>
        <v>0</v>
      </c>
    </row>
    <row r="1990" spans="3:19">
      <c r="C1990" s="365" t="s">
        <v>815</v>
      </c>
      <c r="D1990" s="346" t="s">
        <v>816</v>
      </c>
      <c r="E1990" s="399" t="s">
        <v>353</v>
      </c>
      <c r="F1990" s="337">
        <v>2022</v>
      </c>
      <c r="G1990" s="337">
        <v>2024</v>
      </c>
      <c r="H1990" s="14" t="s">
        <v>20</v>
      </c>
      <c r="I1990" s="20">
        <f>I1991+I1992+I1993+I1994</f>
        <v>5309.9999999999991</v>
      </c>
      <c r="J1990" s="20">
        <f t="shared" ref="J1990:M1990" si="607">J1991+J1992+J1993+J1994</f>
        <v>5309.9999999999991</v>
      </c>
      <c r="K1990" s="20">
        <f t="shared" si="607"/>
        <v>5309.9999999999991</v>
      </c>
      <c r="L1990" s="20">
        <f t="shared" si="607"/>
        <v>4715.5999999999995</v>
      </c>
      <c r="M1990" s="20">
        <f t="shared" si="607"/>
        <v>4715.5999999999995</v>
      </c>
      <c r="N1990" s="11">
        <f t="shared" si="591"/>
        <v>88.806026365348401</v>
      </c>
      <c r="O1990" s="11">
        <f t="shared" si="592"/>
        <v>88.806026365348401</v>
      </c>
      <c r="P1990" s="11">
        <f t="shared" si="593"/>
        <v>88.806026365348401</v>
      </c>
      <c r="R1990" s="33">
        <f t="shared" si="588"/>
        <v>-4715.5999999999995</v>
      </c>
      <c r="S1990" s="63">
        <f t="shared" si="589"/>
        <v>0</v>
      </c>
    </row>
    <row r="1991" spans="3:19">
      <c r="C1991" s="365"/>
      <c r="D1991" s="346"/>
      <c r="E1991" s="399"/>
      <c r="F1991" s="337"/>
      <c r="G1991" s="337"/>
      <c r="H1991" s="14" t="s">
        <v>21</v>
      </c>
      <c r="I1991" s="20">
        <f>I1996</f>
        <v>5309.9999999999991</v>
      </c>
      <c r="J1991" s="20">
        <f t="shared" ref="J1991:M1991" si="608">J1996</f>
        <v>5309.9999999999991</v>
      </c>
      <c r="K1991" s="20">
        <f t="shared" si="608"/>
        <v>5309.9999999999991</v>
      </c>
      <c r="L1991" s="20">
        <f t="shared" si="608"/>
        <v>4715.5999999999995</v>
      </c>
      <c r="M1991" s="20">
        <f t="shared" si="608"/>
        <v>4715.5999999999995</v>
      </c>
      <c r="N1991" s="11">
        <f t="shared" si="591"/>
        <v>88.806026365348401</v>
      </c>
      <c r="O1991" s="11">
        <f t="shared" si="592"/>
        <v>88.806026365348401</v>
      </c>
      <c r="P1991" s="11">
        <f t="shared" si="593"/>
        <v>88.806026365348401</v>
      </c>
      <c r="Q1991">
        <v>4715.7</v>
      </c>
      <c r="R1991" s="33">
        <f t="shared" si="588"/>
        <v>0.1000000000003638</v>
      </c>
      <c r="S1991" s="63">
        <f t="shared" si="589"/>
        <v>0</v>
      </c>
    </row>
    <row r="1992" spans="3:19" ht="28.5">
      <c r="C1992" s="365"/>
      <c r="D1992" s="346"/>
      <c r="E1992" s="399"/>
      <c r="F1992" s="337"/>
      <c r="G1992" s="337"/>
      <c r="H1992" s="14" t="s">
        <v>22</v>
      </c>
      <c r="I1992" s="20">
        <v>0</v>
      </c>
      <c r="J1992" s="20">
        <v>0</v>
      </c>
      <c r="K1992" s="20">
        <v>0</v>
      </c>
      <c r="L1992" s="20">
        <v>0</v>
      </c>
      <c r="M1992" s="20">
        <v>0</v>
      </c>
      <c r="N1992" s="11"/>
      <c r="O1992" s="11"/>
      <c r="P1992" s="11"/>
      <c r="R1992" s="33">
        <f t="shared" si="588"/>
        <v>0</v>
      </c>
      <c r="S1992" s="63">
        <f t="shared" si="589"/>
        <v>0</v>
      </c>
    </row>
    <row r="1993" spans="3:19" ht="28.5">
      <c r="C1993" s="365"/>
      <c r="D1993" s="346"/>
      <c r="E1993" s="399"/>
      <c r="F1993" s="337"/>
      <c r="G1993" s="337"/>
      <c r="H1993" s="14" t="s">
        <v>33</v>
      </c>
      <c r="I1993" s="20">
        <v>0</v>
      </c>
      <c r="J1993" s="20">
        <v>0</v>
      </c>
      <c r="K1993" s="20">
        <v>0</v>
      </c>
      <c r="L1993" s="20">
        <v>0</v>
      </c>
      <c r="M1993" s="20">
        <v>0</v>
      </c>
      <c r="N1993" s="11"/>
      <c r="O1993" s="11"/>
      <c r="P1993" s="11"/>
      <c r="R1993" s="33">
        <f t="shared" si="588"/>
        <v>0</v>
      </c>
      <c r="S1993" s="63">
        <f t="shared" si="589"/>
        <v>0</v>
      </c>
    </row>
    <row r="1994" spans="3:19" ht="28.5">
      <c r="C1994" s="365"/>
      <c r="D1994" s="346"/>
      <c r="E1994" s="399"/>
      <c r="F1994" s="337"/>
      <c r="G1994" s="337"/>
      <c r="H1994" s="14" t="s">
        <v>37</v>
      </c>
      <c r="I1994" s="20">
        <v>0</v>
      </c>
      <c r="J1994" s="20">
        <v>0</v>
      </c>
      <c r="K1994" s="20">
        <v>0</v>
      </c>
      <c r="L1994" s="20">
        <v>0</v>
      </c>
      <c r="M1994" s="20">
        <v>0</v>
      </c>
      <c r="N1994" s="11"/>
      <c r="O1994" s="11"/>
      <c r="P1994" s="11"/>
      <c r="R1994" s="33">
        <f t="shared" si="588"/>
        <v>0</v>
      </c>
      <c r="S1994" s="63">
        <f t="shared" si="589"/>
        <v>0</v>
      </c>
    </row>
    <row r="1995" spans="3:19">
      <c r="C1995" s="358" t="s">
        <v>817</v>
      </c>
      <c r="D1995" s="357" t="s">
        <v>818</v>
      </c>
      <c r="E1995" s="377" t="s">
        <v>353</v>
      </c>
      <c r="F1995" s="354">
        <v>2022</v>
      </c>
      <c r="G1995" s="354">
        <v>2024</v>
      </c>
      <c r="H1995" s="45" t="s">
        <v>20</v>
      </c>
      <c r="I1995" s="19">
        <f>I1996+I1997+I1998+I1999</f>
        <v>5309.9999999999991</v>
      </c>
      <c r="J1995" s="19">
        <f t="shared" ref="J1995:M1995" si="609">J1996+J1997+J1998+J1999</f>
        <v>5309.9999999999991</v>
      </c>
      <c r="K1995" s="19">
        <f t="shared" si="609"/>
        <v>5309.9999999999991</v>
      </c>
      <c r="L1995" s="12">
        <f t="shared" si="609"/>
        <v>4715.5999999999995</v>
      </c>
      <c r="M1995" s="19">
        <f t="shared" si="609"/>
        <v>4715.5999999999995</v>
      </c>
      <c r="N1995" s="11">
        <f t="shared" si="591"/>
        <v>88.806026365348401</v>
      </c>
      <c r="O1995" s="11">
        <f t="shared" si="592"/>
        <v>88.806026365348401</v>
      </c>
      <c r="P1995" s="11">
        <f t="shared" si="593"/>
        <v>88.806026365348401</v>
      </c>
      <c r="R1995" s="33">
        <f t="shared" si="588"/>
        <v>-4715.5999999999995</v>
      </c>
      <c r="S1995" s="63">
        <f t="shared" si="589"/>
        <v>0</v>
      </c>
    </row>
    <row r="1996" spans="3:19">
      <c r="C1996" s="358"/>
      <c r="D1996" s="357"/>
      <c r="E1996" s="377"/>
      <c r="F1996" s="354"/>
      <c r="G1996" s="354"/>
      <c r="H1996" s="45" t="s">
        <v>21</v>
      </c>
      <c r="I1996" s="19">
        <f>I2001+I2006+I2011+I2016+I2021+I2026+I2031+I2036+I2041+I2046+I2051+I2056+I2061+I2066+I2071</f>
        <v>5309.9999999999991</v>
      </c>
      <c r="J1996" s="19">
        <f>J2001+J2006+J2011+J2016+J2021+J2026+J2031+J2036+J2041+J2046+J2051+J2056+J2061+J2066+J2071</f>
        <v>5309.9999999999991</v>
      </c>
      <c r="K1996" s="19">
        <f t="shared" ref="K1996:M1996" si="610">K2001+K2006+K2011+K2016+K2021+K2026+K2031+K2036+K2041+K2046+K2051+K2056+K2061+K2066+K2071</f>
        <v>5309.9999999999991</v>
      </c>
      <c r="L1996" s="19">
        <f t="shared" si="610"/>
        <v>4715.5999999999995</v>
      </c>
      <c r="M1996" s="19">
        <f t="shared" si="610"/>
        <v>4715.5999999999995</v>
      </c>
      <c r="N1996" s="11">
        <f t="shared" ref="N1996:N2056" si="611">M1996/I1996*100</f>
        <v>88.806026365348401</v>
      </c>
      <c r="O1996" s="11">
        <f t="shared" ref="O1996:O2056" si="612">M1996/J1996*100</f>
        <v>88.806026365348401</v>
      </c>
      <c r="P1996" s="11">
        <f t="shared" ref="P1996:P2056" si="613">L1996/K1996*100</f>
        <v>88.806026365348401</v>
      </c>
      <c r="R1996" s="33">
        <f t="shared" ref="R1996:R2059" si="614">Q1996-L1996</f>
        <v>-4715.5999999999995</v>
      </c>
      <c r="S1996" s="63">
        <f t="shared" ref="S1996:S2059" si="615">L1996-M1996</f>
        <v>0</v>
      </c>
    </row>
    <row r="1997" spans="3:19" ht="30">
      <c r="C1997" s="358"/>
      <c r="D1997" s="357"/>
      <c r="E1997" s="377"/>
      <c r="F1997" s="354"/>
      <c r="G1997" s="354"/>
      <c r="H1997" s="45" t="s">
        <v>22</v>
      </c>
      <c r="I1997" s="19">
        <v>0</v>
      </c>
      <c r="J1997" s="19">
        <v>0</v>
      </c>
      <c r="K1997" s="19">
        <v>0</v>
      </c>
      <c r="L1997" s="12">
        <v>0</v>
      </c>
      <c r="M1997" s="19">
        <v>0</v>
      </c>
      <c r="N1997" s="11"/>
      <c r="O1997" s="11"/>
      <c r="P1997" s="11"/>
      <c r="R1997" s="33">
        <f t="shared" si="614"/>
        <v>0</v>
      </c>
      <c r="S1997" s="63">
        <f t="shared" si="615"/>
        <v>0</v>
      </c>
    </row>
    <row r="1998" spans="3:19">
      <c r="C1998" s="358"/>
      <c r="D1998" s="357"/>
      <c r="E1998" s="377"/>
      <c r="F1998" s="354"/>
      <c r="G1998" s="354"/>
      <c r="H1998" s="45" t="s">
        <v>33</v>
      </c>
      <c r="I1998" s="19">
        <v>0</v>
      </c>
      <c r="J1998" s="19">
        <v>0</v>
      </c>
      <c r="K1998" s="19">
        <v>0</v>
      </c>
      <c r="L1998" s="12">
        <v>0</v>
      </c>
      <c r="M1998" s="19">
        <v>0</v>
      </c>
      <c r="N1998" s="11"/>
      <c r="O1998" s="11"/>
      <c r="P1998" s="11"/>
      <c r="R1998" s="33">
        <f t="shared" si="614"/>
        <v>0</v>
      </c>
      <c r="S1998" s="63">
        <f t="shared" si="615"/>
        <v>0</v>
      </c>
    </row>
    <row r="1999" spans="3:19" ht="30">
      <c r="C1999" s="358"/>
      <c r="D1999" s="357"/>
      <c r="E1999" s="377"/>
      <c r="F1999" s="354"/>
      <c r="G1999" s="354"/>
      <c r="H1999" s="45" t="s">
        <v>37</v>
      </c>
      <c r="I1999" s="19">
        <v>0</v>
      </c>
      <c r="J1999" s="19">
        <v>0</v>
      </c>
      <c r="K1999" s="19">
        <v>0</v>
      </c>
      <c r="L1999" s="12">
        <v>0</v>
      </c>
      <c r="M1999" s="19">
        <v>0</v>
      </c>
      <c r="N1999" s="11"/>
      <c r="O1999" s="11"/>
      <c r="P1999" s="11"/>
      <c r="R1999" s="33">
        <f t="shared" si="614"/>
        <v>0</v>
      </c>
      <c r="S1999" s="63">
        <f t="shared" si="615"/>
        <v>0</v>
      </c>
    </row>
    <row r="2000" spans="3:19">
      <c r="C2000" s="358" t="s">
        <v>819</v>
      </c>
      <c r="D2000" s="357" t="s">
        <v>820</v>
      </c>
      <c r="E2000" s="398" t="s">
        <v>821</v>
      </c>
      <c r="F2000" s="354">
        <v>2022</v>
      </c>
      <c r="G2000" s="354">
        <v>2024</v>
      </c>
      <c r="H2000" s="45" t="s">
        <v>20</v>
      </c>
      <c r="I2000" s="19">
        <f>I2001</f>
        <v>924.8</v>
      </c>
      <c r="J2000" s="19">
        <f t="shared" ref="J2000:M2000" si="616">J2001</f>
        <v>924.8</v>
      </c>
      <c r="K2000" s="19">
        <f t="shared" si="616"/>
        <v>924.8</v>
      </c>
      <c r="L2000" s="12">
        <f t="shared" si="616"/>
        <v>924.8</v>
      </c>
      <c r="M2000" s="19">
        <f t="shared" si="616"/>
        <v>924.8</v>
      </c>
      <c r="N2000" s="11">
        <f t="shared" si="611"/>
        <v>100</v>
      </c>
      <c r="O2000" s="11">
        <f t="shared" si="612"/>
        <v>100</v>
      </c>
      <c r="P2000" s="11">
        <f t="shared" si="613"/>
        <v>100</v>
      </c>
      <c r="R2000" s="33">
        <f t="shared" si="614"/>
        <v>-924.8</v>
      </c>
      <c r="S2000" s="63">
        <f t="shared" si="615"/>
        <v>0</v>
      </c>
    </row>
    <row r="2001" spans="3:19">
      <c r="C2001" s="358"/>
      <c r="D2001" s="357"/>
      <c r="E2001" s="398"/>
      <c r="F2001" s="354"/>
      <c r="G2001" s="354"/>
      <c r="H2001" s="45" t="s">
        <v>21</v>
      </c>
      <c r="I2001" s="19">
        <v>924.8</v>
      </c>
      <c r="J2001" s="19">
        <v>924.8</v>
      </c>
      <c r="K2001" s="19">
        <v>924.8</v>
      </c>
      <c r="L2001" s="19">
        <v>924.8</v>
      </c>
      <c r="M2001" s="19">
        <v>924.8</v>
      </c>
      <c r="N2001" s="11">
        <f t="shared" si="611"/>
        <v>100</v>
      </c>
      <c r="O2001" s="11">
        <f t="shared" si="612"/>
        <v>100</v>
      </c>
      <c r="P2001" s="11">
        <f t="shared" si="613"/>
        <v>100</v>
      </c>
      <c r="R2001" s="33">
        <f t="shared" si="614"/>
        <v>-924.8</v>
      </c>
      <c r="S2001" s="63">
        <f t="shared" si="615"/>
        <v>0</v>
      </c>
    </row>
    <row r="2002" spans="3:19" ht="30">
      <c r="C2002" s="358"/>
      <c r="D2002" s="357"/>
      <c r="E2002" s="398"/>
      <c r="F2002" s="354"/>
      <c r="G2002" s="354"/>
      <c r="H2002" s="45" t="s">
        <v>22</v>
      </c>
      <c r="I2002" s="19">
        <v>0</v>
      </c>
      <c r="J2002" s="19">
        <v>0</v>
      </c>
      <c r="K2002" s="19">
        <v>0</v>
      </c>
      <c r="L2002" s="12">
        <v>0</v>
      </c>
      <c r="M2002" s="19">
        <v>0</v>
      </c>
      <c r="N2002" s="11"/>
      <c r="O2002" s="11"/>
      <c r="P2002" s="11"/>
      <c r="R2002" s="33">
        <f t="shared" si="614"/>
        <v>0</v>
      </c>
      <c r="S2002" s="63">
        <f t="shared" si="615"/>
        <v>0</v>
      </c>
    </row>
    <row r="2003" spans="3:19">
      <c r="C2003" s="358"/>
      <c r="D2003" s="357"/>
      <c r="E2003" s="398"/>
      <c r="F2003" s="354"/>
      <c r="G2003" s="354"/>
      <c r="H2003" s="45" t="s">
        <v>33</v>
      </c>
      <c r="I2003" s="19">
        <v>0</v>
      </c>
      <c r="J2003" s="19">
        <v>0</v>
      </c>
      <c r="K2003" s="19">
        <v>0</v>
      </c>
      <c r="L2003" s="12">
        <v>0</v>
      </c>
      <c r="M2003" s="19">
        <v>0</v>
      </c>
      <c r="N2003" s="11"/>
      <c r="O2003" s="11"/>
      <c r="P2003" s="11"/>
      <c r="R2003" s="33">
        <f t="shared" si="614"/>
        <v>0</v>
      </c>
      <c r="S2003" s="63">
        <f t="shared" si="615"/>
        <v>0</v>
      </c>
    </row>
    <row r="2004" spans="3:19" ht="30">
      <c r="C2004" s="358"/>
      <c r="D2004" s="357"/>
      <c r="E2004" s="398"/>
      <c r="F2004" s="354"/>
      <c r="G2004" s="354"/>
      <c r="H2004" s="45" t="s">
        <v>37</v>
      </c>
      <c r="I2004" s="19">
        <v>0</v>
      </c>
      <c r="J2004" s="19">
        <v>0</v>
      </c>
      <c r="K2004" s="19">
        <v>0</v>
      </c>
      <c r="L2004" s="12">
        <v>0</v>
      </c>
      <c r="M2004" s="19">
        <v>0</v>
      </c>
      <c r="N2004" s="11"/>
      <c r="O2004" s="11"/>
      <c r="P2004" s="11"/>
      <c r="R2004" s="33">
        <f t="shared" si="614"/>
        <v>0</v>
      </c>
      <c r="S2004" s="63">
        <f t="shared" si="615"/>
        <v>0</v>
      </c>
    </row>
    <row r="2005" spans="3:19" hidden="1">
      <c r="C2005" s="358" t="s">
        <v>822</v>
      </c>
      <c r="D2005" s="357" t="s">
        <v>823</v>
      </c>
      <c r="E2005" s="398" t="s">
        <v>824</v>
      </c>
      <c r="F2005" s="354">
        <v>2022</v>
      </c>
      <c r="G2005" s="354">
        <v>2024</v>
      </c>
      <c r="H2005" s="45" t="s">
        <v>20</v>
      </c>
      <c r="I2005" s="19">
        <f>I2006</f>
        <v>0</v>
      </c>
      <c r="J2005" s="19">
        <f t="shared" ref="J2005:M2005" si="617">J2006</f>
        <v>0</v>
      </c>
      <c r="K2005" s="19">
        <f t="shared" si="617"/>
        <v>0</v>
      </c>
      <c r="L2005" s="12">
        <f t="shared" si="617"/>
        <v>0</v>
      </c>
      <c r="M2005" s="19">
        <f t="shared" si="617"/>
        <v>0</v>
      </c>
      <c r="N2005" s="11" t="e">
        <f t="shared" si="611"/>
        <v>#DIV/0!</v>
      </c>
      <c r="O2005" s="11" t="e">
        <f t="shared" si="612"/>
        <v>#DIV/0!</v>
      </c>
      <c r="P2005" s="11" t="e">
        <f t="shared" si="613"/>
        <v>#DIV/0!</v>
      </c>
      <c r="R2005" s="33">
        <f t="shared" si="614"/>
        <v>0</v>
      </c>
      <c r="S2005" s="63">
        <f t="shared" si="615"/>
        <v>0</v>
      </c>
    </row>
    <row r="2006" spans="3:19" hidden="1">
      <c r="C2006" s="358"/>
      <c r="D2006" s="357"/>
      <c r="E2006" s="398"/>
      <c r="F2006" s="354"/>
      <c r="G2006" s="354"/>
      <c r="H2006" s="45" t="s">
        <v>21</v>
      </c>
      <c r="I2006" s="19"/>
      <c r="J2006" s="19"/>
      <c r="K2006" s="19"/>
      <c r="L2006" s="12"/>
      <c r="M2006" s="19"/>
      <c r="N2006" s="11" t="e">
        <f t="shared" si="611"/>
        <v>#DIV/0!</v>
      </c>
      <c r="O2006" s="11" t="e">
        <f t="shared" si="612"/>
        <v>#DIV/0!</v>
      </c>
      <c r="P2006" s="11" t="e">
        <f t="shared" si="613"/>
        <v>#DIV/0!</v>
      </c>
      <c r="R2006" s="33">
        <f t="shared" si="614"/>
        <v>0</v>
      </c>
      <c r="S2006" s="63">
        <f t="shared" si="615"/>
        <v>0</v>
      </c>
    </row>
    <row r="2007" spans="3:19" ht="30" hidden="1">
      <c r="C2007" s="358"/>
      <c r="D2007" s="357"/>
      <c r="E2007" s="398"/>
      <c r="F2007" s="354"/>
      <c r="G2007" s="354"/>
      <c r="H2007" s="45" t="s">
        <v>22</v>
      </c>
      <c r="I2007" s="19">
        <v>0</v>
      </c>
      <c r="J2007" s="19">
        <v>0</v>
      </c>
      <c r="K2007" s="19">
        <v>0</v>
      </c>
      <c r="L2007" s="12">
        <v>0</v>
      </c>
      <c r="M2007" s="19">
        <v>0</v>
      </c>
      <c r="N2007" s="11" t="e">
        <f t="shared" si="611"/>
        <v>#DIV/0!</v>
      </c>
      <c r="O2007" s="11" t="e">
        <f t="shared" si="612"/>
        <v>#DIV/0!</v>
      </c>
      <c r="P2007" s="11" t="e">
        <f t="shared" si="613"/>
        <v>#DIV/0!</v>
      </c>
      <c r="R2007" s="33">
        <f t="shared" si="614"/>
        <v>0</v>
      </c>
      <c r="S2007" s="63">
        <f t="shared" si="615"/>
        <v>0</v>
      </c>
    </row>
    <row r="2008" spans="3:19" hidden="1">
      <c r="C2008" s="358"/>
      <c r="D2008" s="357"/>
      <c r="E2008" s="398"/>
      <c r="F2008" s="354"/>
      <c r="G2008" s="354"/>
      <c r="H2008" s="45" t="s">
        <v>33</v>
      </c>
      <c r="I2008" s="19">
        <v>0</v>
      </c>
      <c r="J2008" s="19">
        <v>0</v>
      </c>
      <c r="K2008" s="19">
        <v>0</v>
      </c>
      <c r="L2008" s="12">
        <v>0</v>
      </c>
      <c r="M2008" s="19">
        <v>0</v>
      </c>
      <c r="N2008" s="11" t="e">
        <f t="shared" si="611"/>
        <v>#DIV/0!</v>
      </c>
      <c r="O2008" s="11" t="e">
        <f t="shared" si="612"/>
        <v>#DIV/0!</v>
      </c>
      <c r="P2008" s="11" t="e">
        <f t="shared" si="613"/>
        <v>#DIV/0!</v>
      </c>
      <c r="R2008" s="33">
        <f t="shared" si="614"/>
        <v>0</v>
      </c>
      <c r="S2008" s="63">
        <f t="shared" si="615"/>
        <v>0</v>
      </c>
    </row>
    <row r="2009" spans="3:19" ht="30" hidden="1">
      <c r="C2009" s="358"/>
      <c r="D2009" s="357"/>
      <c r="E2009" s="398"/>
      <c r="F2009" s="354"/>
      <c r="G2009" s="354"/>
      <c r="H2009" s="45" t="s">
        <v>37</v>
      </c>
      <c r="I2009" s="19">
        <v>0</v>
      </c>
      <c r="J2009" s="19">
        <v>0</v>
      </c>
      <c r="K2009" s="19">
        <v>0</v>
      </c>
      <c r="L2009" s="12">
        <v>0</v>
      </c>
      <c r="M2009" s="19">
        <v>0</v>
      </c>
      <c r="N2009" s="11" t="e">
        <f t="shared" si="611"/>
        <v>#DIV/0!</v>
      </c>
      <c r="O2009" s="11" t="e">
        <f t="shared" si="612"/>
        <v>#DIV/0!</v>
      </c>
      <c r="P2009" s="11" t="e">
        <f t="shared" si="613"/>
        <v>#DIV/0!</v>
      </c>
      <c r="R2009" s="33">
        <f t="shared" si="614"/>
        <v>0</v>
      </c>
      <c r="S2009" s="63">
        <f t="shared" si="615"/>
        <v>0</v>
      </c>
    </row>
    <row r="2010" spans="3:19">
      <c r="C2010" s="358" t="s">
        <v>825</v>
      </c>
      <c r="D2010" s="357" t="s">
        <v>826</v>
      </c>
      <c r="E2010" s="398" t="s">
        <v>824</v>
      </c>
      <c r="F2010" s="354">
        <v>2022</v>
      </c>
      <c r="G2010" s="354">
        <v>2024</v>
      </c>
      <c r="H2010" s="45" t="s">
        <v>20</v>
      </c>
      <c r="I2010" s="19">
        <f>I2011</f>
        <v>86.5</v>
      </c>
      <c r="J2010" s="19">
        <f t="shared" ref="J2010:M2010" si="618">J2011</f>
        <v>86.5</v>
      </c>
      <c r="K2010" s="19">
        <f t="shared" si="618"/>
        <v>86.5</v>
      </c>
      <c r="L2010" s="12">
        <f t="shared" si="618"/>
        <v>86.5</v>
      </c>
      <c r="M2010" s="19">
        <f t="shared" si="618"/>
        <v>86.5</v>
      </c>
      <c r="N2010" s="11">
        <f t="shared" si="611"/>
        <v>100</v>
      </c>
      <c r="O2010" s="11">
        <f t="shared" si="612"/>
        <v>100</v>
      </c>
      <c r="P2010" s="11">
        <f t="shared" si="613"/>
        <v>100</v>
      </c>
      <c r="R2010" s="33">
        <f t="shared" si="614"/>
        <v>-86.5</v>
      </c>
      <c r="S2010" s="63">
        <f t="shared" si="615"/>
        <v>0</v>
      </c>
    </row>
    <row r="2011" spans="3:19">
      <c r="C2011" s="358"/>
      <c r="D2011" s="357"/>
      <c r="E2011" s="398"/>
      <c r="F2011" s="354"/>
      <c r="G2011" s="354"/>
      <c r="H2011" s="45" t="s">
        <v>21</v>
      </c>
      <c r="I2011" s="19">
        <v>86.5</v>
      </c>
      <c r="J2011" s="19">
        <v>86.5</v>
      </c>
      <c r="K2011" s="19">
        <v>86.5</v>
      </c>
      <c r="L2011" s="19">
        <v>86.5</v>
      </c>
      <c r="M2011" s="19">
        <v>86.5</v>
      </c>
      <c r="N2011" s="11">
        <f t="shared" si="611"/>
        <v>100</v>
      </c>
      <c r="O2011" s="11">
        <f t="shared" si="612"/>
        <v>100</v>
      </c>
      <c r="P2011" s="11">
        <f t="shared" si="613"/>
        <v>100</v>
      </c>
      <c r="R2011" s="33">
        <f t="shared" si="614"/>
        <v>-86.5</v>
      </c>
      <c r="S2011" s="63">
        <f t="shared" si="615"/>
        <v>0</v>
      </c>
    </row>
    <row r="2012" spans="3:19" ht="30">
      <c r="C2012" s="358"/>
      <c r="D2012" s="357"/>
      <c r="E2012" s="398"/>
      <c r="F2012" s="354"/>
      <c r="G2012" s="354"/>
      <c r="H2012" s="45" t="s">
        <v>22</v>
      </c>
      <c r="I2012" s="19">
        <v>0</v>
      </c>
      <c r="J2012" s="19">
        <v>0</v>
      </c>
      <c r="K2012" s="19">
        <v>0</v>
      </c>
      <c r="L2012" s="12">
        <v>0</v>
      </c>
      <c r="M2012" s="19">
        <v>0</v>
      </c>
      <c r="N2012" s="11"/>
      <c r="O2012" s="11"/>
      <c r="P2012" s="11"/>
      <c r="R2012" s="33">
        <f t="shared" si="614"/>
        <v>0</v>
      </c>
      <c r="S2012" s="63">
        <f t="shared" si="615"/>
        <v>0</v>
      </c>
    </row>
    <row r="2013" spans="3:19">
      <c r="C2013" s="358"/>
      <c r="D2013" s="357"/>
      <c r="E2013" s="398"/>
      <c r="F2013" s="354"/>
      <c r="G2013" s="354"/>
      <c r="H2013" s="45" t="s">
        <v>33</v>
      </c>
      <c r="I2013" s="19">
        <v>0</v>
      </c>
      <c r="J2013" s="19">
        <v>0</v>
      </c>
      <c r="K2013" s="19">
        <v>0</v>
      </c>
      <c r="L2013" s="12">
        <v>0</v>
      </c>
      <c r="M2013" s="19">
        <v>0</v>
      </c>
      <c r="N2013" s="11"/>
      <c r="O2013" s="11"/>
      <c r="P2013" s="11"/>
      <c r="R2013" s="33">
        <f t="shared" si="614"/>
        <v>0</v>
      </c>
      <c r="S2013" s="63">
        <f t="shared" si="615"/>
        <v>0</v>
      </c>
    </row>
    <row r="2014" spans="3:19" ht="30">
      <c r="C2014" s="358"/>
      <c r="D2014" s="357"/>
      <c r="E2014" s="398"/>
      <c r="F2014" s="354"/>
      <c r="G2014" s="354"/>
      <c r="H2014" s="45" t="s">
        <v>37</v>
      </c>
      <c r="I2014" s="19">
        <v>0</v>
      </c>
      <c r="J2014" s="19">
        <v>0</v>
      </c>
      <c r="K2014" s="19">
        <v>0</v>
      </c>
      <c r="L2014" s="12">
        <v>0</v>
      </c>
      <c r="M2014" s="19">
        <v>0</v>
      </c>
      <c r="N2014" s="11"/>
      <c r="O2014" s="11"/>
      <c r="P2014" s="11"/>
      <c r="R2014" s="33">
        <f t="shared" si="614"/>
        <v>0</v>
      </c>
      <c r="S2014" s="63">
        <f t="shared" si="615"/>
        <v>0</v>
      </c>
    </row>
    <row r="2015" spans="3:19">
      <c r="C2015" s="358" t="s">
        <v>827</v>
      </c>
      <c r="D2015" s="357" t="s">
        <v>828</v>
      </c>
      <c r="E2015" s="400" t="s">
        <v>829</v>
      </c>
      <c r="F2015" s="354">
        <v>2022</v>
      </c>
      <c r="G2015" s="354">
        <v>2024</v>
      </c>
      <c r="H2015" s="45" t="s">
        <v>20</v>
      </c>
      <c r="I2015" s="19">
        <f>I2016</f>
        <v>253.3</v>
      </c>
      <c r="J2015" s="19">
        <f t="shared" ref="J2015:M2015" si="619">J2016</f>
        <v>253.3</v>
      </c>
      <c r="K2015" s="19">
        <f t="shared" si="619"/>
        <v>253.3</v>
      </c>
      <c r="L2015" s="12">
        <f t="shared" si="619"/>
        <v>253.3</v>
      </c>
      <c r="M2015" s="19">
        <f t="shared" si="619"/>
        <v>253.3</v>
      </c>
      <c r="N2015" s="11">
        <f t="shared" si="611"/>
        <v>100</v>
      </c>
      <c r="O2015" s="11">
        <f t="shared" si="612"/>
        <v>100</v>
      </c>
      <c r="P2015" s="11">
        <f t="shared" si="613"/>
        <v>100</v>
      </c>
      <c r="R2015" s="33">
        <f t="shared" si="614"/>
        <v>-253.3</v>
      </c>
      <c r="S2015" s="63">
        <f t="shared" si="615"/>
        <v>0</v>
      </c>
    </row>
    <row r="2016" spans="3:19">
      <c r="C2016" s="358"/>
      <c r="D2016" s="357"/>
      <c r="E2016" s="400"/>
      <c r="F2016" s="354"/>
      <c r="G2016" s="354"/>
      <c r="H2016" s="45" t="s">
        <v>21</v>
      </c>
      <c r="I2016" s="19">
        <v>253.3</v>
      </c>
      <c r="J2016" s="19">
        <v>253.3</v>
      </c>
      <c r="K2016" s="19">
        <v>253.3</v>
      </c>
      <c r="L2016" s="19">
        <v>253.3</v>
      </c>
      <c r="M2016" s="19">
        <v>253.3</v>
      </c>
      <c r="N2016" s="11">
        <f t="shared" si="611"/>
        <v>100</v>
      </c>
      <c r="O2016" s="11">
        <f t="shared" si="612"/>
        <v>100</v>
      </c>
      <c r="P2016" s="11">
        <f t="shared" si="613"/>
        <v>100</v>
      </c>
      <c r="R2016" s="33">
        <f t="shared" si="614"/>
        <v>-253.3</v>
      </c>
      <c r="S2016" s="63">
        <f t="shared" si="615"/>
        <v>0</v>
      </c>
    </row>
    <row r="2017" spans="1:19" ht="30">
      <c r="C2017" s="358"/>
      <c r="D2017" s="357"/>
      <c r="E2017" s="400"/>
      <c r="F2017" s="354"/>
      <c r="G2017" s="354"/>
      <c r="H2017" s="45" t="s">
        <v>22</v>
      </c>
      <c r="I2017" s="19">
        <v>0</v>
      </c>
      <c r="J2017" s="19">
        <v>0</v>
      </c>
      <c r="K2017" s="19">
        <v>0</v>
      </c>
      <c r="L2017" s="12">
        <v>0</v>
      </c>
      <c r="M2017" s="19">
        <v>0</v>
      </c>
      <c r="N2017" s="11"/>
      <c r="O2017" s="11"/>
      <c r="P2017" s="11"/>
      <c r="R2017" s="33">
        <f t="shared" si="614"/>
        <v>0</v>
      </c>
      <c r="S2017" s="63">
        <f t="shared" si="615"/>
        <v>0</v>
      </c>
    </row>
    <row r="2018" spans="1:19">
      <c r="C2018" s="358"/>
      <c r="D2018" s="357"/>
      <c r="E2018" s="400"/>
      <c r="F2018" s="354"/>
      <c r="G2018" s="354"/>
      <c r="H2018" s="45" t="s">
        <v>33</v>
      </c>
      <c r="I2018" s="19">
        <v>0</v>
      </c>
      <c r="J2018" s="19">
        <v>0</v>
      </c>
      <c r="K2018" s="19">
        <v>0</v>
      </c>
      <c r="L2018" s="12">
        <v>0</v>
      </c>
      <c r="M2018" s="19">
        <v>0</v>
      </c>
      <c r="N2018" s="11"/>
      <c r="O2018" s="11"/>
      <c r="P2018" s="11"/>
      <c r="R2018" s="33">
        <f t="shared" si="614"/>
        <v>0</v>
      </c>
      <c r="S2018" s="63">
        <f t="shared" si="615"/>
        <v>0</v>
      </c>
    </row>
    <row r="2019" spans="1:19" ht="30">
      <c r="C2019" s="358"/>
      <c r="D2019" s="357"/>
      <c r="E2019" s="400"/>
      <c r="F2019" s="354"/>
      <c r="G2019" s="354"/>
      <c r="H2019" s="45" t="s">
        <v>37</v>
      </c>
      <c r="I2019" s="19">
        <v>0</v>
      </c>
      <c r="J2019" s="19">
        <v>0</v>
      </c>
      <c r="K2019" s="19">
        <v>0</v>
      </c>
      <c r="L2019" s="12">
        <v>0</v>
      </c>
      <c r="M2019" s="19">
        <v>0</v>
      </c>
      <c r="N2019" s="11"/>
      <c r="O2019" s="11"/>
      <c r="P2019" s="11"/>
      <c r="R2019" s="33">
        <f t="shared" si="614"/>
        <v>0</v>
      </c>
      <c r="S2019" s="63">
        <f t="shared" si="615"/>
        <v>0</v>
      </c>
    </row>
    <row r="2020" spans="1:19">
      <c r="C2020" s="358" t="s">
        <v>830</v>
      </c>
      <c r="D2020" s="357" t="s">
        <v>831</v>
      </c>
      <c r="E2020" s="398" t="s">
        <v>832</v>
      </c>
      <c r="F2020" s="354">
        <v>2022</v>
      </c>
      <c r="G2020" s="354">
        <v>2024</v>
      </c>
      <c r="H2020" s="45" t="s">
        <v>20</v>
      </c>
      <c r="I2020" s="19">
        <f>I2021</f>
        <v>447.2</v>
      </c>
      <c r="J2020" s="19">
        <f t="shared" ref="J2020:M2020" si="620">J2021</f>
        <v>447.2</v>
      </c>
      <c r="K2020" s="19">
        <f t="shared" si="620"/>
        <v>447.2</v>
      </c>
      <c r="L2020" s="12">
        <f t="shared" si="620"/>
        <v>447.20000000000005</v>
      </c>
      <c r="M2020" s="19">
        <f t="shared" si="620"/>
        <v>447.2</v>
      </c>
      <c r="N2020" s="11">
        <f t="shared" si="611"/>
        <v>100</v>
      </c>
      <c r="O2020" s="11">
        <f t="shared" si="612"/>
        <v>100</v>
      </c>
      <c r="P2020" s="11">
        <f t="shared" si="613"/>
        <v>100.00000000000003</v>
      </c>
      <c r="R2020" s="33">
        <f t="shared" si="614"/>
        <v>-447.20000000000005</v>
      </c>
      <c r="S2020" s="63">
        <f t="shared" si="615"/>
        <v>0</v>
      </c>
    </row>
    <row r="2021" spans="1:19">
      <c r="C2021" s="358"/>
      <c r="D2021" s="357"/>
      <c r="E2021" s="398"/>
      <c r="F2021" s="354"/>
      <c r="G2021" s="354"/>
      <c r="H2021" s="45" t="s">
        <v>21</v>
      </c>
      <c r="I2021" s="19">
        <f>200+247.2</f>
        <v>447.2</v>
      </c>
      <c r="J2021" s="19">
        <f>200+247.2</f>
        <v>447.2</v>
      </c>
      <c r="K2021" s="19">
        <f>180+267.2</f>
        <v>447.2</v>
      </c>
      <c r="L2021" s="12">
        <f>391.1+56.1</f>
        <v>447.20000000000005</v>
      </c>
      <c r="M2021" s="19">
        <v>447.2</v>
      </c>
      <c r="N2021" s="11">
        <f t="shared" si="611"/>
        <v>100</v>
      </c>
      <c r="O2021" s="11">
        <f t="shared" si="612"/>
        <v>100</v>
      </c>
      <c r="P2021" s="11">
        <f t="shared" si="613"/>
        <v>100.00000000000003</v>
      </c>
      <c r="R2021" s="33">
        <f t="shared" si="614"/>
        <v>-447.20000000000005</v>
      </c>
      <c r="S2021" s="63">
        <f t="shared" si="615"/>
        <v>0</v>
      </c>
    </row>
    <row r="2022" spans="1:19" ht="30">
      <c r="C2022" s="358"/>
      <c r="D2022" s="357"/>
      <c r="E2022" s="398"/>
      <c r="F2022" s="354"/>
      <c r="G2022" s="354"/>
      <c r="H2022" s="45" t="s">
        <v>22</v>
      </c>
      <c r="I2022" s="19">
        <v>0</v>
      </c>
      <c r="J2022" s="19">
        <v>0</v>
      </c>
      <c r="K2022" s="19">
        <v>0</v>
      </c>
      <c r="L2022" s="12">
        <v>0</v>
      </c>
      <c r="M2022" s="19">
        <v>0</v>
      </c>
      <c r="N2022" s="11"/>
      <c r="O2022" s="11"/>
      <c r="P2022" s="11"/>
      <c r="R2022" s="33">
        <f t="shared" si="614"/>
        <v>0</v>
      </c>
      <c r="S2022" s="63">
        <f t="shared" si="615"/>
        <v>0</v>
      </c>
    </row>
    <row r="2023" spans="1:19">
      <c r="C2023" s="358"/>
      <c r="D2023" s="357"/>
      <c r="E2023" s="398"/>
      <c r="F2023" s="354"/>
      <c r="G2023" s="354"/>
      <c r="H2023" s="45" t="s">
        <v>33</v>
      </c>
      <c r="I2023" s="19">
        <v>0</v>
      </c>
      <c r="J2023" s="19">
        <v>0</v>
      </c>
      <c r="K2023" s="19">
        <v>0</v>
      </c>
      <c r="L2023" s="12">
        <v>0</v>
      </c>
      <c r="M2023" s="19">
        <v>0</v>
      </c>
      <c r="N2023" s="11"/>
      <c r="O2023" s="11"/>
      <c r="P2023" s="11"/>
      <c r="R2023" s="33">
        <f t="shared" si="614"/>
        <v>0</v>
      </c>
      <c r="S2023" s="63">
        <f t="shared" si="615"/>
        <v>0</v>
      </c>
    </row>
    <row r="2024" spans="1:19" ht="30">
      <c r="C2024" s="358"/>
      <c r="D2024" s="357"/>
      <c r="E2024" s="398"/>
      <c r="F2024" s="354"/>
      <c r="G2024" s="354"/>
      <c r="H2024" s="45" t="s">
        <v>37</v>
      </c>
      <c r="I2024" s="19">
        <v>0</v>
      </c>
      <c r="J2024" s="19">
        <v>0</v>
      </c>
      <c r="K2024" s="19">
        <v>0</v>
      </c>
      <c r="L2024" s="12">
        <v>0</v>
      </c>
      <c r="M2024" s="19">
        <v>0</v>
      </c>
      <c r="N2024" s="11"/>
      <c r="O2024" s="11"/>
      <c r="P2024" s="11"/>
      <c r="R2024" s="33">
        <f t="shared" si="614"/>
        <v>0</v>
      </c>
      <c r="S2024" s="63">
        <f t="shared" si="615"/>
        <v>0</v>
      </c>
    </row>
    <row r="2025" spans="1:19">
      <c r="C2025" s="358" t="s">
        <v>833</v>
      </c>
      <c r="D2025" s="357" t="s">
        <v>834</v>
      </c>
      <c r="E2025" s="398" t="s">
        <v>835</v>
      </c>
      <c r="F2025" s="354">
        <v>2022</v>
      </c>
      <c r="G2025" s="354">
        <v>2024</v>
      </c>
      <c r="H2025" s="45" t="s">
        <v>20</v>
      </c>
      <c r="I2025" s="19">
        <f>I2026</f>
        <v>138</v>
      </c>
      <c r="J2025" s="19">
        <f t="shared" ref="J2025:M2025" si="621">J2026</f>
        <v>138</v>
      </c>
      <c r="K2025" s="19">
        <f t="shared" si="621"/>
        <v>138</v>
      </c>
      <c r="L2025" s="12">
        <f t="shared" si="621"/>
        <v>138</v>
      </c>
      <c r="M2025" s="19">
        <f t="shared" si="621"/>
        <v>138</v>
      </c>
      <c r="N2025" s="11">
        <f t="shared" si="611"/>
        <v>100</v>
      </c>
      <c r="O2025" s="11">
        <f t="shared" si="612"/>
        <v>100</v>
      </c>
      <c r="P2025" s="11">
        <f t="shared" si="613"/>
        <v>100</v>
      </c>
      <c r="R2025" s="33">
        <f t="shared" si="614"/>
        <v>-138</v>
      </c>
      <c r="S2025" s="63">
        <f t="shared" si="615"/>
        <v>0</v>
      </c>
    </row>
    <row r="2026" spans="1:19">
      <c r="C2026" s="358"/>
      <c r="D2026" s="357"/>
      <c r="E2026" s="398"/>
      <c r="F2026" s="354"/>
      <c r="G2026" s="354"/>
      <c r="H2026" s="45" t="s">
        <v>21</v>
      </c>
      <c r="I2026" s="19">
        <v>138</v>
      </c>
      <c r="J2026" s="19">
        <v>138</v>
      </c>
      <c r="K2026" s="19">
        <v>138</v>
      </c>
      <c r="L2026" s="19">
        <v>138</v>
      </c>
      <c r="M2026" s="19">
        <v>138</v>
      </c>
      <c r="N2026" s="11">
        <f t="shared" si="611"/>
        <v>100</v>
      </c>
      <c r="O2026" s="11">
        <f t="shared" si="612"/>
        <v>100</v>
      </c>
      <c r="P2026" s="11">
        <f t="shared" si="613"/>
        <v>100</v>
      </c>
      <c r="R2026" s="33">
        <f t="shared" si="614"/>
        <v>-138</v>
      </c>
      <c r="S2026" s="63">
        <f t="shared" si="615"/>
        <v>0</v>
      </c>
    </row>
    <row r="2027" spans="1:19" ht="30">
      <c r="C2027" s="358"/>
      <c r="D2027" s="357"/>
      <c r="E2027" s="398"/>
      <c r="F2027" s="354"/>
      <c r="G2027" s="354"/>
      <c r="H2027" s="45" t="s">
        <v>22</v>
      </c>
      <c r="I2027" s="19">
        <v>0</v>
      </c>
      <c r="J2027" s="19">
        <v>0</v>
      </c>
      <c r="K2027" s="19">
        <v>0</v>
      </c>
      <c r="L2027" s="12">
        <v>0</v>
      </c>
      <c r="M2027" s="19">
        <v>0</v>
      </c>
      <c r="N2027" s="11"/>
      <c r="O2027" s="11"/>
      <c r="P2027" s="11"/>
      <c r="R2027" s="33">
        <f t="shared" si="614"/>
        <v>0</v>
      </c>
      <c r="S2027" s="63">
        <f t="shared" si="615"/>
        <v>0</v>
      </c>
    </row>
    <row r="2028" spans="1:19">
      <c r="C2028" s="358"/>
      <c r="D2028" s="357"/>
      <c r="E2028" s="398"/>
      <c r="F2028" s="354"/>
      <c r="G2028" s="354"/>
      <c r="H2028" s="45" t="s">
        <v>33</v>
      </c>
      <c r="I2028" s="19">
        <v>0</v>
      </c>
      <c r="J2028" s="19">
        <v>0</v>
      </c>
      <c r="K2028" s="19">
        <v>0</v>
      </c>
      <c r="L2028" s="12">
        <v>0</v>
      </c>
      <c r="M2028" s="19">
        <v>0</v>
      </c>
      <c r="N2028" s="11"/>
      <c r="O2028" s="11"/>
      <c r="P2028" s="11"/>
      <c r="R2028" s="33">
        <f t="shared" si="614"/>
        <v>0</v>
      </c>
      <c r="S2028" s="63">
        <f t="shared" si="615"/>
        <v>0</v>
      </c>
    </row>
    <row r="2029" spans="1:19" ht="30">
      <c r="C2029" s="358"/>
      <c r="D2029" s="357"/>
      <c r="E2029" s="398"/>
      <c r="F2029" s="354"/>
      <c r="G2029" s="354"/>
      <c r="H2029" s="45" t="s">
        <v>37</v>
      </c>
      <c r="I2029" s="19">
        <v>0</v>
      </c>
      <c r="J2029" s="19">
        <v>0</v>
      </c>
      <c r="K2029" s="19">
        <v>0</v>
      </c>
      <c r="L2029" s="12">
        <v>0</v>
      </c>
      <c r="M2029" s="19">
        <v>0</v>
      </c>
      <c r="N2029" s="11"/>
      <c r="O2029" s="11"/>
      <c r="P2029" s="11"/>
      <c r="R2029" s="33">
        <f t="shared" si="614"/>
        <v>0</v>
      </c>
      <c r="S2029" s="63">
        <f t="shared" si="615"/>
        <v>0</v>
      </c>
    </row>
    <row r="2030" spans="1:19">
      <c r="A2030" s="13"/>
      <c r="B2030" s="13"/>
      <c r="C2030" s="358" t="s">
        <v>836</v>
      </c>
      <c r="D2030" s="357" t="s">
        <v>837</v>
      </c>
      <c r="E2030" s="398" t="s">
        <v>838</v>
      </c>
      <c r="F2030" s="354">
        <v>2022</v>
      </c>
      <c r="G2030" s="354">
        <v>2024</v>
      </c>
      <c r="H2030" s="45" t="s">
        <v>20</v>
      </c>
      <c r="I2030" s="19">
        <f>I2031</f>
        <v>1609.6</v>
      </c>
      <c r="J2030" s="19">
        <f t="shared" ref="J2030:M2030" si="622">J2031</f>
        <v>1609.6</v>
      </c>
      <c r="K2030" s="19">
        <f t="shared" si="622"/>
        <v>1609.6</v>
      </c>
      <c r="L2030" s="12">
        <f t="shared" si="622"/>
        <v>1609.6</v>
      </c>
      <c r="M2030" s="19">
        <f t="shared" si="622"/>
        <v>1609.6</v>
      </c>
      <c r="N2030" s="11">
        <f t="shared" si="611"/>
        <v>100</v>
      </c>
      <c r="O2030" s="11">
        <f t="shared" si="612"/>
        <v>100</v>
      </c>
      <c r="P2030" s="11">
        <f t="shared" si="613"/>
        <v>100</v>
      </c>
      <c r="R2030" s="33">
        <f t="shared" si="614"/>
        <v>-1609.6</v>
      </c>
      <c r="S2030" s="63">
        <f t="shared" si="615"/>
        <v>0</v>
      </c>
    </row>
    <row r="2031" spans="1:19">
      <c r="C2031" s="358"/>
      <c r="D2031" s="357"/>
      <c r="E2031" s="398"/>
      <c r="F2031" s="354"/>
      <c r="G2031" s="354"/>
      <c r="H2031" s="45" t="s">
        <v>21</v>
      </c>
      <c r="I2031" s="19">
        <f>500+1109.6</f>
        <v>1609.6</v>
      </c>
      <c r="J2031" s="19">
        <f>500+1109.6</f>
        <v>1609.6</v>
      </c>
      <c r="K2031" s="19">
        <f>450+1159.6</f>
        <v>1609.6</v>
      </c>
      <c r="L2031" s="12">
        <f>789.3+820.3</f>
        <v>1609.6</v>
      </c>
      <c r="M2031" s="19">
        <v>1609.6</v>
      </c>
      <c r="N2031" s="11">
        <f t="shared" si="611"/>
        <v>100</v>
      </c>
      <c r="O2031" s="11">
        <f t="shared" si="612"/>
        <v>100</v>
      </c>
      <c r="P2031" s="11">
        <f t="shared" si="613"/>
        <v>100</v>
      </c>
      <c r="R2031" s="33">
        <f t="shared" si="614"/>
        <v>-1609.6</v>
      </c>
      <c r="S2031" s="63">
        <f t="shared" si="615"/>
        <v>0</v>
      </c>
    </row>
    <row r="2032" spans="1:19" ht="30">
      <c r="C2032" s="358"/>
      <c r="D2032" s="357"/>
      <c r="E2032" s="398"/>
      <c r="F2032" s="354"/>
      <c r="G2032" s="354"/>
      <c r="H2032" s="45" t="s">
        <v>22</v>
      </c>
      <c r="I2032" s="19">
        <v>0</v>
      </c>
      <c r="J2032" s="19">
        <v>0</v>
      </c>
      <c r="K2032" s="19">
        <v>0</v>
      </c>
      <c r="L2032" s="12">
        <v>0</v>
      </c>
      <c r="M2032" s="19">
        <v>0</v>
      </c>
      <c r="N2032" s="11"/>
      <c r="O2032" s="11"/>
      <c r="P2032" s="11"/>
      <c r="R2032" s="33">
        <f t="shared" si="614"/>
        <v>0</v>
      </c>
      <c r="S2032" s="63">
        <f t="shared" si="615"/>
        <v>0</v>
      </c>
    </row>
    <row r="2033" spans="3:19">
      <c r="C2033" s="358"/>
      <c r="D2033" s="357"/>
      <c r="E2033" s="398"/>
      <c r="F2033" s="354"/>
      <c r="G2033" s="354"/>
      <c r="H2033" s="45" t="s">
        <v>33</v>
      </c>
      <c r="I2033" s="19">
        <v>0</v>
      </c>
      <c r="J2033" s="19">
        <v>0</v>
      </c>
      <c r="K2033" s="19">
        <v>0</v>
      </c>
      <c r="L2033" s="12">
        <v>0</v>
      </c>
      <c r="M2033" s="19">
        <v>0</v>
      </c>
      <c r="N2033" s="11"/>
      <c r="O2033" s="11"/>
      <c r="P2033" s="11"/>
      <c r="R2033" s="33">
        <f t="shared" si="614"/>
        <v>0</v>
      </c>
      <c r="S2033" s="63">
        <f t="shared" si="615"/>
        <v>0</v>
      </c>
    </row>
    <row r="2034" spans="3:19" ht="30">
      <c r="C2034" s="358"/>
      <c r="D2034" s="357"/>
      <c r="E2034" s="398"/>
      <c r="F2034" s="354"/>
      <c r="G2034" s="354"/>
      <c r="H2034" s="45" t="s">
        <v>37</v>
      </c>
      <c r="I2034" s="19">
        <v>0</v>
      </c>
      <c r="J2034" s="19">
        <v>0</v>
      </c>
      <c r="K2034" s="19">
        <v>0</v>
      </c>
      <c r="L2034" s="12">
        <v>0</v>
      </c>
      <c r="M2034" s="19">
        <v>0</v>
      </c>
      <c r="N2034" s="11"/>
      <c r="O2034" s="11"/>
      <c r="P2034" s="11"/>
      <c r="R2034" s="33">
        <f t="shared" si="614"/>
        <v>0</v>
      </c>
      <c r="S2034" s="63">
        <f t="shared" si="615"/>
        <v>0</v>
      </c>
    </row>
    <row r="2035" spans="3:19" hidden="1">
      <c r="C2035" s="358" t="s">
        <v>839</v>
      </c>
      <c r="D2035" s="357" t="s">
        <v>840</v>
      </c>
      <c r="E2035" s="398" t="s">
        <v>841</v>
      </c>
      <c r="F2035" s="354">
        <v>2022</v>
      </c>
      <c r="G2035" s="354">
        <v>2024</v>
      </c>
      <c r="H2035" s="45" t="s">
        <v>20</v>
      </c>
      <c r="I2035" s="19">
        <f>I2036</f>
        <v>0</v>
      </c>
      <c r="J2035" s="19">
        <f t="shared" ref="J2035:M2035" si="623">J2036</f>
        <v>0</v>
      </c>
      <c r="K2035" s="19">
        <f t="shared" si="623"/>
        <v>0</v>
      </c>
      <c r="L2035" s="12">
        <f t="shared" si="623"/>
        <v>0</v>
      </c>
      <c r="M2035" s="19">
        <f t="shared" si="623"/>
        <v>0</v>
      </c>
      <c r="N2035" s="11" t="e">
        <f t="shared" si="611"/>
        <v>#DIV/0!</v>
      </c>
      <c r="O2035" s="11" t="e">
        <f t="shared" si="612"/>
        <v>#DIV/0!</v>
      </c>
      <c r="P2035" s="11" t="e">
        <f t="shared" si="613"/>
        <v>#DIV/0!</v>
      </c>
      <c r="R2035" s="33">
        <f t="shared" si="614"/>
        <v>0</v>
      </c>
      <c r="S2035" s="63">
        <f t="shared" si="615"/>
        <v>0</v>
      </c>
    </row>
    <row r="2036" spans="3:19" hidden="1">
      <c r="C2036" s="358"/>
      <c r="D2036" s="357"/>
      <c r="E2036" s="398"/>
      <c r="F2036" s="354"/>
      <c r="G2036" s="354"/>
      <c r="H2036" s="45" t="s">
        <v>21</v>
      </c>
      <c r="I2036" s="19"/>
      <c r="J2036" s="19"/>
      <c r="K2036" s="19"/>
      <c r="L2036" s="12"/>
      <c r="M2036" s="19"/>
      <c r="N2036" s="11" t="e">
        <f t="shared" si="611"/>
        <v>#DIV/0!</v>
      </c>
      <c r="O2036" s="11" t="e">
        <f t="shared" si="612"/>
        <v>#DIV/0!</v>
      </c>
      <c r="P2036" s="11" t="e">
        <f t="shared" si="613"/>
        <v>#DIV/0!</v>
      </c>
      <c r="R2036" s="33">
        <f t="shared" si="614"/>
        <v>0</v>
      </c>
      <c r="S2036" s="63">
        <f t="shared" si="615"/>
        <v>0</v>
      </c>
    </row>
    <row r="2037" spans="3:19" ht="30" hidden="1">
      <c r="C2037" s="358"/>
      <c r="D2037" s="357"/>
      <c r="E2037" s="398"/>
      <c r="F2037" s="354"/>
      <c r="G2037" s="354"/>
      <c r="H2037" s="45" t="s">
        <v>22</v>
      </c>
      <c r="I2037" s="19">
        <v>0</v>
      </c>
      <c r="J2037" s="19">
        <v>0</v>
      </c>
      <c r="K2037" s="19">
        <v>0</v>
      </c>
      <c r="L2037" s="12">
        <v>0</v>
      </c>
      <c r="M2037" s="19">
        <v>0</v>
      </c>
      <c r="N2037" s="11" t="e">
        <f t="shared" si="611"/>
        <v>#DIV/0!</v>
      </c>
      <c r="O2037" s="11" t="e">
        <f t="shared" si="612"/>
        <v>#DIV/0!</v>
      </c>
      <c r="P2037" s="11" t="e">
        <f t="shared" si="613"/>
        <v>#DIV/0!</v>
      </c>
      <c r="R2037" s="33">
        <f t="shared" si="614"/>
        <v>0</v>
      </c>
      <c r="S2037" s="63">
        <f t="shared" si="615"/>
        <v>0</v>
      </c>
    </row>
    <row r="2038" spans="3:19" hidden="1">
      <c r="C2038" s="358"/>
      <c r="D2038" s="357"/>
      <c r="E2038" s="398"/>
      <c r="F2038" s="354"/>
      <c r="G2038" s="354"/>
      <c r="H2038" s="45" t="s">
        <v>33</v>
      </c>
      <c r="I2038" s="19">
        <v>0</v>
      </c>
      <c r="J2038" s="19">
        <v>0</v>
      </c>
      <c r="K2038" s="19">
        <v>0</v>
      </c>
      <c r="L2038" s="12">
        <v>0</v>
      </c>
      <c r="M2038" s="19">
        <v>0</v>
      </c>
      <c r="N2038" s="11" t="e">
        <f t="shared" si="611"/>
        <v>#DIV/0!</v>
      </c>
      <c r="O2038" s="11" t="e">
        <f t="shared" si="612"/>
        <v>#DIV/0!</v>
      </c>
      <c r="P2038" s="11" t="e">
        <f t="shared" si="613"/>
        <v>#DIV/0!</v>
      </c>
      <c r="R2038" s="33">
        <f t="shared" si="614"/>
        <v>0</v>
      </c>
      <c r="S2038" s="63">
        <f t="shared" si="615"/>
        <v>0</v>
      </c>
    </row>
    <row r="2039" spans="3:19" ht="30" hidden="1">
      <c r="C2039" s="358"/>
      <c r="D2039" s="357"/>
      <c r="E2039" s="398"/>
      <c r="F2039" s="354"/>
      <c r="G2039" s="354"/>
      <c r="H2039" s="45" t="s">
        <v>37</v>
      </c>
      <c r="I2039" s="19">
        <v>0</v>
      </c>
      <c r="J2039" s="19">
        <v>0</v>
      </c>
      <c r="K2039" s="19">
        <v>0</v>
      </c>
      <c r="L2039" s="12">
        <v>0</v>
      </c>
      <c r="M2039" s="19">
        <v>0</v>
      </c>
      <c r="N2039" s="11" t="e">
        <f t="shared" si="611"/>
        <v>#DIV/0!</v>
      </c>
      <c r="O2039" s="11" t="e">
        <f t="shared" si="612"/>
        <v>#DIV/0!</v>
      </c>
      <c r="P2039" s="11" t="e">
        <f t="shared" si="613"/>
        <v>#DIV/0!</v>
      </c>
      <c r="R2039" s="33">
        <f t="shared" si="614"/>
        <v>0</v>
      </c>
      <c r="S2039" s="63">
        <f t="shared" si="615"/>
        <v>0</v>
      </c>
    </row>
    <row r="2040" spans="3:19">
      <c r="C2040" s="358" t="s">
        <v>842</v>
      </c>
      <c r="D2040" s="357" t="s">
        <v>843</v>
      </c>
      <c r="E2040" s="398" t="s">
        <v>844</v>
      </c>
      <c r="F2040" s="354">
        <v>2022</v>
      </c>
      <c r="G2040" s="354">
        <v>2024</v>
      </c>
      <c r="H2040" s="45" t="s">
        <v>20</v>
      </c>
      <c r="I2040" s="19">
        <f>I2041+I2042+I2043+I2044</f>
        <v>58.6</v>
      </c>
      <c r="J2040" s="19">
        <f t="shared" ref="J2040:M2040" si="624">J2041+J2042+J2043+J2044</f>
        <v>58.6</v>
      </c>
      <c r="K2040" s="19">
        <f t="shared" si="624"/>
        <v>58.6</v>
      </c>
      <c r="L2040" s="12">
        <f t="shared" si="624"/>
        <v>58.6</v>
      </c>
      <c r="M2040" s="19">
        <f t="shared" si="624"/>
        <v>58.6</v>
      </c>
      <c r="N2040" s="11">
        <f t="shared" si="611"/>
        <v>100</v>
      </c>
      <c r="O2040" s="11">
        <f t="shared" si="612"/>
        <v>100</v>
      </c>
      <c r="P2040" s="11">
        <f t="shared" si="613"/>
        <v>100</v>
      </c>
      <c r="R2040" s="33">
        <f t="shared" si="614"/>
        <v>-58.6</v>
      </c>
      <c r="S2040" s="63">
        <f t="shared" si="615"/>
        <v>0</v>
      </c>
    </row>
    <row r="2041" spans="3:19">
      <c r="C2041" s="358"/>
      <c r="D2041" s="357"/>
      <c r="E2041" s="398"/>
      <c r="F2041" s="354"/>
      <c r="G2041" s="354"/>
      <c r="H2041" s="45" t="s">
        <v>21</v>
      </c>
      <c r="I2041" s="19">
        <v>58.6</v>
      </c>
      <c r="J2041" s="19">
        <v>58.6</v>
      </c>
      <c r="K2041" s="19">
        <v>58.6</v>
      </c>
      <c r="L2041" s="19">
        <v>58.6</v>
      </c>
      <c r="M2041" s="19">
        <v>58.6</v>
      </c>
      <c r="N2041" s="11">
        <f t="shared" si="611"/>
        <v>100</v>
      </c>
      <c r="O2041" s="11">
        <f t="shared" si="612"/>
        <v>100</v>
      </c>
      <c r="P2041" s="11">
        <f t="shared" si="613"/>
        <v>100</v>
      </c>
      <c r="R2041" s="33">
        <f t="shared" si="614"/>
        <v>-58.6</v>
      </c>
      <c r="S2041" s="63">
        <f t="shared" si="615"/>
        <v>0</v>
      </c>
    </row>
    <row r="2042" spans="3:19" ht="30">
      <c r="C2042" s="358"/>
      <c r="D2042" s="357"/>
      <c r="E2042" s="398"/>
      <c r="F2042" s="354"/>
      <c r="G2042" s="354"/>
      <c r="H2042" s="45" t="s">
        <v>22</v>
      </c>
      <c r="I2042" s="19">
        <v>0</v>
      </c>
      <c r="J2042" s="19">
        <v>0</v>
      </c>
      <c r="K2042" s="19">
        <v>0</v>
      </c>
      <c r="L2042" s="12">
        <v>0</v>
      </c>
      <c r="M2042" s="19">
        <v>0</v>
      </c>
      <c r="N2042" s="11"/>
      <c r="O2042" s="11"/>
      <c r="P2042" s="11"/>
      <c r="R2042" s="33">
        <f t="shared" si="614"/>
        <v>0</v>
      </c>
      <c r="S2042" s="63">
        <f t="shared" si="615"/>
        <v>0</v>
      </c>
    </row>
    <row r="2043" spans="3:19">
      <c r="C2043" s="358"/>
      <c r="D2043" s="357"/>
      <c r="E2043" s="398"/>
      <c r="F2043" s="354"/>
      <c r="G2043" s="354"/>
      <c r="H2043" s="45" t="s">
        <v>33</v>
      </c>
      <c r="I2043" s="19">
        <v>0</v>
      </c>
      <c r="J2043" s="19">
        <v>0</v>
      </c>
      <c r="K2043" s="19">
        <v>0</v>
      </c>
      <c r="L2043" s="12">
        <v>0</v>
      </c>
      <c r="M2043" s="19">
        <v>0</v>
      </c>
      <c r="N2043" s="11"/>
      <c r="O2043" s="11"/>
      <c r="P2043" s="11"/>
      <c r="R2043" s="33">
        <f t="shared" si="614"/>
        <v>0</v>
      </c>
      <c r="S2043" s="63">
        <f t="shared" si="615"/>
        <v>0</v>
      </c>
    </row>
    <row r="2044" spans="3:19" ht="30">
      <c r="C2044" s="358"/>
      <c r="D2044" s="357"/>
      <c r="E2044" s="398"/>
      <c r="F2044" s="354"/>
      <c r="G2044" s="354"/>
      <c r="H2044" s="45" t="s">
        <v>37</v>
      </c>
      <c r="I2044" s="19">
        <v>0</v>
      </c>
      <c r="J2044" s="19">
        <v>0</v>
      </c>
      <c r="K2044" s="19">
        <v>0</v>
      </c>
      <c r="L2044" s="12">
        <v>0</v>
      </c>
      <c r="M2044" s="19">
        <v>0</v>
      </c>
      <c r="N2044" s="11"/>
      <c r="O2044" s="11"/>
      <c r="P2044" s="11"/>
      <c r="R2044" s="33">
        <f t="shared" si="614"/>
        <v>0</v>
      </c>
      <c r="S2044" s="63">
        <f t="shared" si="615"/>
        <v>0</v>
      </c>
    </row>
    <row r="2045" spans="3:19" hidden="1">
      <c r="C2045" s="358" t="s">
        <v>845</v>
      </c>
      <c r="D2045" s="357" t="s">
        <v>846</v>
      </c>
      <c r="E2045" s="398" t="s">
        <v>847</v>
      </c>
      <c r="F2045" s="354">
        <v>2022</v>
      </c>
      <c r="G2045" s="354">
        <v>2024</v>
      </c>
      <c r="H2045" s="45" t="s">
        <v>20</v>
      </c>
      <c r="I2045" s="19">
        <f>I2046</f>
        <v>0</v>
      </c>
      <c r="J2045" s="19">
        <f t="shared" ref="J2045:M2045" si="625">J2046</f>
        <v>0</v>
      </c>
      <c r="K2045" s="19">
        <f t="shared" si="625"/>
        <v>0</v>
      </c>
      <c r="L2045" s="12">
        <f t="shared" si="625"/>
        <v>0</v>
      </c>
      <c r="M2045" s="19">
        <f t="shared" si="625"/>
        <v>0</v>
      </c>
      <c r="N2045" s="11" t="e">
        <f t="shared" si="611"/>
        <v>#DIV/0!</v>
      </c>
      <c r="O2045" s="11" t="e">
        <f t="shared" si="612"/>
        <v>#DIV/0!</v>
      </c>
      <c r="P2045" s="11" t="e">
        <f t="shared" si="613"/>
        <v>#DIV/0!</v>
      </c>
      <c r="R2045" s="33">
        <f t="shared" si="614"/>
        <v>0</v>
      </c>
      <c r="S2045" s="63">
        <f t="shared" si="615"/>
        <v>0</v>
      </c>
    </row>
    <row r="2046" spans="3:19" hidden="1">
      <c r="C2046" s="358"/>
      <c r="D2046" s="357"/>
      <c r="E2046" s="398"/>
      <c r="F2046" s="354"/>
      <c r="G2046" s="354"/>
      <c r="H2046" s="45" t="s">
        <v>21</v>
      </c>
      <c r="I2046" s="19"/>
      <c r="J2046" s="19"/>
      <c r="K2046" s="19"/>
      <c r="L2046" s="12"/>
      <c r="M2046" s="19"/>
      <c r="N2046" s="11" t="e">
        <f t="shared" si="611"/>
        <v>#DIV/0!</v>
      </c>
      <c r="O2046" s="11" t="e">
        <f t="shared" si="612"/>
        <v>#DIV/0!</v>
      </c>
      <c r="P2046" s="11" t="e">
        <f t="shared" si="613"/>
        <v>#DIV/0!</v>
      </c>
      <c r="R2046" s="33">
        <f t="shared" si="614"/>
        <v>0</v>
      </c>
      <c r="S2046" s="63">
        <f t="shared" si="615"/>
        <v>0</v>
      </c>
    </row>
    <row r="2047" spans="3:19" ht="30" hidden="1">
      <c r="C2047" s="358"/>
      <c r="D2047" s="357"/>
      <c r="E2047" s="398"/>
      <c r="F2047" s="354"/>
      <c r="G2047" s="354"/>
      <c r="H2047" s="45" t="s">
        <v>22</v>
      </c>
      <c r="I2047" s="19">
        <v>0</v>
      </c>
      <c r="J2047" s="19">
        <v>0</v>
      </c>
      <c r="K2047" s="19">
        <v>0</v>
      </c>
      <c r="L2047" s="12">
        <v>0</v>
      </c>
      <c r="M2047" s="19">
        <v>0</v>
      </c>
      <c r="N2047" s="11" t="e">
        <f t="shared" si="611"/>
        <v>#DIV/0!</v>
      </c>
      <c r="O2047" s="11" t="e">
        <f t="shared" si="612"/>
        <v>#DIV/0!</v>
      </c>
      <c r="P2047" s="11" t="e">
        <f t="shared" si="613"/>
        <v>#DIV/0!</v>
      </c>
      <c r="R2047" s="33">
        <f t="shared" si="614"/>
        <v>0</v>
      </c>
      <c r="S2047" s="63">
        <f t="shared" si="615"/>
        <v>0</v>
      </c>
    </row>
    <row r="2048" spans="3:19" hidden="1">
      <c r="C2048" s="358"/>
      <c r="D2048" s="357"/>
      <c r="E2048" s="398"/>
      <c r="F2048" s="354"/>
      <c r="G2048" s="354"/>
      <c r="H2048" s="45" t="s">
        <v>33</v>
      </c>
      <c r="I2048" s="19">
        <v>0</v>
      </c>
      <c r="J2048" s="19">
        <v>0</v>
      </c>
      <c r="K2048" s="19">
        <v>0</v>
      </c>
      <c r="L2048" s="12">
        <v>0</v>
      </c>
      <c r="M2048" s="19">
        <v>0</v>
      </c>
      <c r="N2048" s="11" t="e">
        <f t="shared" si="611"/>
        <v>#DIV/0!</v>
      </c>
      <c r="O2048" s="11" t="e">
        <f t="shared" si="612"/>
        <v>#DIV/0!</v>
      </c>
      <c r="P2048" s="11" t="e">
        <f t="shared" si="613"/>
        <v>#DIV/0!</v>
      </c>
      <c r="R2048" s="33">
        <f t="shared" si="614"/>
        <v>0</v>
      </c>
      <c r="S2048" s="63">
        <f t="shared" si="615"/>
        <v>0</v>
      </c>
    </row>
    <row r="2049" spans="1:19" ht="30" hidden="1">
      <c r="C2049" s="358"/>
      <c r="D2049" s="357"/>
      <c r="E2049" s="398"/>
      <c r="F2049" s="354"/>
      <c r="G2049" s="354"/>
      <c r="H2049" s="45" t="s">
        <v>37</v>
      </c>
      <c r="I2049" s="19">
        <v>0</v>
      </c>
      <c r="J2049" s="19">
        <v>0</v>
      </c>
      <c r="K2049" s="19">
        <v>0</v>
      </c>
      <c r="L2049" s="12">
        <v>0</v>
      </c>
      <c r="M2049" s="19">
        <v>0</v>
      </c>
      <c r="N2049" s="11" t="e">
        <f t="shared" si="611"/>
        <v>#DIV/0!</v>
      </c>
      <c r="O2049" s="11" t="e">
        <f t="shared" si="612"/>
        <v>#DIV/0!</v>
      </c>
      <c r="P2049" s="11" t="e">
        <f t="shared" si="613"/>
        <v>#DIV/0!</v>
      </c>
      <c r="R2049" s="33">
        <f t="shared" si="614"/>
        <v>0</v>
      </c>
      <c r="S2049" s="63">
        <f t="shared" si="615"/>
        <v>0</v>
      </c>
    </row>
    <row r="2050" spans="1:19">
      <c r="C2050" s="358" t="s">
        <v>848</v>
      </c>
      <c r="D2050" s="357" t="s">
        <v>849</v>
      </c>
      <c r="E2050" s="398" t="s">
        <v>850</v>
      </c>
      <c r="F2050" s="354">
        <v>2022</v>
      </c>
      <c r="G2050" s="354">
        <v>2024</v>
      </c>
      <c r="H2050" s="45" t="s">
        <v>20</v>
      </c>
      <c r="I2050" s="19">
        <f>I2051</f>
        <v>68.3</v>
      </c>
      <c r="J2050" s="19">
        <f t="shared" ref="J2050:M2050" si="626">J2051</f>
        <v>68.3</v>
      </c>
      <c r="K2050" s="19">
        <f t="shared" si="626"/>
        <v>68.3</v>
      </c>
      <c r="L2050" s="12">
        <f t="shared" si="626"/>
        <v>68.3</v>
      </c>
      <c r="M2050" s="19">
        <f t="shared" si="626"/>
        <v>68.3</v>
      </c>
      <c r="N2050" s="11">
        <f t="shared" si="611"/>
        <v>100</v>
      </c>
      <c r="O2050" s="11">
        <f t="shared" si="612"/>
        <v>100</v>
      </c>
      <c r="P2050" s="11">
        <f t="shared" si="613"/>
        <v>100</v>
      </c>
      <c r="R2050" s="33">
        <f t="shared" si="614"/>
        <v>-68.3</v>
      </c>
      <c r="S2050" s="63">
        <f t="shared" si="615"/>
        <v>0</v>
      </c>
    </row>
    <row r="2051" spans="1:19">
      <c r="C2051" s="358"/>
      <c r="D2051" s="357"/>
      <c r="E2051" s="398"/>
      <c r="F2051" s="354"/>
      <c r="G2051" s="354"/>
      <c r="H2051" s="45" t="s">
        <v>21</v>
      </c>
      <c r="I2051" s="19">
        <v>68.3</v>
      </c>
      <c r="J2051" s="19">
        <v>68.3</v>
      </c>
      <c r="K2051" s="19">
        <v>68.3</v>
      </c>
      <c r="L2051" s="19">
        <v>68.3</v>
      </c>
      <c r="M2051" s="19">
        <v>68.3</v>
      </c>
      <c r="N2051" s="11">
        <f t="shared" si="611"/>
        <v>100</v>
      </c>
      <c r="O2051" s="11">
        <f t="shared" si="612"/>
        <v>100</v>
      </c>
      <c r="P2051" s="11">
        <f t="shared" si="613"/>
        <v>100</v>
      </c>
      <c r="R2051" s="33">
        <f t="shared" si="614"/>
        <v>-68.3</v>
      </c>
      <c r="S2051" s="63">
        <f t="shared" si="615"/>
        <v>0</v>
      </c>
    </row>
    <row r="2052" spans="1:19" ht="30">
      <c r="C2052" s="358"/>
      <c r="D2052" s="357"/>
      <c r="E2052" s="398"/>
      <c r="F2052" s="354"/>
      <c r="G2052" s="354"/>
      <c r="H2052" s="45" t="s">
        <v>22</v>
      </c>
      <c r="I2052" s="19">
        <v>0</v>
      </c>
      <c r="J2052" s="19">
        <v>0</v>
      </c>
      <c r="K2052" s="19">
        <v>0</v>
      </c>
      <c r="L2052" s="12">
        <v>0</v>
      </c>
      <c r="M2052" s="19">
        <v>0</v>
      </c>
      <c r="N2052" s="11"/>
      <c r="O2052" s="11"/>
      <c r="P2052" s="11"/>
      <c r="R2052" s="33">
        <f t="shared" si="614"/>
        <v>0</v>
      </c>
      <c r="S2052" s="63">
        <f t="shared" si="615"/>
        <v>0</v>
      </c>
    </row>
    <row r="2053" spans="1:19">
      <c r="C2053" s="358"/>
      <c r="D2053" s="357"/>
      <c r="E2053" s="398"/>
      <c r="F2053" s="354"/>
      <c r="G2053" s="354"/>
      <c r="H2053" s="45" t="s">
        <v>33</v>
      </c>
      <c r="I2053" s="19">
        <v>0</v>
      </c>
      <c r="J2053" s="19">
        <v>0</v>
      </c>
      <c r="K2053" s="19">
        <v>0</v>
      </c>
      <c r="L2053" s="12">
        <v>0</v>
      </c>
      <c r="M2053" s="19">
        <v>0</v>
      </c>
      <c r="N2053" s="11"/>
      <c r="O2053" s="11"/>
      <c r="P2053" s="11"/>
      <c r="R2053" s="33">
        <f t="shared" si="614"/>
        <v>0</v>
      </c>
      <c r="S2053" s="63">
        <f t="shared" si="615"/>
        <v>0</v>
      </c>
    </row>
    <row r="2054" spans="1:19" ht="30">
      <c r="C2054" s="358"/>
      <c r="D2054" s="357"/>
      <c r="E2054" s="398"/>
      <c r="F2054" s="354"/>
      <c r="G2054" s="354"/>
      <c r="H2054" s="45" t="s">
        <v>37</v>
      </c>
      <c r="I2054" s="19">
        <v>0</v>
      </c>
      <c r="J2054" s="19">
        <v>0</v>
      </c>
      <c r="K2054" s="19">
        <v>0</v>
      </c>
      <c r="L2054" s="12">
        <v>0</v>
      </c>
      <c r="M2054" s="19">
        <v>0</v>
      </c>
      <c r="N2054" s="11"/>
      <c r="O2054" s="11"/>
      <c r="P2054" s="11"/>
      <c r="R2054" s="33">
        <f t="shared" si="614"/>
        <v>0</v>
      </c>
      <c r="S2054" s="63">
        <f t="shared" si="615"/>
        <v>0</v>
      </c>
    </row>
    <row r="2055" spans="1:19">
      <c r="A2055" s="16"/>
      <c r="B2055" s="16"/>
      <c r="C2055" s="358" t="s">
        <v>851</v>
      </c>
      <c r="D2055" s="357" t="s">
        <v>852</v>
      </c>
      <c r="E2055" s="398" t="s">
        <v>853</v>
      </c>
      <c r="F2055" s="354">
        <v>2022</v>
      </c>
      <c r="G2055" s="354">
        <v>2024</v>
      </c>
      <c r="H2055" s="45" t="s">
        <v>20</v>
      </c>
      <c r="I2055" s="19">
        <f>I2056</f>
        <v>88.4</v>
      </c>
      <c r="J2055" s="19">
        <f t="shared" ref="J2055:M2055" si="627">J2056</f>
        <v>88.4</v>
      </c>
      <c r="K2055" s="19">
        <f t="shared" si="627"/>
        <v>88.4</v>
      </c>
      <c r="L2055" s="12">
        <f t="shared" si="627"/>
        <v>88.4</v>
      </c>
      <c r="M2055" s="19">
        <f t="shared" si="627"/>
        <v>88.4</v>
      </c>
      <c r="N2055" s="11">
        <f t="shared" si="611"/>
        <v>100</v>
      </c>
      <c r="O2055" s="11">
        <f t="shared" si="612"/>
        <v>100</v>
      </c>
      <c r="P2055" s="11">
        <f t="shared" si="613"/>
        <v>100</v>
      </c>
      <c r="R2055" s="33">
        <f t="shared" si="614"/>
        <v>-88.4</v>
      </c>
      <c r="S2055" s="63">
        <f t="shared" si="615"/>
        <v>0</v>
      </c>
    </row>
    <row r="2056" spans="1:19">
      <c r="A2056" s="16"/>
      <c r="B2056" s="16"/>
      <c r="C2056" s="358"/>
      <c r="D2056" s="357"/>
      <c r="E2056" s="398"/>
      <c r="F2056" s="354"/>
      <c r="G2056" s="354"/>
      <c r="H2056" s="45" t="s">
        <v>21</v>
      </c>
      <c r="I2056" s="19">
        <v>88.4</v>
      </c>
      <c r="J2056" s="19">
        <v>88.4</v>
      </c>
      <c r="K2056" s="19">
        <v>88.4</v>
      </c>
      <c r="L2056" s="19">
        <v>88.4</v>
      </c>
      <c r="M2056" s="19">
        <v>88.4</v>
      </c>
      <c r="N2056" s="11">
        <f t="shared" si="611"/>
        <v>100</v>
      </c>
      <c r="O2056" s="11">
        <f t="shared" si="612"/>
        <v>100</v>
      </c>
      <c r="P2056" s="11">
        <f t="shared" si="613"/>
        <v>100</v>
      </c>
      <c r="R2056" s="33">
        <f t="shared" si="614"/>
        <v>-88.4</v>
      </c>
      <c r="S2056" s="63">
        <f t="shared" si="615"/>
        <v>0</v>
      </c>
    </row>
    <row r="2057" spans="1:19" ht="30">
      <c r="A2057" s="16"/>
      <c r="B2057" s="16"/>
      <c r="C2057" s="358"/>
      <c r="D2057" s="357"/>
      <c r="E2057" s="398"/>
      <c r="F2057" s="354"/>
      <c r="G2057" s="354"/>
      <c r="H2057" s="45" t="s">
        <v>22</v>
      </c>
      <c r="I2057" s="19">
        <v>0</v>
      </c>
      <c r="J2057" s="19">
        <v>0</v>
      </c>
      <c r="K2057" s="19">
        <v>0</v>
      </c>
      <c r="L2057" s="12">
        <v>0</v>
      </c>
      <c r="M2057" s="19">
        <v>0</v>
      </c>
      <c r="N2057" s="11"/>
      <c r="O2057" s="11"/>
      <c r="P2057" s="11"/>
      <c r="R2057" s="33">
        <f t="shared" si="614"/>
        <v>0</v>
      </c>
      <c r="S2057" s="63">
        <f t="shared" si="615"/>
        <v>0</v>
      </c>
    </row>
    <row r="2058" spans="1:19">
      <c r="A2058" s="16"/>
      <c r="B2058" s="16"/>
      <c r="C2058" s="358"/>
      <c r="D2058" s="357"/>
      <c r="E2058" s="398"/>
      <c r="F2058" s="354"/>
      <c r="G2058" s="354"/>
      <c r="H2058" s="45" t="s">
        <v>33</v>
      </c>
      <c r="I2058" s="19">
        <v>0</v>
      </c>
      <c r="J2058" s="19">
        <v>0</v>
      </c>
      <c r="K2058" s="19">
        <v>0</v>
      </c>
      <c r="L2058" s="12">
        <v>0</v>
      </c>
      <c r="M2058" s="19">
        <v>0</v>
      </c>
      <c r="N2058" s="11"/>
      <c r="O2058" s="11"/>
      <c r="P2058" s="11"/>
      <c r="R2058" s="33">
        <f t="shared" si="614"/>
        <v>0</v>
      </c>
      <c r="S2058" s="63">
        <f t="shared" si="615"/>
        <v>0</v>
      </c>
    </row>
    <row r="2059" spans="1:19" ht="123" customHeight="1">
      <c r="A2059" s="16"/>
      <c r="B2059" s="16"/>
      <c r="C2059" s="358"/>
      <c r="D2059" s="357"/>
      <c r="E2059" s="398"/>
      <c r="F2059" s="354"/>
      <c r="G2059" s="354"/>
      <c r="H2059" s="45" t="s">
        <v>37</v>
      </c>
      <c r="I2059" s="19">
        <v>0</v>
      </c>
      <c r="J2059" s="19">
        <v>0</v>
      </c>
      <c r="K2059" s="19">
        <v>0</v>
      </c>
      <c r="L2059" s="12">
        <v>0</v>
      </c>
      <c r="M2059" s="19">
        <v>0</v>
      </c>
      <c r="N2059" s="11"/>
      <c r="O2059" s="11"/>
      <c r="P2059" s="11"/>
      <c r="R2059" s="33">
        <f t="shared" si="614"/>
        <v>0</v>
      </c>
      <c r="S2059" s="63">
        <f t="shared" si="615"/>
        <v>0</v>
      </c>
    </row>
    <row r="2060" spans="1:19">
      <c r="A2060" s="16"/>
      <c r="B2060" s="16"/>
      <c r="C2060" s="358" t="s">
        <v>854</v>
      </c>
      <c r="D2060" s="357" t="s">
        <v>855</v>
      </c>
      <c r="E2060" s="398" t="s">
        <v>856</v>
      </c>
      <c r="F2060" s="354">
        <v>2022</v>
      </c>
      <c r="G2060" s="354">
        <v>2024</v>
      </c>
      <c r="H2060" s="45" t="s">
        <v>20</v>
      </c>
      <c r="I2060" s="19">
        <f>I2061</f>
        <v>594.4</v>
      </c>
      <c r="J2060" s="19">
        <f t="shared" ref="J2060:M2060" si="628">J2061</f>
        <v>594.4</v>
      </c>
      <c r="K2060" s="19">
        <f t="shared" si="628"/>
        <v>594.4</v>
      </c>
      <c r="L2060" s="12">
        <f t="shared" si="628"/>
        <v>0</v>
      </c>
      <c r="M2060" s="19">
        <f t="shared" si="628"/>
        <v>0</v>
      </c>
      <c r="N2060" s="11">
        <f t="shared" ref="N2060:N2123" si="629">M2060/I2060*100</f>
        <v>0</v>
      </c>
      <c r="O2060" s="11">
        <f t="shared" ref="O2060:O2123" si="630">M2060/J2060*100</f>
        <v>0</v>
      </c>
      <c r="P2060" s="11">
        <f t="shared" ref="P2060:P2123" si="631">L2060/K2060*100</f>
        <v>0</v>
      </c>
      <c r="R2060" s="33">
        <f t="shared" ref="R2060:R2123" si="632">Q2060-L2060</f>
        <v>0</v>
      </c>
      <c r="S2060" s="63">
        <f t="shared" ref="S2060:S2123" si="633">L2060-M2060</f>
        <v>0</v>
      </c>
    </row>
    <row r="2061" spans="1:19">
      <c r="A2061" s="16"/>
      <c r="B2061" s="16"/>
      <c r="C2061" s="402"/>
      <c r="D2061" s="357"/>
      <c r="E2061" s="398"/>
      <c r="F2061" s="354"/>
      <c r="G2061" s="354"/>
      <c r="H2061" s="45" t="s">
        <v>21</v>
      </c>
      <c r="I2061" s="19">
        <v>594.4</v>
      </c>
      <c r="J2061" s="19">
        <v>594.4</v>
      </c>
      <c r="K2061" s="19">
        <v>594.4</v>
      </c>
      <c r="L2061" s="19"/>
      <c r="M2061" s="19"/>
      <c r="N2061" s="11">
        <f t="shared" si="629"/>
        <v>0</v>
      </c>
      <c r="O2061" s="11">
        <f t="shared" si="630"/>
        <v>0</v>
      </c>
      <c r="P2061" s="11">
        <f t="shared" si="631"/>
        <v>0</v>
      </c>
      <c r="R2061" s="33">
        <f t="shared" si="632"/>
        <v>0</v>
      </c>
      <c r="S2061" s="63">
        <f t="shared" si="633"/>
        <v>0</v>
      </c>
    </row>
    <row r="2062" spans="1:19" ht="30">
      <c r="A2062" s="16"/>
      <c r="B2062" s="16"/>
      <c r="C2062" s="402"/>
      <c r="D2062" s="357"/>
      <c r="E2062" s="398"/>
      <c r="F2062" s="354"/>
      <c r="G2062" s="354"/>
      <c r="H2062" s="45" t="s">
        <v>22</v>
      </c>
      <c r="I2062" s="19">
        <v>0</v>
      </c>
      <c r="J2062" s="19">
        <v>0</v>
      </c>
      <c r="K2062" s="19">
        <v>0</v>
      </c>
      <c r="L2062" s="12">
        <v>0</v>
      </c>
      <c r="M2062" s="19">
        <v>0</v>
      </c>
      <c r="N2062" s="11"/>
      <c r="O2062" s="11"/>
      <c r="P2062" s="11"/>
      <c r="R2062" s="33">
        <f t="shared" si="632"/>
        <v>0</v>
      </c>
      <c r="S2062" s="63">
        <f t="shared" si="633"/>
        <v>0</v>
      </c>
    </row>
    <row r="2063" spans="1:19">
      <c r="A2063" s="16"/>
      <c r="B2063" s="16"/>
      <c r="C2063" s="402"/>
      <c r="D2063" s="357"/>
      <c r="E2063" s="398"/>
      <c r="F2063" s="354"/>
      <c r="G2063" s="354"/>
      <c r="H2063" s="45" t="s">
        <v>33</v>
      </c>
      <c r="I2063" s="19">
        <v>0</v>
      </c>
      <c r="J2063" s="19">
        <v>0</v>
      </c>
      <c r="K2063" s="19">
        <v>0</v>
      </c>
      <c r="L2063" s="12">
        <v>0</v>
      </c>
      <c r="M2063" s="19">
        <v>0</v>
      </c>
      <c r="N2063" s="11"/>
      <c r="O2063" s="11"/>
      <c r="P2063" s="11"/>
      <c r="R2063" s="33">
        <f t="shared" si="632"/>
        <v>0</v>
      </c>
      <c r="S2063" s="63">
        <f t="shared" si="633"/>
        <v>0</v>
      </c>
    </row>
    <row r="2064" spans="1:19" ht="30">
      <c r="A2064" s="16"/>
      <c r="B2064" s="16"/>
      <c r="C2064" s="402"/>
      <c r="D2064" s="357"/>
      <c r="E2064" s="398"/>
      <c r="F2064" s="354"/>
      <c r="G2064" s="354"/>
      <c r="H2064" s="45" t="s">
        <v>37</v>
      </c>
      <c r="I2064" s="19">
        <v>0</v>
      </c>
      <c r="J2064" s="19">
        <v>0</v>
      </c>
      <c r="K2064" s="19">
        <v>0</v>
      </c>
      <c r="L2064" s="12">
        <v>0</v>
      </c>
      <c r="M2064" s="19">
        <v>0</v>
      </c>
      <c r="N2064" s="11"/>
      <c r="O2064" s="11"/>
      <c r="P2064" s="11"/>
      <c r="R2064" s="33">
        <f t="shared" si="632"/>
        <v>0</v>
      </c>
      <c r="S2064" s="63">
        <f t="shared" si="633"/>
        <v>0</v>
      </c>
    </row>
    <row r="2065" spans="1:19">
      <c r="A2065" s="16"/>
      <c r="B2065" s="16"/>
      <c r="C2065" s="358" t="s">
        <v>857</v>
      </c>
      <c r="D2065" s="357" t="s">
        <v>858</v>
      </c>
      <c r="E2065" s="377" t="s">
        <v>859</v>
      </c>
      <c r="F2065" s="354">
        <v>2022</v>
      </c>
      <c r="G2065" s="354">
        <v>2024</v>
      </c>
      <c r="H2065" s="45" t="s">
        <v>20</v>
      </c>
      <c r="I2065" s="19">
        <f>I2066</f>
        <v>270</v>
      </c>
      <c r="J2065" s="19">
        <f t="shared" ref="J2065:M2065" si="634">J2066</f>
        <v>270</v>
      </c>
      <c r="K2065" s="19">
        <f t="shared" si="634"/>
        <v>270</v>
      </c>
      <c r="L2065" s="12">
        <f t="shared" si="634"/>
        <v>270</v>
      </c>
      <c r="M2065" s="19">
        <f t="shared" si="634"/>
        <v>270</v>
      </c>
      <c r="N2065" s="11">
        <f t="shared" si="629"/>
        <v>100</v>
      </c>
      <c r="O2065" s="11">
        <f t="shared" si="630"/>
        <v>100</v>
      </c>
      <c r="P2065" s="11">
        <f t="shared" si="631"/>
        <v>100</v>
      </c>
      <c r="R2065" s="33">
        <f t="shared" si="632"/>
        <v>-270</v>
      </c>
      <c r="S2065" s="63">
        <f t="shared" si="633"/>
        <v>0</v>
      </c>
    </row>
    <row r="2066" spans="1:19">
      <c r="A2066" s="16"/>
      <c r="B2066" s="16"/>
      <c r="C2066" s="358"/>
      <c r="D2066" s="357"/>
      <c r="E2066" s="377"/>
      <c r="F2066" s="354"/>
      <c r="G2066" s="354"/>
      <c r="H2066" s="45" t="s">
        <v>21</v>
      </c>
      <c r="I2066" s="19">
        <v>270</v>
      </c>
      <c r="J2066" s="19">
        <v>270</v>
      </c>
      <c r="K2066" s="19">
        <v>270</v>
      </c>
      <c r="L2066" s="19">
        <v>270</v>
      </c>
      <c r="M2066" s="19">
        <v>270</v>
      </c>
      <c r="N2066" s="11">
        <f t="shared" si="629"/>
        <v>100</v>
      </c>
      <c r="O2066" s="11">
        <f t="shared" si="630"/>
        <v>100</v>
      </c>
      <c r="P2066" s="11">
        <f t="shared" si="631"/>
        <v>100</v>
      </c>
      <c r="R2066" s="33">
        <f t="shared" si="632"/>
        <v>-270</v>
      </c>
      <c r="S2066" s="63">
        <f t="shared" si="633"/>
        <v>0</v>
      </c>
    </row>
    <row r="2067" spans="1:19" ht="30">
      <c r="A2067" s="16"/>
      <c r="B2067" s="16"/>
      <c r="C2067" s="358"/>
      <c r="D2067" s="357"/>
      <c r="E2067" s="377"/>
      <c r="F2067" s="354"/>
      <c r="G2067" s="354"/>
      <c r="H2067" s="45" t="s">
        <v>22</v>
      </c>
      <c r="I2067" s="19">
        <v>0</v>
      </c>
      <c r="J2067" s="19">
        <v>0</v>
      </c>
      <c r="K2067" s="19">
        <v>0</v>
      </c>
      <c r="L2067" s="12">
        <v>0</v>
      </c>
      <c r="M2067" s="19">
        <v>0</v>
      </c>
      <c r="N2067" s="11"/>
      <c r="O2067" s="11"/>
      <c r="P2067" s="11"/>
      <c r="R2067" s="33">
        <f t="shared" si="632"/>
        <v>0</v>
      </c>
      <c r="S2067" s="63">
        <f t="shared" si="633"/>
        <v>0</v>
      </c>
    </row>
    <row r="2068" spans="1:19">
      <c r="A2068" s="16"/>
      <c r="B2068" s="16"/>
      <c r="C2068" s="358"/>
      <c r="D2068" s="357"/>
      <c r="E2068" s="377"/>
      <c r="F2068" s="354"/>
      <c r="G2068" s="354"/>
      <c r="H2068" s="45" t="s">
        <v>860</v>
      </c>
      <c r="I2068" s="19">
        <v>0</v>
      </c>
      <c r="J2068" s="19">
        <v>0</v>
      </c>
      <c r="K2068" s="19">
        <v>0</v>
      </c>
      <c r="L2068" s="12">
        <v>0</v>
      </c>
      <c r="M2068" s="19">
        <v>0</v>
      </c>
      <c r="N2068" s="11"/>
      <c r="O2068" s="11"/>
      <c r="P2068" s="11"/>
      <c r="R2068" s="33">
        <f t="shared" si="632"/>
        <v>0</v>
      </c>
      <c r="S2068" s="63">
        <f t="shared" si="633"/>
        <v>0</v>
      </c>
    </row>
    <row r="2069" spans="1:19" ht="30">
      <c r="A2069" s="16"/>
      <c r="B2069" s="16"/>
      <c r="C2069" s="358"/>
      <c r="D2069" s="357"/>
      <c r="E2069" s="377"/>
      <c r="F2069" s="354"/>
      <c r="G2069" s="354"/>
      <c r="H2069" s="45" t="s">
        <v>37</v>
      </c>
      <c r="I2069" s="19">
        <v>0</v>
      </c>
      <c r="J2069" s="19">
        <v>0</v>
      </c>
      <c r="K2069" s="19">
        <v>0</v>
      </c>
      <c r="L2069" s="12">
        <v>0</v>
      </c>
      <c r="M2069" s="19">
        <v>0</v>
      </c>
      <c r="N2069" s="11"/>
      <c r="O2069" s="11"/>
      <c r="P2069" s="11"/>
      <c r="R2069" s="33">
        <f t="shared" si="632"/>
        <v>0</v>
      </c>
      <c r="S2069" s="63">
        <f t="shared" si="633"/>
        <v>0</v>
      </c>
    </row>
    <row r="2070" spans="1:19">
      <c r="A2070" s="16"/>
      <c r="B2070" s="16"/>
      <c r="C2070" s="358" t="s">
        <v>983</v>
      </c>
      <c r="D2070" s="357" t="s">
        <v>964</v>
      </c>
      <c r="E2070" s="398" t="s">
        <v>965</v>
      </c>
      <c r="F2070" s="42"/>
      <c r="G2070" s="42"/>
      <c r="H2070" s="45" t="s">
        <v>20</v>
      </c>
      <c r="I2070" s="19">
        <f>I2071</f>
        <v>770.9</v>
      </c>
      <c r="J2070" s="19">
        <f t="shared" ref="J2070:M2070" si="635">J2071</f>
        <v>770.9</v>
      </c>
      <c r="K2070" s="19">
        <f t="shared" si="635"/>
        <v>770.9</v>
      </c>
      <c r="L2070" s="12">
        <f t="shared" si="635"/>
        <v>770.9</v>
      </c>
      <c r="M2070" s="19">
        <f t="shared" si="635"/>
        <v>770.9</v>
      </c>
      <c r="N2070" s="11">
        <f t="shared" si="629"/>
        <v>100</v>
      </c>
      <c r="O2070" s="11">
        <f t="shared" si="630"/>
        <v>100</v>
      </c>
      <c r="P2070" s="11">
        <f t="shared" si="631"/>
        <v>100</v>
      </c>
      <c r="R2070" s="33">
        <f t="shared" si="632"/>
        <v>-770.9</v>
      </c>
      <c r="S2070" s="63">
        <f t="shared" si="633"/>
        <v>0</v>
      </c>
    </row>
    <row r="2071" spans="1:19">
      <c r="A2071" s="16"/>
      <c r="B2071" s="16"/>
      <c r="C2071" s="358"/>
      <c r="D2071" s="357"/>
      <c r="E2071" s="398"/>
      <c r="F2071" s="42"/>
      <c r="G2071" s="42"/>
      <c r="H2071" s="45" t="s">
        <v>21</v>
      </c>
      <c r="I2071" s="19">
        <v>770.9</v>
      </c>
      <c r="J2071" s="19">
        <v>770.9</v>
      </c>
      <c r="K2071" s="19">
        <v>770.9</v>
      </c>
      <c r="L2071" s="19">
        <v>770.9</v>
      </c>
      <c r="M2071" s="19">
        <v>770.9</v>
      </c>
      <c r="N2071" s="11">
        <f t="shared" si="629"/>
        <v>100</v>
      </c>
      <c r="O2071" s="11">
        <f t="shared" si="630"/>
        <v>100</v>
      </c>
      <c r="P2071" s="11">
        <f t="shared" si="631"/>
        <v>100</v>
      </c>
      <c r="R2071" s="33">
        <f t="shared" si="632"/>
        <v>-770.9</v>
      </c>
      <c r="S2071" s="63">
        <f t="shared" si="633"/>
        <v>0</v>
      </c>
    </row>
    <row r="2072" spans="1:19" ht="30">
      <c r="A2072" s="16"/>
      <c r="B2072" s="16"/>
      <c r="C2072" s="358"/>
      <c r="D2072" s="357"/>
      <c r="E2072" s="398"/>
      <c r="F2072" s="42"/>
      <c r="G2072" s="42"/>
      <c r="H2072" s="45" t="s">
        <v>22</v>
      </c>
      <c r="I2072" s="19">
        <v>0</v>
      </c>
      <c r="J2072" s="19">
        <v>0</v>
      </c>
      <c r="K2072" s="19">
        <v>0</v>
      </c>
      <c r="L2072" s="12">
        <v>0</v>
      </c>
      <c r="M2072" s="19">
        <v>0</v>
      </c>
      <c r="N2072" s="11"/>
      <c r="O2072" s="11"/>
      <c r="P2072" s="11"/>
      <c r="R2072" s="33">
        <f t="shared" si="632"/>
        <v>0</v>
      </c>
      <c r="S2072" s="63">
        <f t="shared" si="633"/>
        <v>0</v>
      </c>
    </row>
    <row r="2073" spans="1:19">
      <c r="A2073" s="16"/>
      <c r="B2073" s="16"/>
      <c r="C2073" s="358"/>
      <c r="D2073" s="357"/>
      <c r="E2073" s="398"/>
      <c r="F2073" s="42"/>
      <c r="G2073" s="42"/>
      <c r="H2073" s="45" t="s">
        <v>860</v>
      </c>
      <c r="I2073" s="19">
        <v>0</v>
      </c>
      <c r="J2073" s="19">
        <v>0</v>
      </c>
      <c r="K2073" s="19">
        <v>0</v>
      </c>
      <c r="L2073" s="12">
        <v>0</v>
      </c>
      <c r="M2073" s="19">
        <v>0</v>
      </c>
      <c r="N2073" s="11"/>
      <c r="O2073" s="11"/>
      <c r="P2073" s="11"/>
      <c r="R2073" s="33">
        <f t="shared" si="632"/>
        <v>0</v>
      </c>
      <c r="S2073" s="63">
        <f t="shared" si="633"/>
        <v>0</v>
      </c>
    </row>
    <row r="2074" spans="1:19" ht="30">
      <c r="A2074" s="16"/>
      <c r="B2074" s="16"/>
      <c r="C2074" s="358"/>
      <c r="D2074" s="357"/>
      <c r="E2074" s="398"/>
      <c r="F2074" s="42"/>
      <c r="G2074" s="42"/>
      <c r="H2074" s="45" t="s">
        <v>37</v>
      </c>
      <c r="I2074" s="19">
        <v>0</v>
      </c>
      <c r="J2074" s="19">
        <v>0</v>
      </c>
      <c r="K2074" s="19">
        <v>0</v>
      </c>
      <c r="L2074" s="12">
        <v>0</v>
      </c>
      <c r="M2074" s="19">
        <v>0</v>
      </c>
      <c r="N2074" s="11"/>
      <c r="O2074" s="11"/>
      <c r="P2074" s="11"/>
      <c r="R2074" s="33">
        <f t="shared" si="632"/>
        <v>0</v>
      </c>
      <c r="S2074" s="63">
        <f t="shared" si="633"/>
        <v>0</v>
      </c>
    </row>
    <row r="2075" spans="1:19">
      <c r="A2075" s="16"/>
      <c r="B2075" s="16"/>
      <c r="C2075" s="365" t="s">
        <v>861</v>
      </c>
      <c r="D2075" s="346" t="s">
        <v>862</v>
      </c>
      <c r="E2075" s="401" t="s">
        <v>863</v>
      </c>
      <c r="F2075" s="337">
        <v>2022</v>
      </c>
      <c r="G2075" s="337">
        <v>2022</v>
      </c>
      <c r="H2075" s="14" t="s">
        <v>20</v>
      </c>
      <c r="I2075" s="54">
        <f>I2076+I2078+I2080+I2081</f>
        <v>6958.1999999999989</v>
      </c>
      <c r="J2075" s="54">
        <f>J2076+J2078+J2080+J2081</f>
        <v>6958.1999999999989</v>
      </c>
      <c r="K2075" s="54">
        <f t="shared" ref="K2075:M2075" si="636">K2076+K2078+K2080+K2081</f>
        <v>6958.1999999999989</v>
      </c>
      <c r="L2075" s="55">
        <f t="shared" si="636"/>
        <v>6958.1999999999989</v>
      </c>
      <c r="M2075" s="54">
        <f t="shared" si="636"/>
        <v>6958.1999999999989</v>
      </c>
      <c r="N2075" s="11">
        <f t="shared" si="629"/>
        <v>100</v>
      </c>
      <c r="O2075" s="11">
        <f t="shared" si="630"/>
        <v>100</v>
      </c>
      <c r="P2075" s="11">
        <f t="shared" si="631"/>
        <v>100</v>
      </c>
      <c r="R2075" s="33">
        <f t="shared" si="632"/>
        <v>-6958.1999999999989</v>
      </c>
      <c r="S2075" s="63">
        <f t="shared" si="633"/>
        <v>0</v>
      </c>
    </row>
    <row r="2076" spans="1:19">
      <c r="A2076" s="16"/>
      <c r="B2076" s="16"/>
      <c r="C2076" s="365"/>
      <c r="D2076" s="346"/>
      <c r="E2076" s="401"/>
      <c r="F2076" s="337"/>
      <c r="G2076" s="337"/>
      <c r="H2076" s="14" t="s">
        <v>21</v>
      </c>
      <c r="I2076" s="54">
        <f>I2083+I2093+I2098+I2103+I2108+I2113+I2118+I2123+I2177</f>
        <v>1744.3999999999999</v>
      </c>
      <c r="J2076" s="54">
        <f>J2083+J2093+J2098+J2103+J2108+J2113+J2118+J2123+J2177</f>
        <v>1744.3999999999999</v>
      </c>
      <c r="K2076" s="54">
        <f>K2083+K2093+K2098+K2103+K2108+K2113+K2118+K2123+K2177</f>
        <v>1744.3999999999999</v>
      </c>
      <c r="L2076" s="55">
        <f>L2083+L2093+L2098+L2103+L2108+L2113+L2118+L2123+L2177</f>
        <v>1744.3999999999999</v>
      </c>
      <c r="M2076" s="54">
        <f>M2083+M2093+M2098+M2103+M2108+M2113+M2118+M2123+M2177</f>
        <v>1744.3999999999999</v>
      </c>
      <c r="N2076" s="11">
        <f t="shared" si="629"/>
        <v>100</v>
      </c>
      <c r="O2076" s="11">
        <f t="shared" si="630"/>
        <v>100</v>
      </c>
      <c r="P2076" s="11">
        <f t="shared" si="631"/>
        <v>100</v>
      </c>
      <c r="Q2076">
        <v>1744.3</v>
      </c>
      <c r="R2076" s="33">
        <f t="shared" si="632"/>
        <v>-9.9999999999909051E-2</v>
      </c>
      <c r="S2076" s="63">
        <f t="shared" si="633"/>
        <v>0</v>
      </c>
    </row>
    <row r="2077" spans="1:19" ht="42.75">
      <c r="A2077" s="16"/>
      <c r="B2077" s="16"/>
      <c r="C2077" s="365"/>
      <c r="D2077" s="346"/>
      <c r="E2077" s="401"/>
      <c r="F2077" s="337"/>
      <c r="G2077" s="337"/>
      <c r="H2077" s="14" t="s">
        <v>1215</v>
      </c>
      <c r="I2077" s="54">
        <f>I2123+I2177</f>
        <v>644.4</v>
      </c>
      <c r="J2077" s="54">
        <f t="shared" ref="J2077:M2077" si="637">J2123+J2177</f>
        <v>644.4</v>
      </c>
      <c r="K2077" s="54">
        <f t="shared" si="637"/>
        <v>644.4</v>
      </c>
      <c r="L2077" s="54">
        <f t="shared" si="637"/>
        <v>644.4</v>
      </c>
      <c r="M2077" s="54">
        <f t="shared" si="637"/>
        <v>644.4</v>
      </c>
      <c r="N2077" s="11">
        <f t="shared" si="629"/>
        <v>100</v>
      </c>
      <c r="O2077" s="11">
        <f t="shared" si="630"/>
        <v>100</v>
      </c>
      <c r="P2077" s="11">
        <f t="shared" si="631"/>
        <v>100</v>
      </c>
      <c r="R2077" s="33">
        <f t="shared" si="632"/>
        <v>-644.4</v>
      </c>
      <c r="S2077" s="63">
        <f t="shared" si="633"/>
        <v>0</v>
      </c>
    </row>
    <row r="2078" spans="1:19" ht="28.5">
      <c r="A2078" s="16"/>
      <c r="B2078" s="16"/>
      <c r="C2078" s="365"/>
      <c r="D2078" s="346"/>
      <c r="E2078" s="401"/>
      <c r="F2078" s="337"/>
      <c r="G2078" s="337"/>
      <c r="H2078" s="14" t="s">
        <v>22</v>
      </c>
      <c r="I2078" s="54">
        <f t="shared" ref="I2078:M2078" si="638">I2084+I2094+I2099+I2104+I2109+I2114+I2119+I2125+I2179</f>
        <v>5213.7999999999993</v>
      </c>
      <c r="J2078" s="54">
        <f t="shared" si="638"/>
        <v>5213.7999999999993</v>
      </c>
      <c r="K2078" s="54">
        <f t="shared" si="638"/>
        <v>5213.7999999999993</v>
      </c>
      <c r="L2078" s="55">
        <f t="shared" si="638"/>
        <v>5213.7999999999993</v>
      </c>
      <c r="M2078" s="54">
        <f t="shared" si="638"/>
        <v>5213.7999999999993</v>
      </c>
      <c r="N2078" s="11">
        <f t="shared" si="629"/>
        <v>100</v>
      </c>
      <c r="O2078" s="11">
        <f t="shared" si="630"/>
        <v>100</v>
      </c>
      <c r="P2078" s="11">
        <f t="shared" si="631"/>
        <v>100</v>
      </c>
      <c r="Q2078">
        <v>5213.7</v>
      </c>
      <c r="R2078" s="33">
        <f t="shared" si="632"/>
        <v>-9.9999999999454303E-2</v>
      </c>
      <c r="S2078" s="63">
        <f t="shared" si="633"/>
        <v>0</v>
      </c>
    </row>
    <row r="2079" spans="1:19" ht="57">
      <c r="A2079" s="16"/>
      <c r="B2079" s="16"/>
      <c r="C2079" s="365"/>
      <c r="D2079" s="346"/>
      <c r="E2079" s="401"/>
      <c r="F2079" s="337"/>
      <c r="G2079" s="337"/>
      <c r="H2079" s="14" t="s">
        <v>1216</v>
      </c>
      <c r="I2079" s="54">
        <f>I2125+I2179</f>
        <v>5213.7999999999993</v>
      </c>
      <c r="J2079" s="54">
        <f t="shared" ref="J2079:M2079" si="639">J2125+J2179</f>
        <v>5213.7999999999993</v>
      </c>
      <c r="K2079" s="54">
        <f t="shared" si="639"/>
        <v>5213.7999999999993</v>
      </c>
      <c r="L2079" s="54">
        <f t="shared" si="639"/>
        <v>5213.7999999999993</v>
      </c>
      <c r="M2079" s="54">
        <f t="shared" si="639"/>
        <v>5213.7999999999993</v>
      </c>
      <c r="N2079" s="11">
        <f t="shared" si="629"/>
        <v>100</v>
      </c>
      <c r="O2079" s="11">
        <f t="shared" si="630"/>
        <v>100</v>
      </c>
      <c r="P2079" s="11">
        <f t="shared" si="631"/>
        <v>100</v>
      </c>
      <c r="R2079" s="33">
        <f t="shared" si="632"/>
        <v>-5213.7999999999993</v>
      </c>
      <c r="S2079" s="63">
        <f t="shared" si="633"/>
        <v>0</v>
      </c>
    </row>
    <row r="2080" spans="1:19" ht="28.5">
      <c r="A2080" s="16"/>
      <c r="B2080" s="16"/>
      <c r="C2080" s="365"/>
      <c r="D2080" s="346"/>
      <c r="E2080" s="401"/>
      <c r="F2080" s="337"/>
      <c r="G2080" s="337"/>
      <c r="H2080" s="14" t="s">
        <v>33</v>
      </c>
      <c r="I2080" s="54">
        <v>0</v>
      </c>
      <c r="J2080" s="54">
        <v>0</v>
      </c>
      <c r="K2080" s="54">
        <v>0</v>
      </c>
      <c r="L2080" s="55">
        <v>0</v>
      </c>
      <c r="M2080" s="54">
        <v>0</v>
      </c>
      <c r="N2080" s="11"/>
      <c r="O2080" s="11"/>
      <c r="P2080" s="11"/>
      <c r="R2080" s="33">
        <f t="shared" si="632"/>
        <v>0</v>
      </c>
      <c r="S2080" s="63">
        <f t="shared" si="633"/>
        <v>0</v>
      </c>
    </row>
    <row r="2081" spans="1:19" ht="28.5">
      <c r="A2081" s="16"/>
      <c r="B2081" s="16"/>
      <c r="C2081" s="365"/>
      <c r="D2081" s="346"/>
      <c r="E2081" s="401"/>
      <c r="F2081" s="337"/>
      <c r="G2081" s="337"/>
      <c r="H2081" s="14" t="s">
        <v>37</v>
      </c>
      <c r="I2081" s="54">
        <v>0</v>
      </c>
      <c r="J2081" s="54">
        <v>0</v>
      </c>
      <c r="K2081" s="54">
        <v>0</v>
      </c>
      <c r="L2081" s="55">
        <v>0</v>
      </c>
      <c r="M2081" s="54">
        <v>0</v>
      </c>
      <c r="N2081" s="11"/>
      <c r="O2081" s="11"/>
      <c r="P2081" s="11"/>
      <c r="R2081" s="33">
        <f t="shared" si="632"/>
        <v>0</v>
      </c>
      <c r="S2081" s="63">
        <f t="shared" si="633"/>
        <v>0</v>
      </c>
    </row>
    <row r="2082" spans="1:19" hidden="1">
      <c r="A2082" s="16"/>
      <c r="B2082" s="16"/>
      <c r="C2082" s="358" t="s">
        <v>864</v>
      </c>
      <c r="D2082" s="357" t="s">
        <v>865</v>
      </c>
      <c r="E2082" s="377" t="s">
        <v>866</v>
      </c>
      <c r="F2082" s="354">
        <v>2021</v>
      </c>
      <c r="G2082" s="354">
        <v>2021</v>
      </c>
      <c r="H2082" s="45" t="s">
        <v>20</v>
      </c>
      <c r="I2082" s="56">
        <f>I2083+I2084+I2085+I2086</f>
        <v>0</v>
      </c>
      <c r="J2082" s="56">
        <f t="shared" ref="J2082:M2082" si="640">J2083+J2084+J2085+J2086</f>
        <v>0</v>
      </c>
      <c r="K2082" s="56">
        <f t="shared" si="640"/>
        <v>0</v>
      </c>
      <c r="L2082" s="57">
        <f t="shared" si="640"/>
        <v>0</v>
      </c>
      <c r="M2082" s="56">
        <f t="shared" si="640"/>
        <v>0</v>
      </c>
      <c r="N2082" s="11" t="e">
        <f t="shared" si="629"/>
        <v>#DIV/0!</v>
      </c>
      <c r="O2082" s="11" t="e">
        <f t="shared" si="630"/>
        <v>#DIV/0!</v>
      </c>
      <c r="P2082" s="11" t="e">
        <f t="shared" si="631"/>
        <v>#DIV/0!</v>
      </c>
      <c r="R2082" s="33">
        <f t="shared" si="632"/>
        <v>0</v>
      </c>
      <c r="S2082" s="63">
        <f t="shared" si="633"/>
        <v>0</v>
      </c>
    </row>
    <row r="2083" spans="1:19" hidden="1">
      <c r="A2083" s="16"/>
      <c r="B2083" s="16"/>
      <c r="C2083" s="358"/>
      <c r="D2083" s="357"/>
      <c r="E2083" s="377"/>
      <c r="F2083" s="354"/>
      <c r="G2083" s="354"/>
      <c r="H2083" s="45" t="s">
        <v>21</v>
      </c>
      <c r="I2083" s="56">
        <f>I2088</f>
        <v>0</v>
      </c>
      <c r="J2083" s="56">
        <f t="shared" ref="J2083:M2086" si="641">J2088</f>
        <v>0</v>
      </c>
      <c r="K2083" s="56">
        <f t="shared" si="641"/>
        <v>0</v>
      </c>
      <c r="L2083" s="57">
        <f t="shared" si="641"/>
        <v>0</v>
      </c>
      <c r="M2083" s="56">
        <f t="shared" si="641"/>
        <v>0</v>
      </c>
      <c r="N2083" s="11" t="e">
        <f t="shared" si="629"/>
        <v>#DIV/0!</v>
      </c>
      <c r="O2083" s="11" t="e">
        <f t="shared" si="630"/>
        <v>#DIV/0!</v>
      </c>
      <c r="P2083" s="11" t="e">
        <f t="shared" si="631"/>
        <v>#DIV/0!</v>
      </c>
      <c r="R2083" s="33">
        <f t="shared" si="632"/>
        <v>0</v>
      </c>
      <c r="S2083" s="63">
        <f t="shared" si="633"/>
        <v>0</v>
      </c>
    </row>
    <row r="2084" spans="1:19" ht="30" hidden="1">
      <c r="A2084" s="16"/>
      <c r="B2084" s="16"/>
      <c r="C2084" s="358"/>
      <c r="D2084" s="357"/>
      <c r="E2084" s="377"/>
      <c r="F2084" s="354"/>
      <c r="G2084" s="354"/>
      <c r="H2084" s="45" t="s">
        <v>22</v>
      </c>
      <c r="I2084" s="56">
        <f>I2089</f>
        <v>0</v>
      </c>
      <c r="J2084" s="56">
        <f t="shared" si="641"/>
        <v>0</v>
      </c>
      <c r="K2084" s="56">
        <f t="shared" si="641"/>
        <v>0</v>
      </c>
      <c r="L2084" s="57">
        <f t="shared" si="641"/>
        <v>0</v>
      </c>
      <c r="M2084" s="56">
        <f t="shared" si="641"/>
        <v>0</v>
      </c>
      <c r="N2084" s="11" t="e">
        <f t="shared" si="629"/>
        <v>#DIV/0!</v>
      </c>
      <c r="O2084" s="11" t="e">
        <f t="shared" si="630"/>
        <v>#DIV/0!</v>
      </c>
      <c r="P2084" s="11" t="e">
        <f t="shared" si="631"/>
        <v>#DIV/0!</v>
      </c>
      <c r="R2084" s="33">
        <f t="shared" si="632"/>
        <v>0</v>
      </c>
      <c r="S2084" s="63">
        <f t="shared" si="633"/>
        <v>0</v>
      </c>
    </row>
    <row r="2085" spans="1:19" hidden="1">
      <c r="A2085" s="16"/>
      <c r="B2085" s="16"/>
      <c r="C2085" s="358"/>
      <c r="D2085" s="357"/>
      <c r="E2085" s="377"/>
      <c r="F2085" s="354"/>
      <c r="G2085" s="354"/>
      <c r="H2085" s="45" t="s">
        <v>33</v>
      </c>
      <c r="I2085" s="56">
        <f>I2090</f>
        <v>0</v>
      </c>
      <c r="J2085" s="56">
        <f t="shared" si="641"/>
        <v>0</v>
      </c>
      <c r="K2085" s="56">
        <f t="shared" si="641"/>
        <v>0</v>
      </c>
      <c r="L2085" s="57">
        <f t="shared" si="641"/>
        <v>0</v>
      </c>
      <c r="M2085" s="56">
        <f t="shared" si="641"/>
        <v>0</v>
      </c>
      <c r="N2085" s="11" t="e">
        <f t="shared" si="629"/>
        <v>#DIV/0!</v>
      </c>
      <c r="O2085" s="11" t="e">
        <f t="shared" si="630"/>
        <v>#DIV/0!</v>
      </c>
      <c r="P2085" s="11" t="e">
        <f t="shared" si="631"/>
        <v>#DIV/0!</v>
      </c>
      <c r="R2085" s="33">
        <f t="shared" si="632"/>
        <v>0</v>
      </c>
      <c r="S2085" s="63">
        <f t="shared" si="633"/>
        <v>0</v>
      </c>
    </row>
    <row r="2086" spans="1:19" ht="30" hidden="1">
      <c r="A2086" s="16"/>
      <c r="B2086" s="16"/>
      <c r="C2086" s="358"/>
      <c r="D2086" s="357"/>
      <c r="E2086" s="377"/>
      <c r="F2086" s="354"/>
      <c r="G2086" s="354"/>
      <c r="H2086" s="45" t="s">
        <v>37</v>
      </c>
      <c r="I2086" s="56">
        <f>I2091</f>
        <v>0</v>
      </c>
      <c r="J2086" s="56">
        <f t="shared" si="641"/>
        <v>0</v>
      </c>
      <c r="K2086" s="56">
        <f t="shared" si="641"/>
        <v>0</v>
      </c>
      <c r="L2086" s="57">
        <f t="shared" si="641"/>
        <v>0</v>
      </c>
      <c r="M2086" s="56">
        <f t="shared" si="641"/>
        <v>0</v>
      </c>
      <c r="N2086" s="11" t="e">
        <f t="shared" si="629"/>
        <v>#DIV/0!</v>
      </c>
      <c r="O2086" s="11" t="e">
        <f t="shared" si="630"/>
        <v>#DIV/0!</v>
      </c>
      <c r="P2086" s="11" t="e">
        <f t="shared" si="631"/>
        <v>#DIV/0!</v>
      </c>
      <c r="R2086" s="33">
        <f t="shared" si="632"/>
        <v>0</v>
      </c>
      <c r="S2086" s="63">
        <f t="shared" si="633"/>
        <v>0</v>
      </c>
    </row>
    <row r="2087" spans="1:19" hidden="1">
      <c r="A2087" s="16"/>
      <c r="B2087" s="16"/>
      <c r="C2087" s="358" t="s">
        <v>867</v>
      </c>
      <c r="D2087" s="357" t="s">
        <v>868</v>
      </c>
      <c r="E2087" s="398" t="s">
        <v>869</v>
      </c>
      <c r="F2087" s="354">
        <v>2021</v>
      </c>
      <c r="G2087" s="354">
        <v>2021</v>
      </c>
      <c r="H2087" s="45" t="s">
        <v>20</v>
      </c>
      <c r="I2087" s="19">
        <f>I2088+I2089</f>
        <v>0</v>
      </c>
      <c r="J2087" s="19">
        <f t="shared" ref="J2087:M2087" si="642">J2088+J2089</f>
        <v>0</v>
      </c>
      <c r="K2087" s="19">
        <f t="shared" si="642"/>
        <v>0</v>
      </c>
      <c r="L2087" s="12">
        <f t="shared" si="642"/>
        <v>0</v>
      </c>
      <c r="M2087" s="19">
        <f t="shared" si="642"/>
        <v>0</v>
      </c>
      <c r="N2087" s="11" t="e">
        <f t="shared" si="629"/>
        <v>#DIV/0!</v>
      </c>
      <c r="O2087" s="11" t="e">
        <f t="shared" si="630"/>
        <v>#DIV/0!</v>
      </c>
      <c r="P2087" s="11" t="e">
        <f t="shared" si="631"/>
        <v>#DIV/0!</v>
      </c>
      <c r="R2087" s="33">
        <f t="shared" si="632"/>
        <v>0</v>
      </c>
      <c r="S2087" s="63">
        <f t="shared" si="633"/>
        <v>0</v>
      </c>
    </row>
    <row r="2088" spans="1:19" hidden="1">
      <c r="A2088" s="16"/>
      <c r="B2088" s="16"/>
      <c r="C2088" s="358"/>
      <c r="D2088" s="357"/>
      <c r="E2088" s="398"/>
      <c r="F2088" s="354"/>
      <c r="G2088" s="354"/>
      <c r="H2088" s="45" t="s">
        <v>21</v>
      </c>
      <c r="I2088" s="19"/>
      <c r="J2088" s="19"/>
      <c r="K2088" s="19"/>
      <c r="L2088" s="12"/>
      <c r="M2088" s="19"/>
      <c r="N2088" s="11" t="e">
        <f t="shared" si="629"/>
        <v>#DIV/0!</v>
      </c>
      <c r="O2088" s="11" t="e">
        <f t="shared" si="630"/>
        <v>#DIV/0!</v>
      </c>
      <c r="P2088" s="11" t="e">
        <f t="shared" si="631"/>
        <v>#DIV/0!</v>
      </c>
      <c r="R2088" s="33">
        <f t="shared" si="632"/>
        <v>0</v>
      </c>
      <c r="S2088" s="63">
        <f t="shared" si="633"/>
        <v>0</v>
      </c>
    </row>
    <row r="2089" spans="1:19" ht="30" hidden="1">
      <c r="A2089" s="16"/>
      <c r="B2089" s="16"/>
      <c r="C2089" s="358"/>
      <c r="D2089" s="357"/>
      <c r="E2089" s="398"/>
      <c r="F2089" s="354"/>
      <c r="G2089" s="354"/>
      <c r="H2089" s="45" t="s">
        <v>22</v>
      </c>
      <c r="I2089" s="19"/>
      <c r="J2089" s="19"/>
      <c r="K2089" s="19"/>
      <c r="L2089" s="12"/>
      <c r="M2089" s="19"/>
      <c r="N2089" s="11" t="e">
        <f t="shared" si="629"/>
        <v>#DIV/0!</v>
      </c>
      <c r="O2089" s="11" t="e">
        <f t="shared" si="630"/>
        <v>#DIV/0!</v>
      </c>
      <c r="P2089" s="11" t="e">
        <f t="shared" si="631"/>
        <v>#DIV/0!</v>
      </c>
      <c r="R2089" s="33">
        <f t="shared" si="632"/>
        <v>0</v>
      </c>
      <c r="S2089" s="63">
        <f t="shared" si="633"/>
        <v>0</v>
      </c>
    </row>
    <row r="2090" spans="1:19" hidden="1">
      <c r="A2090" s="16"/>
      <c r="B2090" s="16"/>
      <c r="C2090" s="358"/>
      <c r="D2090" s="357"/>
      <c r="E2090" s="398"/>
      <c r="F2090" s="354"/>
      <c r="G2090" s="354"/>
      <c r="H2090" s="45" t="s">
        <v>33</v>
      </c>
      <c r="I2090" s="19">
        <v>0</v>
      </c>
      <c r="J2090" s="19">
        <v>0</v>
      </c>
      <c r="K2090" s="19">
        <v>0</v>
      </c>
      <c r="L2090" s="12">
        <v>0</v>
      </c>
      <c r="M2090" s="19">
        <v>0</v>
      </c>
      <c r="N2090" s="11" t="e">
        <f t="shared" si="629"/>
        <v>#DIV/0!</v>
      </c>
      <c r="O2090" s="11" t="e">
        <f t="shared" si="630"/>
        <v>#DIV/0!</v>
      </c>
      <c r="P2090" s="11" t="e">
        <f t="shared" si="631"/>
        <v>#DIV/0!</v>
      </c>
      <c r="R2090" s="33">
        <f t="shared" si="632"/>
        <v>0</v>
      </c>
      <c r="S2090" s="63">
        <f t="shared" si="633"/>
        <v>0</v>
      </c>
    </row>
    <row r="2091" spans="1:19" ht="30" hidden="1">
      <c r="A2091" s="16"/>
      <c r="B2091" s="16"/>
      <c r="C2091" s="358"/>
      <c r="D2091" s="357"/>
      <c r="E2091" s="398"/>
      <c r="F2091" s="354"/>
      <c r="G2091" s="354"/>
      <c r="H2091" s="45" t="s">
        <v>37</v>
      </c>
      <c r="I2091" s="19">
        <v>0</v>
      </c>
      <c r="J2091" s="19">
        <v>0</v>
      </c>
      <c r="K2091" s="19">
        <v>0</v>
      </c>
      <c r="L2091" s="12">
        <v>0</v>
      </c>
      <c r="M2091" s="19">
        <v>0</v>
      </c>
      <c r="N2091" s="11" t="e">
        <f t="shared" si="629"/>
        <v>#DIV/0!</v>
      </c>
      <c r="O2091" s="11" t="e">
        <f t="shared" si="630"/>
        <v>#DIV/0!</v>
      </c>
      <c r="P2091" s="11" t="e">
        <f t="shared" si="631"/>
        <v>#DIV/0!</v>
      </c>
      <c r="R2091" s="33">
        <f t="shared" si="632"/>
        <v>0</v>
      </c>
      <c r="S2091" s="63">
        <f t="shared" si="633"/>
        <v>0</v>
      </c>
    </row>
    <row r="2092" spans="1:19" hidden="1">
      <c r="A2092" s="16"/>
      <c r="B2092" s="16"/>
      <c r="C2092" s="358" t="s">
        <v>870</v>
      </c>
      <c r="D2092" s="357" t="s">
        <v>871</v>
      </c>
      <c r="E2092" s="398" t="s">
        <v>872</v>
      </c>
      <c r="F2092" s="354"/>
      <c r="G2092" s="354"/>
      <c r="H2092" s="45" t="s">
        <v>20</v>
      </c>
      <c r="I2092" s="56">
        <v>0</v>
      </c>
      <c r="J2092" s="56">
        <v>0</v>
      </c>
      <c r="K2092" s="56">
        <v>0</v>
      </c>
      <c r="L2092" s="57">
        <v>0</v>
      </c>
      <c r="M2092" s="56">
        <v>0</v>
      </c>
      <c r="N2092" s="11" t="e">
        <f t="shared" si="629"/>
        <v>#DIV/0!</v>
      </c>
      <c r="O2092" s="11" t="e">
        <f t="shared" si="630"/>
        <v>#DIV/0!</v>
      </c>
      <c r="P2092" s="11" t="e">
        <f t="shared" si="631"/>
        <v>#DIV/0!</v>
      </c>
      <c r="R2092" s="33">
        <f t="shared" si="632"/>
        <v>0</v>
      </c>
      <c r="S2092" s="63">
        <f t="shared" si="633"/>
        <v>0</v>
      </c>
    </row>
    <row r="2093" spans="1:19" hidden="1">
      <c r="A2093" s="16"/>
      <c r="B2093" s="16"/>
      <c r="C2093" s="358"/>
      <c r="D2093" s="357"/>
      <c r="E2093" s="398"/>
      <c r="F2093" s="354"/>
      <c r="G2093" s="354"/>
      <c r="H2093" s="45" t="s">
        <v>21</v>
      </c>
      <c r="I2093" s="56">
        <v>0</v>
      </c>
      <c r="J2093" s="56">
        <v>0</v>
      </c>
      <c r="K2093" s="56">
        <v>0</v>
      </c>
      <c r="L2093" s="57">
        <v>0</v>
      </c>
      <c r="M2093" s="56">
        <v>0</v>
      </c>
      <c r="N2093" s="11" t="e">
        <f t="shared" si="629"/>
        <v>#DIV/0!</v>
      </c>
      <c r="O2093" s="11" t="e">
        <f t="shared" si="630"/>
        <v>#DIV/0!</v>
      </c>
      <c r="P2093" s="11" t="e">
        <f t="shared" si="631"/>
        <v>#DIV/0!</v>
      </c>
      <c r="R2093" s="33">
        <f t="shared" si="632"/>
        <v>0</v>
      </c>
      <c r="S2093" s="63">
        <f t="shared" si="633"/>
        <v>0</v>
      </c>
    </row>
    <row r="2094" spans="1:19" ht="30" hidden="1">
      <c r="A2094" s="16"/>
      <c r="B2094" s="16"/>
      <c r="C2094" s="358"/>
      <c r="D2094" s="357"/>
      <c r="E2094" s="398"/>
      <c r="F2094" s="354"/>
      <c r="G2094" s="354"/>
      <c r="H2094" s="45" t="s">
        <v>22</v>
      </c>
      <c r="I2094" s="56">
        <v>0</v>
      </c>
      <c r="J2094" s="56">
        <v>0</v>
      </c>
      <c r="K2094" s="56">
        <v>0</v>
      </c>
      <c r="L2094" s="57">
        <v>0</v>
      </c>
      <c r="M2094" s="56">
        <v>0</v>
      </c>
      <c r="N2094" s="11" t="e">
        <f t="shared" si="629"/>
        <v>#DIV/0!</v>
      </c>
      <c r="O2094" s="11" t="e">
        <f t="shared" si="630"/>
        <v>#DIV/0!</v>
      </c>
      <c r="P2094" s="11" t="e">
        <f t="shared" si="631"/>
        <v>#DIV/0!</v>
      </c>
      <c r="R2094" s="33">
        <f t="shared" si="632"/>
        <v>0</v>
      </c>
      <c r="S2094" s="63">
        <f t="shared" si="633"/>
        <v>0</v>
      </c>
    </row>
    <row r="2095" spans="1:19" hidden="1">
      <c r="A2095" s="16"/>
      <c r="B2095" s="16"/>
      <c r="C2095" s="358"/>
      <c r="D2095" s="357"/>
      <c r="E2095" s="398"/>
      <c r="F2095" s="354"/>
      <c r="G2095" s="354"/>
      <c r="H2095" s="45" t="s">
        <v>33</v>
      </c>
      <c r="I2095" s="56">
        <v>0</v>
      </c>
      <c r="J2095" s="56">
        <v>0</v>
      </c>
      <c r="K2095" s="56">
        <v>0</v>
      </c>
      <c r="L2095" s="57">
        <v>0</v>
      </c>
      <c r="M2095" s="56">
        <v>0</v>
      </c>
      <c r="N2095" s="11" t="e">
        <f t="shared" si="629"/>
        <v>#DIV/0!</v>
      </c>
      <c r="O2095" s="11" t="e">
        <f t="shared" si="630"/>
        <v>#DIV/0!</v>
      </c>
      <c r="P2095" s="11" t="e">
        <f t="shared" si="631"/>
        <v>#DIV/0!</v>
      </c>
      <c r="R2095" s="33">
        <f t="shared" si="632"/>
        <v>0</v>
      </c>
      <c r="S2095" s="63">
        <f t="shared" si="633"/>
        <v>0</v>
      </c>
    </row>
    <row r="2096" spans="1:19" ht="30" hidden="1">
      <c r="A2096" s="16"/>
      <c r="B2096" s="16"/>
      <c r="C2096" s="358"/>
      <c r="D2096" s="357"/>
      <c r="E2096" s="398"/>
      <c r="F2096" s="354"/>
      <c r="G2096" s="354"/>
      <c r="H2096" s="45" t="s">
        <v>37</v>
      </c>
      <c r="I2096" s="56">
        <v>0</v>
      </c>
      <c r="J2096" s="56">
        <v>0</v>
      </c>
      <c r="K2096" s="56">
        <v>0</v>
      </c>
      <c r="L2096" s="57">
        <v>0</v>
      </c>
      <c r="M2096" s="56">
        <v>0</v>
      </c>
      <c r="N2096" s="11" t="e">
        <f t="shared" si="629"/>
        <v>#DIV/0!</v>
      </c>
      <c r="O2096" s="11" t="e">
        <f t="shared" si="630"/>
        <v>#DIV/0!</v>
      </c>
      <c r="P2096" s="11" t="e">
        <f t="shared" si="631"/>
        <v>#DIV/0!</v>
      </c>
      <c r="R2096" s="33">
        <f t="shared" si="632"/>
        <v>0</v>
      </c>
      <c r="S2096" s="63">
        <f t="shared" si="633"/>
        <v>0</v>
      </c>
    </row>
    <row r="2097" spans="1:19" hidden="1">
      <c r="C2097" s="358" t="s">
        <v>873</v>
      </c>
      <c r="D2097" s="357" t="s">
        <v>874</v>
      </c>
      <c r="E2097" s="398" t="s">
        <v>866</v>
      </c>
      <c r="F2097" s="354"/>
      <c r="G2097" s="354"/>
      <c r="H2097" s="45" t="s">
        <v>20</v>
      </c>
      <c r="I2097" s="56">
        <v>0</v>
      </c>
      <c r="J2097" s="56">
        <v>0</v>
      </c>
      <c r="K2097" s="56">
        <v>0</v>
      </c>
      <c r="L2097" s="57">
        <v>0</v>
      </c>
      <c r="M2097" s="56">
        <v>0</v>
      </c>
      <c r="N2097" s="11" t="e">
        <f t="shared" si="629"/>
        <v>#DIV/0!</v>
      </c>
      <c r="O2097" s="11" t="e">
        <f t="shared" si="630"/>
        <v>#DIV/0!</v>
      </c>
      <c r="P2097" s="11" t="e">
        <f t="shared" si="631"/>
        <v>#DIV/0!</v>
      </c>
      <c r="R2097" s="33">
        <f t="shared" si="632"/>
        <v>0</v>
      </c>
      <c r="S2097" s="63">
        <f t="shared" si="633"/>
        <v>0</v>
      </c>
    </row>
    <row r="2098" spans="1:19" hidden="1">
      <c r="C2098" s="358"/>
      <c r="D2098" s="357"/>
      <c r="E2098" s="398"/>
      <c r="F2098" s="354"/>
      <c r="G2098" s="354"/>
      <c r="H2098" s="45" t="s">
        <v>21</v>
      </c>
      <c r="I2098" s="56">
        <v>0</v>
      </c>
      <c r="J2098" s="56">
        <v>0</v>
      </c>
      <c r="K2098" s="56">
        <v>0</v>
      </c>
      <c r="L2098" s="57">
        <v>0</v>
      </c>
      <c r="M2098" s="56">
        <v>0</v>
      </c>
      <c r="N2098" s="11" t="e">
        <f t="shared" si="629"/>
        <v>#DIV/0!</v>
      </c>
      <c r="O2098" s="11" t="e">
        <f t="shared" si="630"/>
        <v>#DIV/0!</v>
      </c>
      <c r="P2098" s="11" t="e">
        <f t="shared" si="631"/>
        <v>#DIV/0!</v>
      </c>
      <c r="R2098" s="33">
        <f t="shared" si="632"/>
        <v>0</v>
      </c>
      <c r="S2098" s="63">
        <f t="shared" si="633"/>
        <v>0</v>
      </c>
    </row>
    <row r="2099" spans="1:19" ht="30" hidden="1">
      <c r="C2099" s="358"/>
      <c r="D2099" s="357"/>
      <c r="E2099" s="398"/>
      <c r="F2099" s="354"/>
      <c r="G2099" s="354"/>
      <c r="H2099" s="45" t="s">
        <v>22</v>
      </c>
      <c r="I2099" s="56">
        <v>0</v>
      </c>
      <c r="J2099" s="56">
        <v>0</v>
      </c>
      <c r="K2099" s="56">
        <v>0</v>
      </c>
      <c r="L2099" s="57">
        <v>0</v>
      </c>
      <c r="M2099" s="56">
        <v>0</v>
      </c>
      <c r="N2099" s="11" t="e">
        <f t="shared" si="629"/>
        <v>#DIV/0!</v>
      </c>
      <c r="O2099" s="11" t="e">
        <f t="shared" si="630"/>
        <v>#DIV/0!</v>
      </c>
      <c r="P2099" s="11" t="e">
        <f t="shared" si="631"/>
        <v>#DIV/0!</v>
      </c>
      <c r="R2099" s="33">
        <f t="shared" si="632"/>
        <v>0</v>
      </c>
      <c r="S2099" s="63">
        <f t="shared" si="633"/>
        <v>0</v>
      </c>
    </row>
    <row r="2100" spans="1:19" hidden="1">
      <c r="C2100" s="358"/>
      <c r="D2100" s="357"/>
      <c r="E2100" s="398"/>
      <c r="F2100" s="354"/>
      <c r="G2100" s="354"/>
      <c r="H2100" s="45" t="s">
        <v>33</v>
      </c>
      <c r="I2100" s="56">
        <v>0</v>
      </c>
      <c r="J2100" s="56">
        <v>0</v>
      </c>
      <c r="K2100" s="56">
        <v>0</v>
      </c>
      <c r="L2100" s="57">
        <v>0</v>
      </c>
      <c r="M2100" s="56">
        <v>0</v>
      </c>
      <c r="N2100" s="11" t="e">
        <f t="shared" si="629"/>
        <v>#DIV/0!</v>
      </c>
      <c r="O2100" s="11" t="e">
        <f t="shared" si="630"/>
        <v>#DIV/0!</v>
      </c>
      <c r="P2100" s="11" t="e">
        <f t="shared" si="631"/>
        <v>#DIV/0!</v>
      </c>
      <c r="R2100" s="33">
        <f t="shared" si="632"/>
        <v>0</v>
      </c>
      <c r="S2100" s="63">
        <f t="shared" si="633"/>
        <v>0</v>
      </c>
    </row>
    <row r="2101" spans="1:19" ht="30" hidden="1">
      <c r="C2101" s="358"/>
      <c r="D2101" s="357"/>
      <c r="E2101" s="398"/>
      <c r="F2101" s="354"/>
      <c r="G2101" s="354"/>
      <c r="H2101" s="45" t="s">
        <v>37</v>
      </c>
      <c r="I2101" s="56">
        <v>0</v>
      </c>
      <c r="J2101" s="56">
        <v>0</v>
      </c>
      <c r="K2101" s="56">
        <v>0</v>
      </c>
      <c r="L2101" s="57">
        <v>0</v>
      </c>
      <c r="M2101" s="56">
        <v>0</v>
      </c>
      <c r="N2101" s="11" t="e">
        <f t="shared" si="629"/>
        <v>#DIV/0!</v>
      </c>
      <c r="O2101" s="11" t="e">
        <f t="shared" si="630"/>
        <v>#DIV/0!</v>
      </c>
      <c r="P2101" s="11" t="e">
        <f t="shared" si="631"/>
        <v>#DIV/0!</v>
      </c>
      <c r="R2101" s="33">
        <f t="shared" si="632"/>
        <v>0</v>
      </c>
      <c r="S2101" s="63">
        <f t="shared" si="633"/>
        <v>0</v>
      </c>
    </row>
    <row r="2102" spans="1:19" hidden="1">
      <c r="A2102" s="16"/>
      <c r="B2102" s="16"/>
      <c r="C2102" s="358" t="s">
        <v>875</v>
      </c>
      <c r="D2102" s="357" t="s">
        <v>876</v>
      </c>
      <c r="E2102" s="398" t="s">
        <v>877</v>
      </c>
      <c r="F2102" s="354"/>
      <c r="G2102" s="354"/>
      <c r="H2102" s="45" t="s">
        <v>20</v>
      </c>
      <c r="I2102" s="56">
        <v>0</v>
      </c>
      <c r="J2102" s="56">
        <v>0</v>
      </c>
      <c r="K2102" s="56">
        <v>0</v>
      </c>
      <c r="L2102" s="57">
        <v>0</v>
      </c>
      <c r="M2102" s="56">
        <v>0</v>
      </c>
      <c r="N2102" s="11" t="e">
        <f t="shared" si="629"/>
        <v>#DIV/0!</v>
      </c>
      <c r="O2102" s="11" t="e">
        <f t="shared" si="630"/>
        <v>#DIV/0!</v>
      </c>
      <c r="P2102" s="11" t="e">
        <f t="shared" si="631"/>
        <v>#DIV/0!</v>
      </c>
      <c r="R2102" s="33">
        <f t="shared" si="632"/>
        <v>0</v>
      </c>
      <c r="S2102" s="63">
        <f t="shared" si="633"/>
        <v>0</v>
      </c>
    </row>
    <row r="2103" spans="1:19" hidden="1">
      <c r="A2103" s="16"/>
      <c r="B2103" s="16"/>
      <c r="C2103" s="358"/>
      <c r="D2103" s="357"/>
      <c r="E2103" s="398"/>
      <c r="F2103" s="354"/>
      <c r="G2103" s="354"/>
      <c r="H2103" s="45" t="s">
        <v>21</v>
      </c>
      <c r="I2103" s="56">
        <v>0</v>
      </c>
      <c r="J2103" s="56">
        <v>0</v>
      </c>
      <c r="K2103" s="56">
        <v>0</v>
      </c>
      <c r="L2103" s="57">
        <v>0</v>
      </c>
      <c r="M2103" s="56">
        <v>0</v>
      </c>
      <c r="N2103" s="11" t="e">
        <f t="shared" si="629"/>
        <v>#DIV/0!</v>
      </c>
      <c r="O2103" s="11" t="e">
        <f t="shared" si="630"/>
        <v>#DIV/0!</v>
      </c>
      <c r="P2103" s="11" t="e">
        <f t="shared" si="631"/>
        <v>#DIV/0!</v>
      </c>
      <c r="R2103" s="33">
        <f t="shared" si="632"/>
        <v>0</v>
      </c>
      <c r="S2103" s="63">
        <f t="shared" si="633"/>
        <v>0</v>
      </c>
    </row>
    <row r="2104" spans="1:19" ht="30" hidden="1">
      <c r="A2104" s="16"/>
      <c r="B2104" s="16"/>
      <c r="C2104" s="358"/>
      <c r="D2104" s="357"/>
      <c r="E2104" s="398"/>
      <c r="F2104" s="354"/>
      <c r="G2104" s="354"/>
      <c r="H2104" s="45" t="s">
        <v>22</v>
      </c>
      <c r="I2104" s="56">
        <v>0</v>
      </c>
      <c r="J2104" s="56">
        <v>0</v>
      </c>
      <c r="K2104" s="56">
        <v>0</v>
      </c>
      <c r="L2104" s="57">
        <v>0</v>
      </c>
      <c r="M2104" s="56">
        <v>0</v>
      </c>
      <c r="N2104" s="11" t="e">
        <f t="shared" si="629"/>
        <v>#DIV/0!</v>
      </c>
      <c r="O2104" s="11" t="e">
        <f t="shared" si="630"/>
        <v>#DIV/0!</v>
      </c>
      <c r="P2104" s="11" t="e">
        <f t="shared" si="631"/>
        <v>#DIV/0!</v>
      </c>
      <c r="R2104" s="33">
        <f t="shared" si="632"/>
        <v>0</v>
      </c>
      <c r="S2104" s="63">
        <f t="shared" si="633"/>
        <v>0</v>
      </c>
    </row>
    <row r="2105" spans="1:19" hidden="1">
      <c r="A2105" s="16"/>
      <c r="B2105" s="16"/>
      <c r="C2105" s="358"/>
      <c r="D2105" s="357"/>
      <c r="E2105" s="398"/>
      <c r="F2105" s="354"/>
      <c r="G2105" s="354"/>
      <c r="H2105" s="45" t="s">
        <v>33</v>
      </c>
      <c r="I2105" s="56">
        <v>0</v>
      </c>
      <c r="J2105" s="56">
        <v>0</v>
      </c>
      <c r="K2105" s="56">
        <v>0</v>
      </c>
      <c r="L2105" s="57">
        <v>0</v>
      </c>
      <c r="M2105" s="56">
        <v>0</v>
      </c>
      <c r="N2105" s="11" t="e">
        <f t="shared" si="629"/>
        <v>#DIV/0!</v>
      </c>
      <c r="O2105" s="11" t="e">
        <f t="shared" si="630"/>
        <v>#DIV/0!</v>
      </c>
      <c r="P2105" s="11" t="e">
        <f t="shared" si="631"/>
        <v>#DIV/0!</v>
      </c>
      <c r="R2105" s="33">
        <f t="shared" si="632"/>
        <v>0</v>
      </c>
      <c r="S2105" s="63">
        <f t="shared" si="633"/>
        <v>0</v>
      </c>
    </row>
    <row r="2106" spans="1:19" ht="30" hidden="1">
      <c r="A2106" s="16"/>
      <c r="B2106" s="16"/>
      <c r="C2106" s="358"/>
      <c r="D2106" s="357"/>
      <c r="E2106" s="398"/>
      <c r="F2106" s="354"/>
      <c r="G2106" s="354"/>
      <c r="H2106" s="45" t="s">
        <v>37</v>
      </c>
      <c r="I2106" s="56">
        <v>0</v>
      </c>
      <c r="J2106" s="56">
        <v>0</v>
      </c>
      <c r="K2106" s="56">
        <v>0</v>
      </c>
      <c r="L2106" s="57">
        <v>0</v>
      </c>
      <c r="M2106" s="56">
        <v>0</v>
      </c>
      <c r="N2106" s="11" t="e">
        <f t="shared" si="629"/>
        <v>#DIV/0!</v>
      </c>
      <c r="O2106" s="11" t="e">
        <f t="shared" si="630"/>
        <v>#DIV/0!</v>
      </c>
      <c r="P2106" s="11" t="e">
        <f t="shared" si="631"/>
        <v>#DIV/0!</v>
      </c>
      <c r="R2106" s="33">
        <f t="shared" si="632"/>
        <v>0</v>
      </c>
      <c r="S2106" s="63">
        <f t="shared" si="633"/>
        <v>0</v>
      </c>
    </row>
    <row r="2107" spans="1:19" hidden="1">
      <c r="C2107" s="358" t="s">
        <v>878</v>
      </c>
      <c r="D2107" s="357" t="s">
        <v>879</v>
      </c>
      <c r="E2107" s="398" t="s">
        <v>880</v>
      </c>
      <c r="F2107" s="354"/>
      <c r="G2107" s="354"/>
      <c r="H2107" s="45" t="s">
        <v>20</v>
      </c>
      <c r="I2107" s="56">
        <v>0</v>
      </c>
      <c r="J2107" s="56">
        <v>0</v>
      </c>
      <c r="K2107" s="56">
        <v>0</v>
      </c>
      <c r="L2107" s="57">
        <v>0</v>
      </c>
      <c r="M2107" s="56">
        <v>0</v>
      </c>
      <c r="N2107" s="11" t="e">
        <f t="shared" si="629"/>
        <v>#DIV/0!</v>
      </c>
      <c r="O2107" s="11" t="e">
        <f t="shared" si="630"/>
        <v>#DIV/0!</v>
      </c>
      <c r="P2107" s="11" t="e">
        <f t="shared" si="631"/>
        <v>#DIV/0!</v>
      </c>
      <c r="R2107" s="33">
        <f t="shared" si="632"/>
        <v>0</v>
      </c>
      <c r="S2107" s="63">
        <f t="shared" si="633"/>
        <v>0</v>
      </c>
    </row>
    <row r="2108" spans="1:19" hidden="1">
      <c r="C2108" s="358"/>
      <c r="D2108" s="357"/>
      <c r="E2108" s="398"/>
      <c r="F2108" s="354"/>
      <c r="G2108" s="354"/>
      <c r="H2108" s="45" t="s">
        <v>21</v>
      </c>
      <c r="I2108" s="56">
        <v>0</v>
      </c>
      <c r="J2108" s="56">
        <v>0</v>
      </c>
      <c r="K2108" s="56">
        <v>0</v>
      </c>
      <c r="L2108" s="57">
        <v>0</v>
      </c>
      <c r="M2108" s="56">
        <v>0</v>
      </c>
      <c r="N2108" s="11" t="e">
        <f t="shared" si="629"/>
        <v>#DIV/0!</v>
      </c>
      <c r="O2108" s="11" t="e">
        <f t="shared" si="630"/>
        <v>#DIV/0!</v>
      </c>
      <c r="P2108" s="11" t="e">
        <f t="shared" si="631"/>
        <v>#DIV/0!</v>
      </c>
      <c r="R2108" s="33">
        <f t="shared" si="632"/>
        <v>0</v>
      </c>
      <c r="S2108" s="63">
        <f t="shared" si="633"/>
        <v>0</v>
      </c>
    </row>
    <row r="2109" spans="1:19" ht="30" hidden="1">
      <c r="C2109" s="358"/>
      <c r="D2109" s="357"/>
      <c r="E2109" s="398"/>
      <c r="F2109" s="354"/>
      <c r="G2109" s="354"/>
      <c r="H2109" s="45" t="s">
        <v>22</v>
      </c>
      <c r="I2109" s="56">
        <v>0</v>
      </c>
      <c r="J2109" s="56">
        <v>0</v>
      </c>
      <c r="K2109" s="56">
        <v>0</v>
      </c>
      <c r="L2109" s="57">
        <v>0</v>
      </c>
      <c r="M2109" s="56">
        <v>0</v>
      </c>
      <c r="N2109" s="11" t="e">
        <f t="shared" si="629"/>
        <v>#DIV/0!</v>
      </c>
      <c r="O2109" s="11" t="e">
        <f t="shared" si="630"/>
        <v>#DIV/0!</v>
      </c>
      <c r="P2109" s="11" t="e">
        <f t="shared" si="631"/>
        <v>#DIV/0!</v>
      </c>
      <c r="R2109" s="33">
        <f t="shared" si="632"/>
        <v>0</v>
      </c>
      <c r="S2109" s="63">
        <f t="shared" si="633"/>
        <v>0</v>
      </c>
    </row>
    <row r="2110" spans="1:19" hidden="1">
      <c r="C2110" s="358"/>
      <c r="D2110" s="357"/>
      <c r="E2110" s="398"/>
      <c r="F2110" s="354"/>
      <c r="G2110" s="354"/>
      <c r="H2110" s="45" t="s">
        <v>33</v>
      </c>
      <c r="I2110" s="56">
        <v>0</v>
      </c>
      <c r="J2110" s="56">
        <v>0</v>
      </c>
      <c r="K2110" s="56">
        <v>0</v>
      </c>
      <c r="L2110" s="57">
        <v>0</v>
      </c>
      <c r="M2110" s="56">
        <v>0</v>
      </c>
      <c r="N2110" s="11" t="e">
        <f t="shared" si="629"/>
        <v>#DIV/0!</v>
      </c>
      <c r="O2110" s="11" t="e">
        <f t="shared" si="630"/>
        <v>#DIV/0!</v>
      </c>
      <c r="P2110" s="11" t="e">
        <f t="shared" si="631"/>
        <v>#DIV/0!</v>
      </c>
      <c r="R2110" s="33">
        <f t="shared" si="632"/>
        <v>0</v>
      </c>
      <c r="S2110" s="63">
        <f t="shared" si="633"/>
        <v>0</v>
      </c>
    </row>
    <row r="2111" spans="1:19" ht="30" hidden="1">
      <c r="C2111" s="358"/>
      <c r="D2111" s="357"/>
      <c r="E2111" s="398"/>
      <c r="F2111" s="354"/>
      <c r="G2111" s="354"/>
      <c r="H2111" s="45" t="s">
        <v>37</v>
      </c>
      <c r="I2111" s="56">
        <v>0</v>
      </c>
      <c r="J2111" s="56">
        <v>0</v>
      </c>
      <c r="K2111" s="56">
        <v>0</v>
      </c>
      <c r="L2111" s="57">
        <v>0</v>
      </c>
      <c r="M2111" s="56">
        <v>0</v>
      </c>
      <c r="N2111" s="11" t="e">
        <f t="shared" si="629"/>
        <v>#DIV/0!</v>
      </c>
      <c r="O2111" s="11" t="e">
        <f t="shared" si="630"/>
        <v>#DIV/0!</v>
      </c>
      <c r="P2111" s="11" t="e">
        <f t="shared" si="631"/>
        <v>#DIV/0!</v>
      </c>
      <c r="R2111" s="33">
        <f t="shared" si="632"/>
        <v>0</v>
      </c>
      <c r="S2111" s="63">
        <f t="shared" si="633"/>
        <v>0</v>
      </c>
    </row>
    <row r="2112" spans="1:19" hidden="1">
      <c r="C2112" s="358" t="s">
        <v>881</v>
      </c>
      <c r="D2112" s="357" t="s">
        <v>882</v>
      </c>
      <c r="E2112" s="398" t="s">
        <v>880</v>
      </c>
      <c r="F2112" s="354"/>
      <c r="G2112" s="354"/>
      <c r="H2112" s="45" t="s">
        <v>20</v>
      </c>
      <c r="I2112" s="56">
        <v>0</v>
      </c>
      <c r="J2112" s="56">
        <v>0</v>
      </c>
      <c r="K2112" s="56">
        <v>0</v>
      </c>
      <c r="L2112" s="57">
        <v>0</v>
      </c>
      <c r="M2112" s="56">
        <v>0</v>
      </c>
      <c r="N2112" s="11" t="e">
        <f t="shared" si="629"/>
        <v>#DIV/0!</v>
      </c>
      <c r="O2112" s="11" t="e">
        <f t="shared" si="630"/>
        <v>#DIV/0!</v>
      </c>
      <c r="P2112" s="11" t="e">
        <f t="shared" si="631"/>
        <v>#DIV/0!</v>
      </c>
      <c r="R2112" s="33">
        <f t="shared" si="632"/>
        <v>0</v>
      </c>
      <c r="S2112" s="63">
        <f t="shared" si="633"/>
        <v>0</v>
      </c>
    </row>
    <row r="2113" spans="3:19" hidden="1">
      <c r="C2113" s="358"/>
      <c r="D2113" s="357"/>
      <c r="E2113" s="398"/>
      <c r="F2113" s="354"/>
      <c r="G2113" s="354"/>
      <c r="H2113" s="45" t="s">
        <v>21</v>
      </c>
      <c r="I2113" s="56">
        <v>0</v>
      </c>
      <c r="J2113" s="56">
        <v>0</v>
      </c>
      <c r="K2113" s="56">
        <v>0</v>
      </c>
      <c r="L2113" s="57">
        <v>0</v>
      </c>
      <c r="M2113" s="56">
        <v>0</v>
      </c>
      <c r="N2113" s="11" t="e">
        <f t="shared" si="629"/>
        <v>#DIV/0!</v>
      </c>
      <c r="O2113" s="11" t="e">
        <f t="shared" si="630"/>
        <v>#DIV/0!</v>
      </c>
      <c r="P2113" s="11" t="e">
        <f t="shared" si="631"/>
        <v>#DIV/0!</v>
      </c>
      <c r="R2113" s="33">
        <f t="shared" si="632"/>
        <v>0</v>
      </c>
      <c r="S2113" s="63">
        <f t="shared" si="633"/>
        <v>0</v>
      </c>
    </row>
    <row r="2114" spans="3:19" ht="30" hidden="1">
      <c r="C2114" s="358"/>
      <c r="D2114" s="357"/>
      <c r="E2114" s="398"/>
      <c r="F2114" s="354"/>
      <c r="G2114" s="354"/>
      <c r="H2114" s="45" t="s">
        <v>22</v>
      </c>
      <c r="I2114" s="56">
        <v>0</v>
      </c>
      <c r="J2114" s="56">
        <v>0</v>
      </c>
      <c r="K2114" s="56">
        <v>0</v>
      </c>
      <c r="L2114" s="57">
        <v>0</v>
      </c>
      <c r="M2114" s="56">
        <v>0</v>
      </c>
      <c r="N2114" s="11" t="e">
        <f t="shared" si="629"/>
        <v>#DIV/0!</v>
      </c>
      <c r="O2114" s="11" t="e">
        <f t="shared" si="630"/>
        <v>#DIV/0!</v>
      </c>
      <c r="P2114" s="11" t="e">
        <f t="shared" si="631"/>
        <v>#DIV/0!</v>
      </c>
      <c r="R2114" s="33">
        <f t="shared" si="632"/>
        <v>0</v>
      </c>
      <c r="S2114" s="63">
        <f t="shared" si="633"/>
        <v>0</v>
      </c>
    </row>
    <row r="2115" spans="3:19" hidden="1">
      <c r="C2115" s="358"/>
      <c r="D2115" s="357"/>
      <c r="E2115" s="398"/>
      <c r="F2115" s="354"/>
      <c r="G2115" s="354"/>
      <c r="H2115" s="45" t="s">
        <v>33</v>
      </c>
      <c r="I2115" s="56">
        <v>0</v>
      </c>
      <c r="J2115" s="56">
        <v>0</v>
      </c>
      <c r="K2115" s="56">
        <v>0</v>
      </c>
      <c r="L2115" s="57">
        <v>0</v>
      </c>
      <c r="M2115" s="56">
        <v>0</v>
      </c>
      <c r="N2115" s="11" t="e">
        <f t="shared" si="629"/>
        <v>#DIV/0!</v>
      </c>
      <c r="O2115" s="11" t="e">
        <f t="shared" si="630"/>
        <v>#DIV/0!</v>
      </c>
      <c r="P2115" s="11" t="e">
        <f t="shared" si="631"/>
        <v>#DIV/0!</v>
      </c>
      <c r="R2115" s="33">
        <f t="shared" si="632"/>
        <v>0</v>
      </c>
      <c r="S2115" s="63">
        <f t="shared" si="633"/>
        <v>0</v>
      </c>
    </row>
    <row r="2116" spans="3:19" ht="30" hidden="1">
      <c r="C2116" s="358"/>
      <c r="D2116" s="357"/>
      <c r="E2116" s="398"/>
      <c r="F2116" s="354"/>
      <c r="G2116" s="354"/>
      <c r="H2116" s="45" t="s">
        <v>37</v>
      </c>
      <c r="I2116" s="56">
        <v>0</v>
      </c>
      <c r="J2116" s="56">
        <v>0</v>
      </c>
      <c r="K2116" s="56">
        <v>0</v>
      </c>
      <c r="L2116" s="57">
        <v>0</v>
      </c>
      <c r="M2116" s="56">
        <v>0</v>
      </c>
      <c r="N2116" s="11" t="e">
        <f t="shared" si="629"/>
        <v>#DIV/0!</v>
      </c>
      <c r="O2116" s="11" t="e">
        <f t="shared" si="630"/>
        <v>#DIV/0!</v>
      </c>
      <c r="P2116" s="11" t="e">
        <f t="shared" si="631"/>
        <v>#DIV/0!</v>
      </c>
      <c r="R2116" s="33">
        <f t="shared" si="632"/>
        <v>0</v>
      </c>
      <c r="S2116" s="63">
        <f t="shared" si="633"/>
        <v>0</v>
      </c>
    </row>
    <row r="2117" spans="3:19">
      <c r="C2117" s="358" t="s">
        <v>883</v>
      </c>
      <c r="D2117" s="357" t="s">
        <v>884</v>
      </c>
      <c r="E2117" s="398" t="s">
        <v>880</v>
      </c>
      <c r="F2117" s="354"/>
      <c r="G2117" s="354"/>
      <c r="H2117" s="45" t="s">
        <v>20</v>
      </c>
      <c r="I2117" s="56">
        <f>I2118+I2119+I2120+I2121</f>
        <v>1100</v>
      </c>
      <c r="J2117" s="56">
        <f>J2118+J2119+J2120+J2121</f>
        <v>1100</v>
      </c>
      <c r="K2117" s="56">
        <f t="shared" ref="K2117:M2117" si="643">K2118+K2119+K2120+K2121</f>
        <v>1100</v>
      </c>
      <c r="L2117" s="56">
        <f t="shared" si="643"/>
        <v>1100</v>
      </c>
      <c r="M2117" s="56">
        <f t="shared" si="643"/>
        <v>1100</v>
      </c>
      <c r="N2117" s="11">
        <f t="shared" si="629"/>
        <v>100</v>
      </c>
      <c r="O2117" s="11">
        <f t="shared" si="630"/>
        <v>100</v>
      </c>
      <c r="P2117" s="11">
        <f t="shared" si="631"/>
        <v>100</v>
      </c>
      <c r="R2117" s="33">
        <f t="shared" si="632"/>
        <v>-1100</v>
      </c>
      <c r="S2117" s="63">
        <f t="shared" si="633"/>
        <v>0</v>
      </c>
    </row>
    <row r="2118" spans="3:19">
      <c r="C2118" s="358"/>
      <c r="D2118" s="357"/>
      <c r="E2118" s="398"/>
      <c r="F2118" s="354"/>
      <c r="G2118" s="354"/>
      <c r="H2118" s="45" t="s">
        <v>21</v>
      </c>
      <c r="I2118" s="56">
        <v>1100</v>
      </c>
      <c r="J2118" s="56">
        <v>1100</v>
      </c>
      <c r="K2118" s="56">
        <v>1100</v>
      </c>
      <c r="L2118" s="56">
        <v>1100</v>
      </c>
      <c r="M2118" s="56">
        <v>1100</v>
      </c>
      <c r="N2118" s="11">
        <f t="shared" si="629"/>
        <v>100</v>
      </c>
      <c r="O2118" s="11">
        <f t="shared" si="630"/>
        <v>100</v>
      </c>
      <c r="P2118" s="11">
        <f t="shared" si="631"/>
        <v>100</v>
      </c>
      <c r="R2118" s="33">
        <f t="shared" si="632"/>
        <v>-1100</v>
      </c>
      <c r="S2118" s="63">
        <f t="shared" si="633"/>
        <v>0</v>
      </c>
    </row>
    <row r="2119" spans="3:19" ht="30">
      <c r="C2119" s="358"/>
      <c r="D2119" s="357"/>
      <c r="E2119" s="398"/>
      <c r="F2119" s="354"/>
      <c r="G2119" s="354"/>
      <c r="H2119" s="45" t="s">
        <v>22</v>
      </c>
      <c r="I2119" s="56">
        <v>0</v>
      </c>
      <c r="J2119" s="56">
        <v>0</v>
      </c>
      <c r="K2119" s="56">
        <v>0</v>
      </c>
      <c r="L2119" s="57">
        <v>0</v>
      </c>
      <c r="M2119" s="56">
        <v>0</v>
      </c>
      <c r="N2119" s="11"/>
      <c r="O2119" s="11"/>
      <c r="P2119" s="11"/>
      <c r="R2119" s="33">
        <f t="shared" si="632"/>
        <v>0</v>
      </c>
      <c r="S2119" s="63">
        <f t="shared" si="633"/>
        <v>0</v>
      </c>
    </row>
    <row r="2120" spans="3:19">
      <c r="C2120" s="358"/>
      <c r="D2120" s="357"/>
      <c r="E2120" s="398"/>
      <c r="F2120" s="354"/>
      <c r="G2120" s="354"/>
      <c r="H2120" s="45" t="s">
        <v>33</v>
      </c>
      <c r="I2120" s="56">
        <v>0</v>
      </c>
      <c r="J2120" s="56">
        <v>0</v>
      </c>
      <c r="K2120" s="56">
        <v>0</v>
      </c>
      <c r="L2120" s="57">
        <v>0</v>
      </c>
      <c r="M2120" s="56">
        <v>0</v>
      </c>
      <c r="N2120" s="11"/>
      <c r="O2120" s="11"/>
      <c r="P2120" s="11"/>
      <c r="R2120" s="33">
        <f t="shared" si="632"/>
        <v>0</v>
      </c>
      <c r="S2120" s="63">
        <f t="shared" si="633"/>
        <v>0</v>
      </c>
    </row>
    <row r="2121" spans="3:19" ht="30">
      <c r="C2121" s="358"/>
      <c r="D2121" s="357"/>
      <c r="E2121" s="398"/>
      <c r="F2121" s="354"/>
      <c r="G2121" s="354"/>
      <c r="H2121" s="45" t="s">
        <v>37</v>
      </c>
      <c r="I2121" s="56">
        <v>0</v>
      </c>
      <c r="J2121" s="56">
        <v>0</v>
      </c>
      <c r="K2121" s="56">
        <v>0</v>
      </c>
      <c r="L2121" s="57">
        <v>0</v>
      </c>
      <c r="M2121" s="56">
        <v>0</v>
      </c>
      <c r="N2121" s="11"/>
      <c r="O2121" s="11"/>
      <c r="P2121" s="11"/>
      <c r="R2121" s="33">
        <f t="shared" si="632"/>
        <v>0</v>
      </c>
      <c r="S2121" s="63">
        <f t="shared" si="633"/>
        <v>0</v>
      </c>
    </row>
    <row r="2122" spans="3:19">
      <c r="C2122" s="358" t="s">
        <v>885</v>
      </c>
      <c r="D2122" s="403" t="s">
        <v>886</v>
      </c>
      <c r="E2122" s="400" t="s">
        <v>887</v>
      </c>
      <c r="F2122" s="354">
        <v>2022</v>
      </c>
      <c r="G2122" s="354">
        <v>2022</v>
      </c>
      <c r="H2122" s="45" t="s">
        <v>20</v>
      </c>
      <c r="I2122" s="19">
        <f>I2123+I2125+I2127+I2128</f>
        <v>1850.1</v>
      </c>
      <c r="J2122" s="19">
        <f t="shared" ref="J2122:M2122" si="644">J2123+J2125+J2127+J2128</f>
        <v>1850.1</v>
      </c>
      <c r="K2122" s="19">
        <f t="shared" si="644"/>
        <v>1850.1</v>
      </c>
      <c r="L2122" s="19">
        <f t="shared" si="644"/>
        <v>1850.1</v>
      </c>
      <c r="M2122" s="19">
        <f t="shared" si="644"/>
        <v>1850.1</v>
      </c>
      <c r="N2122" s="11">
        <f t="shared" si="629"/>
        <v>100</v>
      </c>
      <c r="O2122" s="11">
        <f t="shared" si="630"/>
        <v>100</v>
      </c>
      <c r="P2122" s="11">
        <f t="shared" si="631"/>
        <v>100</v>
      </c>
      <c r="R2122" s="33">
        <f t="shared" si="632"/>
        <v>-1850.1</v>
      </c>
      <c r="S2122" s="63">
        <f t="shared" si="633"/>
        <v>0</v>
      </c>
    </row>
    <row r="2123" spans="3:19">
      <c r="C2123" s="358"/>
      <c r="D2123" s="403"/>
      <c r="E2123" s="400"/>
      <c r="F2123" s="354"/>
      <c r="G2123" s="354"/>
      <c r="H2123" s="45" t="s">
        <v>21</v>
      </c>
      <c r="I2123" s="19">
        <v>203.6</v>
      </c>
      <c r="J2123" s="19">
        <v>203.6</v>
      </c>
      <c r="K2123" s="19">
        <v>203.6</v>
      </c>
      <c r="L2123" s="19">
        <v>203.6</v>
      </c>
      <c r="M2123" s="19">
        <v>203.6</v>
      </c>
      <c r="N2123" s="11">
        <f t="shared" si="629"/>
        <v>100</v>
      </c>
      <c r="O2123" s="11">
        <f t="shared" si="630"/>
        <v>100</v>
      </c>
      <c r="P2123" s="11">
        <f t="shared" si="631"/>
        <v>100</v>
      </c>
      <c r="R2123" s="33">
        <f t="shared" si="632"/>
        <v>-203.6</v>
      </c>
      <c r="S2123" s="63">
        <f t="shared" si="633"/>
        <v>0</v>
      </c>
    </row>
    <row r="2124" spans="3:19" ht="30">
      <c r="C2124" s="358"/>
      <c r="D2124" s="403"/>
      <c r="E2124" s="400"/>
      <c r="F2124" s="354"/>
      <c r="G2124" s="354"/>
      <c r="H2124" s="45" t="s">
        <v>1215</v>
      </c>
      <c r="I2124" s="19">
        <f>I2131+I2138+I2145+I2152+I2159+I2166</f>
        <v>203.6</v>
      </c>
      <c r="J2124" s="19">
        <f t="shared" ref="J2124:M2124" si="645">J2131+J2138+J2145+J2152+J2159+J2166</f>
        <v>203.6</v>
      </c>
      <c r="K2124" s="19">
        <f t="shared" si="645"/>
        <v>203.6</v>
      </c>
      <c r="L2124" s="19">
        <f t="shared" si="645"/>
        <v>203.6</v>
      </c>
      <c r="M2124" s="19">
        <f t="shared" si="645"/>
        <v>203.6</v>
      </c>
      <c r="N2124" s="11">
        <f t="shared" ref="N2124:N2187" si="646">M2124/I2124*100</f>
        <v>100</v>
      </c>
      <c r="O2124" s="11">
        <f t="shared" ref="O2124:O2187" si="647">M2124/J2124*100</f>
        <v>100</v>
      </c>
      <c r="P2124" s="11">
        <f t="shared" ref="P2124:P2187" si="648">L2124/K2124*100</f>
        <v>100</v>
      </c>
      <c r="R2124" s="33">
        <f t="shared" ref="R2124:R2187" si="649">Q2124-L2124</f>
        <v>-203.6</v>
      </c>
      <c r="S2124" s="63">
        <f t="shared" ref="S2124:S2187" si="650">L2124-M2124</f>
        <v>0</v>
      </c>
    </row>
    <row r="2125" spans="3:19" ht="30">
      <c r="C2125" s="358"/>
      <c r="D2125" s="403"/>
      <c r="E2125" s="400"/>
      <c r="F2125" s="354"/>
      <c r="G2125" s="354"/>
      <c r="H2125" s="45" t="s">
        <v>22</v>
      </c>
      <c r="I2125" s="19">
        <v>1646.5</v>
      </c>
      <c r="J2125" s="19">
        <v>1646.5</v>
      </c>
      <c r="K2125" s="19">
        <v>1646.5</v>
      </c>
      <c r="L2125" s="19">
        <v>1646.5</v>
      </c>
      <c r="M2125" s="19">
        <v>1646.5</v>
      </c>
      <c r="N2125" s="11">
        <f t="shared" si="646"/>
        <v>100</v>
      </c>
      <c r="O2125" s="11">
        <f t="shared" si="647"/>
        <v>100</v>
      </c>
      <c r="P2125" s="11">
        <f t="shared" si="648"/>
        <v>100</v>
      </c>
      <c r="R2125" s="33">
        <f t="shared" si="649"/>
        <v>-1646.5</v>
      </c>
      <c r="S2125" s="63">
        <f t="shared" si="650"/>
        <v>0</v>
      </c>
    </row>
    <row r="2126" spans="3:19" ht="45">
      <c r="C2126" s="358"/>
      <c r="D2126" s="403"/>
      <c r="E2126" s="400"/>
      <c r="F2126" s="354"/>
      <c r="G2126" s="354"/>
      <c r="H2126" s="45" t="s">
        <v>1216</v>
      </c>
      <c r="I2126" s="19">
        <f>I2133+I2140+I2147+I2154+I2161+I2168</f>
        <v>1646.5</v>
      </c>
      <c r="J2126" s="19">
        <f t="shared" ref="J2126:M2126" si="651">J2133+J2140+J2147+J2154+J2161+J2168</f>
        <v>1646.5</v>
      </c>
      <c r="K2126" s="19">
        <f t="shared" si="651"/>
        <v>1646.5</v>
      </c>
      <c r="L2126" s="19">
        <f t="shared" si="651"/>
        <v>1646.5</v>
      </c>
      <c r="M2126" s="19">
        <f t="shared" si="651"/>
        <v>1646.5</v>
      </c>
      <c r="N2126" s="11">
        <f t="shared" si="646"/>
        <v>100</v>
      </c>
      <c r="O2126" s="11">
        <f t="shared" si="647"/>
        <v>100</v>
      </c>
      <c r="P2126" s="11">
        <f t="shared" si="648"/>
        <v>100</v>
      </c>
      <c r="R2126" s="33">
        <f t="shared" si="649"/>
        <v>-1646.5</v>
      </c>
      <c r="S2126" s="63">
        <f t="shared" si="650"/>
        <v>0</v>
      </c>
    </row>
    <row r="2127" spans="3:19">
      <c r="C2127" s="358"/>
      <c r="D2127" s="403"/>
      <c r="E2127" s="400"/>
      <c r="F2127" s="354"/>
      <c r="G2127" s="354"/>
      <c r="H2127" s="45" t="s">
        <v>33</v>
      </c>
      <c r="I2127" s="56">
        <f>I2134+I2141+I2148+I2155+I2162+I2169</f>
        <v>0</v>
      </c>
      <c r="J2127" s="56">
        <f t="shared" ref="J2127:M2128" si="652">J2134+J2141+J2148+J2155+J2162+J2169</f>
        <v>0</v>
      </c>
      <c r="K2127" s="56">
        <f t="shared" si="652"/>
        <v>0</v>
      </c>
      <c r="L2127" s="56">
        <f t="shared" si="652"/>
        <v>0</v>
      </c>
      <c r="M2127" s="56">
        <f t="shared" si="652"/>
        <v>0</v>
      </c>
      <c r="N2127" s="11"/>
      <c r="O2127" s="11"/>
      <c r="P2127" s="11"/>
      <c r="R2127" s="33">
        <f t="shared" si="649"/>
        <v>0</v>
      </c>
      <c r="S2127" s="63">
        <f t="shared" si="650"/>
        <v>0</v>
      </c>
    </row>
    <row r="2128" spans="3:19" ht="30">
      <c r="C2128" s="358"/>
      <c r="D2128" s="403"/>
      <c r="E2128" s="400"/>
      <c r="F2128" s="354"/>
      <c r="G2128" s="354"/>
      <c r="H2128" s="45" t="s">
        <v>37</v>
      </c>
      <c r="I2128" s="56">
        <f>I2135+I2142+I2149+I2156+I2163+I2170</f>
        <v>0</v>
      </c>
      <c r="J2128" s="56">
        <f t="shared" si="652"/>
        <v>0</v>
      </c>
      <c r="K2128" s="56">
        <f t="shared" si="652"/>
        <v>0</v>
      </c>
      <c r="L2128" s="56">
        <f t="shared" si="652"/>
        <v>0</v>
      </c>
      <c r="M2128" s="56">
        <f t="shared" si="652"/>
        <v>0</v>
      </c>
      <c r="N2128" s="11"/>
      <c r="O2128" s="11"/>
      <c r="P2128" s="11"/>
      <c r="R2128" s="33">
        <f t="shared" si="649"/>
        <v>0</v>
      </c>
      <c r="S2128" s="63">
        <f t="shared" si="650"/>
        <v>0</v>
      </c>
    </row>
    <row r="2129" spans="3:19">
      <c r="C2129" s="358" t="s">
        <v>888</v>
      </c>
      <c r="D2129" s="357" t="s">
        <v>889</v>
      </c>
      <c r="E2129" s="400" t="s">
        <v>887</v>
      </c>
      <c r="F2129" s="354">
        <v>2022</v>
      </c>
      <c r="G2129" s="354">
        <v>2022</v>
      </c>
      <c r="H2129" s="45" t="s">
        <v>20</v>
      </c>
      <c r="I2129" s="19">
        <f>I2130+I2132</f>
        <v>500</v>
      </c>
      <c r="J2129" s="19">
        <f t="shared" ref="J2129:M2129" si="653">J2130+J2132</f>
        <v>500</v>
      </c>
      <c r="K2129" s="19">
        <f t="shared" si="653"/>
        <v>500</v>
      </c>
      <c r="L2129" s="12">
        <f t="shared" si="653"/>
        <v>500</v>
      </c>
      <c r="M2129" s="12">
        <f t="shared" si="653"/>
        <v>500</v>
      </c>
      <c r="N2129" s="11">
        <f t="shared" si="646"/>
        <v>100</v>
      </c>
      <c r="O2129" s="11">
        <f t="shared" si="647"/>
        <v>100</v>
      </c>
      <c r="P2129" s="11">
        <f t="shared" si="648"/>
        <v>100</v>
      </c>
      <c r="R2129" s="33">
        <f t="shared" si="649"/>
        <v>-500</v>
      </c>
      <c r="S2129" s="63">
        <f t="shared" si="650"/>
        <v>0</v>
      </c>
    </row>
    <row r="2130" spans="3:19">
      <c r="C2130" s="358"/>
      <c r="D2130" s="357"/>
      <c r="E2130" s="400"/>
      <c r="F2130" s="354"/>
      <c r="G2130" s="354"/>
      <c r="H2130" s="45" t="s">
        <v>21</v>
      </c>
      <c r="I2130" s="19">
        <v>55</v>
      </c>
      <c r="J2130" s="19">
        <v>55</v>
      </c>
      <c r="K2130" s="19">
        <v>55</v>
      </c>
      <c r="L2130" s="19">
        <v>55</v>
      </c>
      <c r="M2130" s="19">
        <v>55</v>
      </c>
      <c r="N2130" s="11">
        <f t="shared" si="646"/>
        <v>100</v>
      </c>
      <c r="O2130" s="11">
        <f t="shared" si="647"/>
        <v>100</v>
      </c>
      <c r="P2130" s="11">
        <f t="shared" si="648"/>
        <v>100</v>
      </c>
      <c r="R2130" s="33">
        <f t="shared" si="649"/>
        <v>-55</v>
      </c>
      <c r="S2130" s="63">
        <f t="shared" si="650"/>
        <v>0</v>
      </c>
    </row>
    <row r="2131" spans="3:19" ht="30">
      <c r="C2131" s="358"/>
      <c r="D2131" s="357"/>
      <c r="E2131" s="400"/>
      <c r="F2131" s="354"/>
      <c r="G2131" s="354"/>
      <c r="H2131" s="45" t="s">
        <v>1215</v>
      </c>
      <c r="I2131" s="19">
        <v>55</v>
      </c>
      <c r="J2131" s="19">
        <v>55</v>
      </c>
      <c r="K2131" s="19">
        <v>55</v>
      </c>
      <c r="L2131" s="19">
        <v>55</v>
      </c>
      <c r="M2131" s="19">
        <v>55</v>
      </c>
      <c r="N2131" s="11">
        <f t="shared" si="646"/>
        <v>100</v>
      </c>
      <c r="O2131" s="11">
        <f t="shared" si="647"/>
        <v>100</v>
      </c>
      <c r="P2131" s="11">
        <f t="shared" si="648"/>
        <v>100</v>
      </c>
      <c r="R2131" s="33">
        <f t="shared" si="649"/>
        <v>-55</v>
      </c>
      <c r="S2131" s="63">
        <f t="shared" si="650"/>
        <v>0</v>
      </c>
    </row>
    <row r="2132" spans="3:19" ht="30">
      <c r="C2132" s="358"/>
      <c r="D2132" s="357"/>
      <c r="E2132" s="400"/>
      <c r="F2132" s="354"/>
      <c r="G2132" s="354"/>
      <c r="H2132" s="45" t="s">
        <v>22</v>
      </c>
      <c r="I2132" s="19">
        <v>445</v>
      </c>
      <c r="J2132" s="19">
        <v>445</v>
      </c>
      <c r="K2132" s="19">
        <v>445</v>
      </c>
      <c r="L2132" s="12">
        <v>445</v>
      </c>
      <c r="M2132" s="19">
        <v>445</v>
      </c>
      <c r="N2132" s="11">
        <f t="shared" si="646"/>
        <v>100</v>
      </c>
      <c r="O2132" s="11">
        <f t="shared" si="647"/>
        <v>100</v>
      </c>
      <c r="P2132" s="11">
        <f t="shared" si="648"/>
        <v>100</v>
      </c>
      <c r="R2132" s="33">
        <f t="shared" si="649"/>
        <v>-445</v>
      </c>
      <c r="S2132" s="63">
        <f t="shared" si="650"/>
        <v>0</v>
      </c>
    </row>
    <row r="2133" spans="3:19" ht="45">
      <c r="C2133" s="358"/>
      <c r="D2133" s="357"/>
      <c r="E2133" s="400"/>
      <c r="F2133" s="354"/>
      <c r="G2133" s="354"/>
      <c r="H2133" s="45" t="s">
        <v>1216</v>
      </c>
      <c r="I2133" s="19">
        <v>445</v>
      </c>
      <c r="J2133" s="19">
        <v>445</v>
      </c>
      <c r="K2133" s="19">
        <v>445</v>
      </c>
      <c r="L2133" s="19">
        <v>445</v>
      </c>
      <c r="M2133" s="19">
        <v>445</v>
      </c>
      <c r="N2133" s="11">
        <f t="shared" si="646"/>
        <v>100</v>
      </c>
      <c r="O2133" s="11">
        <f t="shared" si="647"/>
        <v>100</v>
      </c>
      <c r="P2133" s="11">
        <f t="shared" si="648"/>
        <v>100</v>
      </c>
      <c r="R2133" s="33">
        <f t="shared" si="649"/>
        <v>-445</v>
      </c>
      <c r="S2133" s="63">
        <f t="shared" si="650"/>
        <v>0</v>
      </c>
    </row>
    <row r="2134" spans="3:19">
      <c r="C2134" s="358"/>
      <c r="D2134" s="357"/>
      <c r="E2134" s="400"/>
      <c r="F2134" s="354"/>
      <c r="G2134" s="354"/>
      <c r="H2134" s="45" t="s">
        <v>33</v>
      </c>
      <c r="I2134" s="19">
        <v>0</v>
      </c>
      <c r="J2134" s="19">
        <v>0</v>
      </c>
      <c r="K2134" s="19">
        <v>0</v>
      </c>
      <c r="L2134" s="12">
        <v>0</v>
      </c>
      <c r="M2134" s="19">
        <v>0</v>
      </c>
      <c r="N2134" s="11"/>
      <c r="O2134" s="11"/>
      <c r="P2134" s="11"/>
      <c r="R2134" s="33">
        <f t="shared" si="649"/>
        <v>0</v>
      </c>
      <c r="S2134" s="63">
        <f t="shared" si="650"/>
        <v>0</v>
      </c>
    </row>
    <row r="2135" spans="3:19" ht="30">
      <c r="C2135" s="358"/>
      <c r="D2135" s="357"/>
      <c r="E2135" s="400"/>
      <c r="F2135" s="354"/>
      <c r="G2135" s="354"/>
      <c r="H2135" s="45" t="s">
        <v>37</v>
      </c>
      <c r="I2135" s="19">
        <v>0</v>
      </c>
      <c r="J2135" s="19">
        <v>0</v>
      </c>
      <c r="K2135" s="19">
        <v>0</v>
      </c>
      <c r="L2135" s="12">
        <v>0</v>
      </c>
      <c r="M2135" s="19">
        <v>0</v>
      </c>
      <c r="N2135" s="11"/>
      <c r="O2135" s="11"/>
      <c r="P2135" s="11"/>
      <c r="R2135" s="33">
        <f t="shared" si="649"/>
        <v>0</v>
      </c>
      <c r="S2135" s="63">
        <f t="shared" si="650"/>
        <v>0</v>
      </c>
    </row>
    <row r="2136" spans="3:19">
      <c r="C2136" s="358" t="s">
        <v>890</v>
      </c>
      <c r="D2136" s="357" t="s">
        <v>891</v>
      </c>
      <c r="E2136" s="400" t="s">
        <v>887</v>
      </c>
      <c r="F2136" s="354">
        <v>2022</v>
      </c>
      <c r="G2136" s="354">
        <v>2022</v>
      </c>
      <c r="H2136" s="45" t="s">
        <v>20</v>
      </c>
      <c r="I2136" s="19">
        <f>I2137+I2139</f>
        <v>200</v>
      </c>
      <c r="J2136" s="19">
        <f t="shared" ref="J2136:M2136" si="654">J2137+J2139</f>
        <v>200</v>
      </c>
      <c r="K2136" s="19">
        <f t="shared" si="654"/>
        <v>200</v>
      </c>
      <c r="L2136" s="12">
        <f t="shared" si="654"/>
        <v>200</v>
      </c>
      <c r="M2136" s="19">
        <f t="shared" si="654"/>
        <v>200</v>
      </c>
      <c r="N2136" s="11">
        <f t="shared" si="646"/>
        <v>100</v>
      </c>
      <c r="O2136" s="11">
        <f t="shared" si="647"/>
        <v>100</v>
      </c>
      <c r="P2136" s="11">
        <f t="shared" si="648"/>
        <v>100</v>
      </c>
      <c r="R2136" s="33">
        <f t="shared" si="649"/>
        <v>-200</v>
      </c>
      <c r="S2136" s="63">
        <f t="shared" si="650"/>
        <v>0</v>
      </c>
    </row>
    <row r="2137" spans="3:19">
      <c r="C2137" s="358"/>
      <c r="D2137" s="357"/>
      <c r="E2137" s="400"/>
      <c r="F2137" s="354"/>
      <c r="G2137" s="354"/>
      <c r="H2137" s="45" t="s">
        <v>21</v>
      </c>
      <c r="I2137" s="19">
        <v>22</v>
      </c>
      <c r="J2137" s="19">
        <v>22</v>
      </c>
      <c r="K2137" s="19">
        <v>22</v>
      </c>
      <c r="L2137" s="12">
        <v>22</v>
      </c>
      <c r="M2137" s="19">
        <v>22</v>
      </c>
      <c r="N2137" s="11">
        <f t="shared" si="646"/>
        <v>100</v>
      </c>
      <c r="O2137" s="11">
        <f t="shared" si="647"/>
        <v>100</v>
      </c>
      <c r="P2137" s="11">
        <f t="shared" si="648"/>
        <v>100</v>
      </c>
      <c r="R2137" s="33">
        <f t="shared" si="649"/>
        <v>-22</v>
      </c>
      <c r="S2137" s="63">
        <f t="shared" si="650"/>
        <v>0</v>
      </c>
    </row>
    <row r="2138" spans="3:19" ht="30">
      <c r="C2138" s="358"/>
      <c r="D2138" s="357"/>
      <c r="E2138" s="400"/>
      <c r="F2138" s="354"/>
      <c r="G2138" s="354"/>
      <c r="H2138" s="45" t="s">
        <v>1215</v>
      </c>
      <c r="I2138" s="19">
        <v>22</v>
      </c>
      <c r="J2138" s="19">
        <v>22</v>
      </c>
      <c r="K2138" s="19">
        <v>22</v>
      </c>
      <c r="L2138" s="19">
        <v>22</v>
      </c>
      <c r="M2138" s="19">
        <v>22</v>
      </c>
      <c r="N2138" s="11">
        <f t="shared" si="646"/>
        <v>100</v>
      </c>
      <c r="O2138" s="11">
        <f t="shared" si="647"/>
        <v>100</v>
      </c>
      <c r="P2138" s="11">
        <f t="shared" si="648"/>
        <v>100</v>
      </c>
      <c r="R2138" s="33">
        <f t="shared" si="649"/>
        <v>-22</v>
      </c>
      <c r="S2138" s="63">
        <f t="shared" si="650"/>
        <v>0</v>
      </c>
    </row>
    <row r="2139" spans="3:19" ht="30">
      <c r="C2139" s="358"/>
      <c r="D2139" s="357"/>
      <c r="E2139" s="400"/>
      <c r="F2139" s="354"/>
      <c r="G2139" s="354"/>
      <c r="H2139" s="45" t="s">
        <v>22</v>
      </c>
      <c r="I2139" s="19">
        <v>178</v>
      </c>
      <c r="J2139" s="19">
        <v>178</v>
      </c>
      <c r="K2139" s="19">
        <v>178</v>
      </c>
      <c r="L2139" s="12">
        <v>178</v>
      </c>
      <c r="M2139" s="19">
        <v>178</v>
      </c>
      <c r="N2139" s="11">
        <f t="shared" si="646"/>
        <v>100</v>
      </c>
      <c r="O2139" s="11">
        <f t="shared" si="647"/>
        <v>100</v>
      </c>
      <c r="P2139" s="11">
        <f t="shared" si="648"/>
        <v>100</v>
      </c>
      <c r="R2139" s="33">
        <f t="shared" si="649"/>
        <v>-178</v>
      </c>
      <c r="S2139" s="63">
        <f t="shared" si="650"/>
        <v>0</v>
      </c>
    </row>
    <row r="2140" spans="3:19" ht="45">
      <c r="C2140" s="358"/>
      <c r="D2140" s="357"/>
      <c r="E2140" s="400"/>
      <c r="F2140" s="354"/>
      <c r="G2140" s="354"/>
      <c r="H2140" s="45" t="s">
        <v>1216</v>
      </c>
      <c r="I2140" s="19">
        <v>178</v>
      </c>
      <c r="J2140" s="19">
        <v>178</v>
      </c>
      <c r="K2140" s="19">
        <v>178</v>
      </c>
      <c r="L2140" s="19">
        <v>178</v>
      </c>
      <c r="M2140" s="19">
        <v>178</v>
      </c>
      <c r="N2140" s="11">
        <f t="shared" si="646"/>
        <v>100</v>
      </c>
      <c r="O2140" s="11">
        <f t="shared" si="647"/>
        <v>100</v>
      </c>
      <c r="P2140" s="11">
        <f t="shared" si="648"/>
        <v>100</v>
      </c>
      <c r="R2140" s="33">
        <f t="shared" si="649"/>
        <v>-178</v>
      </c>
      <c r="S2140" s="63">
        <f t="shared" si="650"/>
        <v>0</v>
      </c>
    </row>
    <row r="2141" spans="3:19">
      <c r="C2141" s="358"/>
      <c r="D2141" s="357"/>
      <c r="E2141" s="400"/>
      <c r="F2141" s="354"/>
      <c r="G2141" s="354"/>
      <c r="H2141" s="45" t="s">
        <v>33</v>
      </c>
      <c r="I2141" s="19">
        <v>0</v>
      </c>
      <c r="J2141" s="19">
        <v>0</v>
      </c>
      <c r="K2141" s="19">
        <v>0</v>
      </c>
      <c r="L2141" s="12">
        <v>0</v>
      </c>
      <c r="M2141" s="19">
        <v>0</v>
      </c>
      <c r="N2141" s="11"/>
      <c r="O2141" s="11"/>
      <c r="P2141" s="11"/>
      <c r="R2141" s="33">
        <f t="shared" si="649"/>
        <v>0</v>
      </c>
      <c r="S2141" s="63">
        <f t="shared" si="650"/>
        <v>0</v>
      </c>
    </row>
    <row r="2142" spans="3:19" ht="30">
      <c r="C2142" s="358"/>
      <c r="D2142" s="357"/>
      <c r="E2142" s="400"/>
      <c r="F2142" s="354"/>
      <c r="G2142" s="354"/>
      <c r="H2142" s="45" t="s">
        <v>37</v>
      </c>
      <c r="I2142" s="19">
        <v>0</v>
      </c>
      <c r="J2142" s="19">
        <v>0</v>
      </c>
      <c r="K2142" s="19">
        <v>0</v>
      </c>
      <c r="L2142" s="12">
        <v>0</v>
      </c>
      <c r="M2142" s="19">
        <v>0</v>
      </c>
      <c r="N2142" s="11"/>
      <c r="O2142" s="11"/>
      <c r="P2142" s="11"/>
      <c r="R2142" s="33">
        <f t="shared" si="649"/>
        <v>0</v>
      </c>
      <c r="S2142" s="63">
        <f t="shared" si="650"/>
        <v>0</v>
      </c>
    </row>
    <row r="2143" spans="3:19">
      <c r="C2143" s="358" t="s">
        <v>892</v>
      </c>
      <c r="D2143" s="357" t="s">
        <v>893</v>
      </c>
      <c r="E2143" s="400" t="s">
        <v>887</v>
      </c>
      <c r="F2143" s="354">
        <v>2022</v>
      </c>
      <c r="G2143" s="354">
        <v>2022</v>
      </c>
      <c r="H2143" s="45" t="s">
        <v>20</v>
      </c>
      <c r="I2143" s="19">
        <f>I2144+I2146</f>
        <v>311.5</v>
      </c>
      <c r="J2143" s="19">
        <f t="shared" ref="J2143:M2143" si="655">J2144+J2146</f>
        <v>311.5</v>
      </c>
      <c r="K2143" s="19">
        <f t="shared" si="655"/>
        <v>311.5</v>
      </c>
      <c r="L2143" s="12">
        <f t="shared" si="655"/>
        <v>311.5</v>
      </c>
      <c r="M2143" s="19">
        <f t="shared" si="655"/>
        <v>311.5</v>
      </c>
      <c r="N2143" s="11">
        <f t="shared" si="646"/>
        <v>100</v>
      </c>
      <c r="O2143" s="11">
        <f t="shared" si="647"/>
        <v>100</v>
      </c>
      <c r="P2143" s="11">
        <f t="shared" si="648"/>
        <v>100</v>
      </c>
      <c r="R2143" s="33">
        <f t="shared" si="649"/>
        <v>-311.5</v>
      </c>
      <c r="S2143" s="63">
        <f t="shared" si="650"/>
        <v>0</v>
      </c>
    </row>
    <row r="2144" spans="3:19">
      <c r="C2144" s="358"/>
      <c r="D2144" s="357"/>
      <c r="E2144" s="400"/>
      <c r="F2144" s="354"/>
      <c r="G2144" s="354"/>
      <c r="H2144" s="45" t="s">
        <v>21</v>
      </c>
      <c r="I2144" s="19">
        <v>34.299999999999997</v>
      </c>
      <c r="J2144" s="19">
        <v>34.299999999999997</v>
      </c>
      <c r="K2144" s="19">
        <v>34.299999999999997</v>
      </c>
      <c r="L2144" s="19">
        <v>34.299999999999997</v>
      </c>
      <c r="M2144" s="19">
        <v>34.299999999999997</v>
      </c>
      <c r="N2144" s="11">
        <f t="shared" si="646"/>
        <v>100</v>
      </c>
      <c r="O2144" s="11">
        <f t="shared" si="647"/>
        <v>100</v>
      </c>
      <c r="P2144" s="11">
        <f t="shared" si="648"/>
        <v>100</v>
      </c>
      <c r="R2144" s="33">
        <f t="shared" si="649"/>
        <v>-34.299999999999997</v>
      </c>
      <c r="S2144" s="63">
        <f t="shared" si="650"/>
        <v>0</v>
      </c>
    </row>
    <row r="2145" spans="3:19" ht="30">
      <c r="C2145" s="358"/>
      <c r="D2145" s="357"/>
      <c r="E2145" s="400"/>
      <c r="F2145" s="354"/>
      <c r="G2145" s="354"/>
      <c r="H2145" s="45" t="s">
        <v>1215</v>
      </c>
      <c r="I2145" s="19">
        <v>34.299999999999997</v>
      </c>
      <c r="J2145" s="19">
        <v>34.299999999999997</v>
      </c>
      <c r="K2145" s="19">
        <v>34.299999999999997</v>
      </c>
      <c r="L2145" s="19">
        <v>34.299999999999997</v>
      </c>
      <c r="M2145" s="19">
        <v>34.299999999999997</v>
      </c>
      <c r="N2145" s="11">
        <f t="shared" si="646"/>
        <v>100</v>
      </c>
      <c r="O2145" s="11">
        <f t="shared" si="647"/>
        <v>100</v>
      </c>
      <c r="P2145" s="11">
        <f t="shared" si="648"/>
        <v>100</v>
      </c>
      <c r="R2145" s="33">
        <f t="shared" si="649"/>
        <v>-34.299999999999997</v>
      </c>
      <c r="S2145" s="63">
        <f t="shared" si="650"/>
        <v>0</v>
      </c>
    </row>
    <row r="2146" spans="3:19" ht="30">
      <c r="C2146" s="358"/>
      <c r="D2146" s="357"/>
      <c r="E2146" s="400"/>
      <c r="F2146" s="354"/>
      <c r="G2146" s="354"/>
      <c r="H2146" s="45" t="s">
        <v>22</v>
      </c>
      <c r="I2146" s="19">
        <v>277.2</v>
      </c>
      <c r="J2146" s="19">
        <v>277.2</v>
      </c>
      <c r="K2146" s="19">
        <v>277.2</v>
      </c>
      <c r="L2146" s="19">
        <v>277.2</v>
      </c>
      <c r="M2146" s="19">
        <v>277.2</v>
      </c>
      <c r="N2146" s="11">
        <f t="shared" si="646"/>
        <v>100</v>
      </c>
      <c r="O2146" s="11">
        <f t="shared" si="647"/>
        <v>100</v>
      </c>
      <c r="P2146" s="11">
        <f t="shared" si="648"/>
        <v>100</v>
      </c>
      <c r="R2146" s="33">
        <f t="shared" si="649"/>
        <v>-277.2</v>
      </c>
      <c r="S2146" s="63">
        <f t="shared" si="650"/>
        <v>0</v>
      </c>
    </row>
    <row r="2147" spans="3:19" ht="45">
      <c r="C2147" s="358"/>
      <c r="D2147" s="357"/>
      <c r="E2147" s="400"/>
      <c r="F2147" s="354"/>
      <c r="G2147" s="354"/>
      <c r="H2147" s="45" t="s">
        <v>1216</v>
      </c>
      <c r="I2147" s="19">
        <v>277.2</v>
      </c>
      <c r="J2147" s="19">
        <v>277.2</v>
      </c>
      <c r="K2147" s="19">
        <v>277.2</v>
      </c>
      <c r="L2147" s="19">
        <v>277.2</v>
      </c>
      <c r="M2147" s="19">
        <v>277.2</v>
      </c>
      <c r="N2147" s="11">
        <f t="shared" si="646"/>
        <v>100</v>
      </c>
      <c r="O2147" s="11">
        <f t="shared" si="647"/>
        <v>100</v>
      </c>
      <c r="P2147" s="11">
        <f t="shared" si="648"/>
        <v>100</v>
      </c>
      <c r="R2147" s="33">
        <f t="shared" si="649"/>
        <v>-277.2</v>
      </c>
      <c r="S2147" s="63">
        <f t="shared" si="650"/>
        <v>0</v>
      </c>
    </row>
    <row r="2148" spans="3:19">
      <c r="C2148" s="358"/>
      <c r="D2148" s="357"/>
      <c r="E2148" s="400"/>
      <c r="F2148" s="354"/>
      <c r="G2148" s="354"/>
      <c r="H2148" s="45" t="s">
        <v>33</v>
      </c>
      <c r="I2148" s="19">
        <v>0</v>
      </c>
      <c r="J2148" s="19">
        <v>0</v>
      </c>
      <c r="K2148" s="19">
        <v>0</v>
      </c>
      <c r="L2148" s="12">
        <v>0</v>
      </c>
      <c r="M2148" s="19">
        <v>0</v>
      </c>
      <c r="N2148" s="11"/>
      <c r="O2148" s="11"/>
      <c r="P2148" s="11"/>
      <c r="R2148" s="33">
        <f t="shared" si="649"/>
        <v>0</v>
      </c>
      <c r="S2148" s="63">
        <f t="shared" si="650"/>
        <v>0</v>
      </c>
    </row>
    <row r="2149" spans="3:19" ht="30">
      <c r="C2149" s="358"/>
      <c r="D2149" s="357"/>
      <c r="E2149" s="400"/>
      <c r="F2149" s="354"/>
      <c r="G2149" s="354"/>
      <c r="H2149" s="45" t="s">
        <v>37</v>
      </c>
      <c r="I2149" s="19">
        <v>0</v>
      </c>
      <c r="J2149" s="19">
        <v>0</v>
      </c>
      <c r="K2149" s="19">
        <v>0</v>
      </c>
      <c r="L2149" s="12">
        <v>0</v>
      </c>
      <c r="M2149" s="19">
        <v>0</v>
      </c>
      <c r="N2149" s="11"/>
      <c r="O2149" s="11"/>
      <c r="P2149" s="11"/>
      <c r="R2149" s="33">
        <f t="shared" si="649"/>
        <v>0</v>
      </c>
      <c r="S2149" s="63">
        <f t="shared" si="650"/>
        <v>0</v>
      </c>
    </row>
    <row r="2150" spans="3:19">
      <c r="C2150" s="358" t="s">
        <v>894</v>
      </c>
      <c r="D2150" s="357" t="s">
        <v>895</v>
      </c>
      <c r="E2150" s="400" t="s">
        <v>887</v>
      </c>
      <c r="F2150" s="354">
        <v>2022</v>
      </c>
      <c r="G2150" s="354">
        <v>2022</v>
      </c>
      <c r="H2150" s="45" t="s">
        <v>20</v>
      </c>
      <c r="I2150" s="19">
        <f>I2151+I2153</f>
        <v>334.2</v>
      </c>
      <c r="J2150" s="19">
        <f t="shared" ref="J2150:M2150" si="656">J2151+J2153</f>
        <v>334.2</v>
      </c>
      <c r="K2150" s="19">
        <f t="shared" si="656"/>
        <v>334.2</v>
      </c>
      <c r="L2150" s="12">
        <f t="shared" si="656"/>
        <v>334.2</v>
      </c>
      <c r="M2150" s="19">
        <f t="shared" si="656"/>
        <v>334.2</v>
      </c>
      <c r="N2150" s="11">
        <f t="shared" si="646"/>
        <v>100</v>
      </c>
      <c r="O2150" s="11">
        <f t="shared" si="647"/>
        <v>100</v>
      </c>
      <c r="P2150" s="11">
        <f t="shared" si="648"/>
        <v>100</v>
      </c>
      <c r="R2150" s="33">
        <f t="shared" si="649"/>
        <v>-334.2</v>
      </c>
      <c r="S2150" s="63">
        <f t="shared" si="650"/>
        <v>0</v>
      </c>
    </row>
    <row r="2151" spans="3:19">
      <c r="C2151" s="358"/>
      <c r="D2151" s="357"/>
      <c r="E2151" s="400"/>
      <c r="F2151" s="354"/>
      <c r="G2151" s="354"/>
      <c r="H2151" s="45" t="s">
        <v>21</v>
      </c>
      <c r="I2151" s="19">
        <v>36.799999999999997</v>
      </c>
      <c r="J2151" s="19">
        <v>36.799999999999997</v>
      </c>
      <c r="K2151" s="19">
        <v>36.799999999999997</v>
      </c>
      <c r="L2151" s="19">
        <v>36.799999999999997</v>
      </c>
      <c r="M2151" s="19">
        <v>36.799999999999997</v>
      </c>
      <c r="N2151" s="11">
        <f t="shared" si="646"/>
        <v>100</v>
      </c>
      <c r="O2151" s="11">
        <f t="shared" si="647"/>
        <v>100</v>
      </c>
      <c r="P2151" s="11">
        <f t="shared" si="648"/>
        <v>100</v>
      </c>
      <c r="R2151" s="33">
        <f t="shared" si="649"/>
        <v>-36.799999999999997</v>
      </c>
      <c r="S2151" s="63">
        <f t="shared" si="650"/>
        <v>0</v>
      </c>
    </row>
    <row r="2152" spans="3:19" ht="30">
      <c r="C2152" s="358"/>
      <c r="D2152" s="357"/>
      <c r="E2152" s="400"/>
      <c r="F2152" s="354"/>
      <c r="G2152" s="354"/>
      <c r="H2152" s="45" t="s">
        <v>1215</v>
      </c>
      <c r="I2152" s="19">
        <v>36.799999999999997</v>
      </c>
      <c r="J2152" s="19">
        <v>36.799999999999997</v>
      </c>
      <c r="K2152" s="19">
        <v>36.799999999999997</v>
      </c>
      <c r="L2152" s="19">
        <v>36.799999999999997</v>
      </c>
      <c r="M2152" s="19">
        <v>36.799999999999997</v>
      </c>
      <c r="N2152" s="11">
        <f t="shared" si="646"/>
        <v>100</v>
      </c>
      <c r="O2152" s="11">
        <f t="shared" si="647"/>
        <v>100</v>
      </c>
      <c r="P2152" s="11">
        <f t="shared" si="648"/>
        <v>100</v>
      </c>
      <c r="R2152" s="33">
        <f t="shared" si="649"/>
        <v>-36.799999999999997</v>
      </c>
      <c r="S2152" s="63">
        <f t="shared" si="650"/>
        <v>0</v>
      </c>
    </row>
    <row r="2153" spans="3:19" ht="30">
      <c r="C2153" s="358"/>
      <c r="D2153" s="357"/>
      <c r="E2153" s="400"/>
      <c r="F2153" s="354"/>
      <c r="G2153" s="354"/>
      <c r="H2153" s="45" t="s">
        <v>22</v>
      </c>
      <c r="I2153" s="19">
        <v>297.39999999999998</v>
      </c>
      <c r="J2153" s="19">
        <v>297.39999999999998</v>
      </c>
      <c r="K2153" s="19">
        <v>297.39999999999998</v>
      </c>
      <c r="L2153" s="19">
        <v>297.39999999999998</v>
      </c>
      <c r="M2153" s="19">
        <v>297.39999999999998</v>
      </c>
      <c r="N2153" s="11">
        <f t="shared" si="646"/>
        <v>100</v>
      </c>
      <c r="O2153" s="11">
        <f t="shared" si="647"/>
        <v>100</v>
      </c>
      <c r="P2153" s="11">
        <f t="shared" si="648"/>
        <v>100</v>
      </c>
      <c r="R2153" s="33">
        <f t="shared" si="649"/>
        <v>-297.39999999999998</v>
      </c>
      <c r="S2153" s="63">
        <f t="shared" si="650"/>
        <v>0</v>
      </c>
    </row>
    <row r="2154" spans="3:19" ht="45">
      <c r="C2154" s="358"/>
      <c r="D2154" s="357"/>
      <c r="E2154" s="400"/>
      <c r="F2154" s="354"/>
      <c r="G2154" s="354"/>
      <c r="H2154" s="45" t="s">
        <v>1216</v>
      </c>
      <c r="I2154" s="19">
        <v>297.39999999999998</v>
      </c>
      <c r="J2154" s="19">
        <v>297.39999999999998</v>
      </c>
      <c r="K2154" s="19">
        <v>297.39999999999998</v>
      </c>
      <c r="L2154" s="19">
        <v>297.39999999999998</v>
      </c>
      <c r="M2154" s="19">
        <v>297.39999999999998</v>
      </c>
      <c r="N2154" s="11">
        <f t="shared" si="646"/>
        <v>100</v>
      </c>
      <c r="O2154" s="11">
        <f t="shared" si="647"/>
        <v>100</v>
      </c>
      <c r="P2154" s="11">
        <f t="shared" si="648"/>
        <v>100</v>
      </c>
      <c r="R2154" s="33">
        <f t="shared" si="649"/>
        <v>-297.39999999999998</v>
      </c>
      <c r="S2154" s="63">
        <f t="shared" si="650"/>
        <v>0</v>
      </c>
    </row>
    <row r="2155" spans="3:19">
      <c r="C2155" s="358"/>
      <c r="D2155" s="357"/>
      <c r="E2155" s="400"/>
      <c r="F2155" s="354"/>
      <c r="G2155" s="354"/>
      <c r="H2155" s="45" t="s">
        <v>33</v>
      </c>
      <c r="I2155" s="19">
        <v>0</v>
      </c>
      <c r="J2155" s="19">
        <v>0</v>
      </c>
      <c r="K2155" s="19">
        <v>0</v>
      </c>
      <c r="L2155" s="12">
        <v>0</v>
      </c>
      <c r="M2155" s="19">
        <v>0</v>
      </c>
      <c r="N2155" s="11"/>
      <c r="O2155" s="11"/>
      <c r="P2155" s="11"/>
      <c r="R2155" s="33">
        <f t="shared" si="649"/>
        <v>0</v>
      </c>
      <c r="S2155" s="63">
        <f t="shared" si="650"/>
        <v>0</v>
      </c>
    </row>
    <row r="2156" spans="3:19" ht="30">
      <c r="C2156" s="358"/>
      <c r="D2156" s="357"/>
      <c r="E2156" s="400"/>
      <c r="F2156" s="354"/>
      <c r="G2156" s="354"/>
      <c r="H2156" s="45" t="s">
        <v>37</v>
      </c>
      <c r="I2156" s="19">
        <v>0</v>
      </c>
      <c r="J2156" s="19">
        <v>0</v>
      </c>
      <c r="K2156" s="19">
        <v>0</v>
      </c>
      <c r="L2156" s="12">
        <v>0</v>
      </c>
      <c r="M2156" s="19">
        <v>0</v>
      </c>
      <c r="N2156" s="11"/>
      <c r="O2156" s="11"/>
      <c r="P2156" s="11"/>
      <c r="R2156" s="33">
        <f t="shared" si="649"/>
        <v>0</v>
      </c>
      <c r="S2156" s="63">
        <f t="shared" si="650"/>
        <v>0</v>
      </c>
    </row>
    <row r="2157" spans="3:19" hidden="1">
      <c r="C2157" s="358" t="s">
        <v>896</v>
      </c>
      <c r="D2157" s="404" t="s">
        <v>897</v>
      </c>
      <c r="E2157" s="400" t="s">
        <v>887</v>
      </c>
      <c r="F2157" s="354">
        <v>2022</v>
      </c>
      <c r="G2157" s="354">
        <v>2022</v>
      </c>
      <c r="H2157" s="45" t="s">
        <v>20</v>
      </c>
      <c r="I2157" s="19"/>
      <c r="J2157" s="19"/>
      <c r="K2157" s="19"/>
      <c r="L2157" s="12"/>
      <c r="M2157" s="19"/>
      <c r="N2157" s="11" t="e">
        <f t="shared" si="646"/>
        <v>#DIV/0!</v>
      </c>
      <c r="O2157" s="11" t="e">
        <f t="shared" si="647"/>
        <v>#DIV/0!</v>
      </c>
      <c r="P2157" s="11" t="e">
        <f t="shared" si="648"/>
        <v>#DIV/0!</v>
      </c>
      <c r="R2157" s="33">
        <f t="shared" si="649"/>
        <v>0</v>
      </c>
      <c r="S2157" s="63">
        <f t="shared" si="650"/>
        <v>0</v>
      </c>
    </row>
    <row r="2158" spans="3:19" hidden="1">
      <c r="C2158" s="358"/>
      <c r="D2158" s="404"/>
      <c r="E2158" s="400"/>
      <c r="F2158" s="354"/>
      <c r="G2158" s="354"/>
      <c r="H2158" s="45" t="s">
        <v>21</v>
      </c>
      <c r="I2158" s="19"/>
      <c r="J2158" s="19"/>
      <c r="K2158" s="19"/>
      <c r="L2158" s="19"/>
      <c r="M2158" s="19"/>
      <c r="N2158" s="11" t="e">
        <f t="shared" si="646"/>
        <v>#DIV/0!</v>
      </c>
      <c r="O2158" s="11" t="e">
        <f t="shared" si="647"/>
        <v>#DIV/0!</v>
      </c>
      <c r="P2158" s="11" t="e">
        <f t="shared" si="648"/>
        <v>#DIV/0!</v>
      </c>
      <c r="R2158" s="33">
        <f t="shared" si="649"/>
        <v>0</v>
      </c>
      <c r="S2158" s="63">
        <f t="shared" si="650"/>
        <v>0</v>
      </c>
    </row>
    <row r="2159" spans="3:19" ht="30" hidden="1">
      <c r="C2159" s="358"/>
      <c r="D2159" s="404"/>
      <c r="E2159" s="400"/>
      <c r="F2159" s="354"/>
      <c r="G2159" s="354"/>
      <c r="H2159" s="45" t="s">
        <v>1215</v>
      </c>
      <c r="I2159" s="19"/>
      <c r="J2159" s="19"/>
      <c r="K2159" s="19"/>
      <c r="L2159" s="19"/>
      <c r="M2159" s="19"/>
      <c r="N2159" s="11" t="e">
        <f t="shared" si="646"/>
        <v>#DIV/0!</v>
      </c>
      <c r="O2159" s="11" t="e">
        <f t="shared" si="647"/>
        <v>#DIV/0!</v>
      </c>
      <c r="P2159" s="11" t="e">
        <f t="shared" si="648"/>
        <v>#DIV/0!</v>
      </c>
      <c r="R2159" s="33">
        <f t="shared" si="649"/>
        <v>0</v>
      </c>
      <c r="S2159" s="63">
        <f t="shared" si="650"/>
        <v>0</v>
      </c>
    </row>
    <row r="2160" spans="3:19" ht="30" hidden="1">
      <c r="C2160" s="358"/>
      <c r="D2160" s="404"/>
      <c r="E2160" s="400"/>
      <c r="F2160" s="354"/>
      <c r="G2160" s="354"/>
      <c r="H2160" s="45" t="s">
        <v>22</v>
      </c>
      <c r="I2160" s="19"/>
      <c r="J2160" s="19"/>
      <c r="K2160" s="19"/>
      <c r="L2160" s="19"/>
      <c r="M2160" s="19"/>
      <c r="N2160" s="11" t="e">
        <f t="shared" si="646"/>
        <v>#DIV/0!</v>
      </c>
      <c r="O2160" s="11" t="e">
        <f t="shared" si="647"/>
        <v>#DIV/0!</v>
      </c>
      <c r="P2160" s="11" t="e">
        <f t="shared" si="648"/>
        <v>#DIV/0!</v>
      </c>
      <c r="R2160" s="33">
        <f t="shared" si="649"/>
        <v>0</v>
      </c>
      <c r="S2160" s="63">
        <f t="shared" si="650"/>
        <v>0</v>
      </c>
    </row>
    <row r="2161" spans="3:19" ht="45" hidden="1">
      <c r="C2161" s="358"/>
      <c r="D2161" s="404"/>
      <c r="E2161" s="400"/>
      <c r="F2161" s="354"/>
      <c r="G2161" s="354"/>
      <c r="H2161" s="45" t="s">
        <v>1216</v>
      </c>
      <c r="I2161" s="19"/>
      <c r="J2161" s="19"/>
      <c r="K2161" s="19"/>
      <c r="L2161" s="19"/>
      <c r="M2161" s="19"/>
      <c r="N2161" s="11" t="e">
        <f t="shared" si="646"/>
        <v>#DIV/0!</v>
      </c>
      <c r="O2161" s="11" t="e">
        <f t="shared" si="647"/>
        <v>#DIV/0!</v>
      </c>
      <c r="P2161" s="11" t="e">
        <f t="shared" si="648"/>
        <v>#DIV/0!</v>
      </c>
      <c r="R2161" s="33">
        <f t="shared" si="649"/>
        <v>0</v>
      </c>
      <c r="S2161" s="63">
        <f t="shared" si="650"/>
        <v>0</v>
      </c>
    </row>
    <row r="2162" spans="3:19" hidden="1">
      <c r="C2162" s="358"/>
      <c r="D2162" s="404"/>
      <c r="E2162" s="400"/>
      <c r="F2162" s="354"/>
      <c r="G2162" s="354"/>
      <c r="H2162" s="45" t="s">
        <v>33</v>
      </c>
      <c r="I2162" s="19"/>
      <c r="J2162" s="19"/>
      <c r="K2162" s="19"/>
      <c r="L2162" s="12"/>
      <c r="M2162" s="19"/>
      <c r="N2162" s="11" t="e">
        <f t="shared" si="646"/>
        <v>#DIV/0!</v>
      </c>
      <c r="O2162" s="11" t="e">
        <f t="shared" si="647"/>
        <v>#DIV/0!</v>
      </c>
      <c r="P2162" s="11" t="e">
        <f t="shared" si="648"/>
        <v>#DIV/0!</v>
      </c>
      <c r="R2162" s="33">
        <f t="shared" si="649"/>
        <v>0</v>
      </c>
      <c r="S2162" s="63">
        <f t="shared" si="650"/>
        <v>0</v>
      </c>
    </row>
    <row r="2163" spans="3:19" ht="30" hidden="1">
      <c r="C2163" s="358"/>
      <c r="D2163" s="404"/>
      <c r="E2163" s="400"/>
      <c r="F2163" s="354"/>
      <c r="G2163" s="354"/>
      <c r="H2163" s="45" t="s">
        <v>37</v>
      </c>
      <c r="I2163" s="19"/>
      <c r="J2163" s="19"/>
      <c r="K2163" s="19"/>
      <c r="L2163" s="12"/>
      <c r="M2163" s="19"/>
      <c r="N2163" s="11" t="e">
        <f t="shared" si="646"/>
        <v>#DIV/0!</v>
      </c>
      <c r="O2163" s="11" t="e">
        <f t="shared" si="647"/>
        <v>#DIV/0!</v>
      </c>
      <c r="P2163" s="11" t="e">
        <f t="shared" si="648"/>
        <v>#DIV/0!</v>
      </c>
      <c r="R2163" s="33">
        <f t="shared" si="649"/>
        <v>0</v>
      </c>
      <c r="S2163" s="63">
        <f t="shared" si="650"/>
        <v>0</v>
      </c>
    </row>
    <row r="2164" spans="3:19">
      <c r="C2164" s="358" t="s">
        <v>898</v>
      </c>
      <c r="D2164" s="404" t="s">
        <v>899</v>
      </c>
      <c r="E2164" s="400" t="s">
        <v>887</v>
      </c>
      <c r="F2164" s="354">
        <v>2022</v>
      </c>
      <c r="G2164" s="354">
        <v>2022</v>
      </c>
      <c r="H2164" s="45" t="s">
        <v>20</v>
      </c>
      <c r="I2164" s="19">
        <f>I2165+I2167</f>
        <v>504.4</v>
      </c>
      <c r="J2164" s="19">
        <f t="shared" ref="J2164:M2164" si="657">J2165+J2167</f>
        <v>504.4</v>
      </c>
      <c r="K2164" s="19">
        <f t="shared" si="657"/>
        <v>504.4</v>
      </c>
      <c r="L2164" s="12">
        <f t="shared" si="657"/>
        <v>504.4</v>
      </c>
      <c r="M2164" s="19">
        <f t="shared" si="657"/>
        <v>504.4</v>
      </c>
      <c r="N2164" s="11">
        <f t="shared" si="646"/>
        <v>100</v>
      </c>
      <c r="O2164" s="11">
        <f t="shared" si="647"/>
        <v>100</v>
      </c>
      <c r="P2164" s="11">
        <f t="shared" si="648"/>
        <v>100</v>
      </c>
      <c r="R2164" s="33">
        <f t="shared" si="649"/>
        <v>-504.4</v>
      </c>
      <c r="S2164" s="63">
        <f t="shared" si="650"/>
        <v>0</v>
      </c>
    </row>
    <row r="2165" spans="3:19">
      <c r="C2165" s="358"/>
      <c r="D2165" s="404"/>
      <c r="E2165" s="400"/>
      <c r="F2165" s="354"/>
      <c r="G2165" s="354"/>
      <c r="H2165" s="45" t="s">
        <v>21</v>
      </c>
      <c r="I2165" s="19">
        <v>55.5</v>
      </c>
      <c r="J2165" s="19">
        <v>55.5</v>
      </c>
      <c r="K2165" s="19">
        <v>55.5</v>
      </c>
      <c r="L2165" s="19">
        <v>55.5</v>
      </c>
      <c r="M2165" s="19">
        <v>55.5</v>
      </c>
      <c r="N2165" s="11">
        <f t="shared" si="646"/>
        <v>100</v>
      </c>
      <c r="O2165" s="11">
        <f t="shared" si="647"/>
        <v>100</v>
      </c>
      <c r="P2165" s="11">
        <f t="shared" si="648"/>
        <v>100</v>
      </c>
      <c r="R2165" s="33">
        <f t="shared" si="649"/>
        <v>-55.5</v>
      </c>
      <c r="S2165" s="63">
        <f t="shared" si="650"/>
        <v>0</v>
      </c>
    </row>
    <row r="2166" spans="3:19" ht="34.5" customHeight="1">
      <c r="C2166" s="358"/>
      <c r="D2166" s="404"/>
      <c r="E2166" s="400"/>
      <c r="F2166" s="354"/>
      <c r="G2166" s="354"/>
      <c r="H2166" s="45" t="s">
        <v>1215</v>
      </c>
      <c r="I2166" s="19">
        <v>55.5</v>
      </c>
      <c r="J2166" s="19">
        <v>55.5</v>
      </c>
      <c r="K2166" s="19">
        <v>55.5</v>
      </c>
      <c r="L2166" s="19">
        <v>55.5</v>
      </c>
      <c r="M2166" s="19">
        <v>55.5</v>
      </c>
      <c r="N2166" s="11">
        <f t="shared" si="646"/>
        <v>100</v>
      </c>
      <c r="O2166" s="11">
        <f t="shared" si="647"/>
        <v>100</v>
      </c>
      <c r="P2166" s="11">
        <f t="shared" si="648"/>
        <v>100</v>
      </c>
      <c r="R2166" s="33">
        <f t="shared" si="649"/>
        <v>-55.5</v>
      </c>
      <c r="S2166" s="63">
        <f t="shared" si="650"/>
        <v>0</v>
      </c>
    </row>
    <row r="2167" spans="3:19" ht="30">
      <c r="C2167" s="358"/>
      <c r="D2167" s="404"/>
      <c r="E2167" s="400"/>
      <c r="F2167" s="354"/>
      <c r="G2167" s="354"/>
      <c r="H2167" s="45" t="s">
        <v>22</v>
      </c>
      <c r="I2167" s="19">
        <v>448.9</v>
      </c>
      <c r="J2167" s="19">
        <v>448.9</v>
      </c>
      <c r="K2167" s="19">
        <v>448.9</v>
      </c>
      <c r="L2167" s="19">
        <v>448.9</v>
      </c>
      <c r="M2167" s="19">
        <v>448.9</v>
      </c>
      <c r="N2167" s="11">
        <f t="shared" si="646"/>
        <v>100</v>
      </c>
      <c r="O2167" s="11">
        <f t="shared" si="647"/>
        <v>100</v>
      </c>
      <c r="P2167" s="11">
        <f t="shared" si="648"/>
        <v>100</v>
      </c>
      <c r="R2167" s="33">
        <f t="shared" si="649"/>
        <v>-448.9</v>
      </c>
      <c r="S2167" s="63">
        <f t="shared" si="650"/>
        <v>0</v>
      </c>
    </row>
    <row r="2168" spans="3:19" ht="32.25" customHeight="1">
      <c r="C2168" s="358"/>
      <c r="D2168" s="404"/>
      <c r="E2168" s="400"/>
      <c r="F2168" s="354"/>
      <c r="G2168" s="354"/>
      <c r="H2168" s="45" t="s">
        <v>1216</v>
      </c>
      <c r="I2168" s="19">
        <v>448.9</v>
      </c>
      <c r="J2168" s="19">
        <v>448.9</v>
      </c>
      <c r="K2168" s="19">
        <v>448.9</v>
      </c>
      <c r="L2168" s="19">
        <v>448.9</v>
      </c>
      <c r="M2168" s="19">
        <v>448.9</v>
      </c>
      <c r="N2168" s="11">
        <f t="shared" si="646"/>
        <v>100</v>
      </c>
      <c r="O2168" s="11">
        <f t="shared" si="647"/>
        <v>100</v>
      </c>
      <c r="P2168" s="11">
        <f t="shared" si="648"/>
        <v>100</v>
      </c>
      <c r="R2168" s="33">
        <f t="shared" si="649"/>
        <v>-448.9</v>
      </c>
      <c r="S2168" s="63">
        <f t="shared" si="650"/>
        <v>0</v>
      </c>
    </row>
    <row r="2169" spans="3:19" ht="18" customHeight="1">
      <c r="C2169" s="358"/>
      <c r="D2169" s="404"/>
      <c r="E2169" s="400"/>
      <c r="F2169" s="354"/>
      <c r="G2169" s="354"/>
      <c r="H2169" s="45" t="s">
        <v>33</v>
      </c>
      <c r="I2169" s="19">
        <v>0</v>
      </c>
      <c r="J2169" s="19">
        <v>0</v>
      </c>
      <c r="K2169" s="19">
        <v>0</v>
      </c>
      <c r="L2169" s="12">
        <v>0</v>
      </c>
      <c r="M2169" s="19">
        <v>0</v>
      </c>
      <c r="N2169" s="11"/>
      <c r="O2169" s="11"/>
      <c r="P2169" s="11"/>
      <c r="R2169" s="33">
        <f t="shared" si="649"/>
        <v>0</v>
      </c>
      <c r="S2169" s="63">
        <f t="shared" si="650"/>
        <v>0</v>
      </c>
    </row>
    <row r="2170" spans="3:19" ht="30">
      <c r="C2170" s="358"/>
      <c r="D2170" s="404"/>
      <c r="E2170" s="400"/>
      <c r="F2170" s="354"/>
      <c r="G2170" s="354"/>
      <c r="H2170" s="45" t="s">
        <v>37</v>
      </c>
      <c r="I2170" s="19">
        <v>0</v>
      </c>
      <c r="J2170" s="19">
        <v>0</v>
      </c>
      <c r="K2170" s="19">
        <v>0</v>
      </c>
      <c r="L2170" s="12">
        <v>0</v>
      </c>
      <c r="M2170" s="19">
        <v>0</v>
      </c>
      <c r="N2170" s="11"/>
      <c r="O2170" s="11"/>
      <c r="P2170" s="11"/>
      <c r="R2170" s="33">
        <f t="shared" si="649"/>
        <v>0</v>
      </c>
      <c r="S2170" s="63">
        <f t="shared" si="650"/>
        <v>0</v>
      </c>
    </row>
    <row r="2171" spans="3:19" hidden="1">
      <c r="C2171" s="358" t="s">
        <v>900</v>
      </c>
      <c r="D2171" s="404" t="s">
        <v>901</v>
      </c>
      <c r="E2171" s="400" t="s">
        <v>887</v>
      </c>
      <c r="F2171" s="354">
        <v>2021</v>
      </c>
      <c r="G2171" s="354">
        <v>2021</v>
      </c>
      <c r="H2171" s="45" t="s">
        <v>20</v>
      </c>
      <c r="I2171" s="56">
        <f>I2172+I2173</f>
        <v>0</v>
      </c>
      <c r="J2171" s="56">
        <f t="shared" ref="J2171:M2171" si="658">J2172+J2173</f>
        <v>0</v>
      </c>
      <c r="K2171" s="56">
        <f t="shared" si="658"/>
        <v>0</v>
      </c>
      <c r="L2171" s="57">
        <f t="shared" si="658"/>
        <v>0</v>
      </c>
      <c r="M2171" s="56">
        <f t="shared" si="658"/>
        <v>0</v>
      </c>
      <c r="N2171" s="11" t="e">
        <f t="shared" si="646"/>
        <v>#DIV/0!</v>
      </c>
      <c r="O2171" s="11" t="e">
        <f t="shared" si="647"/>
        <v>#DIV/0!</v>
      </c>
      <c r="P2171" s="11" t="e">
        <f t="shared" si="648"/>
        <v>#DIV/0!</v>
      </c>
      <c r="R2171" s="33">
        <f t="shared" si="649"/>
        <v>0</v>
      </c>
      <c r="S2171" s="63">
        <f t="shared" si="650"/>
        <v>0</v>
      </c>
    </row>
    <row r="2172" spans="3:19" hidden="1">
      <c r="C2172" s="358"/>
      <c r="D2172" s="404"/>
      <c r="E2172" s="400"/>
      <c r="F2172" s="354"/>
      <c r="G2172" s="354"/>
      <c r="H2172" s="45" t="s">
        <v>21</v>
      </c>
      <c r="I2172" s="56"/>
      <c r="J2172" s="56"/>
      <c r="K2172" s="56"/>
      <c r="L2172" s="57"/>
      <c r="M2172" s="56"/>
      <c r="N2172" s="11" t="e">
        <f t="shared" si="646"/>
        <v>#DIV/0!</v>
      </c>
      <c r="O2172" s="11" t="e">
        <f t="shared" si="647"/>
        <v>#DIV/0!</v>
      </c>
      <c r="P2172" s="11" t="e">
        <f t="shared" si="648"/>
        <v>#DIV/0!</v>
      </c>
      <c r="R2172" s="33">
        <f t="shared" si="649"/>
        <v>0</v>
      </c>
      <c r="S2172" s="63">
        <f t="shared" si="650"/>
        <v>0</v>
      </c>
    </row>
    <row r="2173" spans="3:19" ht="30" hidden="1">
      <c r="C2173" s="358"/>
      <c r="D2173" s="404"/>
      <c r="E2173" s="400"/>
      <c r="F2173" s="354"/>
      <c r="G2173" s="354"/>
      <c r="H2173" s="45" t="s">
        <v>22</v>
      </c>
      <c r="I2173" s="56"/>
      <c r="J2173" s="56"/>
      <c r="K2173" s="56"/>
      <c r="L2173" s="57"/>
      <c r="M2173" s="56"/>
      <c r="N2173" s="11" t="e">
        <f t="shared" si="646"/>
        <v>#DIV/0!</v>
      </c>
      <c r="O2173" s="11" t="e">
        <f t="shared" si="647"/>
        <v>#DIV/0!</v>
      </c>
      <c r="P2173" s="11" t="e">
        <f t="shared" si="648"/>
        <v>#DIV/0!</v>
      </c>
      <c r="R2173" s="33">
        <f t="shared" si="649"/>
        <v>0</v>
      </c>
      <c r="S2173" s="63">
        <f t="shared" si="650"/>
        <v>0</v>
      </c>
    </row>
    <row r="2174" spans="3:19" hidden="1">
      <c r="C2174" s="358"/>
      <c r="D2174" s="404"/>
      <c r="E2174" s="400"/>
      <c r="F2174" s="354"/>
      <c r="G2174" s="354"/>
      <c r="H2174" s="45" t="s">
        <v>33</v>
      </c>
      <c r="I2174" s="56">
        <v>0</v>
      </c>
      <c r="J2174" s="56">
        <v>0</v>
      </c>
      <c r="K2174" s="56">
        <v>0</v>
      </c>
      <c r="L2174" s="57">
        <v>0</v>
      </c>
      <c r="M2174" s="56">
        <v>0</v>
      </c>
      <c r="N2174" s="11" t="e">
        <f t="shared" si="646"/>
        <v>#DIV/0!</v>
      </c>
      <c r="O2174" s="11" t="e">
        <f t="shared" si="647"/>
        <v>#DIV/0!</v>
      </c>
      <c r="P2174" s="11" t="e">
        <f t="shared" si="648"/>
        <v>#DIV/0!</v>
      </c>
      <c r="R2174" s="33">
        <f t="shared" si="649"/>
        <v>0</v>
      </c>
      <c r="S2174" s="63">
        <f t="shared" si="650"/>
        <v>0</v>
      </c>
    </row>
    <row r="2175" spans="3:19" ht="30" hidden="1">
      <c r="C2175" s="358"/>
      <c r="D2175" s="404"/>
      <c r="E2175" s="400"/>
      <c r="F2175" s="354"/>
      <c r="G2175" s="354"/>
      <c r="H2175" s="45" t="s">
        <v>37</v>
      </c>
      <c r="I2175" s="56">
        <v>0</v>
      </c>
      <c r="J2175" s="56">
        <v>0</v>
      </c>
      <c r="K2175" s="56">
        <v>0</v>
      </c>
      <c r="L2175" s="57">
        <v>0</v>
      </c>
      <c r="M2175" s="56">
        <v>0</v>
      </c>
      <c r="N2175" s="11" t="e">
        <f t="shared" si="646"/>
        <v>#DIV/0!</v>
      </c>
      <c r="O2175" s="11" t="e">
        <f t="shared" si="647"/>
        <v>#DIV/0!</v>
      </c>
      <c r="P2175" s="11" t="e">
        <f t="shared" si="648"/>
        <v>#DIV/0!</v>
      </c>
      <c r="R2175" s="33">
        <f t="shared" si="649"/>
        <v>0</v>
      </c>
      <c r="S2175" s="63">
        <f t="shared" si="650"/>
        <v>0</v>
      </c>
    </row>
    <row r="2176" spans="3:19">
      <c r="C2176" s="358" t="s">
        <v>902</v>
      </c>
      <c r="D2176" s="403" t="s">
        <v>903</v>
      </c>
      <c r="E2176" s="400" t="s">
        <v>887</v>
      </c>
      <c r="F2176" s="354">
        <v>2022</v>
      </c>
      <c r="G2176" s="354">
        <v>2022</v>
      </c>
      <c r="H2176" s="45" t="s">
        <v>20</v>
      </c>
      <c r="I2176" s="19">
        <f>I2177+I2179</f>
        <v>4008.1</v>
      </c>
      <c r="J2176" s="19">
        <f t="shared" ref="J2176:M2176" si="659">J2177+J2179</f>
        <v>4008.1</v>
      </c>
      <c r="K2176" s="19">
        <f t="shared" si="659"/>
        <v>4008.1</v>
      </c>
      <c r="L2176" s="12">
        <f t="shared" si="659"/>
        <v>4008.1</v>
      </c>
      <c r="M2176" s="12">
        <f t="shared" si="659"/>
        <v>4008.1</v>
      </c>
      <c r="N2176" s="11">
        <f t="shared" si="646"/>
        <v>100</v>
      </c>
      <c r="O2176" s="11">
        <f t="shared" si="647"/>
        <v>100</v>
      </c>
      <c r="P2176" s="11">
        <f t="shared" si="648"/>
        <v>100</v>
      </c>
      <c r="R2176" s="33">
        <f t="shared" si="649"/>
        <v>-4008.1</v>
      </c>
      <c r="S2176" s="63">
        <f t="shared" si="650"/>
        <v>0</v>
      </c>
    </row>
    <row r="2177" spans="3:19">
      <c r="C2177" s="358"/>
      <c r="D2177" s="403"/>
      <c r="E2177" s="400"/>
      <c r="F2177" s="354"/>
      <c r="G2177" s="354"/>
      <c r="H2177" s="45" t="s">
        <v>21</v>
      </c>
      <c r="I2177" s="19">
        <f>I2184+I2191+I2198+I2205+I2212+I2219+I2226+I2233+I2240</f>
        <v>440.8</v>
      </c>
      <c r="J2177" s="19">
        <f>J2184+J2191+J2198+J2205+J2212+J2219+J2226+J2233+J2240</f>
        <v>440.8</v>
      </c>
      <c r="K2177" s="19">
        <f>K2184+K2191+K2198+K2205+K2212+K2219+K2226+K2233+K2240</f>
        <v>440.8</v>
      </c>
      <c r="L2177" s="19">
        <f>L2184+L2191+L2198+L2205+L2212+L2219+L2226+L2233+L2240</f>
        <v>440.8</v>
      </c>
      <c r="M2177" s="19">
        <f>M2184+M2191+M2198+M2205+M2212+M2219+M2226+M2233+M2240</f>
        <v>440.8</v>
      </c>
      <c r="N2177" s="11">
        <f t="shared" si="646"/>
        <v>100</v>
      </c>
      <c r="O2177" s="11">
        <f t="shared" si="647"/>
        <v>100</v>
      </c>
      <c r="P2177" s="11">
        <f t="shared" si="648"/>
        <v>100</v>
      </c>
      <c r="R2177" s="33">
        <f t="shared" si="649"/>
        <v>-440.8</v>
      </c>
      <c r="S2177" s="63">
        <f t="shared" si="650"/>
        <v>0</v>
      </c>
    </row>
    <row r="2178" spans="3:19" ht="30">
      <c r="C2178" s="358"/>
      <c r="D2178" s="403"/>
      <c r="E2178" s="400"/>
      <c r="F2178" s="354"/>
      <c r="G2178" s="354"/>
      <c r="H2178" s="45" t="s">
        <v>1215</v>
      </c>
      <c r="I2178" s="19">
        <f>I2185+I2192+I2199+I2206+I2213+I2220+I2227+I2234+I2241</f>
        <v>440.8</v>
      </c>
      <c r="J2178" s="19">
        <f t="shared" ref="J2178:M2178" si="660">J2185+J2192+J2199+J2206+J2213+J2220+J2227+J2234+J2241</f>
        <v>440.8</v>
      </c>
      <c r="K2178" s="19">
        <f t="shared" si="660"/>
        <v>440.8</v>
      </c>
      <c r="L2178" s="19">
        <f t="shared" si="660"/>
        <v>440.8</v>
      </c>
      <c r="M2178" s="19">
        <f t="shared" si="660"/>
        <v>440.8</v>
      </c>
      <c r="N2178" s="11">
        <f t="shared" si="646"/>
        <v>100</v>
      </c>
      <c r="O2178" s="11">
        <f t="shared" si="647"/>
        <v>100</v>
      </c>
      <c r="P2178" s="11">
        <f t="shared" si="648"/>
        <v>100</v>
      </c>
      <c r="R2178" s="33">
        <f t="shared" si="649"/>
        <v>-440.8</v>
      </c>
      <c r="S2178" s="63">
        <f t="shared" si="650"/>
        <v>0</v>
      </c>
    </row>
    <row r="2179" spans="3:19" ht="30">
      <c r="C2179" s="358"/>
      <c r="D2179" s="403"/>
      <c r="E2179" s="400"/>
      <c r="F2179" s="354"/>
      <c r="G2179" s="354"/>
      <c r="H2179" s="45" t="s">
        <v>22</v>
      </c>
      <c r="I2179" s="19">
        <f t="shared" ref="I2179:M2180" si="661">I2186+I2193+I2200+I2207+I2214+I2221+I2228+I2235+I2242</f>
        <v>3567.2999999999997</v>
      </c>
      <c r="J2179" s="19">
        <f t="shared" si="661"/>
        <v>3567.2999999999997</v>
      </c>
      <c r="K2179" s="19">
        <f t="shared" si="661"/>
        <v>3567.2999999999997</v>
      </c>
      <c r="L2179" s="19">
        <f t="shared" si="661"/>
        <v>3567.2999999999997</v>
      </c>
      <c r="M2179" s="19">
        <f t="shared" si="661"/>
        <v>3567.2999999999997</v>
      </c>
      <c r="N2179" s="11">
        <f t="shared" si="646"/>
        <v>100</v>
      </c>
      <c r="O2179" s="11">
        <f t="shared" si="647"/>
        <v>100</v>
      </c>
      <c r="P2179" s="11">
        <f t="shared" si="648"/>
        <v>100</v>
      </c>
      <c r="R2179" s="33">
        <f t="shared" si="649"/>
        <v>-3567.2999999999997</v>
      </c>
      <c r="S2179" s="63">
        <f t="shared" si="650"/>
        <v>0</v>
      </c>
    </row>
    <row r="2180" spans="3:19" ht="45">
      <c r="C2180" s="358"/>
      <c r="D2180" s="403"/>
      <c r="E2180" s="400"/>
      <c r="F2180" s="354"/>
      <c r="G2180" s="354"/>
      <c r="H2180" s="45" t="s">
        <v>1216</v>
      </c>
      <c r="I2180" s="19">
        <f t="shared" si="661"/>
        <v>3567.2999999999997</v>
      </c>
      <c r="J2180" s="19">
        <f t="shared" si="661"/>
        <v>3567.2999999999997</v>
      </c>
      <c r="K2180" s="19">
        <f t="shared" si="661"/>
        <v>3567.2999999999997</v>
      </c>
      <c r="L2180" s="19">
        <f t="shared" si="661"/>
        <v>3567.2999999999997</v>
      </c>
      <c r="M2180" s="19">
        <f t="shared" si="661"/>
        <v>3567.2999999999997</v>
      </c>
      <c r="N2180" s="11">
        <f t="shared" si="646"/>
        <v>100</v>
      </c>
      <c r="O2180" s="11">
        <f t="shared" si="647"/>
        <v>100</v>
      </c>
      <c r="P2180" s="11">
        <f t="shared" si="648"/>
        <v>100</v>
      </c>
      <c r="R2180" s="33">
        <f t="shared" si="649"/>
        <v>-3567.2999999999997</v>
      </c>
      <c r="S2180" s="63">
        <f t="shared" si="650"/>
        <v>0</v>
      </c>
    </row>
    <row r="2181" spans="3:19">
      <c r="C2181" s="358"/>
      <c r="D2181" s="403"/>
      <c r="E2181" s="400"/>
      <c r="F2181" s="354"/>
      <c r="G2181" s="354"/>
      <c r="H2181" s="45" t="s">
        <v>33</v>
      </c>
      <c r="I2181" s="19">
        <f t="shared" ref="I2181:M2182" si="662">I2188+I2195</f>
        <v>0</v>
      </c>
      <c r="J2181" s="19">
        <f t="shared" si="662"/>
        <v>0</v>
      </c>
      <c r="K2181" s="19">
        <f t="shared" si="662"/>
        <v>0</v>
      </c>
      <c r="L2181" s="12">
        <f t="shared" si="662"/>
        <v>0</v>
      </c>
      <c r="M2181" s="19">
        <f t="shared" si="662"/>
        <v>0</v>
      </c>
      <c r="N2181" s="11"/>
      <c r="O2181" s="11"/>
      <c r="P2181" s="11"/>
      <c r="R2181" s="33">
        <f t="shared" si="649"/>
        <v>0</v>
      </c>
      <c r="S2181" s="63">
        <f t="shared" si="650"/>
        <v>0</v>
      </c>
    </row>
    <row r="2182" spans="3:19" ht="30">
      <c r="C2182" s="358"/>
      <c r="D2182" s="403"/>
      <c r="E2182" s="400"/>
      <c r="F2182" s="354"/>
      <c r="G2182" s="354"/>
      <c r="H2182" s="45" t="s">
        <v>37</v>
      </c>
      <c r="I2182" s="19">
        <f t="shared" si="662"/>
        <v>0</v>
      </c>
      <c r="J2182" s="19">
        <f t="shared" si="662"/>
        <v>0</v>
      </c>
      <c r="K2182" s="19">
        <f t="shared" si="662"/>
        <v>0</v>
      </c>
      <c r="L2182" s="12">
        <f t="shared" si="662"/>
        <v>0</v>
      </c>
      <c r="M2182" s="19">
        <f t="shared" si="662"/>
        <v>0</v>
      </c>
      <c r="N2182" s="11"/>
      <c r="O2182" s="11"/>
      <c r="P2182" s="11"/>
      <c r="R2182" s="33">
        <f t="shared" si="649"/>
        <v>0</v>
      </c>
      <c r="S2182" s="63">
        <f t="shared" si="650"/>
        <v>0</v>
      </c>
    </row>
    <row r="2183" spans="3:19">
      <c r="C2183" s="358" t="s">
        <v>904</v>
      </c>
      <c r="D2183" s="357" t="s">
        <v>905</v>
      </c>
      <c r="E2183" s="400" t="s">
        <v>887</v>
      </c>
      <c r="F2183" s="354">
        <v>2022</v>
      </c>
      <c r="G2183" s="354">
        <v>2022</v>
      </c>
      <c r="H2183" s="45" t="s">
        <v>20</v>
      </c>
      <c r="I2183" s="19">
        <f>I2184+I2186</f>
        <v>300</v>
      </c>
      <c r="J2183" s="19">
        <f t="shared" ref="J2183:M2183" si="663">J2184+J2186</f>
        <v>300</v>
      </c>
      <c r="K2183" s="19">
        <f t="shared" si="663"/>
        <v>300</v>
      </c>
      <c r="L2183" s="12">
        <f t="shared" si="663"/>
        <v>300</v>
      </c>
      <c r="M2183" s="19">
        <f t="shared" si="663"/>
        <v>300</v>
      </c>
      <c r="N2183" s="11">
        <f t="shared" si="646"/>
        <v>100</v>
      </c>
      <c r="O2183" s="11">
        <f t="shared" si="647"/>
        <v>100</v>
      </c>
      <c r="P2183" s="11">
        <f t="shared" si="648"/>
        <v>100</v>
      </c>
      <c r="R2183" s="33">
        <f t="shared" si="649"/>
        <v>-300</v>
      </c>
      <c r="S2183" s="63">
        <f t="shared" si="650"/>
        <v>0</v>
      </c>
    </row>
    <row r="2184" spans="3:19">
      <c r="C2184" s="358"/>
      <c r="D2184" s="357"/>
      <c r="E2184" s="400"/>
      <c r="F2184" s="354"/>
      <c r="G2184" s="354"/>
      <c r="H2184" s="45" t="s">
        <v>21</v>
      </c>
      <c r="I2184" s="19">
        <v>33</v>
      </c>
      <c r="J2184" s="19">
        <v>33</v>
      </c>
      <c r="K2184" s="19">
        <v>33</v>
      </c>
      <c r="L2184" s="19">
        <v>33</v>
      </c>
      <c r="M2184" s="19">
        <v>33</v>
      </c>
      <c r="N2184" s="11">
        <f t="shared" si="646"/>
        <v>100</v>
      </c>
      <c r="O2184" s="11">
        <f t="shared" si="647"/>
        <v>100</v>
      </c>
      <c r="P2184" s="11">
        <f t="shared" si="648"/>
        <v>100</v>
      </c>
      <c r="R2184" s="33">
        <f t="shared" si="649"/>
        <v>-33</v>
      </c>
      <c r="S2184" s="63">
        <f t="shared" si="650"/>
        <v>0</v>
      </c>
    </row>
    <row r="2185" spans="3:19" ht="30">
      <c r="C2185" s="358"/>
      <c r="D2185" s="357"/>
      <c r="E2185" s="400"/>
      <c r="F2185" s="354"/>
      <c r="G2185" s="354"/>
      <c r="H2185" s="45" t="s">
        <v>1215</v>
      </c>
      <c r="I2185" s="19">
        <v>33</v>
      </c>
      <c r="J2185" s="19">
        <v>33</v>
      </c>
      <c r="K2185" s="19">
        <v>33</v>
      </c>
      <c r="L2185" s="19">
        <v>33</v>
      </c>
      <c r="M2185" s="19">
        <v>33</v>
      </c>
      <c r="N2185" s="11">
        <f t="shared" si="646"/>
        <v>100</v>
      </c>
      <c r="O2185" s="11">
        <f t="shared" si="647"/>
        <v>100</v>
      </c>
      <c r="P2185" s="11">
        <f t="shared" si="648"/>
        <v>100</v>
      </c>
      <c r="R2185" s="33">
        <f t="shared" si="649"/>
        <v>-33</v>
      </c>
      <c r="S2185" s="63">
        <f t="shared" si="650"/>
        <v>0</v>
      </c>
    </row>
    <row r="2186" spans="3:19" ht="30">
      <c r="C2186" s="358"/>
      <c r="D2186" s="357"/>
      <c r="E2186" s="400"/>
      <c r="F2186" s="354"/>
      <c r="G2186" s="354"/>
      <c r="H2186" s="45" t="s">
        <v>22</v>
      </c>
      <c r="I2186" s="19">
        <v>267</v>
      </c>
      <c r="J2186" s="19">
        <v>267</v>
      </c>
      <c r="K2186" s="19">
        <v>267</v>
      </c>
      <c r="L2186" s="19">
        <v>267</v>
      </c>
      <c r="M2186" s="19">
        <v>267</v>
      </c>
      <c r="N2186" s="11">
        <f t="shared" si="646"/>
        <v>100</v>
      </c>
      <c r="O2186" s="11">
        <f t="shared" si="647"/>
        <v>100</v>
      </c>
      <c r="P2186" s="11">
        <f t="shared" si="648"/>
        <v>100</v>
      </c>
      <c r="R2186" s="33">
        <f t="shared" si="649"/>
        <v>-267</v>
      </c>
      <c r="S2186" s="63">
        <f t="shared" si="650"/>
        <v>0</v>
      </c>
    </row>
    <row r="2187" spans="3:19" ht="45">
      <c r="C2187" s="358"/>
      <c r="D2187" s="357"/>
      <c r="E2187" s="400"/>
      <c r="F2187" s="354"/>
      <c r="G2187" s="354"/>
      <c r="H2187" s="45" t="s">
        <v>1216</v>
      </c>
      <c r="I2187" s="19">
        <v>267</v>
      </c>
      <c r="J2187" s="19">
        <v>267</v>
      </c>
      <c r="K2187" s="19">
        <v>267</v>
      </c>
      <c r="L2187" s="19">
        <v>267</v>
      </c>
      <c r="M2187" s="19">
        <v>267</v>
      </c>
      <c r="N2187" s="11">
        <f t="shared" si="646"/>
        <v>100</v>
      </c>
      <c r="O2187" s="11">
        <f t="shared" si="647"/>
        <v>100</v>
      </c>
      <c r="P2187" s="11">
        <f t="shared" si="648"/>
        <v>100</v>
      </c>
      <c r="R2187" s="33">
        <f t="shared" si="649"/>
        <v>-267</v>
      </c>
      <c r="S2187" s="63">
        <f t="shared" si="650"/>
        <v>0</v>
      </c>
    </row>
    <row r="2188" spans="3:19">
      <c r="C2188" s="358"/>
      <c r="D2188" s="357"/>
      <c r="E2188" s="400"/>
      <c r="F2188" s="354"/>
      <c r="G2188" s="354"/>
      <c r="H2188" s="45" t="s">
        <v>33</v>
      </c>
      <c r="I2188" s="19">
        <v>0</v>
      </c>
      <c r="J2188" s="19">
        <v>0</v>
      </c>
      <c r="K2188" s="19">
        <v>0</v>
      </c>
      <c r="L2188" s="12">
        <v>0</v>
      </c>
      <c r="M2188" s="19">
        <v>0</v>
      </c>
      <c r="N2188" s="11"/>
      <c r="O2188" s="11"/>
      <c r="P2188" s="11"/>
      <c r="R2188" s="33">
        <f t="shared" ref="R2188:R2245" si="664">Q2188-L2188</f>
        <v>0</v>
      </c>
      <c r="S2188" s="63">
        <f t="shared" ref="S2188:S2245" si="665">L2188-M2188</f>
        <v>0</v>
      </c>
    </row>
    <row r="2189" spans="3:19" ht="30">
      <c r="C2189" s="358"/>
      <c r="D2189" s="357"/>
      <c r="E2189" s="400"/>
      <c r="F2189" s="354"/>
      <c r="G2189" s="354"/>
      <c r="H2189" s="45" t="s">
        <v>37</v>
      </c>
      <c r="I2189" s="19">
        <v>0</v>
      </c>
      <c r="J2189" s="19">
        <v>0</v>
      </c>
      <c r="K2189" s="19">
        <v>0</v>
      </c>
      <c r="L2189" s="12">
        <v>0</v>
      </c>
      <c r="M2189" s="19">
        <v>0</v>
      </c>
      <c r="N2189" s="11"/>
      <c r="O2189" s="11"/>
      <c r="P2189" s="11"/>
      <c r="R2189" s="33">
        <f t="shared" si="664"/>
        <v>0</v>
      </c>
      <c r="S2189" s="63">
        <f t="shared" si="665"/>
        <v>0</v>
      </c>
    </row>
    <row r="2190" spans="3:19">
      <c r="C2190" s="358" t="s">
        <v>906</v>
      </c>
      <c r="D2190" s="357" t="s">
        <v>907</v>
      </c>
      <c r="E2190" s="398" t="s">
        <v>880</v>
      </c>
      <c r="F2190" s="354">
        <v>2022</v>
      </c>
      <c r="G2190" s="354">
        <v>2022</v>
      </c>
      <c r="H2190" s="45" t="s">
        <v>20</v>
      </c>
      <c r="I2190" s="58">
        <f>I2191+I2193</f>
        <v>238.5</v>
      </c>
      <c r="J2190" s="58">
        <f t="shared" ref="J2190:M2190" si="666">J2191+J2193</f>
        <v>238.5</v>
      </c>
      <c r="K2190" s="58">
        <f t="shared" si="666"/>
        <v>238.5</v>
      </c>
      <c r="L2190" s="59">
        <f t="shared" si="666"/>
        <v>238.5</v>
      </c>
      <c r="M2190" s="59">
        <f t="shared" si="666"/>
        <v>238.5</v>
      </c>
      <c r="N2190" s="11">
        <f t="shared" ref="N2190:N2243" si="667">M2190/I2190*100</f>
        <v>100</v>
      </c>
      <c r="O2190" s="11">
        <f t="shared" ref="O2190:O2243" si="668">M2190/J2190*100</f>
        <v>100</v>
      </c>
      <c r="P2190" s="11">
        <f t="shared" ref="P2190:P2243" si="669">L2190/K2190*100</f>
        <v>100</v>
      </c>
      <c r="R2190" s="33">
        <f t="shared" si="664"/>
        <v>-238.5</v>
      </c>
      <c r="S2190" s="63">
        <f t="shared" si="665"/>
        <v>0</v>
      </c>
    </row>
    <row r="2191" spans="3:19">
      <c r="C2191" s="358"/>
      <c r="D2191" s="357"/>
      <c r="E2191" s="398"/>
      <c r="F2191" s="354"/>
      <c r="G2191" s="354"/>
      <c r="H2191" s="45" t="s">
        <v>21</v>
      </c>
      <c r="I2191" s="58">
        <v>26.2</v>
      </c>
      <c r="J2191" s="58">
        <v>26.2</v>
      </c>
      <c r="K2191" s="58">
        <v>26.2</v>
      </c>
      <c r="L2191" s="58">
        <v>26.2</v>
      </c>
      <c r="M2191" s="58">
        <v>26.2</v>
      </c>
      <c r="N2191" s="11">
        <f t="shared" si="667"/>
        <v>100</v>
      </c>
      <c r="O2191" s="11">
        <f t="shared" si="668"/>
        <v>100</v>
      </c>
      <c r="P2191" s="11">
        <f t="shared" si="669"/>
        <v>100</v>
      </c>
      <c r="R2191" s="33">
        <f t="shared" si="664"/>
        <v>-26.2</v>
      </c>
      <c r="S2191" s="63">
        <f t="shared" si="665"/>
        <v>0</v>
      </c>
    </row>
    <row r="2192" spans="3:19" ht="30">
      <c r="C2192" s="358"/>
      <c r="D2192" s="357"/>
      <c r="E2192" s="398"/>
      <c r="F2192" s="354"/>
      <c r="G2192" s="354"/>
      <c r="H2192" s="45" t="s">
        <v>1215</v>
      </c>
      <c r="I2192" s="58">
        <v>26.2</v>
      </c>
      <c r="J2192" s="58">
        <v>26.2</v>
      </c>
      <c r="K2192" s="58">
        <v>26.2</v>
      </c>
      <c r="L2192" s="58">
        <v>26.2</v>
      </c>
      <c r="M2192" s="58">
        <v>26.2</v>
      </c>
      <c r="N2192" s="11">
        <f t="shared" si="667"/>
        <v>100</v>
      </c>
      <c r="O2192" s="11">
        <f t="shared" si="668"/>
        <v>100</v>
      </c>
      <c r="P2192" s="11">
        <f t="shared" si="669"/>
        <v>100</v>
      </c>
      <c r="R2192" s="33">
        <f t="shared" si="664"/>
        <v>-26.2</v>
      </c>
      <c r="S2192" s="63">
        <f t="shared" si="665"/>
        <v>0</v>
      </c>
    </row>
    <row r="2193" spans="3:19" ht="30">
      <c r="C2193" s="358"/>
      <c r="D2193" s="357"/>
      <c r="E2193" s="398"/>
      <c r="F2193" s="354"/>
      <c r="G2193" s="354"/>
      <c r="H2193" s="45" t="s">
        <v>22</v>
      </c>
      <c r="I2193" s="58">
        <v>212.3</v>
      </c>
      <c r="J2193" s="58">
        <v>212.3</v>
      </c>
      <c r="K2193" s="58">
        <v>212.3</v>
      </c>
      <c r="L2193" s="58">
        <v>212.3</v>
      </c>
      <c r="M2193" s="58">
        <v>212.3</v>
      </c>
      <c r="N2193" s="11">
        <f t="shared" si="667"/>
        <v>100</v>
      </c>
      <c r="O2193" s="11">
        <f t="shared" si="668"/>
        <v>100</v>
      </c>
      <c r="P2193" s="11">
        <f t="shared" si="669"/>
        <v>100</v>
      </c>
      <c r="R2193" s="33">
        <f t="shared" si="664"/>
        <v>-212.3</v>
      </c>
      <c r="S2193" s="63">
        <f t="shared" si="665"/>
        <v>0</v>
      </c>
    </row>
    <row r="2194" spans="3:19" ht="45">
      <c r="C2194" s="358"/>
      <c r="D2194" s="357"/>
      <c r="E2194" s="398"/>
      <c r="F2194" s="354"/>
      <c r="G2194" s="354"/>
      <c r="H2194" s="45" t="s">
        <v>1216</v>
      </c>
      <c r="I2194" s="58">
        <v>212.3</v>
      </c>
      <c r="J2194" s="58">
        <v>212.3</v>
      </c>
      <c r="K2194" s="58">
        <v>212.3</v>
      </c>
      <c r="L2194" s="58">
        <v>212.3</v>
      </c>
      <c r="M2194" s="58">
        <v>212.3</v>
      </c>
      <c r="N2194" s="11">
        <f t="shared" si="667"/>
        <v>100</v>
      </c>
      <c r="O2194" s="11">
        <f t="shared" si="668"/>
        <v>100</v>
      </c>
      <c r="P2194" s="11">
        <f t="shared" si="669"/>
        <v>100</v>
      </c>
      <c r="R2194" s="33">
        <f t="shared" si="664"/>
        <v>-212.3</v>
      </c>
      <c r="S2194" s="63">
        <f t="shared" si="665"/>
        <v>0</v>
      </c>
    </row>
    <row r="2195" spans="3:19">
      <c r="C2195" s="358"/>
      <c r="D2195" s="357"/>
      <c r="E2195" s="398"/>
      <c r="F2195" s="354"/>
      <c r="G2195" s="354"/>
      <c r="H2195" s="45" t="s">
        <v>33</v>
      </c>
      <c r="I2195" s="19">
        <v>0</v>
      </c>
      <c r="J2195" s="19">
        <v>0</v>
      </c>
      <c r="K2195" s="19">
        <v>0</v>
      </c>
      <c r="L2195" s="12">
        <v>0</v>
      </c>
      <c r="M2195" s="19">
        <v>0</v>
      </c>
      <c r="N2195" s="11"/>
      <c r="O2195" s="11"/>
      <c r="P2195" s="11"/>
      <c r="R2195" s="33">
        <f t="shared" si="664"/>
        <v>0</v>
      </c>
      <c r="S2195" s="63">
        <f t="shared" si="665"/>
        <v>0</v>
      </c>
    </row>
    <row r="2196" spans="3:19" ht="30">
      <c r="C2196" s="358"/>
      <c r="D2196" s="357"/>
      <c r="E2196" s="398"/>
      <c r="F2196" s="354"/>
      <c r="G2196" s="354"/>
      <c r="H2196" s="45" t="s">
        <v>37</v>
      </c>
      <c r="I2196" s="19">
        <v>0</v>
      </c>
      <c r="J2196" s="19">
        <v>0</v>
      </c>
      <c r="K2196" s="19">
        <v>0</v>
      </c>
      <c r="L2196" s="12">
        <v>0</v>
      </c>
      <c r="M2196" s="19">
        <v>0</v>
      </c>
      <c r="N2196" s="11"/>
      <c r="O2196" s="11"/>
      <c r="P2196" s="11"/>
      <c r="R2196" s="33">
        <f t="shared" si="664"/>
        <v>0</v>
      </c>
      <c r="S2196" s="63">
        <f t="shared" si="665"/>
        <v>0</v>
      </c>
    </row>
    <row r="2197" spans="3:19">
      <c r="C2197" s="361" t="s">
        <v>908</v>
      </c>
      <c r="D2197" s="362" t="s">
        <v>909</v>
      </c>
      <c r="E2197" s="400" t="s">
        <v>887</v>
      </c>
      <c r="F2197" s="354">
        <v>2022</v>
      </c>
      <c r="G2197" s="354">
        <v>2022</v>
      </c>
      <c r="H2197" s="46" t="s">
        <v>20</v>
      </c>
      <c r="I2197" s="19">
        <f>I2198+I2200+I2202+I2203</f>
        <v>497.5</v>
      </c>
      <c r="J2197" s="19">
        <f t="shared" ref="J2197:M2197" si="670">J2198+J2200+J2202+J2203</f>
        <v>497.5</v>
      </c>
      <c r="K2197" s="19">
        <f t="shared" si="670"/>
        <v>497.5</v>
      </c>
      <c r="L2197" s="12">
        <f t="shared" si="670"/>
        <v>497.5</v>
      </c>
      <c r="M2197" s="19">
        <f t="shared" si="670"/>
        <v>497.5</v>
      </c>
      <c r="N2197" s="11">
        <f t="shared" si="667"/>
        <v>100</v>
      </c>
      <c r="O2197" s="11">
        <f t="shared" si="668"/>
        <v>100</v>
      </c>
      <c r="P2197" s="11">
        <f t="shared" si="669"/>
        <v>100</v>
      </c>
      <c r="R2197" s="33">
        <f t="shared" si="664"/>
        <v>-497.5</v>
      </c>
      <c r="S2197" s="63">
        <f t="shared" si="665"/>
        <v>0</v>
      </c>
    </row>
    <row r="2198" spans="3:19">
      <c r="C2198" s="361"/>
      <c r="D2198" s="362"/>
      <c r="E2198" s="400"/>
      <c r="F2198" s="354"/>
      <c r="G2198" s="354"/>
      <c r="H2198" s="46" t="s">
        <v>21</v>
      </c>
      <c r="I2198" s="19">
        <v>54.7</v>
      </c>
      <c r="J2198" s="19">
        <v>54.7</v>
      </c>
      <c r="K2198" s="19">
        <v>54.7</v>
      </c>
      <c r="L2198" s="19">
        <v>54.7</v>
      </c>
      <c r="M2198" s="19">
        <v>54.7</v>
      </c>
      <c r="N2198" s="11">
        <f t="shared" si="667"/>
        <v>100</v>
      </c>
      <c r="O2198" s="11">
        <f t="shared" si="668"/>
        <v>100</v>
      </c>
      <c r="P2198" s="11">
        <f t="shared" si="669"/>
        <v>100</v>
      </c>
      <c r="R2198" s="33">
        <f t="shared" si="664"/>
        <v>-54.7</v>
      </c>
      <c r="S2198" s="63">
        <f t="shared" si="665"/>
        <v>0</v>
      </c>
    </row>
    <row r="2199" spans="3:19" ht="30">
      <c r="C2199" s="361"/>
      <c r="D2199" s="362"/>
      <c r="E2199" s="400"/>
      <c r="F2199" s="354"/>
      <c r="G2199" s="354"/>
      <c r="H2199" s="46" t="s">
        <v>1215</v>
      </c>
      <c r="I2199" s="19">
        <v>54.7</v>
      </c>
      <c r="J2199" s="19">
        <v>54.7</v>
      </c>
      <c r="K2199" s="19">
        <v>54.7</v>
      </c>
      <c r="L2199" s="19">
        <v>54.7</v>
      </c>
      <c r="M2199" s="19">
        <v>54.7</v>
      </c>
      <c r="N2199" s="11">
        <f t="shared" si="667"/>
        <v>100</v>
      </c>
      <c r="O2199" s="11">
        <f t="shared" si="668"/>
        <v>100</v>
      </c>
      <c r="P2199" s="11">
        <f t="shared" si="669"/>
        <v>100</v>
      </c>
      <c r="R2199" s="33">
        <f t="shared" si="664"/>
        <v>-54.7</v>
      </c>
      <c r="S2199" s="63">
        <f t="shared" si="665"/>
        <v>0</v>
      </c>
    </row>
    <row r="2200" spans="3:19" ht="30">
      <c r="C2200" s="361"/>
      <c r="D2200" s="362"/>
      <c r="E2200" s="400"/>
      <c r="F2200" s="354"/>
      <c r="G2200" s="354"/>
      <c r="H2200" s="46" t="s">
        <v>22</v>
      </c>
      <c r="I2200" s="19">
        <v>442.8</v>
      </c>
      <c r="J2200" s="19">
        <v>442.8</v>
      </c>
      <c r="K2200" s="19">
        <v>442.8</v>
      </c>
      <c r="L2200" s="19">
        <v>442.8</v>
      </c>
      <c r="M2200" s="19">
        <v>442.8</v>
      </c>
      <c r="N2200" s="11">
        <f t="shared" si="667"/>
        <v>100</v>
      </c>
      <c r="O2200" s="11">
        <f t="shared" si="668"/>
        <v>100</v>
      </c>
      <c r="P2200" s="11">
        <f t="shared" si="669"/>
        <v>100</v>
      </c>
      <c r="R2200" s="33">
        <f t="shared" si="664"/>
        <v>-442.8</v>
      </c>
      <c r="S2200" s="63">
        <f t="shared" si="665"/>
        <v>0</v>
      </c>
    </row>
    <row r="2201" spans="3:19" ht="45">
      <c r="C2201" s="361"/>
      <c r="D2201" s="362"/>
      <c r="E2201" s="400"/>
      <c r="F2201" s="354"/>
      <c r="G2201" s="354"/>
      <c r="H2201" s="46" t="s">
        <v>1216</v>
      </c>
      <c r="I2201" s="19">
        <v>442.8</v>
      </c>
      <c r="J2201" s="19">
        <v>442.8</v>
      </c>
      <c r="K2201" s="19">
        <v>442.8</v>
      </c>
      <c r="L2201" s="19">
        <v>442.8</v>
      </c>
      <c r="M2201" s="19">
        <v>442.8</v>
      </c>
      <c r="N2201" s="11">
        <f t="shared" si="667"/>
        <v>100</v>
      </c>
      <c r="O2201" s="11">
        <f t="shared" si="668"/>
        <v>100</v>
      </c>
      <c r="P2201" s="11">
        <f t="shared" si="669"/>
        <v>100</v>
      </c>
      <c r="R2201" s="33">
        <f t="shared" si="664"/>
        <v>-442.8</v>
      </c>
      <c r="S2201" s="63">
        <f t="shared" si="665"/>
        <v>0</v>
      </c>
    </row>
    <row r="2202" spans="3:19">
      <c r="C2202" s="361"/>
      <c r="D2202" s="362"/>
      <c r="E2202" s="400"/>
      <c r="F2202" s="354"/>
      <c r="G2202" s="354"/>
      <c r="H2202" s="46" t="s">
        <v>33</v>
      </c>
      <c r="I2202" s="19">
        <v>0</v>
      </c>
      <c r="J2202" s="19">
        <v>0</v>
      </c>
      <c r="K2202" s="19">
        <v>0</v>
      </c>
      <c r="L2202" s="12">
        <v>0</v>
      </c>
      <c r="M2202" s="19">
        <v>0</v>
      </c>
      <c r="N2202" s="11"/>
      <c r="O2202" s="11"/>
      <c r="P2202" s="11"/>
      <c r="R2202" s="33">
        <f t="shared" si="664"/>
        <v>0</v>
      </c>
      <c r="S2202" s="63">
        <f t="shared" si="665"/>
        <v>0</v>
      </c>
    </row>
    <row r="2203" spans="3:19" ht="30">
      <c r="C2203" s="361"/>
      <c r="D2203" s="362"/>
      <c r="E2203" s="400"/>
      <c r="F2203" s="354"/>
      <c r="G2203" s="354"/>
      <c r="H2203" s="46" t="s">
        <v>37</v>
      </c>
      <c r="I2203" s="19">
        <v>0</v>
      </c>
      <c r="J2203" s="19">
        <v>0</v>
      </c>
      <c r="K2203" s="19">
        <v>0</v>
      </c>
      <c r="L2203" s="12">
        <v>0</v>
      </c>
      <c r="M2203" s="19">
        <v>0</v>
      </c>
      <c r="N2203" s="11"/>
      <c r="O2203" s="11"/>
      <c r="P2203" s="11"/>
      <c r="R2203" s="33">
        <f t="shared" si="664"/>
        <v>0</v>
      </c>
      <c r="S2203" s="63">
        <f t="shared" si="665"/>
        <v>0</v>
      </c>
    </row>
    <row r="2204" spans="3:19">
      <c r="C2204" s="405" t="s">
        <v>910</v>
      </c>
      <c r="D2204" s="362" t="s">
        <v>911</v>
      </c>
      <c r="E2204" s="400" t="s">
        <v>887</v>
      </c>
      <c r="F2204" s="354">
        <v>2022</v>
      </c>
      <c r="G2204" s="354">
        <v>2022</v>
      </c>
      <c r="H2204" s="46" t="s">
        <v>20</v>
      </c>
      <c r="I2204" s="19">
        <f>I2205+I2207+I2209+I2210</f>
        <v>300</v>
      </c>
      <c r="J2204" s="19">
        <f t="shared" ref="J2204:M2204" si="671">J2205+J2207+J2209+J2210</f>
        <v>300</v>
      </c>
      <c r="K2204" s="19">
        <f t="shared" si="671"/>
        <v>300</v>
      </c>
      <c r="L2204" s="12">
        <f t="shared" si="671"/>
        <v>300</v>
      </c>
      <c r="M2204" s="19">
        <f t="shared" si="671"/>
        <v>300</v>
      </c>
      <c r="N2204" s="11">
        <f t="shared" si="667"/>
        <v>100</v>
      </c>
      <c r="O2204" s="11">
        <f t="shared" si="668"/>
        <v>100</v>
      </c>
      <c r="P2204" s="11">
        <f t="shared" si="669"/>
        <v>100</v>
      </c>
      <c r="R2204" s="33">
        <f t="shared" si="664"/>
        <v>-300</v>
      </c>
      <c r="S2204" s="63">
        <f t="shared" si="665"/>
        <v>0</v>
      </c>
    </row>
    <row r="2205" spans="3:19">
      <c r="C2205" s="380"/>
      <c r="D2205" s="362"/>
      <c r="E2205" s="400"/>
      <c r="F2205" s="354"/>
      <c r="G2205" s="354"/>
      <c r="H2205" s="46" t="s">
        <v>21</v>
      </c>
      <c r="I2205" s="19">
        <v>33</v>
      </c>
      <c r="J2205" s="19">
        <v>33</v>
      </c>
      <c r="K2205" s="19">
        <v>33</v>
      </c>
      <c r="L2205" s="12">
        <v>33</v>
      </c>
      <c r="M2205" s="19">
        <v>33</v>
      </c>
      <c r="N2205" s="11">
        <f t="shared" si="667"/>
        <v>100</v>
      </c>
      <c r="O2205" s="11">
        <f t="shared" si="668"/>
        <v>100</v>
      </c>
      <c r="P2205" s="11">
        <f t="shared" si="669"/>
        <v>100</v>
      </c>
      <c r="R2205" s="33">
        <f t="shared" si="664"/>
        <v>-33</v>
      </c>
      <c r="S2205" s="63">
        <f t="shared" si="665"/>
        <v>0</v>
      </c>
    </row>
    <row r="2206" spans="3:19" ht="30">
      <c r="C2206" s="380"/>
      <c r="D2206" s="362"/>
      <c r="E2206" s="400"/>
      <c r="F2206" s="354"/>
      <c r="G2206" s="354"/>
      <c r="H2206" s="46" t="s">
        <v>1215</v>
      </c>
      <c r="I2206" s="19">
        <v>33</v>
      </c>
      <c r="J2206" s="19">
        <v>33</v>
      </c>
      <c r="K2206" s="19">
        <v>33</v>
      </c>
      <c r="L2206" s="19">
        <v>33</v>
      </c>
      <c r="M2206" s="19">
        <v>33</v>
      </c>
      <c r="N2206" s="11">
        <f t="shared" si="667"/>
        <v>100</v>
      </c>
      <c r="O2206" s="11">
        <f t="shared" si="668"/>
        <v>100</v>
      </c>
      <c r="P2206" s="11">
        <f t="shared" si="669"/>
        <v>100</v>
      </c>
      <c r="R2206" s="33">
        <f t="shared" si="664"/>
        <v>-33</v>
      </c>
      <c r="S2206" s="63">
        <f t="shared" si="665"/>
        <v>0</v>
      </c>
    </row>
    <row r="2207" spans="3:19" ht="30">
      <c r="C2207" s="380"/>
      <c r="D2207" s="362"/>
      <c r="E2207" s="400"/>
      <c r="F2207" s="354"/>
      <c r="G2207" s="354"/>
      <c r="H2207" s="46" t="s">
        <v>22</v>
      </c>
      <c r="I2207" s="19">
        <v>267</v>
      </c>
      <c r="J2207" s="19">
        <v>267</v>
      </c>
      <c r="K2207" s="19">
        <v>267</v>
      </c>
      <c r="L2207" s="12">
        <v>267</v>
      </c>
      <c r="M2207" s="19">
        <v>267</v>
      </c>
      <c r="N2207" s="11">
        <f t="shared" si="667"/>
        <v>100</v>
      </c>
      <c r="O2207" s="11">
        <f t="shared" si="668"/>
        <v>100</v>
      </c>
      <c r="P2207" s="11">
        <f t="shared" si="669"/>
        <v>100</v>
      </c>
      <c r="R2207" s="33">
        <f t="shared" si="664"/>
        <v>-267</v>
      </c>
      <c r="S2207" s="63">
        <f t="shared" si="665"/>
        <v>0</v>
      </c>
    </row>
    <row r="2208" spans="3:19" ht="45">
      <c r="C2208" s="380"/>
      <c r="D2208" s="362"/>
      <c r="E2208" s="400"/>
      <c r="F2208" s="354"/>
      <c r="G2208" s="354"/>
      <c r="H2208" s="46" t="s">
        <v>1216</v>
      </c>
      <c r="I2208" s="19">
        <v>267</v>
      </c>
      <c r="J2208" s="19">
        <v>267</v>
      </c>
      <c r="K2208" s="19">
        <v>267</v>
      </c>
      <c r="L2208" s="19">
        <v>267</v>
      </c>
      <c r="M2208" s="19">
        <v>267</v>
      </c>
      <c r="N2208" s="11">
        <f t="shared" si="667"/>
        <v>100</v>
      </c>
      <c r="O2208" s="11">
        <f t="shared" si="668"/>
        <v>100</v>
      </c>
      <c r="P2208" s="11">
        <f t="shared" si="669"/>
        <v>100</v>
      </c>
      <c r="R2208" s="33">
        <f t="shared" si="664"/>
        <v>-267</v>
      </c>
      <c r="S2208" s="63">
        <f t="shared" si="665"/>
        <v>0</v>
      </c>
    </row>
    <row r="2209" spans="3:19">
      <c r="C2209" s="380"/>
      <c r="D2209" s="362"/>
      <c r="E2209" s="400"/>
      <c r="F2209" s="354"/>
      <c r="G2209" s="354"/>
      <c r="H2209" s="46" t="s">
        <v>33</v>
      </c>
      <c r="I2209" s="19">
        <v>0</v>
      </c>
      <c r="J2209" s="19">
        <v>0</v>
      </c>
      <c r="K2209" s="19">
        <v>0</v>
      </c>
      <c r="L2209" s="12">
        <v>0</v>
      </c>
      <c r="M2209" s="19">
        <v>0</v>
      </c>
      <c r="N2209" s="11"/>
      <c r="O2209" s="11"/>
      <c r="P2209" s="11"/>
      <c r="R2209" s="33">
        <f t="shared" si="664"/>
        <v>0</v>
      </c>
      <c r="S2209" s="63">
        <f t="shared" si="665"/>
        <v>0</v>
      </c>
    </row>
    <row r="2210" spans="3:19" ht="30">
      <c r="C2210" s="380"/>
      <c r="D2210" s="362"/>
      <c r="E2210" s="400"/>
      <c r="F2210" s="354"/>
      <c r="G2210" s="354"/>
      <c r="H2210" s="46" t="s">
        <v>37</v>
      </c>
      <c r="I2210" s="19">
        <v>0</v>
      </c>
      <c r="J2210" s="19">
        <v>0</v>
      </c>
      <c r="K2210" s="19">
        <v>0</v>
      </c>
      <c r="L2210" s="12">
        <v>0</v>
      </c>
      <c r="M2210" s="19">
        <v>0</v>
      </c>
      <c r="N2210" s="11"/>
      <c r="O2210" s="11"/>
      <c r="P2210" s="11"/>
      <c r="R2210" s="33">
        <f t="shared" si="664"/>
        <v>0</v>
      </c>
      <c r="S2210" s="63">
        <f t="shared" si="665"/>
        <v>0</v>
      </c>
    </row>
    <row r="2211" spans="3:19">
      <c r="C2211" s="405" t="s">
        <v>912</v>
      </c>
      <c r="D2211" s="362" t="s">
        <v>913</v>
      </c>
      <c r="E2211" s="400" t="s">
        <v>887</v>
      </c>
      <c r="F2211" s="354">
        <v>2022</v>
      </c>
      <c r="G2211" s="354">
        <v>2022</v>
      </c>
      <c r="H2211" s="46" t="s">
        <v>20</v>
      </c>
      <c r="I2211" s="19">
        <f>I2212+I2214+I2216+I2217</f>
        <v>891</v>
      </c>
      <c r="J2211" s="19">
        <f t="shared" ref="J2211:M2211" si="672">J2212+J2214+J2216+J2217</f>
        <v>891</v>
      </c>
      <c r="K2211" s="19">
        <f t="shared" si="672"/>
        <v>891</v>
      </c>
      <c r="L2211" s="12">
        <f t="shared" si="672"/>
        <v>891</v>
      </c>
      <c r="M2211" s="19">
        <f t="shared" si="672"/>
        <v>891</v>
      </c>
      <c r="N2211" s="11">
        <f t="shared" si="667"/>
        <v>100</v>
      </c>
      <c r="O2211" s="11">
        <f t="shared" si="668"/>
        <v>100</v>
      </c>
      <c r="P2211" s="11">
        <f t="shared" si="669"/>
        <v>100</v>
      </c>
      <c r="R2211" s="33">
        <f t="shared" si="664"/>
        <v>-891</v>
      </c>
      <c r="S2211" s="63">
        <f t="shared" si="665"/>
        <v>0</v>
      </c>
    </row>
    <row r="2212" spans="3:19">
      <c r="C2212" s="380"/>
      <c r="D2212" s="362"/>
      <c r="E2212" s="400"/>
      <c r="F2212" s="354"/>
      <c r="G2212" s="354"/>
      <c r="H2212" s="46" t="s">
        <v>21</v>
      </c>
      <c r="I2212" s="19">
        <v>98</v>
      </c>
      <c r="J2212" s="19">
        <v>98</v>
      </c>
      <c r="K2212" s="19">
        <v>98</v>
      </c>
      <c r="L2212" s="19">
        <v>98</v>
      </c>
      <c r="M2212" s="19">
        <v>98</v>
      </c>
      <c r="N2212" s="11">
        <f t="shared" si="667"/>
        <v>100</v>
      </c>
      <c r="O2212" s="11">
        <f t="shared" si="668"/>
        <v>100</v>
      </c>
      <c r="P2212" s="11">
        <f t="shared" si="669"/>
        <v>100</v>
      </c>
      <c r="R2212" s="33">
        <f t="shared" si="664"/>
        <v>-98</v>
      </c>
      <c r="S2212" s="63">
        <f t="shared" si="665"/>
        <v>0</v>
      </c>
    </row>
    <row r="2213" spans="3:19" ht="30">
      <c r="C2213" s="380"/>
      <c r="D2213" s="362"/>
      <c r="E2213" s="400"/>
      <c r="F2213" s="354"/>
      <c r="G2213" s="354"/>
      <c r="H2213" s="46" t="s">
        <v>1215</v>
      </c>
      <c r="I2213" s="19">
        <v>98</v>
      </c>
      <c r="J2213" s="19">
        <v>98</v>
      </c>
      <c r="K2213" s="19">
        <v>98</v>
      </c>
      <c r="L2213" s="19">
        <v>98</v>
      </c>
      <c r="M2213" s="19">
        <v>98</v>
      </c>
      <c r="N2213" s="11">
        <f t="shared" si="667"/>
        <v>100</v>
      </c>
      <c r="O2213" s="11">
        <f t="shared" si="668"/>
        <v>100</v>
      </c>
      <c r="P2213" s="11">
        <f t="shared" si="669"/>
        <v>100</v>
      </c>
      <c r="R2213" s="33">
        <f t="shared" si="664"/>
        <v>-98</v>
      </c>
      <c r="S2213" s="63">
        <f t="shared" si="665"/>
        <v>0</v>
      </c>
    </row>
    <row r="2214" spans="3:19" ht="30">
      <c r="C2214" s="380"/>
      <c r="D2214" s="362"/>
      <c r="E2214" s="400"/>
      <c r="F2214" s="354"/>
      <c r="G2214" s="354"/>
      <c r="H2214" s="46" t="s">
        <v>22</v>
      </c>
      <c r="I2214" s="19">
        <v>793</v>
      </c>
      <c r="J2214" s="19">
        <v>793</v>
      </c>
      <c r="K2214" s="19">
        <v>793</v>
      </c>
      <c r="L2214" s="19">
        <v>793</v>
      </c>
      <c r="M2214" s="19">
        <v>793</v>
      </c>
      <c r="N2214" s="11">
        <f t="shared" si="667"/>
        <v>100</v>
      </c>
      <c r="O2214" s="11">
        <f t="shared" si="668"/>
        <v>100</v>
      </c>
      <c r="P2214" s="11">
        <f t="shared" si="669"/>
        <v>100</v>
      </c>
      <c r="R2214" s="33">
        <f t="shared" si="664"/>
        <v>-793</v>
      </c>
      <c r="S2214" s="63">
        <f t="shared" si="665"/>
        <v>0</v>
      </c>
    </row>
    <row r="2215" spans="3:19" ht="45">
      <c r="C2215" s="380"/>
      <c r="D2215" s="362"/>
      <c r="E2215" s="400"/>
      <c r="F2215" s="354"/>
      <c r="G2215" s="354"/>
      <c r="H2215" s="46" t="s">
        <v>1216</v>
      </c>
      <c r="I2215" s="19">
        <v>793</v>
      </c>
      <c r="J2215" s="19">
        <v>793</v>
      </c>
      <c r="K2215" s="19">
        <v>793</v>
      </c>
      <c r="L2215" s="19">
        <v>793</v>
      </c>
      <c r="M2215" s="19">
        <v>793</v>
      </c>
      <c r="N2215" s="11">
        <f t="shared" si="667"/>
        <v>100</v>
      </c>
      <c r="O2215" s="11">
        <f t="shared" si="668"/>
        <v>100</v>
      </c>
      <c r="P2215" s="11">
        <f t="shared" si="669"/>
        <v>100</v>
      </c>
      <c r="R2215" s="33">
        <f t="shared" si="664"/>
        <v>-793</v>
      </c>
      <c r="S2215" s="63">
        <f t="shared" si="665"/>
        <v>0</v>
      </c>
    </row>
    <row r="2216" spans="3:19">
      <c r="C2216" s="380"/>
      <c r="D2216" s="362"/>
      <c r="E2216" s="400"/>
      <c r="F2216" s="354"/>
      <c r="G2216" s="354"/>
      <c r="H2216" s="46" t="s">
        <v>33</v>
      </c>
      <c r="I2216" s="19">
        <v>0</v>
      </c>
      <c r="J2216" s="19">
        <v>0</v>
      </c>
      <c r="K2216" s="19">
        <v>0</v>
      </c>
      <c r="L2216" s="12">
        <v>0</v>
      </c>
      <c r="M2216" s="19">
        <v>0</v>
      </c>
      <c r="N2216" s="11"/>
      <c r="O2216" s="11"/>
      <c r="P2216" s="11"/>
      <c r="R2216" s="33">
        <f t="shared" si="664"/>
        <v>0</v>
      </c>
      <c r="S2216" s="63">
        <f t="shared" si="665"/>
        <v>0</v>
      </c>
    </row>
    <row r="2217" spans="3:19" ht="30">
      <c r="C2217" s="380"/>
      <c r="D2217" s="362"/>
      <c r="E2217" s="400"/>
      <c r="F2217" s="354"/>
      <c r="G2217" s="354"/>
      <c r="H2217" s="46" t="s">
        <v>37</v>
      </c>
      <c r="I2217" s="19">
        <v>0</v>
      </c>
      <c r="J2217" s="19">
        <v>0</v>
      </c>
      <c r="K2217" s="19">
        <v>0</v>
      </c>
      <c r="L2217" s="12">
        <v>0</v>
      </c>
      <c r="M2217" s="19">
        <v>0</v>
      </c>
      <c r="N2217" s="11"/>
      <c r="O2217" s="11"/>
      <c r="P2217" s="11"/>
      <c r="R2217" s="33">
        <f t="shared" si="664"/>
        <v>0</v>
      </c>
      <c r="S2217" s="63">
        <f t="shared" si="665"/>
        <v>0</v>
      </c>
    </row>
    <row r="2218" spans="3:19">
      <c r="C2218" s="405" t="s">
        <v>914</v>
      </c>
      <c r="D2218" s="362" t="s">
        <v>915</v>
      </c>
      <c r="E2218" s="400" t="s">
        <v>887</v>
      </c>
      <c r="F2218" s="354">
        <v>2022</v>
      </c>
      <c r="G2218" s="354">
        <v>2022</v>
      </c>
      <c r="H2218" s="46" t="s">
        <v>20</v>
      </c>
      <c r="I2218" s="19">
        <f>I2219+I2221+I2223+I2224</f>
        <v>574</v>
      </c>
      <c r="J2218" s="19">
        <f t="shared" ref="J2218:M2218" si="673">J2219+J2221+J2223+J2224</f>
        <v>574</v>
      </c>
      <c r="K2218" s="19">
        <f t="shared" si="673"/>
        <v>574</v>
      </c>
      <c r="L2218" s="12">
        <f t="shared" si="673"/>
        <v>574</v>
      </c>
      <c r="M2218" s="19">
        <f t="shared" si="673"/>
        <v>574</v>
      </c>
      <c r="N2218" s="11">
        <f t="shared" si="667"/>
        <v>100</v>
      </c>
      <c r="O2218" s="11">
        <f t="shared" si="668"/>
        <v>100</v>
      </c>
      <c r="P2218" s="11">
        <f t="shared" si="669"/>
        <v>100</v>
      </c>
      <c r="R2218" s="33">
        <f t="shared" si="664"/>
        <v>-574</v>
      </c>
      <c r="S2218" s="63">
        <f t="shared" si="665"/>
        <v>0</v>
      </c>
    </row>
    <row r="2219" spans="3:19">
      <c r="C2219" s="380"/>
      <c r="D2219" s="362"/>
      <c r="E2219" s="400"/>
      <c r="F2219" s="354"/>
      <c r="G2219" s="354"/>
      <c r="H2219" s="46" t="s">
        <v>21</v>
      </c>
      <c r="I2219" s="51">
        <v>63.1</v>
      </c>
      <c r="J2219" s="51">
        <v>63.1</v>
      </c>
      <c r="K2219" s="51">
        <v>63.1</v>
      </c>
      <c r="L2219" s="51">
        <v>63.1</v>
      </c>
      <c r="M2219" s="51">
        <v>63.1</v>
      </c>
      <c r="N2219" s="11">
        <f t="shared" si="667"/>
        <v>100</v>
      </c>
      <c r="O2219" s="11">
        <f t="shared" si="668"/>
        <v>100</v>
      </c>
      <c r="P2219" s="11">
        <f t="shared" si="669"/>
        <v>100</v>
      </c>
      <c r="R2219" s="33">
        <f t="shared" si="664"/>
        <v>-63.1</v>
      </c>
      <c r="S2219" s="63">
        <f t="shared" si="665"/>
        <v>0</v>
      </c>
    </row>
    <row r="2220" spans="3:19" ht="30">
      <c r="C2220" s="380"/>
      <c r="D2220" s="362"/>
      <c r="E2220" s="400"/>
      <c r="F2220" s="354"/>
      <c r="G2220" s="354"/>
      <c r="H2220" s="46" t="s">
        <v>1215</v>
      </c>
      <c r="I2220" s="51">
        <v>63.1</v>
      </c>
      <c r="J2220" s="51">
        <v>63.1</v>
      </c>
      <c r="K2220" s="51">
        <v>63.1</v>
      </c>
      <c r="L2220" s="51">
        <v>63.1</v>
      </c>
      <c r="M2220" s="51">
        <v>63.1</v>
      </c>
      <c r="N2220" s="11">
        <f t="shared" si="667"/>
        <v>100</v>
      </c>
      <c r="O2220" s="11">
        <f t="shared" si="668"/>
        <v>100</v>
      </c>
      <c r="P2220" s="11">
        <f t="shared" si="669"/>
        <v>100</v>
      </c>
      <c r="R2220" s="33">
        <f t="shared" si="664"/>
        <v>-63.1</v>
      </c>
      <c r="S2220" s="63">
        <f t="shared" si="665"/>
        <v>0</v>
      </c>
    </row>
    <row r="2221" spans="3:19" ht="30">
      <c r="C2221" s="380"/>
      <c r="D2221" s="362"/>
      <c r="E2221" s="400"/>
      <c r="F2221" s="354"/>
      <c r="G2221" s="354"/>
      <c r="H2221" s="46" t="s">
        <v>22</v>
      </c>
      <c r="I2221" s="51">
        <v>510.9</v>
      </c>
      <c r="J2221" s="51">
        <v>510.9</v>
      </c>
      <c r="K2221" s="51">
        <v>510.9</v>
      </c>
      <c r="L2221" s="51">
        <v>510.9</v>
      </c>
      <c r="M2221" s="51">
        <v>510.9</v>
      </c>
      <c r="N2221" s="11">
        <f t="shared" si="667"/>
        <v>100</v>
      </c>
      <c r="O2221" s="11">
        <f t="shared" si="668"/>
        <v>100</v>
      </c>
      <c r="P2221" s="11">
        <f t="shared" si="669"/>
        <v>100</v>
      </c>
      <c r="R2221" s="33">
        <f t="shared" si="664"/>
        <v>-510.9</v>
      </c>
      <c r="S2221" s="63">
        <f t="shared" si="665"/>
        <v>0</v>
      </c>
    </row>
    <row r="2222" spans="3:19" ht="45">
      <c r="C2222" s="380"/>
      <c r="D2222" s="362"/>
      <c r="E2222" s="400"/>
      <c r="F2222" s="354"/>
      <c r="G2222" s="354"/>
      <c r="H2222" s="46" t="s">
        <v>1216</v>
      </c>
      <c r="I2222" s="51">
        <v>510.9</v>
      </c>
      <c r="J2222" s="51">
        <v>510.9</v>
      </c>
      <c r="K2222" s="51">
        <v>510.9</v>
      </c>
      <c r="L2222" s="51">
        <v>510.9</v>
      </c>
      <c r="M2222" s="51">
        <v>510.9</v>
      </c>
      <c r="N2222" s="11">
        <f t="shared" si="667"/>
        <v>100</v>
      </c>
      <c r="O2222" s="11">
        <f t="shared" si="668"/>
        <v>100</v>
      </c>
      <c r="P2222" s="11">
        <f t="shared" si="669"/>
        <v>100</v>
      </c>
      <c r="R2222" s="33">
        <f t="shared" si="664"/>
        <v>-510.9</v>
      </c>
      <c r="S2222" s="63">
        <f t="shared" si="665"/>
        <v>0</v>
      </c>
    </row>
    <row r="2223" spans="3:19">
      <c r="C2223" s="380"/>
      <c r="D2223" s="362"/>
      <c r="E2223" s="400"/>
      <c r="F2223" s="354"/>
      <c r="G2223" s="354"/>
      <c r="H2223" s="46" t="s">
        <v>33</v>
      </c>
      <c r="I2223" s="19">
        <v>0</v>
      </c>
      <c r="J2223" s="19">
        <v>0</v>
      </c>
      <c r="K2223" s="19">
        <v>0</v>
      </c>
      <c r="L2223" s="12">
        <v>0</v>
      </c>
      <c r="M2223" s="19">
        <v>0</v>
      </c>
      <c r="N2223" s="11"/>
      <c r="O2223" s="11"/>
      <c r="P2223" s="11"/>
      <c r="R2223" s="33">
        <f t="shared" si="664"/>
        <v>0</v>
      </c>
      <c r="S2223" s="63">
        <f t="shared" si="665"/>
        <v>0</v>
      </c>
    </row>
    <row r="2224" spans="3:19" ht="30">
      <c r="C2224" s="380"/>
      <c r="D2224" s="362"/>
      <c r="E2224" s="400"/>
      <c r="F2224" s="354"/>
      <c r="G2224" s="354"/>
      <c r="H2224" s="46" t="s">
        <v>37</v>
      </c>
      <c r="I2224" s="19">
        <v>0</v>
      </c>
      <c r="J2224" s="19">
        <v>0</v>
      </c>
      <c r="K2224" s="19">
        <v>0</v>
      </c>
      <c r="L2224" s="12">
        <v>0</v>
      </c>
      <c r="M2224" s="19">
        <v>0</v>
      </c>
      <c r="N2224" s="11"/>
      <c r="O2224" s="11"/>
      <c r="P2224" s="11"/>
      <c r="R2224" s="33">
        <f t="shared" si="664"/>
        <v>0</v>
      </c>
      <c r="S2224" s="63">
        <f t="shared" si="665"/>
        <v>0</v>
      </c>
    </row>
    <row r="2225" spans="3:19">
      <c r="C2225" s="405" t="s">
        <v>916</v>
      </c>
      <c r="D2225" s="362" t="s">
        <v>917</v>
      </c>
      <c r="E2225" s="400" t="s">
        <v>887</v>
      </c>
      <c r="F2225" s="354">
        <v>2022</v>
      </c>
      <c r="G2225" s="354">
        <v>2022</v>
      </c>
      <c r="H2225" s="46" t="s">
        <v>20</v>
      </c>
      <c r="I2225" s="19">
        <f>I2226+I2228+I2230+I2231</f>
        <v>245.5</v>
      </c>
      <c r="J2225" s="19">
        <f t="shared" ref="J2225:M2225" si="674">J2226+J2228+J2230+J2231</f>
        <v>245.5</v>
      </c>
      <c r="K2225" s="19">
        <f t="shared" si="674"/>
        <v>245.5</v>
      </c>
      <c r="L2225" s="12">
        <f t="shared" si="674"/>
        <v>245.5</v>
      </c>
      <c r="M2225" s="19">
        <f t="shared" si="674"/>
        <v>245.5</v>
      </c>
      <c r="N2225" s="11">
        <f t="shared" si="667"/>
        <v>100</v>
      </c>
      <c r="O2225" s="11">
        <f t="shared" si="668"/>
        <v>100</v>
      </c>
      <c r="P2225" s="11">
        <f t="shared" si="669"/>
        <v>100</v>
      </c>
      <c r="R2225" s="33">
        <f t="shared" si="664"/>
        <v>-245.5</v>
      </c>
      <c r="S2225" s="63">
        <f t="shared" si="665"/>
        <v>0</v>
      </c>
    </row>
    <row r="2226" spans="3:19">
      <c r="C2226" s="380"/>
      <c r="D2226" s="362"/>
      <c r="E2226" s="400"/>
      <c r="F2226" s="354"/>
      <c r="G2226" s="354"/>
      <c r="H2226" s="46" t="s">
        <v>21</v>
      </c>
      <c r="I2226" s="19">
        <v>27</v>
      </c>
      <c r="J2226" s="19">
        <v>27</v>
      </c>
      <c r="K2226" s="19">
        <v>27</v>
      </c>
      <c r="L2226" s="12">
        <v>27</v>
      </c>
      <c r="M2226" s="19">
        <v>27</v>
      </c>
      <c r="N2226" s="11">
        <f t="shared" si="667"/>
        <v>100</v>
      </c>
      <c r="O2226" s="11">
        <f t="shared" si="668"/>
        <v>100</v>
      </c>
      <c r="P2226" s="11">
        <f t="shared" si="669"/>
        <v>100</v>
      </c>
      <c r="R2226" s="33">
        <f t="shared" si="664"/>
        <v>-27</v>
      </c>
      <c r="S2226" s="63">
        <f t="shared" si="665"/>
        <v>0</v>
      </c>
    </row>
    <row r="2227" spans="3:19" ht="30">
      <c r="C2227" s="380"/>
      <c r="D2227" s="362"/>
      <c r="E2227" s="400"/>
      <c r="F2227" s="354"/>
      <c r="G2227" s="354"/>
      <c r="H2227" s="46" t="s">
        <v>1215</v>
      </c>
      <c r="I2227" s="19">
        <v>27</v>
      </c>
      <c r="J2227" s="19">
        <v>27</v>
      </c>
      <c r="K2227" s="19">
        <v>27</v>
      </c>
      <c r="L2227" s="19">
        <v>27</v>
      </c>
      <c r="M2227" s="19">
        <v>27</v>
      </c>
      <c r="N2227" s="11">
        <f t="shared" si="667"/>
        <v>100</v>
      </c>
      <c r="O2227" s="11">
        <f t="shared" si="668"/>
        <v>100</v>
      </c>
      <c r="P2227" s="11">
        <f t="shared" si="669"/>
        <v>100</v>
      </c>
      <c r="R2227" s="33">
        <f t="shared" si="664"/>
        <v>-27</v>
      </c>
      <c r="S2227" s="63">
        <f t="shared" si="665"/>
        <v>0</v>
      </c>
    </row>
    <row r="2228" spans="3:19" ht="30">
      <c r="C2228" s="380"/>
      <c r="D2228" s="362"/>
      <c r="E2228" s="400"/>
      <c r="F2228" s="354"/>
      <c r="G2228" s="354"/>
      <c r="H2228" s="46" t="s">
        <v>22</v>
      </c>
      <c r="I2228" s="19">
        <v>218.5</v>
      </c>
      <c r="J2228" s="19">
        <v>218.5</v>
      </c>
      <c r="K2228" s="19">
        <v>218.5</v>
      </c>
      <c r="L2228" s="12">
        <v>218.5</v>
      </c>
      <c r="M2228" s="19">
        <v>218.5</v>
      </c>
      <c r="N2228" s="11">
        <f t="shared" si="667"/>
        <v>100</v>
      </c>
      <c r="O2228" s="11">
        <f t="shared" si="668"/>
        <v>100</v>
      </c>
      <c r="P2228" s="11">
        <f t="shared" si="669"/>
        <v>100</v>
      </c>
      <c r="R2228" s="33">
        <f t="shared" si="664"/>
        <v>-218.5</v>
      </c>
      <c r="S2228" s="63">
        <f t="shared" si="665"/>
        <v>0</v>
      </c>
    </row>
    <row r="2229" spans="3:19" ht="45">
      <c r="C2229" s="380"/>
      <c r="D2229" s="362"/>
      <c r="E2229" s="400"/>
      <c r="F2229" s="354"/>
      <c r="G2229" s="354"/>
      <c r="H2229" s="46" t="s">
        <v>1216</v>
      </c>
      <c r="I2229" s="19">
        <v>218.5</v>
      </c>
      <c r="J2229" s="19">
        <v>218.5</v>
      </c>
      <c r="K2229" s="19">
        <v>218.5</v>
      </c>
      <c r="L2229" s="19">
        <v>218.5</v>
      </c>
      <c r="M2229" s="19">
        <v>218.5</v>
      </c>
      <c r="N2229" s="11">
        <f t="shared" si="667"/>
        <v>100</v>
      </c>
      <c r="O2229" s="11">
        <f t="shared" si="668"/>
        <v>100</v>
      </c>
      <c r="P2229" s="11">
        <f t="shared" si="669"/>
        <v>100</v>
      </c>
      <c r="R2229" s="33">
        <f>Q2229-L2229</f>
        <v>-218.5</v>
      </c>
      <c r="S2229" s="63">
        <f t="shared" si="665"/>
        <v>0</v>
      </c>
    </row>
    <row r="2230" spans="3:19">
      <c r="C2230" s="380"/>
      <c r="D2230" s="362"/>
      <c r="E2230" s="400"/>
      <c r="F2230" s="354"/>
      <c r="G2230" s="354"/>
      <c r="H2230" s="46" t="s">
        <v>33</v>
      </c>
      <c r="I2230" s="19">
        <v>0</v>
      </c>
      <c r="J2230" s="19">
        <v>0</v>
      </c>
      <c r="K2230" s="19">
        <v>0</v>
      </c>
      <c r="L2230" s="12">
        <v>0</v>
      </c>
      <c r="M2230" s="19">
        <v>0</v>
      </c>
      <c r="N2230" s="11"/>
      <c r="O2230" s="11"/>
      <c r="P2230" s="11"/>
      <c r="R2230" s="33">
        <f t="shared" si="664"/>
        <v>0</v>
      </c>
      <c r="S2230" s="63">
        <f t="shared" si="665"/>
        <v>0</v>
      </c>
    </row>
    <row r="2231" spans="3:19" ht="30">
      <c r="C2231" s="380"/>
      <c r="D2231" s="362"/>
      <c r="E2231" s="400"/>
      <c r="F2231" s="354"/>
      <c r="G2231" s="354"/>
      <c r="H2231" s="46" t="s">
        <v>37</v>
      </c>
      <c r="I2231" s="19">
        <v>0</v>
      </c>
      <c r="J2231" s="19">
        <v>0</v>
      </c>
      <c r="K2231" s="19">
        <v>0</v>
      </c>
      <c r="L2231" s="12">
        <v>0</v>
      </c>
      <c r="M2231" s="19">
        <v>0</v>
      </c>
      <c r="N2231" s="11"/>
      <c r="O2231" s="11"/>
      <c r="P2231" s="11"/>
      <c r="R2231" s="33">
        <f t="shared" si="664"/>
        <v>0</v>
      </c>
      <c r="S2231" s="63">
        <f t="shared" si="665"/>
        <v>0</v>
      </c>
    </row>
    <row r="2232" spans="3:19">
      <c r="C2232" s="405" t="s">
        <v>918</v>
      </c>
      <c r="D2232" s="362" t="s">
        <v>919</v>
      </c>
      <c r="E2232" s="400" t="s">
        <v>887</v>
      </c>
      <c r="F2232" s="354">
        <v>2022</v>
      </c>
      <c r="G2232" s="354">
        <v>2022</v>
      </c>
      <c r="H2232" s="46" t="s">
        <v>20</v>
      </c>
      <c r="I2232" s="19">
        <f>I2233+I2235+I2237+I2238</f>
        <v>563.6</v>
      </c>
      <c r="J2232" s="19">
        <f t="shared" ref="J2232:M2232" si="675">J2233+J2235+J2237+J2238</f>
        <v>563.6</v>
      </c>
      <c r="K2232" s="19">
        <f t="shared" si="675"/>
        <v>563.6</v>
      </c>
      <c r="L2232" s="12">
        <f t="shared" si="675"/>
        <v>563.6</v>
      </c>
      <c r="M2232" s="12">
        <f t="shared" si="675"/>
        <v>563.6</v>
      </c>
      <c r="N2232" s="11">
        <f t="shared" si="667"/>
        <v>100</v>
      </c>
      <c r="O2232" s="11">
        <f t="shared" si="668"/>
        <v>100</v>
      </c>
      <c r="P2232" s="11">
        <f t="shared" si="669"/>
        <v>100</v>
      </c>
      <c r="R2232" s="33">
        <f t="shared" si="664"/>
        <v>-563.6</v>
      </c>
      <c r="S2232" s="63">
        <f t="shared" si="665"/>
        <v>0</v>
      </c>
    </row>
    <row r="2233" spans="3:19">
      <c r="C2233" s="380"/>
      <c r="D2233" s="362"/>
      <c r="E2233" s="400"/>
      <c r="F2233" s="354"/>
      <c r="G2233" s="354"/>
      <c r="H2233" s="46" t="s">
        <v>21</v>
      </c>
      <c r="I2233" s="19">
        <v>62</v>
      </c>
      <c r="J2233" s="19">
        <v>62</v>
      </c>
      <c r="K2233" s="19">
        <v>62</v>
      </c>
      <c r="L2233" s="19">
        <v>62</v>
      </c>
      <c r="M2233" s="19">
        <v>62</v>
      </c>
      <c r="N2233" s="11">
        <f t="shared" si="667"/>
        <v>100</v>
      </c>
      <c r="O2233" s="11">
        <f t="shared" si="668"/>
        <v>100</v>
      </c>
      <c r="P2233" s="11">
        <f t="shared" si="669"/>
        <v>100</v>
      </c>
      <c r="R2233" s="33">
        <f t="shared" si="664"/>
        <v>-62</v>
      </c>
      <c r="S2233" s="63">
        <f t="shared" si="665"/>
        <v>0</v>
      </c>
    </row>
    <row r="2234" spans="3:19" ht="30">
      <c r="C2234" s="380"/>
      <c r="D2234" s="362"/>
      <c r="E2234" s="400"/>
      <c r="F2234" s="354"/>
      <c r="G2234" s="354"/>
      <c r="H2234" s="46" t="s">
        <v>1215</v>
      </c>
      <c r="I2234" s="19">
        <v>62</v>
      </c>
      <c r="J2234" s="19">
        <v>62</v>
      </c>
      <c r="K2234" s="19">
        <v>62</v>
      </c>
      <c r="L2234" s="19">
        <v>62</v>
      </c>
      <c r="M2234" s="19">
        <v>62</v>
      </c>
      <c r="N2234" s="11">
        <f t="shared" si="667"/>
        <v>100</v>
      </c>
      <c r="O2234" s="11">
        <f t="shared" si="668"/>
        <v>100</v>
      </c>
      <c r="P2234" s="11">
        <f t="shared" si="669"/>
        <v>100</v>
      </c>
      <c r="R2234" s="33">
        <f t="shared" si="664"/>
        <v>-62</v>
      </c>
      <c r="S2234" s="63">
        <f t="shared" si="665"/>
        <v>0</v>
      </c>
    </row>
    <row r="2235" spans="3:19" ht="30">
      <c r="C2235" s="380"/>
      <c r="D2235" s="362"/>
      <c r="E2235" s="400"/>
      <c r="F2235" s="354"/>
      <c r="G2235" s="354"/>
      <c r="H2235" s="46" t="s">
        <v>22</v>
      </c>
      <c r="I2235" s="19">
        <v>501.6</v>
      </c>
      <c r="J2235" s="19">
        <v>501.6</v>
      </c>
      <c r="K2235" s="19">
        <v>501.6</v>
      </c>
      <c r="L2235" s="19">
        <v>501.6</v>
      </c>
      <c r="M2235" s="19">
        <v>501.6</v>
      </c>
      <c r="N2235" s="11">
        <f t="shared" si="667"/>
        <v>100</v>
      </c>
      <c r="O2235" s="11">
        <f t="shared" si="668"/>
        <v>100</v>
      </c>
      <c r="P2235" s="11">
        <f t="shared" si="669"/>
        <v>100</v>
      </c>
      <c r="R2235" s="33">
        <f t="shared" si="664"/>
        <v>-501.6</v>
      </c>
      <c r="S2235" s="63">
        <f t="shared" si="665"/>
        <v>0</v>
      </c>
    </row>
    <row r="2236" spans="3:19" ht="45">
      <c r="C2236" s="380"/>
      <c r="D2236" s="362"/>
      <c r="E2236" s="400"/>
      <c r="F2236" s="354"/>
      <c r="G2236" s="354"/>
      <c r="H2236" s="46" t="s">
        <v>1216</v>
      </c>
      <c r="I2236" s="19">
        <v>501.6</v>
      </c>
      <c r="J2236" s="19">
        <v>501.6</v>
      </c>
      <c r="K2236" s="19">
        <v>501.6</v>
      </c>
      <c r="L2236" s="19">
        <v>501.6</v>
      </c>
      <c r="M2236" s="19">
        <v>501.6</v>
      </c>
      <c r="N2236" s="11">
        <f t="shared" si="667"/>
        <v>100</v>
      </c>
      <c r="O2236" s="11">
        <f t="shared" si="668"/>
        <v>100</v>
      </c>
      <c r="P2236" s="11">
        <f t="shared" si="669"/>
        <v>100</v>
      </c>
      <c r="R2236" s="33">
        <f t="shared" si="664"/>
        <v>-501.6</v>
      </c>
      <c r="S2236" s="63">
        <f t="shared" si="665"/>
        <v>0</v>
      </c>
    </row>
    <row r="2237" spans="3:19">
      <c r="C2237" s="380"/>
      <c r="D2237" s="362"/>
      <c r="E2237" s="400"/>
      <c r="F2237" s="354"/>
      <c r="G2237" s="354"/>
      <c r="H2237" s="46" t="s">
        <v>33</v>
      </c>
      <c r="I2237" s="19">
        <v>0</v>
      </c>
      <c r="J2237" s="19">
        <v>0</v>
      </c>
      <c r="K2237" s="19">
        <v>0</v>
      </c>
      <c r="L2237" s="12">
        <v>0</v>
      </c>
      <c r="M2237" s="19">
        <v>0</v>
      </c>
      <c r="N2237" s="11"/>
      <c r="O2237" s="11"/>
      <c r="P2237" s="11"/>
      <c r="R2237" s="33">
        <f t="shared" si="664"/>
        <v>0</v>
      </c>
      <c r="S2237" s="63">
        <f t="shared" si="665"/>
        <v>0</v>
      </c>
    </row>
    <row r="2238" spans="3:19" ht="30">
      <c r="C2238" s="380"/>
      <c r="D2238" s="362"/>
      <c r="E2238" s="400"/>
      <c r="F2238" s="354"/>
      <c r="G2238" s="354"/>
      <c r="H2238" s="46" t="s">
        <v>37</v>
      </c>
      <c r="I2238" s="19">
        <v>0</v>
      </c>
      <c r="J2238" s="19">
        <v>0</v>
      </c>
      <c r="K2238" s="19">
        <v>0</v>
      </c>
      <c r="L2238" s="12">
        <v>0</v>
      </c>
      <c r="M2238" s="19">
        <v>0</v>
      </c>
      <c r="N2238" s="11"/>
      <c r="O2238" s="11"/>
      <c r="P2238" s="11"/>
      <c r="R2238" s="33">
        <f t="shared" si="664"/>
        <v>0</v>
      </c>
      <c r="S2238" s="63">
        <f t="shared" si="665"/>
        <v>0</v>
      </c>
    </row>
    <row r="2239" spans="3:19">
      <c r="C2239" s="405" t="s">
        <v>920</v>
      </c>
      <c r="D2239" s="362" t="s">
        <v>921</v>
      </c>
      <c r="E2239" s="400" t="s">
        <v>887</v>
      </c>
      <c r="F2239" s="354">
        <v>2022</v>
      </c>
      <c r="G2239" s="354">
        <v>2022</v>
      </c>
      <c r="H2239" s="46" t="s">
        <v>20</v>
      </c>
      <c r="I2239" s="19">
        <f>I2240+I2242+I2244+I2245</f>
        <v>398</v>
      </c>
      <c r="J2239" s="19">
        <f t="shared" ref="J2239:M2239" si="676">J2240+J2242+J2244+J2245</f>
        <v>398</v>
      </c>
      <c r="K2239" s="19">
        <f t="shared" si="676"/>
        <v>398</v>
      </c>
      <c r="L2239" s="12">
        <f t="shared" si="676"/>
        <v>398</v>
      </c>
      <c r="M2239" s="12">
        <f t="shared" si="676"/>
        <v>398</v>
      </c>
      <c r="N2239" s="11">
        <f t="shared" si="667"/>
        <v>100</v>
      </c>
      <c r="O2239" s="11">
        <f t="shared" si="668"/>
        <v>100</v>
      </c>
      <c r="P2239" s="11">
        <f t="shared" si="669"/>
        <v>100</v>
      </c>
      <c r="R2239" s="33">
        <f t="shared" si="664"/>
        <v>-398</v>
      </c>
      <c r="S2239" s="63">
        <f t="shared" si="665"/>
        <v>0</v>
      </c>
    </row>
    <row r="2240" spans="3:19">
      <c r="C2240" s="380"/>
      <c r="D2240" s="362"/>
      <c r="E2240" s="400"/>
      <c r="F2240" s="354"/>
      <c r="G2240" s="354"/>
      <c r="H2240" s="46" t="s">
        <v>21</v>
      </c>
      <c r="I2240" s="19">
        <v>43.8</v>
      </c>
      <c r="J2240" s="19">
        <v>43.8</v>
      </c>
      <c r="K2240" s="19">
        <v>43.8</v>
      </c>
      <c r="L2240" s="19">
        <v>43.8</v>
      </c>
      <c r="M2240" s="19">
        <v>43.8</v>
      </c>
      <c r="N2240" s="11">
        <f t="shared" si="667"/>
        <v>100</v>
      </c>
      <c r="O2240" s="11">
        <f t="shared" si="668"/>
        <v>100</v>
      </c>
      <c r="P2240" s="11">
        <f t="shared" si="669"/>
        <v>100</v>
      </c>
      <c r="R2240" s="33">
        <f t="shared" si="664"/>
        <v>-43.8</v>
      </c>
      <c r="S2240" s="63">
        <f t="shared" si="665"/>
        <v>0</v>
      </c>
    </row>
    <row r="2241" spans="3:19" ht="30">
      <c r="C2241" s="380"/>
      <c r="D2241" s="362"/>
      <c r="E2241" s="400"/>
      <c r="F2241" s="354"/>
      <c r="G2241" s="354"/>
      <c r="H2241" s="46" t="s">
        <v>1215</v>
      </c>
      <c r="I2241" s="19">
        <v>43.8</v>
      </c>
      <c r="J2241" s="19">
        <v>43.8</v>
      </c>
      <c r="K2241" s="19">
        <v>43.8</v>
      </c>
      <c r="L2241" s="19">
        <v>43.8</v>
      </c>
      <c r="M2241" s="19">
        <v>43.8</v>
      </c>
      <c r="N2241" s="11">
        <f t="shared" si="667"/>
        <v>100</v>
      </c>
      <c r="O2241" s="11">
        <f t="shared" si="668"/>
        <v>100</v>
      </c>
      <c r="P2241" s="11">
        <f t="shared" si="669"/>
        <v>100</v>
      </c>
      <c r="R2241" s="33">
        <f t="shared" si="664"/>
        <v>-43.8</v>
      </c>
      <c r="S2241" s="63">
        <f t="shared" si="665"/>
        <v>0</v>
      </c>
    </row>
    <row r="2242" spans="3:19" ht="30">
      <c r="C2242" s="380"/>
      <c r="D2242" s="362"/>
      <c r="E2242" s="400"/>
      <c r="F2242" s="354"/>
      <c r="G2242" s="354"/>
      <c r="H2242" s="46" t="s">
        <v>22</v>
      </c>
      <c r="I2242" s="19">
        <v>354.2</v>
      </c>
      <c r="J2242" s="19">
        <v>354.2</v>
      </c>
      <c r="K2242" s="19">
        <v>354.2</v>
      </c>
      <c r="L2242" s="19">
        <v>354.2</v>
      </c>
      <c r="M2242" s="19">
        <v>354.2</v>
      </c>
      <c r="N2242" s="11">
        <f t="shared" si="667"/>
        <v>100</v>
      </c>
      <c r="O2242" s="11">
        <f t="shared" si="668"/>
        <v>100</v>
      </c>
      <c r="P2242" s="11">
        <f t="shared" si="669"/>
        <v>100</v>
      </c>
      <c r="R2242" s="33">
        <f t="shared" si="664"/>
        <v>-354.2</v>
      </c>
      <c r="S2242" s="63">
        <f t="shared" si="665"/>
        <v>0</v>
      </c>
    </row>
    <row r="2243" spans="3:19" ht="45">
      <c r="C2243" s="380"/>
      <c r="D2243" s="362"/>
      <c r="E2243" s="400"/>
      <c r="F2243" s="354"/>
      <c r="G2243" s="354"/>
      <c r="H2243" s="46" t="s">
        <v>1216</v>
      </c>
      <c r="I2243" s="19">
        <v>354.2</v>
      </c>
      <c r="J2243" s="19">
        <v>354.2</v>
      </c>
      <c r="K2243" s="19">
        <v>354.2</v>
      </c>
      <c r="L2243" s="19">
        <v>354.2</v>
      </c>
      <c r="M2243" s="19">
        <v>354.2</v>
      </c>
      <c r="N2243" s="11">
        <f t="shared" si="667"/>
        <v>100</v>
      </c>
      <c r="O2243" s="11">
        <f t="shared" si="668"/>
        <v>100</v>
      </c>
      <c r="P2243" s="11">
        <f t="shared" si="669"/>
        <v>100</v>
      </c>
      <c r="R2243" s="33">
        <f t="shared" si="664"/>
        <v>-354.2</v>
      </c>
      <c r="S2243" s="63">
        <f t="shared" si="665"/>
        <v>0</v>
      </c>
    </row>
    <row r="2244" spans="3:19">
      <c r="C2244" s="380"/>
      <c r="D2244" s="362"/>
      <c r="E2244" s="400"/>
      <c r="F2244" s="354"/>
      <c r="G2244" s="354"/>
      <c r="H2244" s="46" t="s">
        <v>33</v>
      </c>
      <c r="I2244" s="19">
        <v>0</v>
      </c>
      <c r="J2244" s="19">
        <v>0</v>
      </c>
      <c r="K2244" s="19">
        <v>0</v>
      </c>
      <c r="L2244" s="12">
        <v>0</v>
      </c>
      <c r="M2244" s="19">
        <v>0</v>
      </c>
      <c r="N2244" s="11"/>
      <c r="O2244" s="11"/>
      <c r="P2244" s="11"/>
      <c r="R2244" s="33">
        <f t="shared" si="664"/>
        <v>0</v>
      </c>
      <c r="S2244" s="63">
        <f t="shared" si="665"/>
        <v>0</v>
      </c>
    </row>
    <row r="2245" spans="3:19" ht="30">
      <c r="C2245" s="380"/>
      <c r="D2245" s="362"/>
      <c r="E2245" s="400"/>
      <c r="F2245" s="354"/>
      <c r="G2245" s="354"/>
      <c r="H2245" s="46" t="s">
        <v>37</v>
      </c>
      <c r="I2245" s="19">
        <v>0</v>
      </c>
      <c r="J2245" s="19">
        <v>0</v>
      </c>
      <c r="K2245" s="19">
        <v>0</v>
      </c>
      <c r="L2245" s="12">
        <v>0</v>
      </c>
      <c r="M2245" s="19">
        <v>0</v>
      </c>
      <c r="N2245" s="11"/>
      <c r="O2245" s="11"/>
      <c r="P2245" s="11"/>
      <c r="R2245" s="33">
        <f t="shared" si="664"/>
        <v>0</v>
      </c>
      <c r="S2245" s="63">
        <f t="shared" si="665"/>
        <v>0</v>
      </c>
    </row>
    <row r="2282" ht="15" customHeight="1"/>
    <row r="2283" ht="15" customHeight="1"/>
    <row r="2287" ht="15" customHeight="1"/>
    <row r="2288" ht="15" customHeight="1"/>
    <row r="2292" ht="15" customHeight="1"/>
    <row r="2293" ht="15" customHeight="1"/>
    <row r="2297" ht="15" customHeight="1"/>
    <row r="2298" ht="15" customHeight="1"/>
    <row r="2302" ht="15" customHeight="1"/>
    <row r="2303" ht="15" customHeight="1"/>
    <row r="2307" ht="15" customHeight="1"/>
    <row r="2308" ht="15" customHeight="1"/>
    <row r="2312" ht="15" customHeight="1"/>
    <row r="2313" ht="15" customHeight="1"/>
    <row r="2317" ht="15" customHeight="1"/>
    <row r="2318" ht="15" customHeight="1"/>
    <row r="2322" ht="15" customHeight="1"/>
    <row r="2323" ht="15" customHeight="1"/>
    <row r="2327" ht="15" customHeight="1"/>
    <row r="2328" ht="15" customHeight="1"/>
    <row r="2332" ht="15" customHeight="1"/>
    <row r="2333" ht="15" customHeight="1"/>
    <row r="2343" ht="15.75" customHeight="1"/>
    <row r="2346" ht="15.75" customHeight="1"/>
    <row r="2349" ht="15.75" customHeight="1"/>
  </sheetData>
  <mergeCells count="2077">
    <mergeCell ref="C2239:C2245"/>
    <mergeCell ref="D2239:D2245"/>
    <mergeCell ref="E2239:E2245"/>
    <mergeCell ref="F2239:F2245"/>
    <mergeCell ref="G2239:G2245"/>
    <mergeCell ref="E1335:H1335"/>
    <mergeCell ref="E1808:H1808"/>
    <mergeCell ref="C2225:C2231"/>
    <mergeCell ref="D2225:D2231"/>
    <mergeCell ref="E2225:E2231"/>
    <mergeCell ref="F2225:F2231"/>
    <mergeCell ref="G2225:G2231"/>
    <mergeCell ref="C2232:C2238"/>
    <mergeCell ref="D2232:D2238"/>
    <mergeCell ref="E2232:E2238"/>
    <mergeCell ref="F2232:F2238"/>
    <mergeCell ref="G2232:G2238"/>
    <mergeCell ref="C2211:C2217"/>
    <mergeCell ref="D2211:D2217"/>
    <mergeCell ref="E2211:E2217"/>
    <mergeCell ref="F2211:F2217"/>
    <mergeCell ref="G2211:G2217"/>
    <mergeCell ref="C2218:C2224"/>
    <mergeCell ref="D2218:D2224"/>
    <mergeCell ref="E2218:E2224"/>
    <mergeCell ref="F2218:F2224"/>
    <mergeCell ref="G2218:G2224"/>
    <mergeCell ref="C2197:C2203"/>
    <mergeCell ref="D2197:D2203"/>
    <mergeCell ref="E2197:E2203"/>
    <mergeCell ref="F2197:F2203"/>
    <mergeCell ref="G2197:G2203"/>
    <mergeCell ref="C2204:C2210"/>
    <mergeCell ref="D2204:D2210"/>
    <mergeCell ref="E2204:E2210"/>
    <mergeCell ref="F2204:F2210"/>
    <mergeCell ref="G2204:G2210"/>
    <mergeCell ref="C2183:C2189"/>
    <mergeCell ref="D2183:D2189"/>
    <mergeCell ref="E2183:E2189"/>
    <mergeCell ref="F2183:F2189"/>
    <mergeCell ref="G2183:G2189"/>
    <mergeCell ref="C2190:C2196"/>
    <mergeCell ref="D2190:D2196"/>
    <mergeCell ref="E2190:E2196"/>
    <mergeCell ref="F2190:F2196"/>
    <mergeCell ref="G2190:G2196"/>
    <mergeCell ref="C2171:C2175"/>
    <mergeCell ref="D2171:D2175"/>
    <mergeCell ref="E2171:E2175"/>
    <mergeCell ref="F2171:F2175"/>
    <mergeCell ref="G2171:G2175"/>
    <mergeCell ref="C2176:C2182"/>
    <mergeCell ref="D2176:D2182"/>
    <mergeCell ref="E2176:E2182"/>
    <mergeCell ref="F2176:F2182"/>
    <mergeCell ref="G2176:G2182"/>
    <mergeCell ref="C2157:C2163"/>
    <mergeCell ref="D2157:D2163"/>
    <mergeCell ref="E2157:E2163"/>
    <mergeCell ref="F2157:F2163"/>
    <mergeCell ref="G2157:G2163"/>
    <mergeCell ref="C2164:C2170"/>
    <mergeCell ref="D2164:D2170"/>
    <mergeCell ref="E2164:E2170"/>
    <mergeCell ref="F2164:F2170"/>
    <mergeCell ref="G2164:G2170"/>
    <mergeCell ref="C2143:C2149"/>
    <mergeCell ref="D2143:D2149"/>
    <mergeCell ref="E2143:E2149"/>
    <mergeCell ref="F2143:F2149"/>
    <mergeCell ref="G2143:G2149"/>
    <mergeCell ref="C2150:C2156"/>
    <mergeCell ref="D2150:D2156"/>
    <mergeCell ref="E2150:E2156"/>
    <mergeCell ref="F2150:F2156"/>
    <mergeCell ref="G2150:G2156"/>
    <mergeCell ref="C2129:C2135"/>
    <mergeCell ref="D2129:D2135"/>
    <mergeCell ref="E2129:E2135"/>
    <mergeCell ref="F2129:F2135"/>
    <mergeCell ref="G2129:G2135"/>
    <mergeCell ref="C2136:C2142"/>
    <mergeCell ref="D2136:D2142"/>
    <mergeCell ref="E2136:E2142"/>
    <mergeCell ref="F2136:F2142"/>
    <mergeCell ref="G2136:G2142"/>
    <mergeCell ref="C2117:C2121"/>
    <mergeCell ref="D2117:D2121"/>
    <mergeCell ref="E2117:E2121"/>
    <mergeCell ref="F2117:F2121"/>
    <mergeCell ref="G2117:G2121"/>
    <mergeCell ref="C2122:C2128"/>
    <mergeCell ref="D2122:D2128"/>
    <mergeCell ref="E2122:E2128"/>
    <mergeCell ref="F2122:F2128"/>
    <mergeCell ref="G2122:G2128"/>
    <mergeCell ref="C2107:C2111"/>
    <mergeCell ref="D2107:D2111"/>
    <mergeCell ref="E2107:E2111"/>
    <mergeCell ref="F2107:F2111"/>
    <mergeCell ref="G2107:G2111"/>
    <mergeCell ref="C2112:C2116"/>
    <mergeCell ref="D2112:D2116"/>
    <mergeCell ref="E2112:E2116"/>
    <mergeCell ref="F2112:F2116"/>
    <mergeCell ref="G2112:G2116"/>
    <mergeCell ref="C2097:C2101"/>
    <mergeCell ref="D2097:D2101"/>
    <mergeCell ref="E2097:E2101"/>
    <mergeCell ref="F2097:F2101"/>
    <mergeCell ref="G2097:G2101"/>
    <mergeCell ref="C2102:C2106"/>
    <mergeCell ref="D2102:D2106"/>
    <mergeCell ref="E2102:E2106"/>
    <mergeCell ref="F2102:F2106"/>
    <mergeCell ref="G2102:G2106"/>
    <mergeCell ref="C2087:C2091"/>
    <mergeCell ref="D2087:D2091"/>
    <mergeCell ref="E2087:E2091"/>
    <mergeCell ref="F2087:F2091"/>
    <mergeCell ref="G2087:G2091"/>
    <mergeCell ref="C2092:C2096"/>
    <mergeCell ref="D2092:D2096"/>
    <mergeCell ref="E2092:E2096"/>
    <mergeCell ref="F2092:F2096"/>
    <mergeCell ref="G2092:G2096"/>
    <mergeCell ref="F2075:F2081"/>
    <mergeCell ref="G2075:G2081"/>
    <mergeCell ref="C2082:C2086"/>
    <mergeCell ref="D2082:D2086"/>
    <mergeCell ref="E2082:E2086"/>
    <mergeCell ref="F2082:F2086"/>
    <mergeCell ref="G2082:G2086"/>
    <mergeCell ref="C2070:C2074"/>
    <mergeCell ref="D2070:D2074"/>
    <mergeCell ref="E2070:E2074"/>
    <mergeCell ref="C2075:C2081"/>
    <mergeCell ref="D2075:D2081"/>
    <mergeCell ref="E2075:E2081"/>
    <mergeCell ref="C2060:C2064"/>
    <mergeCell ref="D2060:D2064"/>
    <mergeCell ref="E2060:E2064"/>
    <mergeCell ref="F2060:F2064"/>
    <mergeCell ref="G2060:G2064"/>
    <mergeCell ref="C2065:C2069"/>
    <mergeCell ref="D2065:D2069"/>
    <mergeCell ref="E2065:E2069"/>
    <mergeCell ref="F2065:F2069"/>
    <mergeCell ref="G2065:G2069"/>
    <mergeCell ref="C2050:C2054"/>
    <mergeCell ref="D2050:D2054"/>
    <mergeCell ref="E2050:E2054"/>
    <mergeCell ref="F2050:F2054"/>
    <mergeCell ref="G2050:G2054"/>
    <mergeCell ref="C2055:C2059"/>
    <mergeCell ref="D2055:D2059"/>
    <mergeCell ref="E2055:E2059"/>
    <mergeCell ref="F2055:F2059"/>
    <mergeCell ref="G2055:G2059"/>
    <mergeCell ref="C2040:C2044"/>
    <mergeCell ref="D2040:D2044"/>
    <mergeCell ref="E2040:E2044"/>
    <mergeCell ref="F2040:F2044"/>
    <mergeCell ref="G2040:G2044"/>
    <mergeCell ref="C2045:C2049"/>
    <mergeCell ref="D2045:D2049"/>
    <mergeCell ref="E2045:E2049"/>
    <mergeCell ref="F2045:F2049"/>
    <mergeCell ref="G2045:G2049"/>
    <mergeCell ref="C2030:C2034"/>
    <mergeCell ref="D2030:D2034"/>
    <mergeCell ref="E2030:E2034"/>
    <mergeCell ref="F2030:F2034"/>
    <mergeCell ref="G2030:G2034"/>
    <mergeCell ref="C2035:C2039"/>
    <mergeCell ref="D2035:D2039"/>
    <mergeCell ref="E2035:E2039"/>
    <mergeCell ref="F2035:F2039"/>
    <mergeCell ref="G2035:G2039"/>
    <mergeCell ref="C2020:C2024"/>
    <mergeCell ref="D2020:D2024"/>
    <mergeCell ref="E2020:E2024"/>
    <mergeCell ref="F2020:F2024"/>
    <mergeCell ref="G2020:G2024"/>
    <mergeCell ref="C2025:C2029"/>
    <mergeCell ref="D2025:D2029"/>
    <mergeCell ref="E2025:E2029"/>
    <mergeCell ref="F2025:F2029"/>
    <mergeCell ref="G2025:G2029"/>
    <mergeCell ref="C2010:C2014"/>
    <mergeCell ref="D2010:D2014"/>
    <mergeCell ref="E2010:E2014"/>
    <mergeCell ref="F2010:F2014"/>
    <mergeCell ref="G2010:G2014"/>
    <mergeCell ref="C2015:C2019"/>
    <mergeCell ref="D2015:D2019"/>
    <mergeCell ref="E2015:E2019"/>
    <mergeCell ref="F2015:F2019"/>
    <mergeCell ref="G2015:G2019"/>
    <mergeCell ref="C2000:C2004"/>
    <mergeCell ref="D2000:D2004"/>
    <mergeCell ref="E2000:E2004"/>
    <mergeCell ref="F2000:F2004"/>
    <mergeCell ref="G2000:G2004"/>
    <mergeCell ref="C2005:C2009"/>
    <mergeCell ref="D2005:D2009"/>
    <mergeCell ref="E2005:E2009"/>
    <mergeCell ref="F2005:F2009"/>
    <mergeCell ref="G2005:G2009"/>
    <mergeCell ref="C1990:C1994"/>
    <mergeCell ref="D1990:D1994"/>
    <mergeCell ref="E1990:E1994"/>
    <mergeCell ref="F1990:F1994"/>
    <mergeCell ref="G1990:G1994"/>
    <mergeCell ref="C1995:C1999"/>
    <mergeCell ref="D1995:D1999"/>
    <mergeCell ref="E1995:E1999"/>
    <mergeCell ref="F1995:F1999"/>
    <mergeCell ref="G1995:G1999"/>
    <mergeCell ref="C1976:C1982"/>
    <mergeCell ref="D1976:D1982"/>
    <mergeCell ref="E1976:E1982"/>
    <mergeCell ref="F1976:F1982"/>
    <mergeCell ref="G1976:G1982"/>
    <mergeCell ref="C1983:C1989"/>
    <mergeCell ref="D1983:D1989"/>
    <mergeCell ref="E1983:E1989"/>
    <mergeCell ref="F1983:F1989"/>
    <mergeCell ref="G1983:G1989"/>
    <mergeCell ref="C1966:C1970"/>
    <mergeCell ref="D1966:D1970"/>
    <mergeCell ref="E1966:E1970"/>
    <mergeCell ref="F1966:F1970"/>
    <mergeCell ref="G1966:G1970"/>
    <mergeCell ref="C1971:C1975"/>
    <mergeCell ref="D1971:D1975"/>
    <mergeCell ref="E1971:E1975"/>
    <mergeCell ref="F1971:F1975"/>
    <mergeCell ref="G1971:G1975"/>
    <mergeCell ref="C1955:C1959"/>
    <mergeCell ref="D1955:D1959"/>
    <mergeCell ref="E1955:E1959"/>
    <mergeCell ref="F1955:F1959"/>
    <mergeCell ref="G1955:G1959"/>
    <mergeCell ref="C1960:C1965"/>
    <mergeCell ref="D1960:D1965"/>
    <mergeCell ref="E1960:E1965"/>
    <mergeCell ref="F1960:F1965"/>
    <mergeCell ref="G1960:G1965"/>
    <mergeCell ref="C1945:C1949"/>
    <mergeCell ref="D1945:D1949"/>
    <mergeCell ref="E1945:E1949"/>
    <mergeCell ref="F1945:F1949"/>
    <mergeCell ref="G1945:G1949"/>
    <mergeCell ref="C1950:C1954"/>
    <mergeCell ref="D1950:D1954"/>
    <mergeCell ref="E1950:E1954"/>
    <mergeCell ref="F1950:F1954"/>
    <mergeCell ref="G1950:G1954"/>
    <mergeCell ref="C1935:C1939"/>
    <mergeCell ref="D1935:D1939"/>
    <mergeCell ref="E1935:E1939"/>
    <mergeCell ref="F1935:F1939"/>
    <mergeCell ref="G1935:G1939"/>
    <mergeCell ref="C1940:C1944"/>
    <mergeCell ref="D1940:D1944"/>
    <mergeCell ref="E1940:E1944"/>
    <mergeCell ref="F1940:F1944"/>
    <mergeCell ref="G1940:G1944"/>
    <mergeCell ref="C1925:C1929"/>
    <mergeCell ref="D1925:D1929"/>
    <mergeCell ref="E1925:E1929"/>
    <mergeCell ref="F1925:F1929"/>
    <mergeCell ref="G1925:G1929"/>
    <mergeCell ref="C1930:C1934"/>
    <mergeCell ref="D1930:D1934"/>
    <mergeCell ref="E1930:E1934"/>
    <mergeCell ref="F1930:F1934"/>
    <mergeCell ref="G1930:G1934"/>
    <mergeCell ref="C1915:C1919"/>
    <mergeCell ref="D1915:D1919"/>
    <mergeCell ref="E1915:E1919"/>
    <mergeCell ref="F1915:F1919"/>
    <mergeCell ref="G1915:G1919"/>
    <mergeCell ref="C1920:C1924"/>
    <mergeCell ref="D1920:D1924"/>
    <mergeCell ref="E1920:E1924"/>
    <mergeCell ref="F1920:F1924"/>
    <mergeCell ref="G1920:G1924"/>
    <mergeCell ref="C1905:C1909"/>
    <mergeCell ref="D1905:D1909"/>
    <mergeCell ref="E1905:E1909"/>
    <mergeCell ref="F1905:F1909"/>
    <mergeCell ref="G1905:G1909"/>
    <mergeCell ref="C1910:C1914"/>
    <mergeCell ref="D1910:D1914"/>
    <mergeCell ref="E1910:E1914"/>
    <mergeCell ref="F1910:F1914"/>
    <mergeCell ref="G1910:G1914"/>
    <mergeCell ref="C1895:C1899"/>
    <mergeCell ref="D1895:D1899"/>
    <mergeCell ref="E1895:E1899"/>
    <mergeCell ref="F1895:F1899"/>
    <mergeCell ref="G1895:G1899"/>
    <mergeCell ref="C1900:C1904"/>
    <mergeCell ref="D1900:D1904"/>
    <mergeCell ref="E1900:E1904"/>
    <mergeCell ref="F1900:F1904"/>
    <mergeCell ref="G1900:G1904"/>
    <mergeCell ref="C1883:C1889"/>
    <mergeCell ref="D1883:D1889"/>
    <mergeCell ref="E1883:E1889"/>
    <mergeCell ref="F1883:F1889"/>
    <mergeCell ref="G1883:G1889"/>
    <mergeCell ref="C1890:C1894"/>
    <mergeCell ref="D1890:D1894"/>
    <mergeCell ref="E1890:E1894"/>
    <mergeCell ref="F1890:F1894"/>
    <mergeCell ref="G1890:G1894"/>
    <mergeCell ref="F1871:F1875"/>
    <mergeCell ref="G1871:G1875"/>
    <mergeCell ref="C1876:C1882"/>
    <mergeCell ref="D1876:D1882"/>
    <mergeCell ref="E1876:E1882"/>
    <mergeCell ref="F1876:F1882"/>
    <mergeCell ref="G1876:G1882"/>
    <mergeCell ref="C1864:C1870"/>
    <mergeCell ref="D1864:D1870"/>
    <mergeCell ref="E1864:E1870"/>
    <mergeCell ref="C1871:C1875"/>
    <mergeCell ref="D1871:D1875"/>
    <mergeCell ref="E1871:E1875"/>
    <mergeCell ref="C1850:C1856"/>
    <mergeCell ref="D1850:D1856"/>
    <mergeCell ref="E1850:E1856"/>
    <mergeCell ref="F1850:F1856"/>
    <mergeCell ref="G1850:G1856"/>
    <mergeCell ref="C1857:C1863"/>
    <mergeCell ref="D1857:D1863"/>
    <mergeCell ref="E1857:E1863"/>
    <mergeCell ref="F1857:F1863"/>
    <mergeCell ref="G1857:G1863"/>
    <mergeCell ref="F1837:F1842"/>
    <mergeCell ref="G1837:G1842"/>
    <mergeCell ref="C1843:C1849"/>
    <mergeCell ref="D1843:D1849"/>
    <mergeCell ref="E1843:E1849"/>
    <mergeCell ref="F1843:F1849"/>
    <mergeCell ref="G1843:G1849"/>
    <mergeCell ref="C1830:C1836"/>
    <mergeCell ref="D1830:D1836"/>
    <mergeCell ref="E1830:E1836"/>
    <mergeCell ref="C1837:C1842"/>
    <mergeCell ref="D1837:D1842"/>
    <mergeCell ref="E1837:E1842"/>
    <mergeCell ref="G1816:G1822"/>
    <mergeCell ref="C1823:C1829"/>
    <mergeCell ref="D1823:D1829"/>
    <mergeCell ref="E1823:E1829"/>
    <mergeCell ref="F1823:F1829"/>
    <mergeCell ref="G1823:G1829"/>
    <mergeCell ref="C1801:C1822"/>
    <mergeCell ref="D1801:D1822"/>
    <mergeCell ref="E1801:E1807"/>
    <mergeCell ref="F1801:F1807"/>
    <mergeCell ref="G1801:G1807"/>
    <mergeCell ref="E1809:E1815"/>
    <mergeCell ref="F1809:F1815"/>
    <mergeCell ref="G1809:G1815"/>
    <mergeCell ref="E1816:E1822"/>
    <mergeCell ref="F1816:F1822"/>
    <mergeCell ref="C1789:C1795"/>
    <mergeCell ref="D1789:D1795"/>
    <mergeCell ref="E1789:E1795"/>
    <mergeCell ref="F1789:F1795"/>
    <mergeCell ref="G1789:G1795"/>
    <mergeCell ref="C1796:C1800"/>
    <mergeCell ref="D1796:D1800"/>
    <mergeCell ref="E1796:E1800"/>
    <mergeCell ref="F1796:F1800"/>
    <mergeCell ref="G1796:G1800"/>
    <mergeCell ref="C1777:C1781"/>
    <mergeCell ref="D1777:D1781"/>
    <mergeCell ref="E1777:E1781"/>
    <mergeCell ref="F1777:F1781"/>
    <mergeCell ref="G1777:G1781"/>
    <mergeCell ref="C1782:C1788"/>
    <mergeCell ref="D1782:D1788"/>
    <mergeCell ref="E1782:E1788"/>
    <mergeCell ref="F1782:F1788"/>
    <mergeCell ref="G1782:G1788"/>
    <mergeCell ref="C1765:C1771"/>
    <mergeCell ref="D1765:D1771"/>
    <mergeCell ref="E1765:E1771"/>
    <mergeCell ref="F1765:F1771"/>
    <mergeCell ref="G1765:G1771"/>
    <mergeCell ref="C1772:C1776"/>
    <mergeCell ref="D1772:D1776"/>
    <mergeCell ref="E1772:E1776"/>
    <mergeCell ref="C1755:C1759"/>
    <mergeCell ref="D1755:D1759"/>
    <mergeCell ref="E1755:E1759"/>
    <mergeCell ref="F1755:F1759"/>
    <mergeCell ref="G1755:G1759"/>
    <mergeCell ref="C1760:C1764"/>
    <mergeCell ref="D1760:D1764"/>
    <mergeCell ref="E1760:E1764"/>
    <mergeCell ref="F1760:F1764"/>
    <mergeCell ref="G1760:G1764"/>
    <mergeCell ref="C1745:C1749"/>
    <mergeCell ref="D1745:D1749"/>
    <mergeCell ref="E1745:E1749"/>
    <mergeCell ref="F1745:F1749"/>
    <mergeCell ref="G1745:G1749"/>
    <mergeCell ref="C1750:C1754"/>
    <mergeCell ref="D1750:D1754"/>
    <mergeCell ref="E1750:E1754"/>
    <mergeCell ref="F1750:F1754"/>
    <mergeCell ref="G1750:G1754"/>
    <mergeCell ref="C1735:C1739"/>
    <mergeCell ref="D1735:D1739"/>
    <mergeCell ref="E1735:E1739"/>
    <mergeCell ref="F1735:F1739"/>
    <mergeCell ref="G1735:G1739"/>
    <mergeCell ref="C1740:C1744"/>
    <mergeCell ref="D1740:D1744"/>
    <mergeCell ref="E1740:E1744"/>
    <mergeCell ref="F1740:F1744"/>
    <mergeCell ref="G1740:G1744"/>
    <mergeCell ref="C1725:C1729"/>
    <mergeCell ref="D1725:D1729"/>
    <mergeCell ref="E1725:E1729"/>
    <mergeCell ref="F1725:F1729"/>
    <mergeCell ref="G1725:G1729"/>
    <mergeCell ref="C1730:C1734"/>
    <mergeCell ref="D1730:D1734"/>
    <mergeCell ref="E1730:E1734"/>
    <mergeCell ref="F1730:F1734"/>
    <mergeCell ref="G1730:G1734"/>
    <mergeCell ref="C1715:C1719"/>
    <mergeCell ref="D1715:D1719"/>
    <mergeCell ref="E1715:E1719"/>
    <mergeCell ref="F1715:F1719"/>
    <mergeCell ref="G1715:G1719"/>
    <mergeCell ref="C1720:C1724"/>
    <mergeCell ref="D1720:D1724"/>
    <mergeCell ref="E1720:E1724"/>
    <mergeCell ref="F1720:F1724"/>
    <mergeCell ref="G1720:G1724"/>
    <mergeCell ref="C1705:C1709"/>
    <mergeCell ref="D1705:D1709"/>
    <mergeCell ref="E1705:E1709"/>
    <mergeCell ref="F1705:F1709"/>
    <mergeCell ref="G1705:G1709"/>
    <mergeCell ref="C1710:C1714"/>
    <mergeCell ref="D1710:D1714"/>
    <mergeCell ref="E1710:E1714"/>
    <mergeCell ref="F1710:F1714"/>
    <mergeCell ref="G1710:G1714"/>
    <mergeCell ref="C1695:C1699"/>
    <mergeCell ref="D1695:D1699"/>
    <mergeCell ref="E1695:E1699"/>
    <mergeCell ref="F1695:F1699"/>
    <mergeCell ref="G1695:G1699"/>
    <mergeCell ref="C1700:C1704"/>
    <mergeCell ref="D1700:D1704"/>
    <mergeCell ref="E1700:E1704"/>
    <mergeCell ref="F1700:F1704"/>
    <mergeCell ref="G1700:G1704"/>
    <mergeCell ref="F1685:F1689"/>
    <mergeCell ref="G1685:G1689"/>
    <mergeCell ref="C1690:C1694"/>
    <mergeCell ref="D1690:D1694"/>
    <mergeCell ref="E1690:E1694"/>
    <mergeCell ref="F1690:F1694"/>
    <mergeCell ref="G1690:G1694"/>
    <mergeCell ref="C1680:C1684"/>
    <mergeCell ref="D1680:D1684"/>
    <mergeCell ref="E1680:E1684"/>
    <mergeCell ref="C1685:C1689"/>
    <mergeCell ref="D1685:D1689"/>
    <mergeCell ref="E1685:E1689"/>
    <mergeCell ref="C1668:C1672"/>
    <mergeCell ref="D1668:D1672"/>
    <mergeCell ref="E1668:E1672"/>
    <mergeCell ref="F1668:F1672"/>
    <mergeCell ref="G1668:G1672"/>
    <mergeCell ref="C1673:C1679"/>
    <mergeCell ref="D1673:D1679"/>
    <mergeCell ref="E1673:E1679"/>
    <mergeCell ref="F1673:F1679"/>
    <mergeCell ref="G1673:G1679"/>
    <mergeCell ref="F1656:F1662"/>
    <mergeCell ref="G1656:G1662"/>
    <mergeCell ref="C1663:C1667"/>
    <mergeCell ref="D1663:D1667"/>
    <mergeCell ref="E1663:E1667"/>
    <mergeCell ref="F1663:F1667"/>
    <mergeCell ref="G1663:G1667"/>
    <mergeCell ref="C1651:C1655"/>
    <mergeCell ref="D1651:D1655"/>
    <mergeCell ref="E1651:E1655"/>
    <mergeCell ref="C1656:C1662"/>
    <mergeCell ref="D1656:D1662"/>
    <mergeCell ref="E1656:E1662"/>
    <mergeCell ref="C1641:C1645"/>
    <mergeCell ref="D1641:D1645"/>
    <mergeCell ref="E1641:E1645"/>
    <mergeCell ref="F1641:F1645"/>
    <mergeCell ref="G1641:G1645"/>
    <mergeCell ref="C1646:C1650"/>
    <mergeCell ref="D1646:D1650"/>
    <mergeCell ref="E1646:E1650"/>
    <mergeCell ref="F1646:F1650"/>
    <mergeCell ref="G1646:G1650"/>
    <mergeCell ref="C1631:C1635"/>
    <mergeCell ref="D1631:D1635"/>
    <mergeCell ref="E1631:E1635"/>
    <mergeCell ref="F1631:F1635"/>
    <mergeCell ref="G1631:G1635"/>
    <mergeCell ref="C1636:C1640"/>
    <mergeCell ref="D1636:D1640"/>
    <mergeCell ref="E1636:E1640"/>
    <mergeCell ref="F1636:F1640"/>
    <mergeCell ref="G1636:G1640"/>
    <mergeCell ref="C1621:C1625"/>
    <mergeCell ref="D1621:D1625"/>
    <mergeCell ref="E1621:E1625"/>
    <mergeCell ref="F1621:F1625"/>
    <mergeCell ref="G1621:G1625"/>
    <mergeCell ref="C1626:C1630"/>
    <mergeCell ref="D1626:D1630"/>
    <mergeCell ref="E1626:E1630"/>
    <mergeCell ref="F1626:F1630"/>
    <mergeCell ref="G1626:G1630"/>
    <mergeCell ref="C1611:C1615"/>
    <mergeCell ref="D1611:D1615"/>
    <mergeCell ref="E1611:E1615"/>
    <mergeCell ref="F1611:F1615"/>
    <mergeCell ref="G1611:G1615"/>
    <mergeCell ref="C1616:C1620"/>
    <mergeCell ref="D1616:D1620"/>
    <mergeCell ref="E1616:E1620"/>
    <mergeCell ref="F1616:F1620"/>
    <mergeCell ref="G1616:G1620"/>
    <mergeCell ref="C1601:C1605"/>
    <mergeCell ref="D1601:D1605"/>
    <mergeCell ref="E1601:E1605"/>
    <mergeCell ref="F1601:F1605"/>
    <mergeCell ref="G1601:G1605"/>
    <mergeCell ref="C1606:C1610"/>
    <mergeCell ref="D1606:D1610"/>
    <mergeCell ref="E1606:E1610"/>
    <mergeCell ref="F1606:F1610"/>
    <mergeCell ref="G1606:G1610"/>
    <mergeCell ref="C1591:C1595"/>
    <mergeCell ref="D1591:D1595"/>
    <mergeCell ref="E1591:E1595"/>
    <mergeCell ref="F1591:F1595"/>
    <mergeCell ref="G1591:G1595"/>
    <mergeCell ref="C1596:C1600"/>
    <mergeCell ref="D1596:D1600"/>
    <mergeCell ref="E1596:E1600"/>
    <mergeCell ref="F1596:F1600"/>
    <mergeCell ref="G1596:G1600"/>
    <mergeCell ref="C1581:C1585"/>
    <mergeCell ref="D1581:D1585"/>
    <mergeCell ref="E1581:E1585"/>
    <mergeCell ref="F1581:F1585"/>
    <mergeCell ref="G1581:G1585"/>
    <mergeCell ref="C1586:C1590"/>
    <mergeCell ref="D1586:D1590"/>
    <mergeCell ref="E1586:E1590"/>
    <mergeCell ref="F1586:F1590"/>
    <mergeCell ref="G1586:G1590"/>
    <mergeCell ref="C1571:C1575"/>
    <mergeCell ref="D1571:D1575"/>
    <mergeCell ref="E1571:E1575"/>
    <mergeCell ref="F1571:F1575"/>
    <mergeCell ref="G1571:G1575"/>
    <mergeCell ref="C1576:C1580"/>
    <mergeCell ref="D1576:D1580"/>
    <mergeCell ref="E1576:E1580"/>
    <mergeCell ref="F1576:F1580"/>
    <mergeCell ref="G1576:G1580"/>
    <mergeCell ref="C1561:C1565"/>
    <mergeCell ref="D1561:D1565"/>
    <mergeCell ref="E1561:E1565"/>
    <mergeCell ref="F1561:F1565"/>
    <mergeCell ref="G1561:G1565"/>
    <mergeCell ref="C1566:C1570"/>
    <mergeCell ref="D1566:D1570"/>
    <mergeCell ref="E1566:E1570"/>
    <mergeCell ref="F1566:F1570"/>
    <mergeCell ref="G1566:G1570"/>
    <mergeCell ref="F1551:F1555"/>
    <mergeCell ref="G1551:G1555"/>
    <mergeCell ref="C1556:C1560"/>
    <mergeCell ref="D1556:D1560"/>
    <mergeCell ref="E1556:E1560"/>
    <mergeCell ref="F1556:F1560"/>
    <mergeCell ref="G1556:G1560"/>
    <mergeCell ref="C1546:C1550"/>
    <mergeCell ref="D1546:D1550"/>
    <mergeCell ref="E1546:E1550"/>
    <mergeCell ref="C1551:C1555"/>
    <mergeCell ref="D1551:D1555"/>
    <mergeCell ref="E1551:E1555"/>
    <mergeCell ref="C1536:C1540"/>
    <mergeCell ref="D1536:D1540"/>
    <mergeCell ref="E1536:E1540"/>
    <mergeCell ref="F1536:F1540"/>
    <mergeCell ref="G1536:G1540"/>
    <mergeCell ref="C1541:C1545"/>
    <mergeCell ref="D1541:D1545"/>
    <mergeCell ref="E1541:E1545"/>
    <mergeCell ref="F1541:F1545"/>
    <mergeCell ref="G1541:G1545"/>
    <mergeCell ref="C1526:C1530"/>
    <mergeCell ref="D1526:D1530"/>
    <mergeCell ref="E1526:E1530"/>
    <mergeCell ref="F1526:F1530"/>
    <mergeCell ref="G1526:G1530"/>
    <mergeCell ref="C1531:C1535"/>
    <mergeCell ref="D1531:D1535"/>
    <mergeCell ref="E1531:E1535"/>
    <mergeCell ref="F1531:F1535"/>
    <mergeCell ref="G1531:G1535"/>
    <mergeCell ref="C1516:C1520"/>
    <mergeCell ref="D1516:D1520"/>
    <mergeCell ref="E1516:E1520"/>
    <mergeCell ref="F1516:F1520"/>
    <mergeCell ref="G1516:G1520"/>
    <mergeCell ref="C1521:C1525"/>
    <mergeCell ref="D1521:D1525"/>
    <mergeCell ref="E1521:E1525"/>
    <mergeCell ref="F1521:F1525"/>
    <mergeCell ref="G1521:G1525"/>
    <mergeCell ref="C1506:C1510"/>
    <mergeCell ref="D1506:D1510"/>
    <mergeCell ref="E1506:E1510"/>
    <mergeCell ref="F1506:F1510"/>
    <mergeCell ref="G1506:G1510"/>
    <mergeCell ref="C1511:C1515"/>
    <mergeCell ref="D1511:D1515"/>
    <mergeCell ref="E1511:E1515"/>
    <mergeCell ref="F1511:F1515"/>
    <mergeCell ref="G1511:G1515"/>
    <mergeCell ref="C1496:C1500"/>
    <mergeCell ref="D1496:D1500"/>
    <mergeCell ref="E1496:E1500"/>
    <mergeCell ref="F1496:F1500"/>
    <mergeCell ref="G1496:G1500"/>
    <mergeCell ref="C1501:C1505"/>
    <mergeCell ref="D1501:D1505"/>
    <mergeCell ref="E1501:E1505"/>
    <mergeCell ref="F1501:F1505"/>
    <mergeCell ref="G1501:G1505"/>
    <mergeCell ref="C1486:C1490"/>
    <mergeCell ref="D1486:D1490"/>
    <mergeCell ref="E1486:E1490"/>
    <mergeCell ref="F1486:F1490"/>
    <mergeCell ref="G1486:G1490"/>
    <mergeCell ref="C1491:C1495"/>
    <mergeCell ref="D1491:D1495"/>
    <mergeCell ref="E1491:E1495"/>
    <mergeCell ref="F1491:F1495"/>
    <mergeCell ref="G1491:G1495"/>
    <mergeCell ref="C1476:C1480"/>
    <mergeCell ref="D1476:D1480"/>
    <mergeCell ref="E1476:E1480"/>
    <mergeCell ref="F1476:F1480"/>
    <mergeCell ref="G1476:G1480"/>
    <mergeCell ref="C1481:C1485"/>
    <mergeCell ref="D1481:D1485"/>
    <mergeCell ref="E1481:E1485"/>
    <mergeCell ref="F1481:F1485"/>
    <mergeCell ref="G1481:G1485"/>
    <mergeCell ref="C1466:C1470"/>
    <mergeCell ref="D1466:D1470"/>
    <mergeCell ref="E1466:E1470"/>
    <mergeCell ref="F1466:F1470"/>
    <mergeCell ref="G1466:G1470"/>
    <mergeCell ref="C1471:C1475"/>
    <mergeCell ref="D1471:D1475"/>
    <mergeCell ref="E1471:E1475"/>
    <mergeCell ref="F1471:F1475"/>
    <mergeCell ref="G1471:G1475"/>
    <mergeCell ref="C1456:C1460"/>
    <mergeCell ref="D1456:D1460"/>
    <mergeCell ref="E1456:E1460"/>
    <mergeCell ref="F1456:F1460"/>
    <mergeCell ref="G1456:G1460"/>
    <mergeCell ref="C1461:C1465"/>
    <mergeCell ref="D1461:D1465"/>
    <mergeCell ref="E1461:E1465"/>
    <mergeCell ref="F1461:F1465"/>
    <mergeCell ref="G1461:G1465"/>
    <mergeCell ref="C1446:C1450"/>
    <mergeCell ref="D1446:D1450"/>
    <mergeCell ref="E1446:E1450"/>
    <mergeCell ref="F1446:F1450"/>
    <mergeCell ref="G1446:G1450"/>
    <mergeCell ref="C1451:C1455"/>
    <mergeCell ref="D1451:D1455"/>
    <mergeCell ref="E1451:E1455"/>
    <mergeCell ref="F1451:F1455"/>
    <mergeCell ref="G1451:G1455"/>
    <mergeCell ref="C1436:C1440"/>
    <mergeCell ref="D1436:D1440"/>
    <mergeCell ref="E1436:E1440"/>
    <mergeCell ref="F1436:F1440"/>
    <mergeCell ref="G1436:G1440"/>
    <mergeCell ref="C1441:C1445"/>
    <mergeCell ref="D1441:D1445"/>
    <mergeCell ref="E1441:E1445"/>
    <mergeCell ref="F1441:F1445"/>
    <mergeCell ref="G1441:G1445"/>
    <mergeCell ref="C1426:C1430"/>
    <mergeCell ref="D1426:D1430"/>
    <mergeCell ref="E1426:E1430"/>
    <mergeCell ref="F1426:F1430"/>
    <mergeCell ref="G1426:G1430"/>
    <mergeCell ref="C1431:C1435"/>
    <mergeCell ref="D1431:D1435"/>
    <mergeCell ref="E1431:E1435"/>
    <mergeCell ref="F1431:F1435"/>
    <mergeCell ref="G1431:G1435"/>
    <mergeCell ref="C1416:C1420"/>
    <mergeCell ref="D1416:D1420"/>
    <mergeCell ref="E1416:E1420"/>
    <mergeCell ref="F1416:F1420"/>
    <mergeCell ref="G1416:G1420"/>
    <mergeCell ref="C1421:C1425"/>
    <mergeCell ref="D1421:D1425"/>
    <mergeCell ref="E1421:E1425"/>
    <mergeCell ref="F1421:F1425"/>
    <mergeCell ref="G1421:G1425"/>
    <mergeCell ref="C1406:C1410"/>
    <mergeCell ref="D1406:D1410"/>
    <mergeCell ref="E1406:E1410"/>
    <mergeCell ref="F1406:F1410"/>
    <mergeCell ref="G1406:G1410"/>
    <mergeCell ref="C1411:C1415"/>
    <mergeCell ref="D1411:D1415"/>
    <mergeCell ref="E1411:E1415"/>
    <mergeCell ref="F1411:F1415"/>
    <mergeCell ref="G1411:G1415"/>
    <mergeCell ref="C1396:C1400"/>
    <mergeCell ref="D1396:D1400"/>
    <mergeCell ref="E1396:E1400"/>
    <mergeCell ref="F1396:F1400"/>
    <mergeCell ref="G1396:G1400"/>
    <mergeCell ref="C1401:C1405"/>
    <mergeCell ref="D1401:D1405"/>
    <mergeCell ref="E1401:E1405"/>
    <mergeCell ref="F1401:F1405"/>
    <mergeCell ref="G1401:G1405"/>
    <mergeCell ref="C1386:C1390"/>
    <mergeCell ref="D1386:D1390"/>
    <mergeCell ref="E1386:E1390"/>
    <mergeCell ref="F1386:F1390"/>
    <mergeCell ref="G1386:G1390"/>
    <mergeCell ref="C1391:C1395"/>
    <mergeCell ref="D1391:D1395"/>
    <mergeCell ref="E1391:E1395"/>
    <mergeCell ref="F1391:F1395"/>
    <mergeCell ref="G1391:G1395"/>
    <mergeCell ref="C1376:C1380"/>
    <mergeCell ref="D1376:D1380"/>
    <mergeCell ref="E1376:E1380"/>
    <mergeCell ref="F1376:F1380"/>
    <mergeCell ref="G1376:G1380"/>
    <mergeCell ref="C1381:C1385"/>
    <mergeCell ref="D1381:D1385"/>
    <mergeCell ref="E1381:E1385"/>
    <mergeCell ref="F1381:F1385"/>
    <mergeCell ref="G1381:G1385"/>
    <mergeCell ref="C1366:C1370"/>
    <mergeCell ref="D1366:D1370"/>
    <mergeCell ref="E1366:E1370"/>
    <mergeCell ref="F1366:F1370"/>
    <mergeCell ref="G1366:G1370"/>
    <mergeCell ref="C1371:C1375"/>
    <mergeCell ref="D1371:D1375"/>
    <mergeCell ref="E1371:E1375"/>
    <mergeCell ref="F1371:F1375"/>
    <mergeCell ref="G1371:G1375"/>
    <mergeCell ref="C1356:C1360"/>
    <mergeCell ref="D1356:D1360"/>
    <mergeCell ref="E1356:E1360"/>
    <mergeCell ref="F1356:F1360"/>
    <mergeCell ref="G1356:G1360"/>
    <mergeCell ref="C1361:C1365"/>
    <mergeCell ref="D1361:D1365"/>
    <mergeCell ref="E1361:E1365"/>
    <mergeCell ref="F1361:F1365"/>
    <mergeCell ref="G1361:G1365"/>
    <mergeCell ref="C1343:C1349"/>
    <mergeCell ref="D1343:D1349"/>
    <mergeCell ref="E1343:E1349"/>
    <mergeCell ref="F1343:F1349"/>
    <mergeCell ref="G1343:G1349"/>
    <mergeCell ref="C1350:C1355"/>
    <mergeCell ref="D1350:D1355"/>
    <mergeCell ref="E1350:E1355"/>
    <mergeCell ref="F1350:F1355"/>
    <mergeCell ref="G1350:G1355"/>
    <mergeCell ref="C1327:C1334"/>
    <mergeCell ref="D1327:D1334"/>
    <mergeCell ref="E1327:E1334"/>
    <mergeCell ref="F1327:F1334"/>
    <mergeCell ref="G1327:G1334"/>
    <mergeCell ref="C1336:C1342"/>
    <mergeCell ref="D1336:D1342"/>
    <mergeCell ref="E1336:E1342"/>
    <mergeCell ref="F1336:F1342"/>
    <mergeCell ref="G1336:G1342"/>
    <mergeCell ref="C1317:C1321"/>
    <mergeCell ref="D1317:D1321"/>
    <mergeCell ref="E1317:E1321"/>
    <mergeCell ref="F1317:F1321"/>
    <mergeCell ref="G1317:G1321"/>
    <mergeCell ref="C1322:C1326"/>
    <mergeCell ref="D1322:D1326"/>
    <mergeCell ref="E1322:E1326"/>
    <mergeCell ref="F1322:F1326"/>
    <mergeCell ref="G1322:G1326"/>
    <mergeCell ref="C1307:C1311"/>
    <mergeCell ref="D1307:D1311"/>
    <mergeCell ref="E1307:E1311"/>
    <mergeCell ref="F1307:F1311"/>
    <mergeCell ref="G1307:G1311"/>
    <mergeCell ref="C1312:C1316"/>
    <mergeCell ref="D1312:D1316"/>
    <mergeCell ref="E1312:E1316"/>
    <mergeCell ref="F1312:F1316"/>
    <mergeCell ref="G1312:G1316"/>
    <mergeCell ref="F1297:F1301"/>
    <mergeCell ref="G1297:G1301"/>
    <mergeCell ref="C1302:C1306"/>
    <mergeCell ref="D1302:D1306"/>
    <mergeCell ref="E1302:E1306"/>
    <mergeCell ref="F1302:F1306"/>
    <mergeCell ref="G1302:G1306"/>
    <mergeCell ref="C1292:C1296"/>
    <mergeCell ref="D1292:D1296"/>
    <mergeCell ref="E1292:E1296"/>
    <mergeCell ref="C1297:C1301"/>
    <mergeCell ref="D1297:D1301"/>
    <mergeCell ref="E1297:E1301"/>
    <mergeCell ref="C1282:C1286"/>
    <mergeCell ref="D1282:D1286"/>
    <mergeCell ref="E1282:E1286"/>
    <mergeCell ref="F1282:F1286"/>
    <mergeCell ref="G1282:G1286"/>
    <mergeCell ref="C1287:C1291"/>
    <mergeCell ref="D1287:D1291"/>
    <mergeCell ref="E1287:E1291"/>
    <mergeCell ref="C1272:C1276"/>
    <mergeCell ref="D1272:D1276"/>
    <mergeCell ref="E1272:E1276"/>
    <mergeCell ref="F1272:F1276"/>
    <mergeCell ref="G1272:G1276"/>
    <mergeCell ref="C1277:C1281"/>
    <mergeCell ref="D1277:D1281"/>
    <mergeCell ref="E1277:E1281"/>
    <mergeCell ref="F1277:F1281"/>
    <mergeCell ref="G1277:G1281"/>
    <mergeCell ref="C1262:C1266"/>
    <mergeCell ref="D1262:D1266"/>
    <mergeCell ref="E1262:E1266"/>
    <mergeCell ref="F1262:F1266"/>
    <mergeCell ref="G1262:G1266"/>
    <mergeCell ref="C1267:C1271"/>
    <mergeCell ref="D1267:D1271"/>
    <mergeCell ref="E1267:E1271"/>
    <mergeCell ref="F1267:F1271"/>
    <mergeCell ref="G1267:G1271"/>
    <mergeCell ref="C1252:C1256"/>
    <mergeCell ref="D1252:D1256"/>
    <mergeCell ref="E1252:E1256"/>
    <mergeCell ref="F1252:F1256"/>
    <mergeCell ref="G1252:G1256"/>
    <mergeCell ref="C1257:C1261"/>
    <mergeCell ref="D1257:D1261"/>
    <mergeCell ref="E1257:E1261"/>
    <mergeCell ref="F1257:F1261"/>
    <mergeCell ref="G1257:G1261"/>
    <mergeCell ref="C1242:C1246"/>
    <mergeCell ref="D1242:D1246"/>
    <mergeCell ref="E1242:E1246"/>
    <mergeCell ref="F1242:F1246"/>
    <mergeCell ref="G1242:G1246"/>
    <mergeCell ref="C1247:C1251"/>
    <mergeCell ref="D1247:D1251"/>
    <mergeCell ref="E1247:E1251"/>
    <mergeCell ref="F1247:F1251"/>
    <mergeCell ref="G1247:G1251"/>
    <mergeCell ref="C1232:C1236"/>
    <mergeCell ref="D1232:D1236"/>
    <mergeCell ref="E1232:E1236"/>
    <mergeCell ref="F1232:F1236"/>
    <mergeCell ref="G1232:G1236"/>
    <mergeCell ref="C1237:C1241"/>
    <mergeCell ref="D1237:D1241"/>
    <mergeCell ref="E1237:E1241"/>
    <mergeCell ref="F1237:F1241"/>
    <mergeCell ref="G1237:G1241"/>
    <mergeCell ref="C1222:C1226"/>
    <mergeCell ref="D1222:D1226"/>
    <mergeCell ref="E1222:E1226"/>
    <mergeCell ref="F1222:F1226"/>
    <mergeCell ref="G1222:G1226"/>
    <mergeCell ref="C1227:C1231"/>
    <mergeCell ref="D1227:D1231"/>
    <mergeCell ref="E1227:E1231"/>
    <mergeCell ref="F1227:F1231"/>
    <mergeCell ref="G1227:G1231"/>
    <mergeCell ref="C1212:C1216"/>
    <mergeCell ref="D1212:D1216"/>
    <mergeCell ref="E1212:E1216"/>
    <mergeCell ref="F1212:F1216"/>
    <mergeCell ref="G1212:G1216"/>
    <mergeCell ref="C1217:C1221"/>
    <mergeCell ref="D1217:D1221"/>
    <mergeCell ref="E1217:E1221"/>
    <mergeCell ref="F1217:F1221"/>
    <mergeCell ref="G1217:G1221"/>
    <mergeCell ref="C1202:C1206"/>
    <mergeCell ref="D1202:D1206"/>
    <mergeCell ref="E1202:E1206"/>
    <mergeCell ref="F1202:F1206"/>
    <mergeCell ref="G1202:G1206"/>
    <mergeCell ref="C1207:C1211"/>
    <mergeCell ref="D1207:D1211"/>
    <mergeCell ref="E1207:E1211"/>
    <mergeCell ref="F1207:F1211"/>
    <mergeCell ref="G1207:G1211"/>
    <mergeCell ref="F1192:F1196"/>
    <mergeCell ref="G1192:G1196"/>
    <mergeCell ref="C1197:C1201"/>
    <mergeCell ref="D1197:D1201"/>
    <mergeCell ref="E1197:E1201"/>
    <mergeCell ref="F1197:F1201"/>
    <mergeCell ref="G1197:G1201"/>
    <mergeCell ref="C1187:C1191"/>
    <mergeCell ref="D1187:D1191"/>
    <mergeCell ref="E1187:E1191"/>
    <mergeCell ref="C1192:C1196"/>
    <mergeCell ref="D1192:D1196"/>
    <mergeCell ref="E1192:E1196"/>
    <mergeCell ref="C1177:C1181"/>
    <mergeCell ref="D1177:D1181"/>
    <mergeCell ref="E1177:E1181"/>
    <mergeCell ref="C1182:C1186"/>
    <mergeCell ref="D1182:D1186"/>
    <mergeCell ref="E1182:E1186"/>
    <mergeCell ref="C1167:C1171"/>
    <mergeCell ref="D1167:D1171"/>
    <mergeCell ref="E1167:E1171"/>
    <mergeCell ref="F1167:F1171"/>
    <mergeCell ref="G1167:G1171"/>
    <mergeCell ref="C1172:C1176"/>
    <mergeCell ref="D1172:D1176"/>
    <mergeCell ref="E1172:E1176"/>
    <mergeCell ref="F1172:F1176"/>
    <mergeCell ref="G1172:G1176"/>
    <mergeCell ref="C1157:C1161"/>
    <mergeCell ref="D1157:D1161"/>
    <mergeCell ref="E1157:E1161"/>
    <mergeCell ref="F1157:F1161"/>
    <mergeCell ref="G1157:G1161"/>
    <mergeCell ref="C1162:C1166"/>
    <mergeCell ref="D1162:D1166"/>
    <mergeCell ref="E1162:E1166"/>
    <mergeCell ref="F1162:F1166"/>
    <mergeCell ref="G1162:G1166"/>
    <mergeCell ref="C1147:C1151"/>
    <mergeCell ref="D1147:D1151"/>
    <mergeCell ref="E1147:E1151"/>
    <mergeCell ref="F1147:F1151"/>
    <mergeCell ref="G1147:G1151"/>
    <mergeCell ref="C1152:C1156"/>
    <mergeCell ref="D1152:D1156"/>
    <mergeCell ref="E1152:E1156"/>
    <mergeCell ref="F1152:F1156"/>
    <mergeCell ref="G1152:G1156"/>
    <mergeCell ref="C1137:C1141"/>
    <mergeCell ref="D1137:D1141"/>
    <mergeCell ref="E1137:E1141"/>
    <mergeCell ref="F1137:F1141"/>
    <mergeCell ref="G1137:G1141"/>
    <mergeCell ref="C1142:C1146"/>
    <mergeCell ref="D1142:D1146"/>
    <mergeCell ref="E1142:E1146"/>
    <mergeCell ref="F1142:F1146"/>
    <mergeCell ref="G1142:G1146"/>
    <mergeCell ref="C1127:C1131"/>
    <mergeCell ref="D1127:D1131"/>
    <mergeCell ref="E1127:E1131"/>
    <mergeCell ref="F1127:F1131"/>
    <mergeCell ref="G1127:G1131"/>
    <mergeCell ref="C1132:C1136"/>
    <mergeCell ref="D1132:D1136"/>
    <mergeCell ref="E1132:E1136"/>
    <mergeCell ref="F1132:F1136"/>
    <mergeCell ref="G1132:G1136"/>
    <mergeCell ref="F1117:F1121"/>
    <mergeCell ref="G1117:G1121"/>
    <mergeCell ref="C1122:C1126"/>
    <mergeCell ref="D1122:D1126"/>
    <mergeCell ref="E1122:E1126"/>
    <mergeCell ref="F1122:F1126"/>
    <mergeCell ref="G1122:G1126"/>
    <mergeCell ref="C1112:C1116"/>
    <mergeCell ref="D1112:D1116"/>
    <mergeCell ref="E1112:E1116"/>
    <mergeCell ref="C1117:C1121"/>
    <mergeCell ref="D1117:D1121"/>
    <mergeCell ref="E1117:E1121"/>
    <mergeCell ref="C1102:C1106"/>
    <mergeCell ref="D1102:D1106"/>
    <mergeCell ref="E1102:E1106"/>
    <mergeCell ref="C1107:C1111"/>
    <mergeCell ref="D1107:D1111"/>
    <mergeCell ref="E1107:E1111"/>
    <mergeCell ref="C1092:C1096"/>
    <mergeCell ref="D1092:D1096"/>
    <mergeCell ref="E1092:E1096"/>
    <mergeCell ref="C1097:C1101"/>
    <mergeCell ref="D1097:D1101"/>
    <mergeCell ref="E1097:E1101"/>
    <mergeCell ref="C1082:C1086"/>
    <mergeCell ref="D1082:D1086"/>
    <mergeCell ref="E1082:E1086"/>
    <mergeCell ref="C1087:C1091"/>
    <mergeCell ref="D1087:D1091"/>
    <mergeCell ref="E1087:E1091"/>
    <mergeCell ref="C1072:C1076"/>
    <mergeCell ref="D1072:D1076"/>
    <mergeCell ref="E1072:E1076"/>
    <mergeCell ref="F1072:F1076"/>
    <mergeCell ref="G1072:G1076"/>
    <mergeCell ref="C1077:C1081"/>
    <mergeCell ref="D1077:D1081"/>
    <mergeCell ref="E1077:E1081"/>
    <mergeCell ref="C1062:C1066"/>
    <mergeCell ref="D1062:D1066"/>
    <mergeCell ref="E1062:E1066"/>
    <mergeCell ref="F1062:F1066"/>
    <mergeCell ref="G1062:G1066"/>
    <mergeCell ref="C1067:C1071"/>
    <mergeCell ref="D1067:D1071"/>
    <mergeCell ref="E1067:E1071"/>
    <mergeCell ref="F1067:F1071"/>
    <mergeCell ref="G1067:G1071"/>
    <mergeCell ref="C1052:C1056"/>
    <mergeCell ref="D1052:D1056"/>
    <mergeCell ref="E1052:E1056"/>
    <mergeCell ref="F1052:F1056"/>
    <mergeCell ref="G1052:G1056"/>
    <mergeCell ref="C1057:C1061"/>
    <mergeCell ref="D1057:D1061"/>
    <mergeCell ref="E1057:E1061"/>
    <mergeCell ref="F1057:F1061"/>
    <mergeCell ref="G1057:G1061"/>
    <mergeCell ref="C1042:C1046"/>
    <mergeCell ref="D1042:D1046"/>
    <mergeCell ref="E1042:E1046"/>
    <mergeCell ref="F1042:F1046"/>
    <mergeCell ref="G1042:G1046"/>
    <mergeCell ref="C1047:C1051"/>
    <mergeCell ref="D1047:D1051"/>
    <mergeCell ref="E1047:E1051"/>
    <mergeCell ref="F1047:F1051"/>
    <mergeCell ref="G1047:G1051"/>
    <mergeCell ref="C1032:C1036"/>
    <mergeCell ref="D1032:D1036"/>
    <mergeCell ref="E1032:E1036"/>
    <mergeCell ref="F1032:F1036"/>
    <mergeCell ref="G1032:G1036"/>
    <mergeCell ref="C1037:C1041"/>
    <mergeCell ref="D1037:D1041"/>
    <mergeCell ref="E1037:E1041"/>
    <mergeCell ref="F1037:F1041"/>
    <mergeCell ref="G1037:G1041"/>
    <mergeCell ref="C1022:C1026"/>
    <mergeCell ref="D1022:D1026"/>
    <mergeCell ref="E1022:E1026"/>
    <mergeCell ref="F1022:F1026"/>
    <mergeCell ref="G1022:G1026"/>
    <mergeCell ref="C1027:C1031"/>
    <mergeCell ref="D1027:D1031"/>
    <mergeCell ref="E1027:E1031"/>
    <mergeCell ref="F1027:F1031"/>
    <mergeCell ref="G1027:G1031"/>
    <mergeCell ref="C1012:C1016"/>
    <mergeCell ref="D1012:D1016"/>
    <mergeCell ref="E1012:E1016"/>
    <mergeCell ref="F1012:F1016"/>
    <mergeCell ref="G1012:G1016"/>
    <mergeCell ref="C1017:C1021"/>
    <mergeCell ref="D1017:D1021"/>
    <mergeCell ref="E1017:E1021"/>
    <mergeCell ref="F1017:F1021"/>
    <mergeCell ref="G1017:G1021"/>
    <mergeCell ref="C1002:C1006"/>
    <mergeCell ref="D1002:D1006"/>
    <mergeCell ref="E1002:E1006"/>
    <mergeCell ref="F1002:F1006"/>
    <mergeCell ref="G1002:G1006"/>
    <mergeCell ref="C1007:C1011"/>
    <mergeCell ref="D1007:D1011"/>
    <mergeCell ref="E1007:E1011"/>
    <mergeCell ref="F1007:F1011"/>
    <mergeCell ref="G1007:G1011"/>
    <mergeCell ref="C992:C996"/>
    <mergeCell ref="D992:D996"/>
    <mergeCell ref="E992:E996"/>
    <mergeCell ref="F992:F996"/>
    <mergeCell ref="G992:G996"/>
    <mergeCell ref="C997:C1001"/>
    <mergeCell ref="D997:D1001"/>
    <mergeCell ref="E997:E1001"/>
    <mergeCell ref="F997:F1001"/>
    <mergeCell ref="G997:G1001"/>
    <mergeCell ref="C982:C986"/>
    <mergeCell ref="D982:D986"/>
    <mergeCell ref="E982:E986"/>
    <mergeCell ref="F982:F986"/>
    <mergeCell ref="G982:G986"/>
    <mergeCell ref="C987:C991"/>
    <mergeCell ref="D987:D991"/>
    <mergeCell ref="E987:E991"/>
    <mergeCell ref="F987:F991"/>
    <mergeCell ref="G987:G991"/>
    <mergeCell ref="C972:C976"/>
    <mergeCell ref="D972:D976"/>
    <mergeCell ref="E972:E976"/>
    <mergeCell ref="F972:F976"/>
    <mergeCell ref="G972:G976"/>
    <mergeCell ref="C977:C981"/>
    <mergeCell ref="D977:D981"/>
    <mergeCell ref="E977:E981"/>
    <mergeCell ref="F977:F981"/>
    <mergeCell ref="G977:G981"/>
    <mergeCell ref="C962:C966"/>
    <mergeCell ref="D962:D966"/>
    <mergeCell ref="E962:E966"/>
    <mergeCell ref="F962:F966"/>
    <mergeCell ref="G962:G966"/>
    <mergeCell ref="C967:C971"/>
    <mergeCell ref="D967:D971"/>
    <mergeCell ref="E967:E971"/>
    <mergeCell ref="F967:F971"/>
    <mergeCell ref="G967:G971"/>
    <mergeCell ref="C952:C956"/>
    <mergeCell ref="D952:D956"/>
    <mergeCell ref="E952:E956"/>
    <mergeCell ref="F952:F956"/>
    <mergeCell ref="G952:G956"/>
    <mergeCell ref="C957:C961"/>
    <mergeCell ref="D957:D961"/>
    <mergeCell ref="E957:E961"/>
    <mergeCell ref="F957:F961"/>
    <mergeCell ref="G957:G961"/>
    <mergeCell ref="C942:C946"/>
    <mergeCell ref="D942:D946"/>
    <mergeCell ref="E942:E946"/>
    <mergeCell ref="F942:F946"/>
    <mergeCell ref="G942:G946"/>
    <mergeCell ref="C947:C951"/>
    <mergeCell ref="D947:D951"/>
    <mergeCell ref="E947:E951"/>
    <mergeCell ref="F947:F951"/>
    <mergeCell ref="G947:G951"/>
    <mergeCell ref="C932:C936"/>
    <mergeCell ref="D932:D936"/>
    <mergeCell ref="E932:E936"/>
    <mergeCell ref="F932:F936"/>
    <mergeCell ref="G932:G936"/>
    <mergeCell ref="C937:C941"/>
    <mergeCell ref="D937:D941"/>
    <mergeCell ref="E937:E941"/>
    <mergeCell ref="F937:F941"/>
    <mergeCell ref="G937:G941"/>
    <mergeCell ref="C922:C926"/>
    <mergeCell ref="D922:D926"/>
    <mergeCell ref="E922:E926"/>
    <mergeCell ref="F922:F926"/>
    <mergeCell ref="G922:G926"/>
    <mergeCell ref="C927:C931"/>
    <mergeCell ref="D927:D931"/>
    <mergeCell ref="E927:E931"/>
    <mergeCell ref="F927:F931"/>
    <mergeCell ref="G927:G931"/>
    <mergeCell ref="C912:C916"/>
    <mergeCell ref="D912:D916"/>
    <mergeCell ref="E912:E916"/>
    <mergeCell ref="F912:F916"/>
    <mergeCell ref="G912:G916"/>
    <mergeCell ref="C917:C921"/>
    <mergeCell ref="D917:D921"/>
    <mergeCell ref="E917:E921"/>
    <mergeCell ref="F917:F921"/>
    <mergeCell ref="G917:G921"/>
    <mergeCell ref="C902:C906"/>
    <mergeCell ref="D902:D906"/>
    <mergeCell ref="E902:E906"/>
    <mergeCell ref="F902:F906"/>
    <mergeCell ref="G902:G906"/>
    <mergeCell ref="C907:C911"/>
    <mergeCell ref="D907:D911"/>
    <mergeCell ref="E907:E911"/>
    <mergeCell ref="F907:F911"/>
    <mergeCell ref="G907:G911"/>
    <mergeCell ref="C892:C896"/>
    <mergeCell ref="D892:D896"/>
    <mergeCell ref="E892:E896"/>
    <mergeCell ref="F892:F896"/>
    <mergeCell ref="G892:G896"/>
    <mergeCell ref="C897:C901"/>
    <mergeCell ref="D897:D901"/>
    <mergeCell ref="E897:E901"/>
    <mergeCell ref="F897:F901"/>
    <mergeCell ref="G897:G901"/>
    <mergeCell ref="C882:C886"/>
    <mergeCell ref="D882:D886"/>
    <mergeCell ref="E882:E886"/>
    <mergeCell ref="F882:F886"/>
    <mergeCell ref="G882:G886"/>
    <mergeCell ref="C887:C891"/>
    <mergeCell ref="D887:D891"/>
    <mergeCell ref="E887:E891"/>
    <mergeCell ref="F887:F891"/>
    <mergeCell ref="G887:G891"/>
    <mergeCell ref="C872:C876"/>
    <mergeCell ref="D872:D876"/>
    <mergeCell ref="E872:E876"/>
    <mergeCell ref="F872:F876"/>
    <mergeCell ref="G872:G876"/>
    <mergeCell ref="C877:C881"/>
    <mergeCell ref="D877:D881"/>
    <mergeCell ref="E877:E881"/>
    <mergeCell ref="F877:F881"/>
    <mergeCell ref="G877:G881"/>
    <mergeCell ref="C862:C866"/>
    <mergeCell ref="D862:D866"/>
    <mergeCell ref="E862:E866"/>
    <mergeCell ref="F862:F866"/>
    <mergeCell ref="G862:G866"/>
    <mergeCell ref="C867:C871"/>
    <mergeCell ref="D867:D871"/>
    <mergeCell ref="E867:E871"/>
    <mergeCell ref="F867:F871"/>
    <mergeCell ref="G867:G871"/>
    <mergeCell ref="C852:C856"/>
    <mergeCell ref="D852:D856"/>
    <mergeCell ref="E852:E856"/>
    <mergeCell ref="F852:F856"/>
    <mergeCell ref="G852:G856"/>
    <mergeCell ref="C857:C861"/>
    <mergeCell ref="D857:D861"/>
    <mergeCell ref="E857:E861"/>
    <mergeCell ref="F857:F861"/>
    <mergeCell ref="G857:G861"/>
    <mergeCell ref="C842:C846"/>
    <mergeCell ref="D842:D846"/>
    <mergeCell ref="E842:E846"/>
    <mergeCell ref="F842:F846"/>
    <mergeCell ref="G842:G846"/>
    <mergeCell ref="C847:C851"/>
    <mergeCell ref="D847:D851"/>
    <mergeCell ref="E847:E851"/>
    <mergeCell ref="F847:F851"/>
    <mergeCell ref="G847:G851"/>
    <mergeCell ref="C832:C836"/>
    <mergeCell ref="D832:D836"/>
    <mergeCell ref="E832:E836"/>
    <mergeCell ref="F832:F836"/>
    <mergeCell ref="G832:G836"/>
    <mergeCell ref="C837:C841"/>
    <mergeCell ref="D837:D841"/>
    <mergeCell ref="E837:E841"/>
    <mergeCell ref="F837:F841"/>
    <mergeCell ref="G837:G841"/>
    <mergeCell ref="C822:C826"/>
    <mergeCell ref="D822:D826"/>
    <mergeCell ref="E822:E826"/>
    <mergeCell ref="F822:F826"/>
    <mergeCell ref="G822:G826"/>
    <mergeCell ref="C827:C831"/>
    <mergeCell ref="D827:D831"/>
    <mergeCell ref="E827:E831"/>
    <mergeCell ref="F827:F831"/>
    <mergeCell ref="G827:G831"/>
    <mergeCell ref="C810:C816"/>
    <mergeCell ref="D810:D816"/>
    <mergeCell ref="E810:E816"/>
    <mergeCell ref="F810:F816"/>
    <mergeCell ref="G810:G816"/>
    <mergeCell ref="C817:C821"/>
    <mergeCell ref="D817:D821"/>
    <mergeCell ref="E817:E821"/>
    <mergeCell ref="C798:C802"/>
    <mergeCell ref="D798:D802"/>
    <mergeCell ref="E798:E802"/>
    <mergeCell ref="F798:F802"/>
    <mergeCell ref="G798:G802"/>
    <mergeCell ref="C803:C809"/>
    <mergeCell ref="D803:D809"/>
    <mergeCell ref="E803:E809"/>
    <mergeCell ref="F803:F809"/>
    <mergeCell ref="G803:G809"/>
    <mergeCell ref="C788:C792"/>
    <mergeCell ref="D788:D792"/>
    <mergeCell ref="E788:E792"/>
    <mergeCell ref="F788:F792"/>
    <mergeCell ref="G788:G792"/>
    <mergeCell ref="C793:C797"/>
    <mergeCell ref="D793:D797"/>
    <mergeCell ref="E793:E797"/>
    <mergeCell ref="F793:F797"/>
    <mergeCell ref="G793:G797"/>
    <mergeCell ref="C776:C780"/>
    <mergeCell ref="D776:D780"/>
    <mergeCell ref="E776:E780"/>
    <mergeCell ref="F776:F780"/>
    <mergeCell ref="G776:G780"/>
    <mergeCell ref="C781:C787"/>
    <mergeCell ref="D781:D787"/>
    <mergeCell ref="E781:E787"/>
    <mergeCell ref="F781:F787"/>
    <mergeCell ref="G781:G787"/>
    <mergeCell ref="C764:C768"/>
    <mergeCell ref="D764:D768"/>
    <mergeCell ref="E764:E768"/>
    <mergeCell ref="F764:F768"/>
    <mergeCell ref="G764:G768"/>
    <mergeCell ref="C769:C775"/>
    <mergeCell ref="D769:D775"/>
    <mergeCell ref="E769:E775"/>
    <mergeCell ref="F769:F775"/>
    <mergeCell ref="G769:G775"/>
    <mergeCell ref="C754:C758"/>
    <mergeCell ref="D754:D758"/>
    <mergeCell ref="E754:E758"/>
    <mergeCell ref="F754:F758"/>
    <mergeCell ref="G754:G758"/>
    <mergeCell ref="C759:C763"/>
    <mergeCell ref="D759:D763"/>
    <mergeCell ref="E759:E763"/>
    <mergeCell ref="F759:F763"/>
    <mergeCell ref="G759:G763"/>
    <mergeCell ref="C744:C748"/>
    <mergeCell ref="D744:D748"/>
    <mergeCell ref="E744:E748"/>
    <mergeCell ref="F744:F748"/>
    <mergeCell ref="G744:G748"/>
    <mergeCell ref="C749:C753"/>
    <mergeCell ref="D749:D753"/>
    <mergeCell ref="E749:E753"/>
    <mergeCell ref="F749:F753"/>
    <mergeCell ref="G749:G753"/>
    <mergeCell ref="C734:C738"/>
    <mergeCell ref="D734:D738"/>
    <mergeCell ref="E734:E738"/>
    <mergeCell ref="F734:F738"/>
    <mergeCell ref="G734:G738"/>
    <mergeCell ref="C739:C743"/>
    <mergeCell ref="D739:D743"/>
    <mergeCell ref="E739:E743"/>
    <mergeCell ref="F739:F743"/>
    <mergeCell ref="G739:G743"/>
    <mergeCell ref="C724:C728"/>
    <mergeCell ref="D724:D728"/>
    <mergeCell ref="E724:E728"/>
    <mergeCell ref="F724:F728"/>
    <mergeCell ref="G724:G728"/>
    <mergeCell ref="C729:C733"/>
    <mergeCell ref="D729:D733"/>
    <mergeCell ref="E729:E733"/>
    <mergeCell ref="F729:F733"/>
    <mergeCell ref="G729:G733"/>
    <mergeCell ref="C714:C718"/>
    <mergeCell ref="D714:D718"/>
    <mergeCell ref="E714:E718"/>
    <mergeCell ref="F714:F718"/>
    <mergeCell ref="G714:G718"/>
    <mergeCell ref="C719:C723"/>
    <mergeCell ref="D719:D723"/>
    <mergeCell ref="E719:E723"/>
    <mergeCell ref="F719:F723"/>
    <mergeCell ref="G719:G723"/>
    <mergeCell ref="C704:C708"/>
    <mergeCell ref="D704:D708"/>
    <mergeCell ref="E704:E708"/>
    <mergeCell ref="F704:F708"/>
    <mergeCell ref="G704:G708"/>
    <mergeCell ref="C709:C713"/>
    <mergeCell ref="D709:D713"/>
    <mergeCell ref="E709:E713"/>
    <mergeCell ref="F709:F713"/>
    <mergeCell ref="G709:G713"/>
    <mergeCell ref="C694:C698"/>
    <mergeCell ref="D694:D698"/>
    <mergeCell ref="E694:E698"/>
    <mergeCell ref="F694:F698"/>
    <mergeCell ref="G694:G698"/>
    <mergeCell ref="C699:C703"/>
    <mergeCell ref="D699:D703"/>
    <mergeCell ref="E699:E703"/>
    <mergeCell ref="F699:F703"/>
    <mergeCell ref="G699:G703"/>
    <mergeCell ref="C684:C688"/>
    <mergeCell ref="D684:D688"/>
    <mergeCell ref="E684:E688"/>
    <mergeCell ref="F684:F688"/>
    <mergeCell ref="G684:G688"/>
    <mergeCell ref="C689:C693"/>
    <mergeCell ref="D689:D693"/>
    <mergeCell ref="E689:E693"/>
    <mergeCell ref="F689:F693"/>
    <mergeCell ref="G689:G693"/>
    <mergeCell ref="C674:C678"/>
    <mergeCell ref="D674:D678"/>
    <mergeCell ref="E674:E678"/>
    <mergeCell ref="F674:F678"/>
    <mergeCell ref="G674:G678"/>
    <mergeCell ref="C679:C683"/>
    <mergeCell ref="D679:D683"/>
    <mergeCell ref="E679:E683"/>
    <mergeCell ref="F679:F683"/>
    <mergeCell ref="G679:G683"/>
    <mergeCell ref="C664:C668"/>
    <mergeCell ref="D664:D668"/>
    <mergeCell ref="E664:E668"/>
    <mergeCell ref="F664:F668"/>
    <mergeCell ref="G664:G668"/>
    <mergeCell ref="C669:C673"/>
    <mergeCell ref="D669:D673"/>
    <mergeCell ref="E669:E673"/>
    <mergeCell ref="F669:F673"/>
    <mergeCell ref="G669:G673"/>
    <mergeCell ref="C654:C658"/>
    <mergeCell ref="D654:D658"/>
    <mergeCell ref="E654:E658"/>
    <mergeCell ref="F654:F658"/>
    <mergeCell ref="G654:G658"/>
    <mergeCell ref="C659:C663"/>
    <mergeCell ref="D659:D663"/>
    <mergeCell ref="E659:E663"/>
    <mergeCell ref="F659:F663"/>
    <mergeCell ref="G659:G663"/>
    <mergeCell ref="C644:C648"/>
    <mergeCell ref="D644:D648"/>
    <mergeCell ref="E644:E648"/>
    <mergeCell ref="F644:F648"/>
    <mergeCell ref="G644:G648"/>
    <mergeCell ref="C649:C653"/>
    <mergeCell ref="D649:D653"/>
    <mergeCell ref="E649:E653"/>
    <mergeCell ref="F649:F653"/>
    <mergeCell ref="G649:G653"/>
    <mergeCell ref="C632:C638"/>
    <mergeCell ref="D632:D638"/>
    <mergeCell ref="E632:E638"/>
    <mergeCell ref="F632:F638"/>
    <mergeCell ref="G632:G638"/>
    <mergeCell ref="C639:C643"/>
    <mergeCell ref="D639:D643"/>
    <mergeCell ref="E639:E643"/>
    <mergeCell ref="F639:F643"/>
    <mergeCell ref="G639:G643"/>
    <mergeCell ref="C618:C624"/>
    <mergeCell ref="D618:D624"/>
    <mergeCell ref="E618:E624"/>
    <mergeCell ref="F618:F624"/>
    <mergeCell ref="G618:G624"/>
    <mergeCell ref="C625:C631"/>
    <mergeCell ref="D625:D631"/>
    <mergeCell ref="E625:E631"/>
    <mergeCell ref="F625:F631"/>
    <mergeCell ref="G625:G631"/>
    <mergeCell ref="C604:C610"/>
    <mergeCell ref="D604:D610"/>
    <mergeCell ref="E604:E610"/>
    <mergeCell ref="F604:F610"/>
    <mergeCell ref="G604:G610"/>
    <mergeCell ref="C611:C617"/>
    <mergeCell ref="D611:D617"/>
    <mergeCell ref="E611:E617"/>
    <mergeCell ref="F611:F617"/>
    <mergeCell ref="G611:G617"/>
    <mergeCell ref="C590:C596"/>
    <mergeCell ref="D590:D596"/>
    <mergeCell ref="E590:E596"/>
    <mergeCell ref="F590:F596"/>
    <mergeCell ref="G590:G596"/>
    <mergeCell ref="C597:C603"/>
    <mergeCell ref="D597:D603"/>
    <mergeCell ref="E597:E603"/>
    <mergeCell ref="F597:F603"/>
    <mergeCell ref="G597:G603"/>
    <mergeCell ref="C576:C582"/>
    <mergeCell ref="D576:D582"/>
    <mergeCell ref="E576:E582"/>
    <mergeCell ref="F576:F582"/>
    <mergeCell ref="G576:G582"/>
    <mergeCell ref="C583:C589"/>
    <mergeCell ref="D583:D589"/>
    <mergeCell ref="E583:E589"/>
    <mergeCell ref="F583:F589"/>
    <mergeCell ref="G583:G589"/>
    <mergeCell ref="C566:C570"/>
    <mergeCell ref="D566:D570"/>
    <mergeCell ref="E566:E570"/>
    <mergeCell ref="F566:F570"/>
    <mergeCell ref="G566:G570"/>
    <mergeCell ref="C571:C575"/>
    <mergeCell ref="D571:D575"/>
    <mergeCell ref="E571:E575"/>
    <mergeCell ref="F571:F575"/>
    <mergeCell ref="G571:G575"/>
    <mergeCell ref="C556:C560"/>
    <mergeCell ref="D556:D560"/>
    <mergeCell ref="E556:E560"/>
    <mergeCell ref="F556:F560"/>
    <mergeCell ref="G556:G560"/>
    <mergeCell ref="C561:C565"/>
    <mergeCell ref="D561:D565"/>
    <mergeCell ref="E561:E565"/>
    <mergeCell ref="F561:F565"/>
    <mergeCell ref="G561:G565"/>
    <mergeCell ref="C546:C550"/>
    <mergeCell ref="D546:D550"/>
    <mergeCell ref="E546:E550"/>
    <mergeCell ref="F546:F550"/>
    <mergeCell ref="G546:G550"/>
    <mergeCell ref="C551:C555"/>
    <mergeCell ref="D551:D555"/>
    <mergeCell ref="E551:E555"/>
    <mergeCell ref="F551:F555"/>
    <mergeCell ref="G551:G555"/>
    <mergeCell ref="C536:C540"/>
    <mergeCell ref="D536:D540"/>
    <mergeCell ref="E536:E540"/>
    <mergeCell ref="F536:F540"/>
    <mergeCell ref="G536:G540"/>
    <mergeCell ref="C541:C545"/>
    <mergeCell ref="D541:D545"/>
    <mergeCell ref="E541:E545"/>
    <mergeCell ref="F541:F545"/>
    <mergeCell ref="G541:G545"/>
    <mergeCell ref="C526:C530"/>
    <mergeCell ref="D526:D530"/>
    <mergeCell ref="E526:E530"/>
    <mergeCell ref="F526:F530"/>
    <mergeCell ref="G526:G530"/>
    <mergeCell ref="C531:C535"/>
    <mergeCell ref="D531:D535"/>
    <mergeCell ref="E531:E535"/>
    <mergeCell ref="F531:F535"/>
    <mergeCell ref="G531:G535"/>
    <mergeCell ref="C516:C520"/>
    <mergeCell ref="D516:D520"/>
    <mergeCell ref="E516:E520"/>
    <mergeCell ref="F516:F520"/>
    <mergeCell ref="G516:G520"/>
    <mergeCell ref="C521:C525"/>
    <mergeCell ref="D521:D525"/>
    <mergeCell ref="E521:E525"/>
    <mergeCell ref="F521:F525"/>
    <mergeCell ref="G521:G525"/>
    <mergeCell ref="C506:C510"/>
    <mergeCell ref="D506:D510"/>
    <mergeCell ref="E506:E510"/>
    <mergeCell ref="F506:F510"/>
    <mergeCell ref="G506:G510"/>
    <mergeCell ref="C511:C515"/>
    <mergeCell ref="D511:D515"/>
    <mergeCell ref="E511:E515"/>
    <mergeCell ref="F511:F515"/>
    <mergeCell ref="G511:G515"/>
    <mergeCell ref="C496:C500"/>
    <mergeCell ref="D496:D500"/>
    <mergeCell ref="E496:E500"/>
    <mergeCell ref="F496:F500"/>
    <mergeCell ref="G496:G500"/>
    <mergeCell ref="C501:C505"/>
    <mergeCell ref="D501:D505"/>
    <mergeCell ref="E501:E505"/>
    <mergeCell ref="F501:F505"/>
    <mergeCell ref="G501:G505"/>
    <mergeCell ref="C486:C490"/>
    <mergeCell ref="D486:D490"/>
    <mergeCell ref="E486:E490"/>
    <mergeCell ref="F486:F490"/>
    <mergeCell ref="G486:G490"/>
    <mergeCell ref="C491:C495"/>
    <mergeCell ref="D491:D495"/>
    <mergeCell ref="E491:E495"/>
    <mergeCell ref="F491:F495"/>
    <mergeCell ref="G491:G495"/>
    <mergeCell ref="C476:C480"/>
    <mergeCell ref="D476:D480"/>
    <mergeCell ref="E476:E480"/>
    <mergeCell ref="F476:F480"/>
    <mergeCell ref="G476:G480"/>
    <mergeCell ref="C481:C485"/>
    <mergeCell ref="D481:D485"/>
    <mergeCell ref="E481:E485"/>
    <mergeCell ref="F481:F485"/>
    <mergeCell ref="G481:G485"/>
    <mergeCell ref="C466:C470"/>
    <mergeCell ref="D466:D470"/>
    <mergeCell ref="E466:E470"/>
    <mergeCell ref="F466:F470"/>
    <mergeCell ref="G466:G470"/>
    <mergeCell ref="C471:C475"/>
    <mergeCell ref="D471:D475"/>
    <mergeCell ref="E471:E475"/>
    <mergeCell ref="F471:F475"/>
    <mergeCell ref="G471:G475"/>
    <mergeCell ref="C456:C460"/>
    <mergeCell ref="D456:D460"/>
    <mergeCell ref="E456:E460"/>
    <mergeCell ref="F456:F460"/>
    <mergeCell ref="G456:G460"/>
    <mergeCell ref="C461:C465"/>
    <mergeCell ref="D461:D465"/>
    <mergeCell ref="E461:E465"/>
    <mergeCell ref="F461:F465"/>
    <mergeCell ref="G461:G465"/>
    <mergeCell ref="C446:C450"/>
    <mergeCell ref="D446:D450"/>
    <mergeCell ref="E446:E450"/>
    <mergeCell ref="F446:F450"/>
    <mergeCell ref="G446:G450"/>
    <mergeCell ref="C451:C455"/>
    <mergeCell ref="D451:D455"/>
    <mergeCell ref="E451:E455"/>
    <mergeCell ref="F451:F455"/>
    <mergeCell ref="G451:G454"/>
    <mergeCell ref="C436:C440"/>
    <mergeCell ref="D436:D440"/>
    <mergeCell ref="E436:E440"/>
    <mergeCell ref="F436:F440"/>
    <mergeCell ref="G436:G440"/>
    <mergeCell ref="C441:C445"/>
    <mergeCell ref="D441:D445"/>
    <mergeCell ref="E441:E445"/>
    <mergeCell ref="F441:F445"/>
    <mergeCell ref="G441:G445"/>
    <mergeCell ref="C426:C430"/>
    <mergeCell ref="D426:D430"/>
    <mergeCell ref="E426:E430"/>
    <mergeCell ref="F426:F430"/>
    <mergeCell ref="G426:G430"/>
    <mergeCell ref="C431:C435"/>
    <mergeCell ref="D431:D435"/>
    <mergeCell ref="E431:E435"/>
    <mergeCell ref="F431:F435"/>
    <mergeCell ref="G431:G435"/>
    <mergeCell ref="C416:C420"/>
    <mergeCell ref="D416:D420"/>
    <mergeCell ref="E416:E420"/>
    <mergeCell ref="F416:F420"/>
    <mergeCell ref="G416:G420"/>
    <mergeCell ref="C421:C425"/>
    <mergeCell ref="D421:D425"/>
    <mergeCell ref="E421:E425"/>
    <mergeCell ref="F421:F425"/>
    <mergeCell ref="G421:G425"/>
    <mergeCell ref="C406:C410"/>
    <mergeCell ref="D406:D410"/>
    <mergeCell ref="E406:E410"/>
    <mergeCell ref="F406:F410"/>
    <mergeCell ref="G406:G410"/>
    <mergeCell ref="C411:C415"/>
    <mergeCell ref="D411:D415"/>
    <mergeCell ref="E411:E415"/>
    <mergeCell ref="F411:F415"/>
    <mergeCell ref="G411:G415"/>
    <mergeCell ref="C396:C400"/>
    <mergeCell ref="D396:D400"/>
    <mergeCell ref="E396:E400"/>
    <mergeCell ref="F396:F400"/>
    <mergeCell ref="G396:G400"/>
    <mergeCell ref="C401:C405"/>
    <mergeCell ref="D401:D405"/>
    <mergeCell ref="E401:E405"/>
    <mergeCell ref="F401:F405"/>
    <mergeCell ref="G401:G405"/>
    <mergeCell ref="C386:C390"/>
    <mergeCell ref="D386:D390"/>
    <mergeCell ref="E386:E390"/>
    <mergeCell ref="F386:F390"/>
    <mergeCell ref="G386:G390"/>
    <mergeCell ref="C391:C395"/>
    <mergeCell ref="D391:D395"/>
    <mergeCell ref="E391:E395"/>
    <mergeCell ref="F391:F395"/>
    <mergeCell ref="G391:G395"/>
    <mergeCell ref="C376:C380"/>
    <mergeCell ref="D376:D380"/>
    <mergeCell ref="E376:E380"/>
    <mergeCell ref="F376:F380"/>
    <mergeCell ref="G376:G380"/>
    <mergeCell ref="C381:C385"/>
    <mergeCell ref="D381:D385"/>
    <mergeCell ref="E381:E385"/>
    <mergeCell ref="F381:F385"/>
    <mergeCell ref="G381:G385"/>
    <mergeCell ref="C366:C370"/>
    <mergeCell ref="D366:D370"/>
    <mergeCell ref="E366:E370"/>
    <mergeCell ref="F366:F370"/>
    <mergeCell ref="G366:G370"/>
    <mergeCell ref="C371:C375"/>
    <mergeCell ref="D371:D375"/>
    <mergeCell ref="E371:E375"/>
    <mergeCell ref="F371:F375"/>
    <mergeCell ref="G371:G375"/>
    <mergeCell ref="C356:C360"/>
    <mergeCell ref="D356:D360"/>
    <mergeCell ref="E356:E360"/>
    <mergeCell ref="F356:F360"/>
    <mergeCell ref="G356:G360"/>
    <mergeCell ref="C361:C365"/>
    <mergeCell ref="D361:D365"/>
    <mergeCell ref="E361:E365"/>
    <mergeCell ref="F361:F365"/>
    <mergeCell ref="G361:G365"/>
    <mergeCell ref="C346:C350"/>
    <mergeCell ref="D346:D350"/>
    <mergeCell ref="E346:E350"/>
    <mergeCell ref="F346:F350"/>
    <mergeCell ref="G346:G350"/>
    <mergeCell ref="C351:C355"/>
    <mergeCell ref="D351:D355"/>
    <mergeCell ref="E351:E355"/>
    <mergeCell ref="F351:F355"/>
    <mergeCell ref="G351:G355"/>
    <mergeCell ref="C336:C340"/>
    <mergeCell ref="D336:D340"/>
    <mergeCell ref="E336:E340"/>
    <mergeCell ref="F336:F340"/>
    <mergeCell ref="G336:G340"/>
    <mergeCell ref="C341:C345"/>
    <mergeCell ref="D341:D345"/>
    <mergeCell ref="E341:E345"/>
    <mergeCell ref="F341:F345"/>
    <mergeCell ref="G341:G345"/>
    <mergeCell ref="C326:C330"/>
    <mergeCell ref="D326:D330"/>
    <mergeCell ref="E326:E330"/>
    <mergeCell ref="F326:F330"/>
    <mergeCell ref="G326:G330"/>
    <mergeCell ref="C331:C335"/>
    <mergeCell ref="D331:D335"/>
    <mergeCell ref="E331:E335"/>
    <mergeCell ref="F331:F335"/>
    <mergeCell ref="G331:G335"/>
    <mergeCell ref="C316:C320"/>
    <mergeCell ref="D316:D320"/>
    <mergeCell ref="E316:E320"/>
    <mergeCell ref="F316:F320"/>
    <mergeCell ref="G316:G320"/>
    <mergeCell ref="C321:C325"/>
    <mergeCell ref="D321:D325"/>
    <mergeCell ref="E321:E325"/>
    <mergeCell ref="F321:F325"/>
    <mergeCell ref="G321:G325"/>
    <mergeCell ref="C306:C310"/>
    <mergeCell ref="D306:D310"/>
    <mergeCell ref="E306:E310"/>
    <mergeCell ref="F306:F310"/>
    <mergeCell ref="G306:G310"/>
    <mergeCell ref="C311:C315"/>
    <mergeCell ref="D311:D315"/>
    <mergeCell ref="E311:E315"/>
    <mergeCell ref="F311:F315"/>
    <mergeCell ref="G311:G315"/>
    <mergeCell ref="C294:C298"/>
    <mergeCell ref="D294:D298"/>
    <mergeCell ref="E294:E298"/>
    <mergeCell ref="F294:F298"/>
    <mergeCell ref="G294:G298"/>
    <mergeCell ref="C299:C305"/>
    <mergeCell ref="D299:D305"/>
    <mergeCell ref="E299:E305"/>
    <mergeCell ref="F299:F305"/>
    <mergeCell ref="G299:G305"/>
    <mergeCell ref="C284:C288"/>
    <mergeCell ref="D284:D288"/>
    <mergeCell ref="E284:E288"/>
    <mergeCell ref="F284:F288"/>
    <mergeCell ref="G284:G288"/>
    <mergeCell ref="C289:C293"/>
    <mergeCell ref="D289:D293"/>
    <mergeCell ref="E289:E293"/>
    <mergeCell ref="F289:F293"/>
    <mergeCell ref="G289:G293"/>
    <mergeCell ref="C274:C278"/>
    <mergeCell ref="D274:D278"/>
    <mergeCell ref="E274:E278"/>
    <mergeCell ref="F274:F278"/>
    <mergeCell ref="G274:G278"/>
    <mergeCell ref="C279:C283"/>
    <mergeCell ref="D279:D283"/>
    <mergeCell ref="E279:E283"/>
    <mergeCell ref="F279:F283"/>
    <mergeCell ref="G279:G283"/>
    <mergeCell ref="C264:C268"/>
    <mergeCell ref="D264:D268"/>
    <mergeCell ref="E264:E268"/>
    <mergeCell ref="F264:F268"/>
    <mergeCell ref="G264:G268"/>
    <mergeCell ref="C269:C273"/>
    <mergeCell ref="D269:D273"/>
    <mergeCell ref="E269:E273"/>
    <mergeCell ref="F269:F273"/>
    <mergeCell ref="G269:G273"/>
    <mergeCell ref="C254:C258"/>
    <mergeCell ref="D254:D258"/>
    <mergeCell ref="E254:E258"/>
    <mergeCell ref="F254:F258"/>
    <mergeCell ref="G254:G258"/>
    <mergeCell ref="C259:C263"/>
    <mergeCell ref="D259:D263"/>
    <mergeCell ref="E259:E263"/>
    <mergeCell ref="F259:F263"/>
    <mergeCell ref="G259:G263"/>
    <mergeCell ref="C244:C248"/>
    <mergeCell ref="D244:D248"/>
    <mergeCell ref="E244:E248"/>
    <mergeCell ref="F244:F248"/>
    <mergeCell ref="G244:G248"/>
    <mergeCell ref="C249:C253"/>
    <mergeCell ref="D249:D253"/>
    <mergeCell ref="E249:E253"/>
    <mergeCell ref="F249:F253"/>
    <mergeCell ref="G249:G253"/>
    <mergeCell ref="C234:C238"/>
    <mergeCell ref="D234:D238"/>
    <mergeCell ref="E234:E238"/>
    <mergeCell ref="F234:F238"/>
    <mergeCell ref="G234:G238"/>
    <mergeCell ref="C239:C243"/>
    <mergeCell ref="D239:D243"/>
    <mergeCell ref="E239:E243"/>
    <mergeCell ref="F239:F243"/>
    <mergeCell ref="G239:G243"/>
    <mergeCell ref="C224:C228"/>
    <mergeCell ref="D224:D228"/>
    <mergeCell ref="E224:E228"/>
    <mergeCell ref="F224:F228"/>
    <mergeCell ref="G224:G228"/>
    <mergeCell ref="C229:C233"/>
    <mergeCell ref="D229:D233"/>
    <mergeCell ref="E229:E233"/>
    <mergeCell ref="F229:F233"/>
    <mergeCell ref="G229:G233"/>
    <mergeCell ref="C214:C218"/>
    <mergeCell ref="D214:D218"/>
    <mergeCell ref="E214:E218"/>
    <mergeCell ref="F214:F218"/>
    <mergeCell ref="G214:G218"/>
    <mergeCell ref="C219:C223"/>
    <mergeCell ref="D219:D223"/>
    <mergeCell ref="E219:E223"/>
    <mergeCell ref="F219:F223"/>
    <mergeCell ref="G219:G223"/>
    <mergeCell ref="C204:C208"/>
    <mergeCell ref="D204:D208"/>
    <mergeCell ref="E204:E208"/>
    <mergeCell ref="F204:F208"/>
    <mergeCell ref="G204:G208"/>
    <mergeCell ref="C209:C213"/>
    <mergeCell ref="D209:D213"/>
    <mergeCell ref="E209:E213"/>
    <mergeCell ref="F209:F213"/>
    <mergeCell ref="G209:G213"/>
    <mergeCell ref="C194:C198"/>
    <mergeCell ref="D194:D198"/>
    <mergeCell ref="E194:E198"/>
    <mergeCell ref="F194:F198"/>
    <mergeCell ref="G194:G198"/>
    <mergeCell ref="C199:C203"/>
    <mergeCell ref="D199:D203"/>
    <mergeCell ref="E199:E203"/>
    <mergeCell ref="F199:F203"/>
    <mergeCell ref="G199:G203"/>
    <mergeCell ref="C184:C188"/>
    <mergeCell ref="D184:D188"/>
    <mergeCell ref="E184:E188"/>
    <mergeCell ref="F184:F188"/>
    <mergeCell ref="G184:G188"/>
    <mergeCell ref="C189:C193"/>
    <mergeCell ref="D189:D193"/>
    <mergeCell ref="E189:E193"/>
    <mergeCell ref="F189:F193"/>
    <mergeCell ref="G189:G193"/>
    <mergeCell ref="C174:C178"/>
    <mergeCell ref="D174:D178"/>
    <mergeCell ref="E174:E178"/>
    <mergeCell ref="F174:F178"/>
    <mergeCell ref="G174:G178"/>
    <mergeCell ref="C179:C183"/>
    <mergeCell ref="D179:D183"/>
    <mergeCell ref="E179:E183"/>
    <mergeCell ref="F179:F183"/>
    <mergeCell ref="G179:G183"/>
    <mergeCell ref="C164:C168"/>
    <mergeCell ref="D164:D168"/>
    <mergeCell ref="E164:E168"/>
    <mergeCell ref="F164:F168"/>
    <mergeCell ref="G164:G168"/>
    <mergeCell ref="C169:C173"/>
    <mergeCell ref="D169:D173"/>
    <mergeCell ref="E169:E173"/>
    <mergeCell ref="F169:F173"/>
    <mergeCell ref="G169:G173"/>
    <mergeCell ref="C154:C158"/>
    <mergeCell ref="D154:D158"/>
    <mergeCell ref="E154:E158"/>
    <mergeCell ref="F154:F158"/>
    <mergeCell ref="G154:G158"/>
    <mergeCell ref="C159:C163"/>
    <mergeCell ref="D159:D163"/>
    <mergeCell ref="E159:E163"/>
    <mergeCell ref="F159:F163"/>
    <mergeCell ref="G159:G163"/>
    <mergeCell ref="C144:C148"/>
    <mergeCell ref="D144:D148"/>
    <mergeCell ref="E144:E148"/>
    <mergeCell ref="F144:F148"/>
    <mergeCell ref="G144:G148"/>
    <mergeCell ref="C149:C153"/>
    <mergeCell ref="D149:D153"/>
    <mergeCell ref="E149:E153"/>
    <mergeCell ref="F149:F153"/>
    <mergeCell ref="G149:G153"/>
    <mergeCell ref="C134:C138"/>
    <mergeCell ref="D134:D138"/>
    <mergeCell ref="E134:E138"/>
    <mergeCell ref="F134:F138"/>
    <mergeCell ref="G134:G138"/>
    <mergeCell ref="C139:C143"/>
    <mergeCell ref="D139:D143"/>
    <mergeCell ref="E139:E143"/>
    <mergeCell ref="F139:F143"/>
    <mergeCell ref="G139:G143"/>
    <mergeCell ref="C124:C128"/>
    <mergeCell ref="D124:D128"/>
    <mergeCell ref="E124:E128"/>
    <mergeCell ref="F124:F128"/>
    <mergeCell ref="G124:G128"/>
    <mergeCell ref="C129:C133"/>
    <mergeCell ref="D129:D133"/>
    <mergeCell ref="E129:E133"/>
    <mergeCell ref="F129:F133"/>
    <mergeCell ref="G129:G133"/>
    <mergeCell ref="C114:C118"/>
    <mergeCell ref="D114:D118"/>
    <mergeCell ref="E114:E118"/>
    <mergeCell ref="F114:F118"/>
    <mergeCell ref="G114:G118"/>
    <mergeCell ref="C119:C123"/>
    <mergeCell ref="D119:D123"/>
    <mergeCell ref="E119:E123"/>
    <mergeCell ref="F119:F123"/>
    <mergeCell ref="G119:G123"/>
    <mergeCell ref="C104:C108"/>
    <mergeCell ref="D104:D108"/>
    <mergeCell ref="E104:E108"/>
    <mergeCell ref="F104:F108"/>
    <mergeCell ref="G104:G108"/>
    <mergeCell ref="C109:C113"/>
    <mergeCell ref="D109:D113"/>
    <mergeCell ref="E109:E113"/>
    <mergeCell ref="F109:F113"/>
    <mergeCell ref="G109:G113"/>
    <mergeCell ref="C94:C98"/>
    <mergeCell ref="D94:D98"/>
    <mergeCell ref="E94:E98"/>
    <mergeCell ref="F94:F98"/>
    <mergeCell ref="G94:G98"/>
    <mergeCell ref="C99:C103"/>
    <mergeCell ref="D99:D103"/>
    <mergeCell ref="E99:E103"/>
    <mergeCell ref="F99:F103"/>
    <mergeCell ref="G99:G103"/>
    <mergeCell ref="C84:C88"/>
    <mergeCell ref="D84:D88"/>
    <mergeCell ref="E84:E88"/>
    <mergeCell ref="F84:F88"/>
    <mergeCell ref="G84:G88"/>
    <mergeCell ref="C89:C93"/>
    <mergeCell ref="D89:D93"/>
    <mergeCell ref="E89:E93"/>
    <mergeCell ref="F89:F93"/>
    <mergeCell ref="G89:G93"/>
    <mergeCell ref="C74:C78"/>
    <mergeCell ref="D74:D78"/>
    <mergeCell ref="E74:E78"/>
    <mergeCell ref="F74:F78"/>
    <mergeCell ref="G74:G78"/>
    <mergeCell ref="C79:C83"/>
    <mergeCell ref="D79:D83"/>
    <mergeCell ref="E79:E83"/>
    <mergeCell ref="F79:F83"/>
    <mergeCell ref="G79:G83"/>
    <mergeCell ref="C64:C68"/>
    <mergeCell ref="D64:D68"/>
    <mergeCell ref="E64:E68"/>
    <mergeCell ref="F64:F68"/>
    <mergeCell ref="G64:G68"/>
    <mergeCell ref="C69:C73"/>
    <mergeCell ref="D69:D73"/>
    <mergeCell ref="E69:E73"/>
    <mergeCell ref="F69:F73"/>
    <mergeCell ref="G69:G73"/>
    <mergeCell ref="C54:C58"/>
    <mergeCell ref="D54:D58"/>
    <mergeCell ref="E54:E58"/>
    <mergeCell ref="F54:F58"/>
    <mergeCell ref="G54:G58"/>
    <mergeCell ref="C59:C63"/>
    <mergeCell ref="D59:D63"/>
    <mergeCell ref="E59:E63"/>
    <mergeCell ref="F59:F63"/>
    <mergeCell ref="G59:G63"/>
    <mergeCell ref="C49:C53"/>
    <mergeCell ref="D49:D53"/>
    <mergeCell ref="E49:E53"/>
    <mergeCell ref="F49:F53"/>
    <mergeCell ref="G49:G53"/>
    <mergeCell ref="E30:E36"/>
    <mergeCell ref="F30:F36"/>
    <mergeCell ref="G30:G36"/>
    <mergeCell ref="E37:E41"/>
    <mergeCell ref="F37:F41"/>
    <mergeCell ref="G37:G41"/>
    <mergeCell ref="E17:I17"/>
    <mergeCell ref="E18:E24"/>
    <mergeCell ref="F18:F24"/>
    <mergeCell ref="G18:G24"/>
    <mergeCell ref="E25:E29"/>
    <mergeCell ref="F25:F29"/>
    <mergeCell ref="G25:G29"/>
    <mergeCell ref="I8:I9"/>
    <mergeCell ref="J8:J9"/>
    <mergeCell ref="K8:K9"/>
    <mergeCell ref="L8:M8"/>
    <mergeCell ref="N8:P8"/>
    <mergeCell ref="C10:C48"/>
    <mergeCell ref="D10:D48"/>
    <mergeCell ref="E10:E16"/>
    <mergeCell ref="F10:F16"/>
    <mergeCell ref="G10:G16"/>
    <mergeCell ref="C1:P1"/>
    <mergeCell ref="C2:P2"/>
    <mergeCell ref="C3:P3"/>
    <mergeCell ref="C4:P4"/>
    <mergeCell ref="C8:C9"/>
    <mergeCell ref="D8:D9"/>
    <mergeCell ref="E8:E9"/>
    <mergeCell ref="F8:F9"/>
    <mergeCell ref="G8:G9"/>
    <mergeCell ref="H8:H9"/>
    <mergeCell ref="E42:E48"/>
    <mergeCell ref="F42:F48"/>
    <mergeCell ref="G42:G48"/>
  </mergeCells>
  <pageMargins left="0.51181102362204722" right="0.31496062992125984" top="0.35433070866141736" bottom="0.35433070866141736" header="0.31496062992125984" footer="0.31496062992125984"/>
  <pageSetup paperSize="9" scale="40"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GQ771"/>
  <sheetViews>
    <sheetView view="pageBreakPreview" topLeftCell="B1" zoomScale="60" zoomScaleNormal="85" workbookViewId="0">
      <pane xSplit="8" ySplit="9" topLeftCell="J10" activePane="bottomRight" state="frozen"/>
      <selection activeCell="B1" sqref="B1"/>
      <selection pane="topRight" activeCell="I1" sqref="I1"/>
      <selection pane="bottomLeft" activeCell="B7" sqref="B7"/>
      <selection pane="bottomRight" activeCell="C8" sqref="C8:J9"/>
    </sheetView>
  </sheetViews>
  <sheetFormatPr defaultRowHeight="15.75"/>
  <cols>
    <col min="1" max="1" width="9.5703125" style="202" hidden="1" customWidth="1"/>
    <col min="2" max="2" width="0.42578125" style="202" hidden="1" customWidth="1"/>
    <col min="3" max="3" width="10" style="278" customWidth="1"/>
    <col min="4" max="4" width="49.140625" style="202" customWidth="1"/>
    <col min="5" max="5" width="52.7109375" style="278" customWidth="1"/>
    <col min="6" max="6" width="13.5703125" style="279" customWidth="1"/>
    <col min="7" max="7" width="16.7109375" style="279" customWidth="1"/>
    <col min="8" max="8" width="35.42578125" style="202" customWidth="1"/>
    <col min="9" max="9" width="125" style="280" customWidth="1"/>
    <col min="10" max="10" width="30" style="202" customWidth="1"/>
    <col min="11" max="16384" width="9.140625" style="202"/>
  </cols>
  <sheetData>
    <row r="1" spans="3:10">
      <c r="C1" s="435" t="s">
        <v>0</v>
      </c>
      <c r="D1" s="435"/>
      <c r="E1" s="435"/>
      <c r="F1" s="435"/>
      <c r="G1" s="435"/>
      <c r="H1" s="435"/>
      <c r="I1" s="435"/>
      <c r="J1" s="435"/>
    </row>
    <row r="2" spans="3:10" ht="15.75" customHeight="1">
      <c r="C2" s="436" t="s">
        <v>1476</v>
      </c>
      <c r="D2" s="436"/>
      <c r="E2" s="436"/>
      <c r="F2" s="436"/>
      <c r="G2" s="436"/>
      <c r="H2" s="436"/>
      <c r="I2" s="436"/>
      <c r="J2" s="436"/>
    </row>
    <row r="3" spans="3:10" ht="15.75" customHeight="1">
      <c r="C3" s="436" t="s">
        <v>2</v>
      </c>
      <c r="D3" s="436"/>
      <c r="E3" s="436"/>
      <c r="F3" s="436"/>
      <c r="G3" s="436"/>
      <c r="H3" s="436"/>
      <c r="I3" s="436"/>
      <c r="J3" s="436"/>
    </row>
    <row r="4" spans="3:10" ht="15.75" customHeight="1">
      <c r="C4" s="436" t="s">
        <v>1477</v>
      </c>
      <c r="D4" s="436"/>
      <c r="E4" s="436"/>
      <c r="F4" s="436"/>
      <c r="G4" s="436"/>
      <c r="H4" s="436"/>
      <c r="I4" s="436"/>
      <c r="J4" s="436"/>
    </row>
    <row r="5" spans="3:10">
      <c r="C5" s="203"/>
      <c r="D5" s="203"/>
      <c r="E5" s="204"/>
      <c r="F5" s="205"/>
      <c r="G5" s="205"/>
      <c r="H5" s="203"/>
      <c r="I5" s="206"/>
    </row>
    <row r="6" spans="3:10">
      <c r="C6" s="204"/>
      <c r="D6" s="204"/>
      <c r="E6" s="204"/>
      <c r="F6" s="207"/>
      <c r="G6" s="207"/>
      <c r="H6" s="204"/>
      <c r="I6" s="206"/>
    </row>
    <row r="7" spans="3:10">
      <c r="C7" s="204"/>
      <c r="D7" s="204"/>
      <c r="E7" s="204"/>
      <c r="F7" s="207"/>
      <c r="G7" s="207"/>
      <c r="H7" s="204"/>
      <c r="I7" s="206"/>
    </row>
    <row r="8" spans="3:10" s="208" customFormat="1" ht="15.75" customHeight="1">
      <c r="C8" s="410" t="s">
        <v>3</v>
      </c>
      <c r="D8" s="409" t="s">
        <v>4</v>
      </c>
      <c r="E8" s="410" t="s">
        <v>5</v>
      </c>
      <c r="F8" s="410" t="s">
        <v>1424</v>
      </c>
      <c r="G8" s="410"/>
      <c r="H8" s="410" t="s">
        <v>1427</v>
      </c>
      <c r="I8" s="410"/>
      <c r="J8" s="409" t="s">
        <v>1480</v>
      </c>
    </row>
    <row r="9" spans="3:10" s="208" customFormat="1" ht="90" customHeight="1">
      <c r="C9" s="410"/>
      <c r="D9" s="409"/>
      <c r="E9" s="410"/>
      <c r="F9" s="209" t="s">
        <v>1425</v>
      </c>
      <c r="G9" s="209" t="s">
        <v>1426</v>
      </c>
      <c r="H9" s="209" t="s">
        <v>1478</v>
      </c>
      <c r="I9" s="209" t="s">
        <v>1479</v>
      </c>
      <c r="J9" s="409"/>
    </row>
    <row r="10" spans="3:10" s="216" customFormat="1" ht="60" customHeight="1">
      <c r="C10" s="210" t="s">
        <v>31</v>
      </c>
      <c r="D10" s="211" t="s">
        <v>32</v>
      </c>
      <c r="E10" s="212" t="s">
        <v>26</v>
      </c>
      <c r="F10" s="212">
        <v>2022</v>
      </c>
      <c r="G10" s="213">
        <v>2025</v>
      </c>
      <c r="H10" s="213"/>
      <c r="I10" s="214" t="s">
        <v>1218</v>
      </c>
      <c r="J10" s="215"/>
    </row>
    <row r="11" spans="3:10" ht="47.25">
      <c r="C11" s="217" t="s">
        <v>34</v>
      </c>
      <c r="D11" s="218" t="s">
        <v>35</v>
      </c>
      <c r="E11" s="219" t="s">
        <v>36</v>
      </c>
      <c r="F11" s="209">
        <v>2022</v>
      </c>
      <c r="G11" s="213">
        <v>2025</v>
      </c>
      <c r="H11" s="213" t="s">
        <v>1429</v>
      </c>
      <c r="I11" s="214" t="s">
        <v>1670</v>
      </c>
      <c r="J11" s="220"/>
    </row>
    <row r="12" spans="3:10" ht="76.5" customHeight="1">
      <c r="C12" s="217" t="s">
        <v>38</v>
      </c>
      <c r="D12" s="221" t="s">
        <v>39</v>
      </c>
      <c r="E12" s="222" t="s">
        <v>40</v>
      </c>
      <c r="F12" s="209">
        <v>2022</v>
      </c>
      <c r="G12" s="213">
        <v>2025</v>
      </c>
      <c r="H12" s="223" t="s">
        <v>1430</v>
      </c>
      <c r="I12" s="214"/>
      <c r="J12" s="220"/>
    </row>
    <row r="13" spans="3:10" ht="72.75" customHeight="1">
      <c r="C13" s="217" t="s">
        <v>41</v>
      </c>
      <c r="D13" s="221" t="s">
        <v>42</v>
      </c>
      <c r="E13" s="222" t="s">
        <v>43</v>
      </c>
      <c r="F13" s="209">
        <v>2022</v>
      </c>
      <c r="G13" s="213">
        <v>2025</v>
      </c>
      <c r="H13" s="223"/>
      <c r="I13" s="224" t="s">
        <v>1398</v>
      </c>
      <c r="J13" s="220"/>
    </row>
    <row r="14" spans="3:10" s="227" customFormat="1" ht="15" hidden="1" customHeight="1">
      <c r="C14" s="415" t="s">
        <v>44</v>
      </c>
      <c r="D14" s="416" t="s">
        <v>45</v>
      </c>
      <c r="E14" s="417" t="s">
        <v>46</v>
      </c>
      <c r="F14" s="418">
        <v>2023</v>
      </c>
      <c r="G14" s="213">
        <v>2025</v>
      </c>
      <c r="H14" s="225"/>
      <c r="I14" s="419"/>
      <c r="J14" s="226"/>
    </row>
    <row r="15" spans="3:10" s="227" customFormat="1" ht="15" hidden="1" customHeight="1">
      <c r="C15" s="415"/>
      <c r="D15" s="416"/>
      <c r="E15" s="417"/>
      <c r="F15" s="418"/>
      <c r="G15" s="213">
        <v>2025</v>
      </c>
      <c r="H15" s="228"/>
      <c r="I15" s="420"/>
      <c r="J15" s="226"/>
    </row>
    <row r="16" spans="3:10" s="227" customFormat="1" ht="30" hidden="1" customHeight="1">
      <c r="C16" s="415"/>
      <c r="D16" s="416"/>
      <c r="E16" s="417"/>
      <c r="F16" s="418"/>
      <c r="G16" s="213">
        <v>2025</v>
      </c>
      <c r="H16" s="228"/>
      <c r="I16" s="420"/>
      <c r="J16" s="226"/>
    </row>
    <row r="17" spans="3:10" s="227" customFormat="1" ht="30" hidden="1" customHeight="1">
      <c r="C17" s="415"/>
      <c r="D17" s="416"/>
      <c r="E17" s="417"/>
      <c r="F17" s="418"/>
      <c r="G17" s="213">
        <v>2025</v>
      </c>
      <c r="H17" s="228"/>
      <c r="I17" s="420"/>
      <c r="J17" s="226"/>
    </row>
    <row r="18" spans="3:10" s="227" customFormat="1" ht="30" hidden="1" customHeight="1">
      <c r="C18" s="415"/>
      <c r="D18" s="416"/>
      <c r="E18" s="417"/>
      <c r="F18" s="418"/>
      <c r="G18" s="213">
        <v>2025</v>
      </c>
      <c r="H18" s="229"/>
      <c r="I18" s="421"/>
      <c r="J18" s="226"/>
    </row>
    <row r="19" spans="3:10" ht="74.25" customHeight="1">
      <c r="C19" s="217" t="s">
        <v>47</v>
      </c>
      <c r="D19" s="218" t="s">
        <v>48</v>
      </c>
      <c r="E19" s="219" t="s">
        <v>49</v>
      </c>
      <c r="F19" s="209">
        <v>2022</v>
      </c>
      <c r="G19" s="213">
        <v>2025</v>
      </c>
      <c r="H19" s="223" t="s">
        <v>1431</v>
      </c>
      <c r="I19" s="214"/>
      <c r="J19" s="220"/>
    </row>
    <row r="20" spans="3:10" ht="95.25" customHeight="1">
      <c r="C20" s="217" t="s">
        <v>50</v>
      </c>
      <c r="D20" s="218" t="s">
        <v>51</v>
      </c>
      <c r="E20" s="219" t="s">
        <v>52</v>
      </c>
      <c r="F20" s="209">
        <v>2022</v>
      </c>
      <c r="G20" s="213">
        <v>2025</v>
      </c>
      <c r="H20" s="223"/>
      <c r="I20" s="214" t="s">
        <v>1399</v>
      </c>
      <c r="J20" s="220"/>
    </row>
    <row r="21" spans="3:10" ht="57" customHeight="1">
      <c r="C21" s="217" t="s">
        <v>53</v>
      </c>
      <c r="D21" s="218" t="s">
        <v>54</v>
      </c>
      <c r="E21" s="219" t="s">
        <v>55</v>
      </c>
      <c r="F21" s="209">
        <v>2022</v>
      </c>
      <c r="G21" s="213">
        <v>2025</v>
      </c>
      <c r="H21" s="223"/>
      <c r="I21" s="214" t="s">
        <v>1400</v>
      </c>
      <c r="J21" s="220"/>
    </row>
    <row r="22" spans="3:10" ht="127.5" customHeight="1">
      <c r="C22" s="217" t="s">
        <v>56</v>
      </c>
      <c r="D22" s="218" t="s">
        <v>57</v>
      </c>
      <c r="E22" s="219" t="s">
        <v>58</v>
      </c>
      <c r="F22" s="209">
        <v>2022</v>
      </c>
      <c r="G22" s="213">
        <v>2025</v>
      </c>
      <c r="H22" s="223"/>
      <c r="I22" s="214" t="s">
        <v>1401</v>
      </c>
      <c r="J22" s="220"/>
    </row>
    <row r="23" spans="3:10" ht="105.75" customHeight="1">
      <c r="C23" s="217" t="s">
        <v>59</v>
      </c>
      <c r="D23" s="218" t="s">
        <v>60</v>
      </c>
      <c r="E23" s="219" t="s">
        <v>61</v>
      </c>
      <c r="F23" s="209">
        <v>2022</v>
      </c>
      <c r="G23" s="213">
        <v>2025</v>
      </c>
      <c r="H23" s="223"/>
      <c r="I23" s="214" t="s">
        <v>1410</v>
      </c>
      <c r="J23" s="220"/>
    </row>
    <row r="24" spans="3:10" ht="90" customHeight="1">
      <c r="C24" s="217" t="s">
        <v>62</v>
      </c>
      <c r="D24" s="218" t="s">
        <v>63</v>
      </c>
      <c r="E24" s="219" t="s">
        <v>64</v>
      </c>
      <c r="F24" s="209">
        <v>2022</v>
      </c>
      <c r="G24" s="213">
        <v>2025</v>
      </c>
      <c r="H24" s="223" t="s">
        <v>1432</v>
      </c>
      <c r="I24" s="214"/>
      <c r="J24" s="220"/>
    </row>
    <row r="25" spans="3:10" ht="53.25" customHeight="1">
      <c r="C25" s="217" t="s">
        <v>65</v>
      </c>
      <c r="D25" s="218" t="s">
        <v>66</v>
      </c>
      <c r="E25" s="219" t="s">
        <v>58</v>
      </c>
      <c r="F25" s="209">
        <v>2022</v>
      </c>
      <c r="G25" s="213">
        <v>2025</v>
      </c>
      <c r="H25" s="223"/>
      <c r="I25" s="214" t="s">
        <v>1402</v>
      </c>
      <c r="J25" s="220"/>
    </row>
    <row r="26" spans="3:10" s="227" customFormat="1" ht="72" customHeight="1">
      <c r="C26" s="217" t="s">
        <v>68</v>
      </c>
      <c r="D26" s="218" t="s">
        <v>69</v>
      </c>
      <c r="E26" s="219" t="s">
        <v>58</v>
      </c>
      <c r="F26" s="209">
        <v>2022</v>
      </c>
      <c r="G26" s="213">
        <v>2025</v>
      </c>
      <c r="H26" s="223"/>
      <c r="I26" s="214" t="s">
        <v>1403</v>
      </c>
      <c r="J26" s="226"/>
    </row>
    <row r="27" spans="3:10" s="227" customFormat="1" ht="63">
      <c r="C27" s="217" t="s">
        <v>70</v>
      </c>
      <c r="D27" s="218" t="s">
        <v>71</v>
      </c>
      <c r="E27" s="219" t="s">
        <v>72</v>
      </c>
      <c r="F27" s="209">
        <v>2022</v>
      </c>
      <c r="G27" s="213">
        <v>2025</v>
      </c>
      <c r="H27" s="223"/>
      <c r="I27" s="214" t="s">
        <v>1404</v>
      </c>
      <c r="J27" s="226"/>
    </row>
    <row r="28" spans="3:10" s="227" customFormat="1" ht="47.25">
      <c r="C28" s="217" t="s">
        <v>73</v>
      </c>
      <c r="D28" s="218" t="s">
        <v>74</v>
      </c>
      <c r="E28" s="219" t="s">
        <v>72</v>
      </c>
      <c r="F28" s="209">
        <v>2022</v>
      </c>
      <c r="G28" s="213">
        <v>2025</v>
      </c>
      <c r="H28" s="223"/>
      <c r="I28" s="214" t="s">
        <v>1405</v>
      </c>
      <c r="J28" s="226"/>
    </row>
    <row r="29" spans="3:10" s="227" customFormat="1" ht="58.5" customHeight="1">
      <c r="C29" s="217" t="s">
        <v>85</v>
      </c>
      <c r="D29" s="218" t="s">
        <v>86</v>
      </c>
      <c r="E29" s="219" t="s">
        <v>87</v>
      </c>
      <c r="F29" s="209">
        <v>2022</v>
      </c>
      <c r="G29" s="213">
        <v>2025</v>
      </c>
      <c r="H29" s="223"/>
      <c r="I29" s="214" t="s">
        <v>1411</v>
      </c>
      <c r="J29" s="226"/>
    </row>
    <row r="30" spans="3:10" s="227" customFormat="1" ht="111" customHeight="1">
      <c r="C30" s="217" t="s">
        <v>88</v>
      </c>
      <c r="D30" s="218" t="s">
        <v>89</v>
      </c>
      <c r="E30" s="219" t="s">
        <v>90</v>
      </c>
      <c r="F30" s="209">
        <v>2022</v>
      </c>
      <c r="G30" s="213">
        <v>2025</v>
      </c>
      <c r="H30" s="223"/>
      <c r="I30" s="230" t="s">
        <v>1406</v>
      </c>
      <c r="J30" s="226"/>
    </row>
    <row r="31" spans="3:10" s="227" customFormat="1" ht="63">
      <c r="C31" s="217" t="s">
        <v>93</v>
      </c>
      <c r="D31" s="218" t="s">
        <v>94</v>
      </c>
      <c r="E31" s="219" t="s">
        <v>43</v>
      </c>
      <c r="F31" s="209">
        <v>2022</v>
      </c>
      <c r="G31" s="213">
        <v>2025</v>
      </c>
      <c r="H31" s="223"/>
      <c r="I31" s="230" t="s">
        <v>1391</v>
      </c>
      <c r="J31" s="226"/>
    </row>
    <row r="32" spans="3:10" s="227" customFormat="1" ht="47.25">
      <c r="C32" s="217" t="s">
        <v>95</v>
      </c>
      <c r="D32" s="218" t="s">
        <v>96</v>
      </c>
      <c r="E32" s="219" t="s">
        <v>43</v>
      </c>
      <c r="F32" s="209">
        <v>2022</v>
      </c>
      <c r="G32" s="213">
        <v>2025</v>
      </c>
      <c r="H32" s="223"/>
      <c r="I32" s="230" t="s">
        <v>1407</v>
      </c>
      <c r="J32" s="226"/>
    </row>
    <row r="33" spans="3:10" s="227" customFormat="1" ht="47.25">
      <c r="C33" s="217" t="s">
        <v>97</v>
      </c>
      <c r="D33" s="218" t="s">
        <v>98</v>
      </c>
      <c r="E33" s="219" t="s">
        <v>43</v>
      </c>
      <c r="F33" s="209">
        <v>2023</v>
      </c>
      <c r="G33" s="213">
        <v>2025</v>
      </c>
      <c r="H33" s="223"/>
      <c r="I33" s="230" t="s">
        <v>1412</v>
      </c>
      <c r="J33" s="226"/>
    </row>
    <row r="34" spans="3:10" s="227" customFormat="1" ht="47.25">
      <c r="C34" s="217" t="s">
        <v>99</v>
      </c>
      <c r="D34" s="218" t="s">
        <v>100</v>
      </c>
      <c r="E34" s="219" t="s">
        <v>43</v>
      </c>
      <c r="F34" s="209">
        <v>2022</v>
      </c>
      <c r="G34" s="213">
        <v>2025</v>
      </c>
      <c r="H34" s="223"/>
      <c r="I34" s="230" t="s">
        <v>1408</v>
      </c>
      <c r="J34" s="226"/>
    </row>
    <row r="35" spans="3:10" s="227" customFormat="1" ht="15" hidden="1" customHeight="1">
      <c r="C35" s="411" t="s">
        <v>101</v>
      </c>
      <c r="D35" s="412" t="s">
        <v>102</v>
      </c>
      <c r="E35" s="413" t="s">
        <v>43</v>
      </c>
      <c r="F35" s="410">
        <v>2023</v>
      </c>
      <c r="G35" s="213">
        <v>2025</v>
      </c>
      <c r="H35" s="223"/>
      <c r="I35" s="422"/>
      <c r="J35" s="226"/>
    </row>
    <row r="36" spans="3:10" s="227" customFormat="1" ht="15" hidden="1" customHeight="1">
      <c r="C36" s="411"/>
      <c r="D36" s="412"/>
      <c r="E36" s="413"/>
      <c r="F36" s="410"/>
      <c r="G36" s="213">
        <v>2025</v>
      </c>
      <c r="H36" s="231"/>
      <c r="I36" s="423"/>
      <c r="J36" s="226"/>
    </row>
    <row r="37" spans="3:10" s="227" customFormat="1" ht="30" hidden="1" customHeight="1">
      <c r="C37" s="411"/>
      <c r="D37" s="412"/>
      <c r="E37" s="413"/>
      <c r="F37" s="410"/>
      <c r="G37" s="213">
        <v>2025</v>
      </c>
      <c r="H37" s="231"/>
      <c r="I37" s="423"/>
      <c r="J37" s="226"/>
    </row>
    <row r="38" spans="3:10" s="227" customFormat="1" ht="30" hidden="1" customHeight="1">
      <c r="C38" s="411"/>
      <c r="D38" s="412"/>
      <c r="E38" s="413"/>
      <c r="F38" s="410"/>
      <c r="G38" s="213">
        <v>2025</v>
      </c>
      <c r="H38" s="231"/>
      <c r="I38" s="423"/>
      <c r="J38" s="226"/>
    </row>
    <row r="39" spans="3:10" s="227" customFormat="1" ht="30" hidden="1" customHeight="1">
      <c r="C39" s="411"/>
      <c r="D39" s="412"/>
      <c r="E39" s="413"/>
      <c r="F39" s="410"/>
      <c r="G39" s="213">
        <v>2025</v>
      </c>
      <c r="H39" s="232"/>
      <c r="I39" s="424"/>
      <c r="J39" s="226"/>
    </row>
    <row r="40" spans="3:10" s="227" customFormat="1" ht="15" hidden="1" customHeight="1">
      <c r="C40" s="411" t="s">
        <v>103</v>
      </c>
      <c r="D40" s="414" t="s">
        <v>104</v>
      </c>
      <c r="E40" s="413" t="s">
        <v>43</v>
      </c>
      <c r="F40" s="410">
        <v>2023</v>
      </c>
      <c r="G40" s="213">
        <v>2025</v>
      </c>
      <c r="H40" s="223"/>
      <c r="I40" s="422"/>
      <c r="J40" s="226"/>
    </row>
    <row r="41" spans="3:10" s="227" customFormat="1" ht="15" hidden="1" customHeight="1">
      <c r="C41" s="411"/>
      <c r="D41" s="414"/>
      <c r="E41" s="413"/>
      <c r="F41" s="410"/>
      <c r="G41" s="213">
        <v>2025</v>
      </c>
      <c r="H41" s="231"/>
      <c r="I41" s="423"/>
      <c r="J41" s="226"/>
    </row>
    <row r="42" spans="3:10" s="227" customFormat="1" ht="30" hidden="1" customHeight="1">
      <c r="C42" s="411"/>
      <c r="D42" s="414"/>
      <c r="E42" s="413"/>
      <c r="F42" s="410"/>
      <c r="G42" s="213">
        <v>2025</v>
      </c>
      <c r="H42" s="231"/>
      <c r="I42" s="423"/>
      <c r="J42" s="226"/>
    </row>
    <row r="43" spans="3:10" s="227" customFormat="1" ht="30" hidden="1" customHeight="1">
      <c r="C43" s="411"/>
      <c r="D43" s="414"/>
      <c r="E43" s="413"/>
      <c r="F43" s="410"/>
      <c r="G43" s="213">
        <v>2025</v>
      </c>
      <c r="H43" s="231"/>
      <c r="I43" s="423"/>
      <c r="J43" s="226"/>
    </row>
    <row r="44" spans="3:10" s="227" customFormat="1" ht="30" hidden="1" customHeight="1">
      <c r="C44" s="411"/>
      <c r="D44" s="414"/>
      <c r="E44" s="413"/>
      <c r="F44" s="410"/>
      <c r="G44" s="213">
        <v>2025</v>
      </c>
      <c r="H44" s="232"/>
      <c r="I44" s="424"/>
      <c r="J44" s="226"/>
    </row>
    <row r="45" spans="3:10" s="227" customFormat="1" ht="15" hidden="1" customHeight="1">
      <c r="C45" s="411" t="s">
        <v>105</v>
      </c>
      <c r="D45" s="412" t="s">
        <v>106</v>
      </c>
      <c r="E45" s="413" t="s">
        <v>43</v>
      </c>
      <c r="F45" s="410">
        <v>2024</v>
      </c>
      <c r="G45" s="213">
        <v>2025</v>
      </c>
      <c r="H45" s="223"/>
      <c r="I45" s="422"/>
      <c r="J45" s="226"/>
    </row>
    <row r="46" spans="3:10" s="227" customFormat="1" ht="15" hidden="1" customHeight="1">
      <c r="C46" s="411"/>
      <c r="D46" s="412"/>
      <c r="E46" s="413"/>
      <c r="F46" s="410"/>
      <c r="G46" s="213">
        <v>2025</v>
      </c>
      <c r="H46" s="231"/>
      <c r="I46" s="423"/>
      <c r="J46" s="226"/>
    </row>
    <row r="47" spans="3:10" s="227" customFormat="1" ht="30" hidden="1" customHeight="1">
      <c r="C47" s="411"/>
      <c r="D47" s="412"/>
      <c r="E47" s="413"/>
      <c r="F47" s="410"/>
      <c r="G47" s="213">
        <v>2025</v>
      </c>
      <c r="H47" s="231"/>
      <c r="I47" s="423"/>
      <c r="J47" s="226"/>
    </row>
    <row r="48" spans="3:10" s="227" customFormat="1" ht="30" hidden="1" customHeight="1">
      <c r="C48" s="411"/>
      <c r="D48" s="412"/>
      <c r="E48" s="413"/>
      <c r="F48" s="410"/>
      <c r="G48" s="213">
        <v>2025</v>
      </c>
      <c r="H48" s="231"/>
      <c r="I48" s="423"/>
      <c r="J48" s="226"/>
    </row>
    <row r="49" spans="3:10" s="227" customFormat="1" ht="30" hidden="1" customHeight="1">
      <c r="C49" s="411"/>
      <c r="D49" s="412"/>
      <c r="E49" s="413"/>
      <c r="F49" s="410"/>
      <c r="G49" s="213">
        <v>2025</v>
      </c>
      <c r="H49" s="232"/>
      <c r="I49" s="424"/>
      <c r="J49" s="226"/>
    </row>
    <row r="50" spans="3:10" s="227" customFormat="1" ht="15" hidden="1" customHeight="1">
      <c r="C50" s="411" t="s">
        <v>107</v>
      </c>
      <c r="D50" s="416" t="s">
        <v>108</v>
      </c>
      <c r="E50" s="413" t="s">
        <v>43</v>
      </c>
      <c r="F50" s="410">
        <v>2023</v>
      </c>
      <c r="G50" s="213">
        <v>2025</v>
      </c>
      <c r="H50" s="223"/>
      <c r="I50" s="422"/>
      <c r="J50" s="226"/>
    </row>
    <row r="51" spans="3:10" s="227" customFormat="1" ht="15" hidden="1" customHeight="1">
      <c r="C51" s="411"/>
      <c r="D51" s="416"/>
      <c r="E51" s="413"/>
      <c r="F51" s="410"/>
      <c r="G51" s="213">
        <v>2025</v>
      </c>
      <c r="H51" s="231"/>
      <c r="I51" s="423"/>
      <c r="J51" s="226"/>
    </row>
    <row r="52" spans="3:10" s="227" customFormat="1" ht="30" hidden="1" customHeight="1">
      <c r="C52" s="411"/>
      <c r="D52" s="416"/>
      <c r="E52" s="413"/>
      <c r="F52" s="410"/>
      <c r="G52" s="213">
        <v>2025</v>
      </c>
      <c r="H52" s="231"/>
      <c r="I52" s="423"/>
      <c r="J52" s="226"/>
    </row>
    <row r="53" spans="3:10" s="227" customFormat="1" ht="30" hidden="1" customHeight="1">
      <c r="C53" s="411"/>
      <c r="D53" s="416"/>
      <c r="E53" s="413"/>
      <c r="F53" s="410"/>
      <c r="G53" s="213">
        <v>2025</v>
      </c>
      <c r="H53" s="231"/>
      <c r="I53" s="423"/>
      <c r="J53" s="226"/>
    </row>
    <row r="54" spans="3:10" s="227" customFormat="1" ht="30" hidden="1" customHeight="1">
      <c r="C54" s="411"/>
      <c r="D54" s="416"/>
      <c r="E54" s="413"/>
      <c r="F54" s="410"/>
      <c r="G54" s="213">
        <v>2025</v>
      </c>
      <c r="H54" s="232"/>
      <c r="I54" s="424"/>
      <c r="J54" s="226"/>
    </row>
    <row r="55" spans="3:10" s="227" customFormat="1" ht="15" hidden="1" customHeight="1">
      <c r="C55" s="411" t="s">
        <v>109</v>
      </c>
      <c r="D55" s="416" t="s">
        <v>110</v>
      </c>
      <c r="E55" s="413" t="s">
        <v>90</v>
      </c>
      <c r="F55" s="410">
        <v>2021</v>
      </c>
      <c r="G55" s="213">
        <v>2025</v>
      </c>
      <c r="H55" s="223"/>
      <c r="I55" s="422"/>
      <c r="J55" s="226"/>
    </row>
    <row r="56" spans="3:10" s="227" customFormat="1" ht="15" hidden="1" customHeight="1">
      <c r="C56" s="411"/>
      <c r="D56" s="416"/>
      <c r="E56" s="413"/>
      <c r="F56" s="410"/>
      <c r="G56" s="213">
        <v>2025</v>
      </c>
      <c r="H56" s="231"/>
      <c r="I56" s="423"/>
      <c r="J56" s="226"/>
    </row>
    <row r="57" spans="3:10" s="227" customFormat="1" ht="30" hidden="1" customHeight="1">
      <c r="C57" s="411"/>
      <c r="D57" s="416"/>
      <c r="E57" s="413"/>
      <c r="F57" s="410"/>
      <c r="G57" s="213">
        <v>2025</v>
      </c>
      <c r="H57" s="231"/>
      <c r="I57" s="423"/>
      <c r="J57" s="226"/>
    </row>
    <row r="58" spans="3:10" s="227" customFormat="1" ht="30" hidden="1" customHeight="1">
      <c r="C58" s="411"/>
      <c r="D58" s="416"/>
      <c r="E58" s="413"/>
      <c r="F58" s="410"/>
      <c r="G58" s="213">
        <v>2025</v>
      </c>
      <c r="H58" s="231"/>
      <c r="I58" s="423"/>
      <c r="J58" s="226"/>
    </row>
    <row r="59" spans="3:10" s="227" customFormat="1" ht="30" hidden="1" customHeight="1">
      <c r="C59" s="411"/>
      <c r="D59" s="416"/>
      <c r="E59" s="413"/>
      <c r="F59" s="410"/>
      <c r="G59" s="213">
        <v>2025</v>
      </c>
      <c r="H59" s="232"/>
      <c r="I59" s="424"/>
      <c r="J59" s="226"/>
    </row>
    <row r="60" spans="3:10" s="227" customFormat="1" ht="15" hidden="1" customHeight="1">
      <c r="C60" s="411" t="s">
        <v>111</v>
      </c>
      <c r="D60" s="412" t="s">
        <v>112</v>
      </c>
      <c r="E60" s="413" t="s">
        <v>43</v>
      </c>
      <c r="F60" s="410">
        <v>2022</v>
      </c>
      <c r="G60" s="213">
        <v>2025</v>
      </c>
      <c r="H60" s="223"/>
      <c r="I60" s="422"/>
      <c r="J60" s="226"/>
    </row>
    <row r="61" spans="3:10" s="227" customFormat="1" ht="15" hidden="1" customHeight="1">
      <c r="C61" s="411"/>
      <c r="D61" s="412"/>
      <c r="E61" s="413"/>
      <c r="F61" s="410"/>
      <c r="G61" s="213">
        <v>2025</v>
      </c>
      <c r="H61" s="231"/>
      <c r="I61" s="423"/>
      <c r="J61" s="226"/>
    </row>
    <row r="62" spans="3:10" s="227" customFormat="1" ht="30" hidden="1" customHeight="1">
      <c r="C62" s="411"/>
      <c r="D62" s="412"/>
      <c r="E62" s="413"/>
      <c r="F62" s="410"/>
      <c r="G62" s="213">
        <v>2025</v>
      </c>
      <c r="H62" s="231"/>
      <c r="I62" s="423"/>
      <c r="J62" s="226"/>
    </row>
    <row r="63" spans="3:10" s="227" customFormat="1" ht="30" hidden="1" customHeight="1">
      <c r="C63" s="411"/>
      <c r="D63" s="412"/>
      <c r="E63" s="413"/>
      <c r="F63" s="410"/>
      <c r="G63" s="213">
        <v>2025</v>
      </c>
      <c r="H63" s="231"/>
      <c r="I63" s="423"/>
      <c r="J63" s="226"/>
    </row>
    <row r="64" spans="3:10" s="227" customFormat="1" ht="30" hidden="1" customHeight="1">
      <c r="C64" s="411"/>
      <c r="D64" s="412"/>
      <c r="E64" s="413"/>
      <c r="F64" s="410"/>
      <c r="G64" s="213">
        <v>2025</v>
      </c>
      <c r="H64" s="232"/>
      <c r="I64" s="424"/>
      <c r="J64" s="226"/>
    </row>
    <row r="65" spans="3:10" s="227" customFormat="1" ht="15" hidden="1" customHeight="1">
      <c r="C65" s="411" t="s">
        <v>113</v>
      </c>
      <c r="D65" s="412" t="s">
        <v>114</v>
      </c>
      <c r="E65" s="413" t="s">
        <v>43</v>
      </c>
      <c r="F65" s="410">
        <v>2021</v>
      </c>
      <c r="G65" s="213">
        <v>2025</v>
      </c>
      <c r="H65" s="223"/>
      <c r="I65" s="422"/>
      <c r="J65" s="226"/>
    </row>
    <row r="66" spans="3:10" s="227" customFormat="1" ht="15" hidden="1" customHeight="1">
      <c r="C66" s="411"/>
      <c r="D66" s="412"/>
      <c r="E66" s="413"/>
      <c r="F66" s="410"/>
      <c r="G66" s="213">
        <v>2025</v>
      </c>
      <c r="H66" s="231"/>
      <c r="I66" s="423"/>
      <c r="J66" s="226"/>
    </row>
    <row r="67" spans="3:10" s="227" customFormat="1" ht="30" hidden="1" customHeight="1">
      <c r="C67" s="411"/>
      <c r="D67" s="412"/>
      <c r="E67" s="413"/>
      <c r="F67" s="410"/>
      <c r="G67" s="213">
        <v>2025</v>
      </c>
      <c r="H67" s="231"/>
      <c r="I67" s="423"/>
      <c r="J67" s="226"/>
    </row>
    <row r="68" spans="3:10" s="227" customFormat="1" ht="30" hidden="1" customHeight="1">
      <c r="C68" s="411"/>
      <c r="D68" s="412"/>
      <c r="E68" s="413"/>
      <c r="F68" s="410"/>
      <c r="G68" s="213">
        <v>2025</v>
      </c>
      <c r="H68" s="231"/>
      <c r="I68" s="423"/>
      <c r="J68" s="226"/>
    </row>
    <row r="69" spans="3:10" s="227" customFormat="1" ht="30" hidden="1" customHeight="1">
      <c r="C69" s="411"/>
      <c r="D69" s="412"/>
      <c r="E69" s="413"/>
      <c r="F69" s="410"/>
      <c r="G69" s="213">
        <v>2025</v>
      </c>
      <c r="H69" s="232"/>
      <c r="I69" s="424"/>
      <c r="J69" s="226"/>
    </row>
    <row r="70" spans="3:10" s="227" customFormat="1" ht="15" hidden="1" customHeight="1">
      <c r="C70" s="411" t="s">
        <v>115</v>
      </c>
      <c r="D70" s="412" t="s">
        <v>116</v>
      </c>
      <c r="E70" s="413" t="s">
        <v>43</v>
      </c>
      <c r="F70" s="410">
        <v>2021</v>
      </c>
      <c r="G70" s="213">
        <v>2025</v>
      </c>
      <c r="H70" s="223"/>
      <c r="I70" s="422"/>
      <c r="J70" s="226"/>
    </row>
    <row r="71" spans="3:10" s="227" customFormat="1" ht="15" hidden="1" customHeight="1">
      <c r="C71" s="411"/>
      <c r="D71" s="412"/>
      <c r="E71" s="413"/>
      <c r="F71" s="410"/>
      <c r="G71" s="213">
        <v>2025</v>
      </c>
      <c r="H71" s="231"/>
      <c r="I71" s="423"/>
      <c r="J71" s="226"/>
    </row>
    <row r="72" spans="3:10" s="227" customFormat="1" ht="30" hidden="1" customHeight="1">
      <c r="C72" s="411"/>
      <c r="D72" s="412"/>
      <c r="E72" s="413"/>
      <c r="F72" s="410"/>
      <c r="G72" s="213">
        <v>2025</v>
      </c>
      <c r="H72" s="231"/>
      <c r="I72" s="423"/>
      <c r="J72" s="226"/>
    </row>
    <row r="73" spans="3:10" s="227" customFormat="1" ht="30" hidden="1" customHeight="1">
      <c r="C73" s="411"/>
      <c r="D73" s="412"/>
      <c r="E73" s="413"/>
      <c r="F73" s="410"/>
      <c r="G73" s="213">
        <v>2025</v>
      </c>
      <c r="H73" s="231"/>
      <c r="I73" s="423"/>
      <c r="J73" s="226"/>
    </row>
    <row r="74" spans="3:10" s="227" customFormat="1" ht="30" hidden="1" customHeight="1">
      <c r="C74" s="411"/>
      <c r="D74" s="412"/>
      <c r="E74" s="413"/>
      <c r="F74" s="410"/>
      <c r="G74" s="213">
        <v>2025</v>
      </c>
      <c r="H74" s="232"/>
      <c r="I74" s="424"/>
      <c r="J74" s="226"/>
    </row>
    <row r="75" spans="3:10" s="227" customFormat="1" ht="15" hidden="1" customHeight="1">
      <c r="C75" s="411" t="s">
        <v>117</v>
      </c>
      <c r="D75" s="412" t="s">
        <v>118</v>
      </c>
      <c r="E75" s="413" t="s">
        <v>43</v>
      </c>
      <c r="F75" s="410">
        <v>2021</v>
      </c>
      <c r="G75" s="213">
        <v>2025</v>
      </c>
      <c r="H75" s="223"/>
      <c r="I75" s="422"/>
      <c r="J75" s="226"/>
    </row>
    <row r="76" spans="3:10" s="227" customFormat="1" ht="15" hidden="1" customHeight="1">
      <c r="C76" s="411"/>
      <c r="D76" s="412"/>
      <c r="E76" s="413"/>
      <c r="F76" s="410"/>
      <c r="G76" s="213">
        <v>2025</v>
      </c>
      <c r="H76" s="231"/>
      <c r="I76" s="423"/>
      <c r="J76" s="226"/>
    </row>
    <row r="77" spans="3:10" s="227" customFormat="1" ht="30" hidden="1" customHeight="1">
      <c r="C77" s="411"/>
      <c r="D77" s="412"/>
      <c r="E77" s="413"/>
      <c r="F77" s="410"/>
      <c r="G77" s="213">
        <v>2025</v>
      </c>
      <c r="H77" s="231"/>
      <c r="I77" s="423"/>
      <c r="J77" s="226"/>
    </row>
    <row r="78" spans="3:10" s="227" customFormat="1" ht="30" hidden="1" customHeight="1">
      <c r="C78" s="411"/>
      <c r="D78" s="412"/>
      <c r="E78" s="413"/>
      <c r="F78" s="410"/>
      <c r="G78" s="213">
        <v>2025</v>
      </c>
      <c r="H78" s="231"/>
      <c r="I78" s="423"/>
      <c r="J78" s="226"/>
    </row>
    <row r="79" spans="3:10" s="227" customFormat="1" ht="30" hidden="1" customHeight="1">
      <c r="C79" s="411"/>
      <c r="D79" s="412"/>
      <c r="E79" s="413"/>
      <c r="F79" s="410"/>
      <c r="G79" s="213">
        <v>2025</v>
      </c>
      <c r="H79" s="232"/>
      <c r="I79" s="424"/>
      <c r="J79" s="226"/>
    </row>
    <row r="80" spans="3:10" s="227" customFormat="1" ht="15" hidden="1" customHeight="1">
      <c r="C80" s="411" t="s">
        <v>119</v>
      </c>
      <c r="D80" s="412" t="s">
        <v>120</v>
      </c>
      <c r="E80" s="413" t="s">
        <v>43</v>
      </c>
      <c r="F80" s="410">
        <v>2021</v>
      </c>
      <c r="G80" s="213">
        <v>2025</v>
      </c>
      <c r="H80" s="223"/>
      <c r="I80" s="422"/>
      <c r="J80" s="226"/>
    </row>
    <row r="81" spans="3:10" s="227" customFormat="1" ht="15" hidden="1" customHeight="1">
      <c r="C81" s="411"/>
      <c r="D81" s="412"/>
      <c r="E81" s="413"/>
      <c r="F81" s="410"/>
      <c r="G81" s="213">
        <v>2025</v>
      </c>
      <c r="H81" s="231"/>
      <c r="I81" s="423"/>
      <c r="J81" s="226"/>
    </row>
    <row r="82" spans="3:10" s="227" customFormat="1" ht="30" hidden="1" customHeight="1">
      <c r="C82" s="411"/>
      <c r="D82" s="412"/>
      <c r="E82" s="413"/>
      <c r="F82" s="410"/>
      <c r="G82" s="213">
        <v>2025</v>
      </c>
      <c r="H82" s="231"/>
      <c r="I82" s="423"/>
      <c r="J82" s="226"/>
    </row>
    <row r="83" spans="3:10" s="227" customFormat="1" ht="30" hidden="1" customHeight="1">
      <c r="C83" s="411"/>
      <c r="D83" s="412"/>
      <c r="E83" s="413"/>
      <c r="F83" s="410"/>
      <c r="G83" s="213">
        <v>2025</v>
      </c>
      <c r="H83" s="231"/>
      <c r="I83" s="423"/>
      <c r="J83" s="226"/>
    </row>
    <row r="84" spans="3:10" s="227" customFormat="1" ht="30" hidden="1" customHeight="1">
      <c r="C84" s="411"/>
      <c r="D84" s="412"/>
      <c r="E84" s="413"/>
      <c r="F84" s="410"/>
      <c r="G84" s="213">
        <v>2025</v>
      </c>
      <c r="H84" s="232"/>
      <c r="I84" s="424"/>
      <c r="J84" s="226"/>
    </row>
    <row r="85" spans="3:10" s="227" customFormat="1" ht="15" hidden="1" customHeight="1">
      <c r="C85" s="411" t="s">
        <v>121</v>
      </c>
      <c r="D85" s="412" t="s">
        <v>122</v>
      </c>
      <c r="E85" s="413" t="s">
        <v>43</v>
      </c>
      <c r="F85" s="410">
        <v>2022</v>
      </c>
      <c r="G85" s="213">
        <v>2025</v>
      </c>
      <c r="H85" s="223"/>
      <c r="I85" s="422"/>
      <c r="J85" s="226"/>
    </row>
    <row r="86" spans="3:10" s="227" customFormat="1" ht="15" hidden="1" customHeight="1">
      <c r="C86" s="411"/>
      <c r="D86" s="412"/>
      <c r="E86" s="413"/>
      <c r="F86" s="410"/>
      <c r="G86" s="213">
        <v>2025</v>
      </c>
      <c r="H86" s="231"/>
      <c r="I86" s="423"/>
      <c r="J86" s="226"/>
    </row>
    <row r="87" spans="3:10" s="227" customFormat="1" ht="30" hidden="1" customHeight="1">
      <c r="C87" s="411"/>
      <c r="D87" s="412"/>
      <c r="E87" s="413"/>
      <c r="F87" s="410"/>
      <c r="G87" s="213">
        <v>2025</v>
      </c>
      <c r="H87" s="231"/>
      <c r="I87" s="423"/>
      <c r="J87" s="226"/>
    </row>
    <row r="88" spans="3:10" s="227" customFormat="1" ht="30" hidden="1" customHeight="1">
      <c r="C88" s="411"/>
      <c r="D88" s="412"/>
      <c r="E88" s="413"/>
      <c r="F88" s="410"/>
      <c r="G88" s="213">
        <v>2025</v>
      </c>
      <c r="H88" s="231"/>
      <c r="I88" s="423"/>
      <c r="J88" s="226"/>
    </row>
    <row r="89" spans="3:10" s="227" customFormat="1" ht="30" hidden="1" customHeight="1">
      <c r="C89" s="411"/>
      <c r="D89" s="412"/>
      <c r="E89" s="413"/>
      <c r="F89" s="410"/>
      <c r="G89" s="213">
        <v>2025</v>
      </c>
      <c r="H89" s="232"/>
      <c r="I89" s="424"/>
      <c r="J89" s="226"/>
    </row>
    <row r="90" spans="3:10" s="227" customFormat="1" ht="15" hidden="1" customHeight="1">
      <c r="C90" s="411" t="s">
        <v>123</v>
      </c>
      <c r="D90" s="412" t="s">
        <v>124</v>
      </c>
      <c r="E90" s="413" t="s">
        <v>43</v>
      </c>
      <c r="F90" s="410">
        <v>2021</v>
      </c>
      <c r="G90" s="213">
        <v>2025</v>
      </c>
      <c r="H90" s="223"/>
      <c r="I90" s="422"/>
      <c r="J90" s="226"/>
    </row>
    <row r="91" spans="3:10" s="227" customFormat="1" ht="15" hidden="1" customHeight="1">
      <c r="C91" s="411"/>
      <c r="D91" s="412"/>
      <c r="E91" s="413"/>
      <c r="F91" s="410"/>
      <c r="G91" s="213">
        <v>2025</v>
      </c>
      <c r="H91" s="231"/>
      <c r="I91" s="423"/>
      <c r="J91" s="226"/>
    </row>
    <row r="92" spans="3:10" s="227" customFormat="1" ht="30" hidden="1" customHeight="1">
      <c r="C92" s="411"/>
      <c r="D92" s="412"/>
      <c r="E92" s="413"/>
      <c r="F92" s="410"/>
      <c r="G92" s="213">
        <v>2025</v>
      </c>
      <c r="H92" s="231"/>
      <c r="I92" s="423"/>
      <c r="J92" s="226"/>
    </row>
    <row r="93" spans="3:10" s="227" customFormat="1" ht="30" hidden="1" customHeight="1">
      <c r="C93" s="411"/>
      <c r="D93" s="412"/>
      <c r="E93" s="413"/>
      <c r="F93" s="410"/>
      <c r="G93" s="213">
        <v>2025</v>
      </c>
      <c r="H93" s="231"/>
      <c r="I93" s="423"/>
      <c r="J93" s="226"/>
    </row>
    <row r="94" spans="3:10" s="227" customFormat="1" ht="30" hidden="1" customHeight="1">
      <c r="C94" s="411"/>
      <c r="D94" s="412"/>
      <c r="E94" s="413"/>
      <c r="F94" s="410"/>
      <c r="G94" s="213">
        <v>2025</v>
      </c>
      <c r="H94" s="232"/>
      <c r="I94" s="424"/>
      <c r="J94" s="226"/>
    </row>
    <row r="95" spans="3:10" ht="47.25">
      <c r="C95" s="233" t="s">
        <v>125</v>
      </c>
      <c r="D95" s="221" t="s">
        <v>126</v>
      </c>
      <c r="E95" s="222" t="s">
        <v>36</v>
      </c>
      <c r="F95" s="234">
        <v>2022</v>
      </c>
      <c r="G95" s="213">
        <v>2025</v>
      </c>
      <c r="H95" s="225" t="s">
        <v>1433</v>
      </c>
      <c r="I95" s="230"/>
      <c r="J95" s="220"/>
    </row>
    <row r="96" spans="3:10" ht="47.25">
      <c r="C96" s="233" t="s">
        <v>127</v>
      </c>
      <c r="D96" s="221" t="s">
        <v>128</v>
      </c>
      <c r="E96" s="219" t="s">
        <v>129</v>
      </c>
      <c r="F96" s="234">
        <v>2022</v>
      </c>
      <c r="G96" s="213">
        <v>2025</v>
      </c>
      <c r="H96" s="225"/>
      <c r="I96" s="230" t="s">
        <v>1397</v>
      </c>
      <c r="J96" s="220"/>
    </row>
    <row r="97" spans="3:10" ht="31.5">
      <c r="C97" s="233" t="s">
        <v>134</v>
      </c>
      <c r="D97" s="235" t="s">
        <v>135</v>
      </c>
      <c r="E97" s="219" t="s">
        <v>136</v>
      </c>
      <c r="F97" s="209">
        <v>2022</v>
      </c>
      <c r="G97" s="213">
        <v>2025</v>
      </c>
      <c r="H97" s="223"/>
      <c r="I97" s="230" t="s">
        <v>1409</v>
      </c>
      <c r="J97" s="220"/>
    </row>
    <row r="98" spans="3:10" ht="63">
      <c r="C98" s="233" t="s">
        <v>142</v>
      </c>
      <c r="D98" s="218" t="s">
        <v>143</v>
      </c>
      <c r="E98" s="219" t="s">
        <v>87</v>
      </c>
      <c r="F98" s="209">
        <v>2022</v>
      </c>
      <c r="G98" s="213">
        <v>2025</v>
      </c>
      <c r="H98" s="223"/>
      <c r="I98" s="230" t="s">
        <v>1390</v>
      </c>
      <c r="J98" s="220"/>
    </row>
    <row r="99" spans="3:10" ht="47.25">
      <c r="C99" s="233" t="s">
        <v>144</v>
      </c>
      <c r="D99" s="235" t="s">
        <v>145</v>
      </c>
      <c r="E99" s="219" t="s">
        <v>90</v>
      </c>
      <c r="F99" s="209">
        <v>2022</v>
      </c>
      <c r="G99" s="213">
        <v>2025</v>
      </c>
      <c r="H99" s="223"/>
      <c r="I99" s="230" t="s">
        <v>1389</v>
      </c>
      <c r="J99" s="220"/>
    </row>
    <row r="100" spans="3:10" ht="100.5" customHeight="1">
      <c r="C100" s="233" t="s">
        <v>146</v>
      </c>
      <c r="D100" s="235" t="s">
        <v>147</v>
      </c>
      <c r="E100" s="219" t="s">
        <v>129</v>
      </c>
      <c r="F100" s="209">
        <v>2022</v>
      </c>
      <c r="G100" s="213">
        <v>2025</v>
      </c>
      <c r="H100" s="223"/>
      <c r="I100" s="230" t="s">
        <v>1219</v>
      </c>
      <c r="J100" s="220"/>
    </row>
    <row r="101" spans="3:10" ht="66.75" customHeight="1">
      <c r="C101" s="233" t="s">
        <v>148</v>
      </c>
      <c r="D101" s="218" t="s">
        <v>149</v>
      </c>
      <c r="E101" s="219" t="s">
        <v>150</v>
      </c>
      <c r="F101" s="209">
        <v>2022</v>
      </c>
      <c r="G101" s="213">
        <v>2025</v>
      </c>
      <c r="H101" s="223"/>
      <c r="I101" s="230" t="s">
        <v>1413</v>
      </c>
      <c r="J101" s="220"/>
    </row>
    <row r="102" spans="3:10" s="216" customFormat="1" ht="31.5">
      <c r="C102" s="210" t="s">
        <v>151</v>
      </c>
      <c r="D102" s="212" t="s">
        <v>152</v>
      </c>
      <c r="E102" s="212" t="s">
        <v>153</v>
      </c>
      <c r="F102" s="212">
        <v>2022</v>
      </c>
      <c r="G102" s="213">
        <v>2025</v>
      </c>
      <c r="H102" s="213"/>
      <c r="I102" s="230"/>
      <c r="J102" s="215"/>
    </row>
    <row r="103" spans="3:10" ht="47.25">
      <c r="C103" s="236" t="s">
        <v>154</v>
      </c>
      <c r="D103" s="218" t="s">
        <v>155</v>
      </c>
      <c r="E103" s="219" t="s">
        <v>40</v>
      </c>
      <c r="F103" s="209">
        <v>2022</v>
      </c>
      <c r="G103" s="213">
        <v>2025</v>
      </c>
      <c r="H103" s="219" t="s">
        <v>1429</v>
      </c>
      <c r="I103" s="237" t="s">
        <v>1384</v>
      </c>
      <c r="J103" s="220"/>
    </row>
    <row r="104" spans="3:10" ht="31.5">
      <c r="C104" s="217" t="s">
        <v>156</v>
      </c>
      <c r="D104" s="218" t="s">
        <v>157</v>
      </c>
      <c r="E104" s="219" t="s">
        <v>40</v>
      </c>
      <c r="F104" s="209">
        <v>2022</v>
      </c>
      <c r="G104" s="213">
        <v>2025</v>
      </c>
      <c r="H104" s="219" t="s">
        <v>1434</v>
      </c>
      <c r="I104" s="237"/>
      <c r="J104" s="220"/>
    </row>
    <row r="105" spans="3:10" ht="31.5">
      <c r="C105" s="238" t="s">
        <v>158</v>
      </c>
      <c r="D105" s="221" t="s">
        <v>159</v>
      </c>
      <c r="E105" s="222" t="s">
        <v>160</v>
      </c>
      <c r="F105" s="234">
        <v>2022</v>
      </c>
      <c r="G105" s="213">
        <v>2025</v>
      </c>
      <c r="H105" s="222"/>
      <c r="I105" s="239" t="s">
        <v>1220</v>
      </c>
      <c r="J105" s="220"/>
    </row>
    <row r="106" spans="3:10" ht="47.25">
      <c r="C106" s="238" t="s">
        <v>161</v>
      </c>
      <c r="D106" s="240" t="s">
        <v>162</v>
      </c>
      <c r="E106" s="222" t="s">
        <v>163</v>
      </c>
      <c r="F106" s="234">
        <v>2022</v>
      </c>
      <c r="G106" s="213">
        <v>2025</v>
      </c>
      <c r="H106" s="222"/>
      <c r="I106" s="239" t="s">
        <v>1221</v>
      </c>
      <c r="J106" s="220"/>
    </row>
    <row r="107" spans="3:10" hidden="1">
      <c r="C107" s="415" t="s">
        <v>164</v>
      </c>
      <c r="D107" s="416" t="s">
        <v>165</v>
      </c>
      <c r="E107" s="417" t="s">
        <v>166</v>
      </c>
      <c r="F107" s="418">
        <v>2023</v>
      </c>
      <c r="G107" s="213">
        <v>2025</v>
      </c>
      <c r="H107" s="222"/>
      <c r="I107" s="239"/>
      <c r="J107" s="220"/>
    </row>
    <row r="108" spans="3:10" hidden="1">
      <c r="C108" s="415"/>
      <c r="D108" s="416"/>
      <c r="E108" s="417"/>
      <c r="F108" s="418"/>
      <c r="G108" s="213">
        <v>2025</v>
      </c>
      <c r="H108" s="222"/>
      <c r="I108" s="239"/>
      <c r="J108" s="220"/>
    </row>
    <row r="109" spans="3:10" hidden="1">
      <c r="C109" s="415"/>
      <c r="D109" s="416"/>
      <c r="E109" s="417"/>
      <c r="F109" s="418"/>
      <c r="G109" s="213">
        <v>2025</v>
      </c>
      <c r="H109" s="222"/>
      <c r="I109" s="239"/>
      <c r="J109" s="220"/>
    </row>
    <row r="110" spans="3:10" hidden="1">
      <c r="C110" s="415"/>
      <c r="D110" s="416"/>
      <c r="E110" s="417"/>
      <c r="F110" s="418"/>
      <c r="G110" s="213">
        <v>2025</v>
      </c>
      <c r="H110" s="222"/>
      <c r="I110" s="239"/>
      <c r="J110" s="220"/>
    </row>
    <row r="111" spans="3:10" hidden="1">
      <c r="C111" s="415"/>
      <c r="D111" s="416"/>
      <c r="E111" s="417"/>
      <c r="F111" s="418"/>
      <c r="G111" s="213">
        <v>2025</v>
      </c>
      <c r="H111" s="222"/>
      <c r="I111" s="239"/>
      <c r="J111" s="220"/>
    </row>
    <row r="112" spans="3:10" hidden="1">
      <c r="C112" s="425" t="s">
        <v>167</v>
      </c>
      <c r="D112" s="416" t="s">
        <v>168</v>
      </c>
      <c r="E112" s="417" t="s">
        <v>163</v>
      </c>
      <c r="F112" s="418">
        <v>2023</v>
      </c>
      <c r="G112" s="213">
        <v>2025</v>
      </c>
      <c r="H112" s="222"/>
      <c r="I112" s="239"/>
      <c r="J112" s="220"/>
    </row>
    <row r="113" spans="3:10" hidden="1">
      <c r="C113" s="425"/>
      <c r="D113" s="416"/>
      <c r="E113" s="417"/>
      <c r="F113" s="418"/>
      <c r="G113" s="213">
        <v>2025</v>
      </c>
      <c r="H113" s="222"/>
      <c r="I113" s="239"/>
      <c r="J113" s="220"/>
    </row>
    <row r="114" spans="3:10" hidden="1">
      <c r="C114" s="425"/>
      <c r="D114" s="416"/>
      <c r="E114" s="417"/>
      <c r="F114" s="418"/>
      <c r="G114" s="213">
        <v>2025</v>
      </c>
      <c r="H114" s="222"/>
      <c r="I114" s="239"/>
      <c r="J114" s="220"/>
    </row>
    <row r="115" spans="3:10" hidden="1">
      <c r="C115" s="425"/>
      <c r="D115" s="416"/>
      <c r="E115" s="417"/>
      <c r="F115" s="418"/>
      <c r="G115" s="213">
        <v>2025</v>
      </c>
      <c r="H115" s="222"/>
      <c r="I115" s="239"/>
      <c r="J115" s="220"/>
    </row>
    <row r="116" spans="3:10" hidden="1">
      <c r="C116" s="425"/>
      <c r="D116" s="416"/>
      <c r="E116" s="417"/>
      <c r="F116" s="418"/>
      <c r="G116" s="213">
        <v>2025</v>
      </c>
      <c r="H116" s="222"/>
      <c r="I116" s="239"/>
      <c r="J116" s="220"/>
    </row>
    <row r="117" spans="3:10" hidden="1">
      <c r="C117" s="425" t="s">
        <v>169</v>
      </c>
      <c r="D117" s="426" t="s">
        <v>170</v>
      </c>
      <c r="E117" s="417" t="s">
        <v>166</v>
      </c>
      <c r="F117" s="418">
        <v>2024</v>
      </c>
      <c r="G117" s="213">
        <v>2025</v>
      </c>
      <c r="H117" s="222"/>
      <c r="I117" s="239"/>
      <c r="J117" s="220"/>
    </row>
    <row r="118" spans="3:10" hidden="1">
      <c r="C118" s="425"/>
      <c r="D118" s="426"/>
      <c r="E118" s="417"/>
      <c r="F118" s="427"/>
      <c r="G118" s="213">
        <v>2025</v>
      </c>
      <c r="H118" s="241"/>
      <c r="I118" s="239"/>
      <c r="J118" s="220"/>
    </row>
    <row r="119" spans="3:10" hidden="1">
      <c r="C119" s="425"/>
      <c r="D119" s="426"/>
      <c r="E119" s="417"/>
      <c r="F119" s="427"/>
      <c r="G119" s="213">
        <v>2025</v>
      </c>
      <c r="H119" s="241"/>
      <c r="I119" s="239"/>
      <c r="J119" s="220"/>
    </row>
    <row r="120" spans="3:10" hidden="1">
      <c r="C120" s="425"/>
      <c r="D120" s="426"/>
      <c r="E120" s="417"/>
      <c r="F120" s="427"/>
      <c r="G120" s="213">
        <v>2025</v>
      </c>
      <c r="H120" s="241"/>
      <c r="I120" s="239"/>
      <c r="J120" s="220"/>
    </row>
    <row r="121" spans="3:10" hidden="1">
      <c r="C121" s="425"/>
      <c r="D121" s="426"/>
      <c r="E121" s="417"/>
      <c r="F121" s="427"/>
      <c r="G121" s="213">
        <v>2025</v>
      </c>
      <c r="H121" s="241"/>
      <c r="I121" s="239"/>
      <c r="J121" s="220"/>
    </row>
    <row r="122" spans="3:10" hidden="1">
      <c r="C122" s="425" t="s">
        <v>171</v>
      </c>
      <c r="D122" s="416" t="s">
        <v>172</v>
      </c>
      <c r="E122" s="417" t="s">
        <v>163</v>
      </c>
      <c r="F122" s="418">
        <v>2024</v>
      </c>
      <c r="G122" s="213">
        <v>2025</v>
      </c>
      <c r="H122" s="222"/>
      <c r="I122" s="239"/>
      <c r="J122" s="220"/>
    </row>
    <row r="123" spans="3:10" hidden="1">
      <c r="C123" s="425"/>
      <c r="D123" s="416"/>
      <c r="E123" s="417"/>
      <c r="F123" s="418"/>
      <c r="G123" s="213">
        <v>2025</v>
      </c>
      <c r="H123" s="222"/>
      <c r="I123" s="239"/>
      <c r="J123" s="220"/>
    </row>
    <row r="124" spans="3:10" hidden="1">
      <c r="C124" s="425"/>
      <c r="D124" s="416"/>
      <c r="E124" s="417"/>
      <c r="F124" s="418"/>
      <c r="G124" s="213">
        <v>2025</v>
      </c>
      <c r="H124" s="222"/>
      <c r="I124" s="239"/>
      <c r="J124" s="220"/>
    </row>
    <row r="125" spans="3:10" hidden="1">
      <c r="C125" s="425"/>
      <c r="D125" s="416"/>
      <c r="E125" s="417"/>
      <c r="F125" s="418"/>
      <c r="G125" s="213">
        <v>2025</v>
      </c>
      <c r="H125" s="222"/>
      <c r="I125" s="239"/>
      <c r="J125" s="220"/>
    </row>
    <row r="126" spans="3:10" hidden="1">
      <c r="C126" s="425"/>
      <c r="D126" s="416"/>
      <c r="E126" s="417"/>
      <c r="F126" s="418"/>
      <c r="G126" s="213">
        <v>2025</v>
      </c>
      <c r="H126" s="222"/>
      <c r="I126" s="239"/>
      <c r="J126" s="220"/>
    </row>
    <row r="127" spans="3:10" hidden="1">
      <c r="C127" s="411" t="s">
        <v>173</v>
      </c>
      <c r="D127" s="426" t="s">
        <v>174</v>
      </c>
      <c r="E127" s="413" t="s">
        <v>175</v>
      </c>
      <c r="F127" s="410">
        <v>2021</v>
      </c>
      <c r="G127" s="213">
        <v>2025</v>
      </c>
      <c r="H127" s="219"/>
      <c r="I127" s="237"/>
      <c r="J127" s="220"/>
    </row>
    <row r="128" spans="3:10" hidden="1">
      <c r="C128" s="411"/>
      <c r="D128" s="426"/>
      <c r="E128" s="413"/>
      <c r="F128" s="410"/>
      <c r="G128" s="213">
        <v>2025</v>
      </c>
      <c r="H128" s="219"/>
      <c r="I128" s="237"/>
      <c r="J128" s="220"/>
    </row>
    <row r="129" spans="3:10" hidden="1">
      <c r="C129" s="411"/>
      <c r="D129" s="426"/>
      <c r="E129" s="413"/>
      <c r="F129" s="410"/>
      <c r="G129" s="213">
        <v>2025</v>
      </c>
      <c r="H129" s="219"/>
      <c r="I129" s="237"/>
      <c r="J129" s="220"/>
    </row>
    <row r="130" spans="3:10" hidden="1">
      <c r="C130" s="411"/>
      <c r="D130" s="426"/>
      <c r="E130" s="413"/>
      <c r="F130" s="410"/>
      <c r="G130" s="213">
        <v>2025</v>
      </c>
      <c r="H130" s="219"/>
      <c r="I130" s="237"/>
      <c r="J130" s="220"/>
    </row>
    <row r="131" spans="3:10" hidden="1">
      <c r="C131" s="411"/>
      <c r="D131" s="426"/>
      <c r="E131" s="413"/>
      <c r="F131" s="410"/>
      <c r="G131" s="213">
        <v>2025</v>
      </c>
      <c r="H131" s="219"/>
      <c r="I131" s="237"/>
      <c r="J131" s="220"/>
    </row>
    <row r="132" spans="3:10" hidden="1">
      <c r="C132" s="411" t="s">
        <v>176</v>
      </c>
      <c r="D132" s="416" t="s">
        <v>177</v>
      </c>
      <c r="E132" s="413" t="s">
        <v>166</v>
      </c>
      <c r="F132" s="410">
        <v>2022</v>
      </c>
      <c r="G132" s="213">
        <v>2025</v>
      </c>
      <c r="H132" s="219"/>
      <c r="I132" s="237"/>
      <c r="J132" s="220"/>
    </row>
    <row r="133" spans="3:10" hidden="1">
      <c r="C133" s="411"/>
      <c r="D133" s="416"/>
      <c r="E133" s="413"/>
      <c r="F133" s="410"/>
      <c r="G133" s="213">
        <v>2025</v>
      </c>
      <c r="H133" s="219"/>
      <c r="I133" s="237"/>
      <c r="J133" s="220"/>
    </row>
    <row r="134" spans="3:10" hidden="1">
      <c r="C134" s="411"/>
      <c r="D134" s="416"/>
      <c r="E134" s="413"/>
      <c r="F134" s="410"/>
      <c r="G134" s="213">
        <v>2025</v>
      </c>
      <c r="H134" s="219"/>
      <c r="I134" s="237"/>
      <c r="J134" s="220"/>
    </row>
    <row r="135" spans="3:10" hidden="1">
      <c r="C135" s="411"/>
      <c r="D135" s="416"/>
      <c r="E135" s="413"/>
      <c r="F135" s="410"/>
      <c r="G135" s="213">
        <v>2025</v>
      </c>
      <c r="H135" s="219"/>
      <c r="I135" s="237"/>
      <c r="J135" s="220"/>
    </row>
    <row r="136" spans="3:10" hidden="1">
      <c r="C136" s="411"/>
      <c r="D136" s="416"/>
      <c r="E136" s="413"/>
      <c r="F136" s="410"/>
      <c r="G136" s="213">
        <v>2025</v>
      </c>
      <c r="H136" s="219"/>
      <c r="I136" s="237"/>
      <c r="J136" s="220"/>
    </row>
    <row r="137" spans="3:10" hidden="1">
      <c r="C137" s="428" t="s">
        <v>178</v>
      </c>
      <c r="D137" s="416" t="s">
        <v>179</v>
      </c>
      <c r="E137" s="413" t="s">
        <v>166</v>
      </c>
      <c r="F137" s="410">
        <v>2022</v>
      </c>
      <c r="G137" s="213">
        <v>2025</v>
      </c>
      <c r="H137" s="219"/>
      <c r="I137" s="237"/>
      <c r="J137" s="220"/>
    </row>
    <row r="138" spans="3:10" hidden="1">
      <c r="C138" s="428"/>
      <c r="D138" s="416"/>
      <c r="E138" s="413"/>
      <c r="F138" s="410"/>
      <c r="G138" s="213">
        <v>2025</v>
      </c>
      <c r="H138" s="219"/>
      <c r="I138" s="237"/>
      <c r="J138" s="220"/>
    </row>
    <row r="139" spans="3:10" hidden="1">
      <c r="C139" s="428"/>
      <c r="D139" s="416"/>
      <c r="E139" s="413"/>
      <c r="F139" s="410"/>
      <c r="G139" s="213">
        <v>2025</v>
      </c>
      <c r="H139" s="219"/>
      <c r="I139" s="237"/>
      <c r="J139" s="220"/>
    </row>
    <row r="140" spans="3:10" hidden="1">
      <c r="C140" s="428"/>
      <c r="D140" s="416"/>
      <c r="E140" s="413"/>
      <c r="F140" s="410"/>
      <c r="G140" s="213">
        <v>2025</v>
      </c>
      <c r="H140" s="219"/>
      <c r="I140" s="237"/>
      <c r="J140" s="220"/>
    </row>
    <row r="141" spans="3:10" hidden="1">
      <c r="C141" s="428"/>
      <c r="D141" s="416"/>
      <c r="E141" s="413"/>
      <c r="F141" s="410"/>
      <c r="G141" s="213">
        <v>2025</v>
      </c>
      <c r="H141" s="219"/>
      <c r="I141" s="237"/>
      <c r="J141" s="220"/>
    </row>
    <row r="142" spans="3:10" hidden="1">
      <c r="C142" s="428" t="s">
        <v>180</v>
      </c>
      <c r="D142" s="416" t="s">
        <v>181</v>
      </c>
      <c r="E142" s="413" t="s">
        <v>163</v>
      </c>
      <c r="F142" s="410">
        <v>2022</v>
      </c>
      <c r="G142" s="213">
        <v>2025</v>
      </c>
      <c r="H142" s="219"/>
      <c r="I142" s="237"/>
      <c r="J142" s="220"/>
    </row>
    <row r="143" spans="3:10" hidden="1">
      <c r="C143" s="428"/>
      <c r="D143" s="416"/>
      <c r="E143" s="413"/>
      <c r="F143" s="410"/>
      <c r="G143" s="213">
        <v>2025</v>
      </c>
      <c r="H143" s="219"/>
      <c r="I143" s="237"/>
      <c r="J143" s="220"/>
    </row>
    <row r="144" spans="3:10" hidden="1">
      <c r="C144" s="428"/>
      <c r="D144" s="416"/>
      <c r="E144" s="413"/>
      <c r="F144" s="410"/>
      <c r="G144" s="213">
        <v>2025</v>
      </c>
      <c r="H144" s="219"/>
      <c r="I144" s="237"/>
      <c r="J144" s="220"/>
    </row>
    <row r="145" spans="3:10" hidden="1">
      <c r="C145" s="428"/>
      <c r="D145" s="416"/>
      <c r="E145" s="413"/>
      <c r="F145" s="410"/>
      <c r="G145" s="213">
        <v>2025</v>
      </c>
      <c r="H145" s="219"/>
      <c r="I145" s="237"/>
      <c r="J145" s="220"/>
    </row>
    <row r="146" spans="3:10" hidden="1">
      <c r="C146" s="428"/>
      <c r="D146" s="416"/>
      <c r="E146" s="413"/>
      <c r="F146" s="410"/>
      <c r="G146" s="213">
        <v>2025</v>
      </c>
      <c r="H146" s="219"/>
      <c r="I146" s="237"/>
      <c r="J146" s="220"/>
    </row>
    <row r="147" spans="3:10" hidden="1">
      <c r="C147" s="428" t="s">
        <v>182</v>
      </c>
      <c r="D147" s="416" t="s">
        <v>183</v>
      </c>
      <c r="E147" s="413" t="s">
        <v>163</v>
      </c>
      <c r="F147" s="410">
        <v>2022</v>
      </c>
      <c r="G147" s="213">
        <v>2025</v>
      </c>
      <c r="H147" s="219"/>
      <c r="I147" s="237"/>
      <c r="J147" s="220"/>
    </row>
    <row r="148" spans="3:10" hidden="1">
      <c r="C148" s="428"/>
      <c r="D148" s="416"/>
      <c r="E148" s="413"/>
      <c r="F148" s="410"/>
      <c r="G148" s="213">
        <v>2025</v>
      </c>
      <c r="H148" s="219"/>
      <c r="I148" s="237"/>
      <c r="J148" s="220"/>
    </row>
    <row r="149" spans="3:10" hidden="1">
      <c r="C149" s="428"/>
      <c r="D149" s="416"/>
      <c r="E149" s="413"/>
      <c r="F149" s="410"/>
      <c r="G149" s="213">
        <v>2025</v>
      </c>
      <c r="H149" s="219"/>
      <c r="I149" s="237"/>
      <c r="J149" s="220"/>
    </row>
    <row r="150" spans="3:10" hidden="1">
      <c r="C150" s="428"/>
      <c r="D150" s="416"/>
      <c r="E150" s="413"/>
      <c r="F150" s="410"/>
      <c r="G150" s="213">
        <v>2025</v>
      </c>
      <c r="H150" s="219"/>
      <c r="I150" s="237"/>
      <c r="J150" s="220"/>
    </row>
    <row r="151" spans="3:10" hidden="1">
      <c r="C151" s="428"/>
      <c r="D151" s="416"/>
      <c r="E151" s="413"/>
      <c r="F151" s="410"/>
      <c r="G151" s="213">
        <v>2025</v>
      </c>
      <c r="H151" s="219"/>
      <c r="I151" s="237"/>
      <c r="J151" s="220"/>
    </row>
    <row r="152" spans="3:10" hidden="1">
      <c r="C152" s="428" t="s">
        <v>184</v>
      </c>
      <c r="D152" s="426" t="s">
        <v>185</v>
      </c>
      <c r="E152" s="413" t="s">
        <v>186</v>
      </c>
      <c r="F152" s="410">
        <v>2022</v>
      </c>
      <c r="G152" s="213">
        <v>2025</v>
      </c>
      <c r="H152" s="219"/>
      <c r="I152" s="237"/>
      <c r="J152" s="220"/>
    </row>
    <row r="153" spans="3:10" hidden="1">
      <c r="C153" s="428"/>
      <c r="D153" s="426"/>
      <c r="E153" s="413"/>
      <c r="F153" s="410"/>
      <c r="G153" s="213">
        <v>2025</v>
      </c>
      <c r="H153" s="219"/>
      <c r="I153" s="237"/>
      <c r="J153" s="220"/>
    </row>
    <row r="154" spans="3:10" hidden="1">
      <c r="C154" s="428"/>
      <c r="D154" s="426"/>
      <c r="E154" s="413"/>
      <c r="F154" s="410"/>
      <c r="G154" s="213">
        <v>2025</v>
      </c>
      <c r="H154" s="219"/>
      <c r="I154" s="237"/>
      <c r="J154" s="220"/>
    </row>
    <row r="155" spans="3:10" hidden="1">
      <c r="C155" s="428"/>
      <c r="D155" s="426"/>
      <c r="E155" s="413"/>
      <c r="F155" s="410"/>
      <c r="G155" s="213">
        <v>2025</v>
      </c>
      <c r="H155" s="219"/>
      <c r="I155" s="237"/>
      <c r="J155" s="220"/>
    </row>
    <row r="156" spans="3:10" hidden="1">
      <c r="C156" s="428"/>
      <c r="D156" s="426"/>
      <c r="E156" s="413"/>
      <c r="F156" s="410"/>
      <c r="G156" s="213">
        <v>2025</v>
      </c>
      <c r="H156" s="219"/>
      <c r="I156" s="237"/>
      <c r="J156" s="220"/>
    </row>
    <row r="157" spans="3:10" hidden="1">
      <c r="C157" s="428" t="s">
        <v>187</v>
      </c>
      <c r="D157" s="426" t="s">
        <v>188</v>
      </c>
      <c r="E157" s="413" t="s">
        <v>175</v>
      </c>
      <c r="F157" s="410">
        <v>2022</v>
      </c>
      <c r="G157" s="213">
        <v>2025</v>
      </c>
      <c r="H157" s="219"/>
      <c r="I157" s="237"/>
      <c r="J157" s="220"/>
    </row>
    <row r="158" spans="3:10" hidden="1">
      <c r="C158" s="428"/>
      <c r="D158" s="426"/>
      <c r="E158" s="413"/>
      <c r="F158" s="410"/>
      <c r="G158" s="213">
        <v>2025</v>
      </c>
      <c r="H158" s="219"/>
      <c r="I158" s="237"/>
      <c r="J158" s="220"/>
    </row>
    <row r="159" spans="3:10" hidden="1">
      <c r="C159" s="428"/>
      <c r="D159" s="426"/>
      <c r="E159" s="413"/>
      <c r="F159" s="410"/>
      <c r="G159" s="213">
        <v>2025</v>
      </c>
      <c r="H159" s="219"/>
      <c r="I159" s="237"/>
      <c r="J159" s="220"/>
    </row>
    <row r="160" spans="3:10" hidden="1">
      <c r="C160" s="428"/>
      <c r="D160" s="426"/>
      <c r="E160" s="413"/>
      <c r="F160" s="410"/>
      <c r="G160" s="213">
        <v>2025</v>
      </c>
      <c r="H160" s="219"/>
      <c r="I160" s="237"/>
      <c r="J160" s="220"/>
    </row>
    <row r="161" spans="3:10" hidden="1">
      <c r="C161" s="428"/>
      <c r="D161" s="426"/>
      <c r="E161" s="413"/>
      <c r="F161" s="410"/>
      <c r="G161" s="213">
        <v>2025</v>
      </c>
      <c r="H161" s="219"/>
      <c r="I161" s="237"/>
      <c r="J161" s="220"/>
    </row>
    <row r="162" spans="3:10" hidden="1">
      <c r="C162" s="428" t="s">
        <v>189</v>
      </c>
      <c r="D162" s="426" t="s">
        <v>190</v>
      </c>
      <c r="E162" s="413" t="s">
        <v>166</v>
      </c>
      <c r="F162" s="410">
        <v>2023</v>
      </c>
      <c r="G162" s="213">
        <v>2025</v>
      </c>
      <c r="H162" s="219"/>
      <c r="I162" s="237"/>
      <c r="J162" s="220"/>
    </row>
    <row r="163" spans="3:10" hidden="1">
      <c r="C163" s="428"/>
      <c r="D163" s="426"/>
      <c r="E163" s="413"/>
      <c r="F163" s="429"/>
      <c r="G163" s="213">
        <v>2025</v>
      </c>
      <c r="H163" s="242"/>
      <c r="I163" s="237"/>
      <c r="J163" s="220"/>
    </row>
    <row r="164" spans="3:10" hidden="1">
      <c r="C164" s="428"/>
      <c r="D164" s="426"/>
      <c r="E164" s="413"/>
      <c r="F164" s="429"/>
      <c r="G164" s="213">
        <v>2025</v>
      </c>
      <c r="H164" s="242"/>
      <c r="I164" s="237"/>
      <c r="J164" s="220"/>
    </row>
    <row r="165" spans="3:10" hidden="1">
      <c r="C165" s="428"/>
      <c r="D165" s="426"/>
      <c r="E165" s="413"/>
      <c r="F165" s="429"/>
      <c r="G165" s="213">
        <v>2025</v>
      </c>
      <c r="H165" s="242"/>
      <c r="I165" s="237"/>
      <c r="J165" s="220"/>
    </row>
    <row r="166" spans="3:10" hidden="1">
      <c r="C166" s="428"/>
      <c r="D166" s="426"/>
      <c r="E166" s="413"/>
      <c r="F166" s="429"/>
      <c r="G166" s="213">
        <v>2025</v>
      </c>
      <c r="H166" s="242"/>
      <c r="I166" s="237"/>
      <c r="J166" s="220"/>
    </row>
    <row r="167" spans="3:10" hidden="1">
      <c r="C167" s="428" t="s">
        <v>191</v>
      </c>
      <c r="D167" s="416" t="s">
        <v>192</v>
      </c>
      <c r="E167" s="413" t="s">
        <v>163</v>
      </c>
      <c r="F167" s="410">
        <v>2023</v>
      </c>
      <c r="G167" s="213">
        <v>2025</v>
      </c>
      <c r="H167" s="219"/>
      <c r="I167" s="237"/>
      <c r="J167" s="220"/>
    </row>
    <row r="168" spans="3:10" hidden="1">
      <c r="C168" s="428"/>
      <c r="D168" s="416"/>
      <c r="E168" s="413"/>
      <c r="F168" s="410"/>
      <c r="G168" s="213">
        <v>2025</v>
      </c>
      <c r="H168" s="219"/>
      <c r="I168" s="237"/>
      <c r="J168" s="220"/>
    </row>
    <row r="169" spans="3:10" hidden="1">
      <c r="C169" s="428"/>
      <c r="D169" s="416"/>
      <c r="E169" s="413"/>
      <c r="F169" s="410"/>
      <c r="G169" s="213">
        <v>2025</v>
      </c>
      <c r="H169" s="219"/>
      <c r="I169" s="237"/>
      <c r="J169" s="220"/>
    </row>
    <row r="170" spans="3:10" hidden="1">
      <c r="C170" s="428"/>
      <c r="D170" s="416"/>
      <c r="E170" s="413"/>
      <c r="F170" s="410"/>
      <c r="G170" s="213">
        <v>2025</v>
      </c>
      <c r="H170" s="219"/>
      <c r="I170" s="237"/>
      <c r="J170" s="220"/>
    </row>
    <row r="171" spans="3:10" hidden="1">
      <c r="C171" s="428"/>
      <c r="D171" s="416"/>
      <c r="E171" s="413"/>
      <c r="F171" s="410"/>
      <c r="G171" s="213">
        <v>2025</v>
      </c>
      <c r="H171" s="219"/>
      <c r="I171" s="237"/>
      <c r="J171" s="220"/>
    </row>
    <row r="172" spans="3:10" hidden="1">
      <c r="C172" s="428" t="s">
        <v>193</v>
      </c>
      <c r="D172" s="426" t="s">
        <v>194</v>
      </c>
      <c r="E172" s="413" t="s">
        <v>163</v>
      </c>
      <c r="F172" s="410">
        <v>2023</v>
      </c>
      <c r="G172" s="213">
        <v>2025</v>
      </c>
      <c r="H172" s="219"/>
      <c r="I172" s="237"/>
      <c r="J172" s="220"/>
    </row>
    <row r="173" spans="3:10" hidden="1">
      <c r="C173" s="428"/>
      <c r="D173" s="426"/>
      <c r="E173" s="413"/>
      <c r="F173" s="410"/>
      <c r="G173" s="213">
        <v>2025</v>
      </c>
      <c r="H173" s="219"/>
      <c r="I173" s="237"/>
      <c r="J173" s="220"/>
    </row>
    <row r="174" spans="3:10" hidden="1">
      <c r="C174" s="428"/>
      <c r="D174" s="426"/>
      <c r="E174" s="413"/>
      <c r="F174" s="410"/>
      <c r="G174" s="213">
        <v>2025</v>
      </c>
      <c r="H174" s="219"/>
      <c r="I174" s="237"/>
      <c r="J174" s="220"/>
    </row>
    <row r="175" spans="3:10" hidden="1">
      <c r="C175" s="428"/>
      <c r="D175" s="426"/>
      <c r="E175" s="413"/>
      <c r="F175" s="410"/>
      <c r="G175" s="213">
        <v>2025</v>
      </c>
      <c r="H175" s="219"/>
      <c r="I175" s="237"/>
      <c r="J175" s="220"/>
    </row>
    <row r="176" spans="3:10" hidden="1">
      <c r="C176" s="428"/>
      <c r="D176" s="426"/>
      <c r="E176" s="413"/>
      <c r="F176" s="410"/>
      <c r="G176" s="213">
        <v>2025</v>
      </c>
      <c r="H176" s="219"/>
      <c r="I176" s="237"/>
      <c r="J176" s="220"/>
    </row>
    <row r="177" spans="3:10" hidden="1">
      <c r="C177" s="428" t="s">
        <v>195</v>
      </c>
      <c r="D177" s="426" t="s">
        <v>196</v>
      </c>
      <c r="E177" s="413" t="s">
        <v>175</v>
      </c>
      <c r="F177" s="410">
        <v>2023</v>
      </c>
      <c r="G177" s="213">
        <v>2025</v>
      </c>
      <c r="H177" s="219"/>
      <c r="I177" s="237"/>
      <c r="J177" s="220"/>
    </row>
    <row r="178" spans="3:10" hidden="1">
      <c r="C178" s="428"/>
      <c r="D178" s="426"/>
      <c r="E178" s="413"/>
      <c r="F178" s="410"/>
      <c r="G178" s="213">
        <v>2025</v>
      </c>
      <c r="H178" s="219"/>
      <c r="I178" s="237"/>
      <c r="J178" s="220"/>
    </row>
    <row r="179" spans="3:10" hidden="1">
      <c r="C179" s="428"/>
      <c r="D179" s="426"/>
      <c r="E179" s="413"/>
      <c r="F179" s="410"/>
      <c r="G179" s="213">
        <v>2025</v>
      </c>
      <c r="H179" s="219"/>
      <c r="I179" s="237"/>
      <c r="J179" s="220"/>
    </row>
    <row r="180" spans="3:10" hidden="1">
      <c r="C180" s="428"/>
      <c r="D180" s="426"/>
      <c r="E180" s="413"/>
      <c r="F180" s="410"/>
      <c r="G180" s="213">
        <v>2025</v>
      </c>
      <c r="H180" s="219"/>
      <c r="I180" s="237"/>
      <c r="J180" s="220"/>
    </row>
    <row r="181" spans="3:10" hidden="1">
      <c r="C181" s="428"/>
      <c r="D181" s="426"/>
      <c r="E181" s="413"/>
      <c r="F181" s="410"/>
      <c r="G181" s="213">
        <v>2025</v>
      </c>
      <c r="H181" s="219"/>
      <c r="I181" s="237"/>
      <c r="J181" s="220"/>
    </row>
    <row r="182" spans="3:10" ht="63">
      <c r="C182" s="233" t="s">
        <v>197</v>
      </c>
      <c r="D182" s="218" t="s">
        <v>198</v>
      </c>
      <c r="E182" s="219" t="s">
        <v>36</v>
      </c>
      <c r="F182" s="209">
        <v>2022</v>
      </c>
      <c r="G182" s="213">
        <v>2025</v>
      </c>
      <c r="H182" s="219" t="s">
        <v>1435</v>
      </c>
      <c r="I182" s="237"/>
      <c r="J182" s="220"/>
    </row>
    <row r="183" spans="3:10" ht="84.75" customHeight="1">
      <c r="C183" s="243" t="s">
        <v>199</v>
      </c>
      <c r="D183" s="221" t="s">
        <v>200</v>
      </c>
      <c r="E183" s="222" t="s">
        <v>201</v>
      </c>
      <c r="F183" s="234">
        <v>2022</v>
      </c>
      <c r="G183" s="213">
        <v>2025</v>
      </c>
      <c r="H183" s="222"/>
      <c r="I183" s="239" t="s">
        <v>1224</v>
      </c>
      <c r="J183" s="220"/>
    </row>
    <row r="184" spans="3:10" ht="47.25">
      <c r="C184" s="233" t="s">
        <v>202</v>
      </c>
      <c r="D184" s="221" t="s">
        <v>203</v>
      </c>
      <c r="E184" s="219" t="s">
        <v>204</v>
      </c>
      <c r="F184" s="209">
        <v>2022</v>
      </c>
      <c r="G184" s="213">
        <v>2025</v>
      </c>
      <c r="H184" s="219"/>
      <c r="I184" s="237" t="s">
        <v>1222</v>
      </c>
      <c r="J184" s="220"/>
    </row>
    <row r="185" spans="3:10" ht="84" customHeight="1">
      <c r="C185" s="238" t="s">
        <v>205</v>
      </c>
      <c r="D185" s="221" t="s">
        <v>206</v>
      </c>
      <c r="E185" s="222" t="s">
        <v>207</v>
      </c>
      <c r="F185" s="234">
        <v>2022</v>
      </c>
      <c r="G185" s="213">
        <v>2025</v>
      </c>
      <c r="H185" s="222"/>
      <c r="I185" s="239" t="s">
        <v>1223</v>
      </c>
      <c r="J185" s="220"/>
    </row>
    <row r="186" spans="3:10" s="227" customFormat="1" ht="47.25">
      <c r="C186" s="243" t="s">
        <v>208</v>
      </c>
      <c r="D186" s="221" t="s">
        <v>209</v>
      </c>
      <c r="E186" s="222" t="s">
        <v>210</v>
      </c>
      <c r="F186" s="234">
        <v>2022</v>
      </c>
      <c r="G186" s="213">
        <v>2025</v>
      </c>
      <c r="H186" s="222"/>
      <c r="I186" s="239" t="s">
        <v>1225</v>
      </c>
      <c r="J186" s="226"/>
    </row>
    <row r="187" spans="3:10" s="227" customFormat="1" ht="128.25" customHeight="1">
      <c r="C187" s="243" t="s">
        <v>211</v>
      </c>
      <c r="D187" s="221" t="s">
        <v>212</v>
      </c>
      <c r="E187" s="222" t="s">
        <v>213</v>
      </c>
      <c r="F187" s="234">
        <v>2023</v>
      </c>
      <c r="G187" s="213">
        <v>2025</v>
      </c>
      <c r="H187" s="222"/>
      <c r="I187" s="239" t="s">
        <v>1226</v>
      </c>
      <c r="J187" s="226"/>
    </row>
    <row r="188" spans="3:10" s="227" customFormat="1" hidden="1">
      <c r="C188" s="425" t="s">
        <v>214</v>
      </c>
      <c r="D188" s="426" t="s">
        <v>215</v>
      </c>
      <c r="E188" s="417" t="s">
        <v>163</v>
      </c>
      <c r="F188" s="418">
        <v>2023</v>
      </c>
      <c r="G188" s="213">
        <v>2025</v>
      </c>
      <c r="H188" s="222"/>
      <c r="I188" s="239"/>
      <c r="J188" s="226"/>
    </row>
    <row r="189" spans="3:10" s="227" customFormat="1" hidden="1">
      <c r="C189" s="425"/>
      <c r="D189" s="426"/>
      <c r="E189" s="417"/>
      <c r="F189" s="418"/>
      <c r="G189" s="213">
        <v>2025</v>
      </c>
      <c r="H189" s="222"/>
      <c r="I189" s="239"/>
      <c r="J189" s="226"/>
    </row>
    <row r="190" spans="3:10" s="227" customFormat="1" hidden="1">
      <c r="C190" s="425"/>
      <c r="D190" s="426"/>
      <c r="E190" s="417"/>
      <c r="F190" s="418"/>
      <c r="G190" s="213">
        <v>2025</v>
      </c>
      <c r="H190" s="222"/>
      <c r="I190" s="239"/>
      <c r="J190" s="226"/>
    </row>
    <row r="191" spans="3:10" s="227" customFormat="1" hidden="1">
      <c r="C191" s="425"/>
      <c r="D191" s="426"/>
      <c r="E191" s="417"/>
      <c r="F191" s="418"/>
      <c r="G191" s="213">
        <v>2025</v>
      </c>
      <c r="H191" s="222"/>
      <c r="I191" s="239"/>
      <c r="J191" s="226"/>
    </row>
    <row r="192" spans="3:10" s="227" customFormat="1" hidden="1">
      <c r="C192" s="425"/>
      <c r="D192" s="426"/>
      <c r="E192" s="417"/>
      <c r="F192" s="418"/>
      <c r="G192" s="213">
        <v>2025</v>
      </c>
      <c r="H192" s="222"/>
      <c r="I192" s="239"/>
      <c r="J192" s="226"/>
    </row>
    <row r="193" spans="3:10" s="227" customFormat="1" hidden="1">
      <c r="C193" s="425" t="s">
        <v>216</v>
      </c>
      <c r="D193" s="426" t="s">
        <v>217</v>
      </c>
      <c r="E193" s="417" t="s">
        <v>207</v>
      </c>
      <c r="F193" s="418">
        <v>2023</v>
      </c>
      <c r="G193" s="213">
        <v>2025</v>
      </c>
      <c r="H193" s="222"/>
      <c r="I193" s="239"/>
      <c r="J193" s="226"/>
    </row>
    <row r="194" spans="3:10" s="227" customFormat="1" hidden="1">
      <c r="C194" s="425"/>
      <c r="D194" s="426"/>
      <c r="E194" s="417"/>
      <c r="F194" s="418"/>
      <c r="G194" s="213">
        <v>2025</v>
      </c>
      <c r="H194" s="222"/>
      <c r="I194" s="239"/>
      <c r="J194" s="226"/>
    </row>
    <row r="195" spans="3:10" s="227" customFormat="1" hidden="1">
      <c r="C195" s="425"/>
      <c r="D195" s="426"/>
      <c r="E195" s="417"/>
      <c r="F195" s="418"/>
      <c r="G195" s="213">
        <v>2025</v>
      </c>
      <c r="H195" s="222"/>
      <c r="I195" s="239"/>
      <c r="J195" s="226"/>
    </row>
    <row r="196" spans="3:10" s="227" customFormat="1" hidden="1">
      <c r="C196" s="425"/>
      <c r="D196" s="426"/>
      <c r="E196" s="417"/>
      <c r="F196" s="418"/>
      <c r="G196" s="213">
        <v>2025</v>
      </c>
      <c r="H196" s="222"/>
      <c r="I196" s="239"/>
      <c r="J196" s="226"/>
    </row>
    <row r="197" spans="3:10" s="227" customFormat="1" hidden="1">
      <c r="C197" s="425"/>
      <c r="D197" s="426"/>
      <c r="E197" s="417"/>
      <c r="F197" s="418"/>
      <c r="G197" s="213">
        <v>2025</v>
      </c>
      <c r="H197" s="222"/>
      <c r="I197" s="239"/>
      <c r="J197" s="226"/>
    </row>
    <row r="198" spans="3:10" s="227" customFormat="1" hidden="1">
      <c r="C198" s="425" t="s">
        <v>218</v>
      </c>
      <c r="D198" s="426" t="s">
        <v>219</v>
      </c>
      <c r="E198" s="417" t="s">
        <v>210</v>
      </c>
      <c r="F198" s="418">
        <v>2023</v>
      </c>
      <c r="G198" s="213">
        <v>2025</v>
      </c>
      <c r="H198" s="222"/>
      <c r="I198" s="239"/>
      <c r="J198" s="226"/>
    </row>
    <row r="199" spans="3:10" s="227" customFormat="1" hidden="1">
      <c r="C199" s="425"/>
      <c r="D199" s="426"/>
      <c r="E199" s="417"/>
      <c r="F199" s="418"/>
      <c r="G199" s="213">
        <v>2025</v>
      </c>
      <c r="H199" s="222"/>
      <c r="I199" s="239"/>
      <c r="J199" s="226"/>
    </row>
    <row r="200" spans="3:10" s="227" customFormat="1" hidden="1">
      <c r="C200" s="425"/>
      <c r="D200" s="426"/>
      <c r="E200" s="417"/>
      <c r="F200" s="418"/>
      <c r="G200" s="213">
        <v>2025</v>
      </c>
      <c r="H200" s="222"/>
      <c r="I200" s="239"/>
      <c r="J200" s="226"/>
    </row>
    <row r="201" spans="3:10" s="227" customFormat="1" hidden="1">
      <c r="C201" s="425"/>
      <c r="D201" s="426"/>
      <c r="E201" s="417"/>
      <c r="F201" s="418"/>
      <c r="G201" s="213">
        <v>2025</v>
      </c>
      <c r="H201" s="222"/>
      <c r="I201" s="239"/>
      <c r="J201" s="226"/>
    </row>
    <row r="202" spans="3:10" s="227" customFormat="1" hidden="1">
      <c r="C202" s="425"/>
      <c r="D202" s="426"/>
      <c r="E202" s="417"/>
      <c r="F202" s="418"/>
      <c r="G202" s="213">
        <v>2025</v>
      </c>
      <c r="H202" s="222"/>
      <c r="I202" s="239"/>
      <c r="J202" s="226"/>
    </row>
    <row r="203" spans="3:10" s="227" customFormat="1" hidden="1">
      <c r="C203" s="425" t="s">
        <v>220</v>
      </c>
      <c r="D203" s="426" t="s">
        <v>221</v>
      </c>
      <c r="E203" s="417" t="s">
        <v>163</v>
      </c>
      <c r="F203" s="418">
        <v>2024</v>
      </c>
      <c r="G203" s="213">
        <v>2025</v>
      </c>
      <c r="H203" s="222"/>
      <c r="I203" s="239"/>
      <c r="J203" s="226"/>
    </row>
    <row r="204" spans="3:10" s="227" customFormat="1" hidden="1">
      <c r="C204" s="425"/>
      <c r="D204" s="426"/>
      <c r="E204" s="417"/>
      <c r="F204" s="418"/>
      <c r="G204" s="213">
        <v>2025</v>
      </c>
      <c r="H204" s="222"/>
      <c r="I204" s="239"/>
      <c r="J204" s="226"/>
    </row>
    <row r="205" spans="3:10" s="227" customFormat="1" hidden="1">
      <c r="C205" s="425"/>
      <c r="D205" s="426"/>
      <c r="E205" s="417"/>
      <c r="F205" s="418"/>
      <c r="G205" s="213">
        <v>2025</v>
      </c>
      <c r="H205" s="222"/>
      <c r="I205" s="239"/>
      <c r="J205" s="226"/>
    </row>
    <row r="206" spans="3:10" s="227" customFormat="1" hidden="1">
      <c r="C206" s="425"/>
      <c r="D206" s="426"/>
      <c r="E206" s="417"/>
      <c r="F206" s="418"/>
      <c r="G206" s="213">
        <v>2025</v>
      </c>
      <c r="H206" s="222"/>
      <c r="I206" s="239"/>
      <c r="J206" s="226"/>
    </row>
    <row r="207" spans="3:10" s="227" customFormat="1" hidden="1">
      <c r="C207" s="425"/>
      <c r="D207" s="426"/>
      <c r="E207" s="417"/>
      <c r="F207" s="418"/>
      <c r="G207" s="213">
        <v>2025</v>
      </c>
      <c r="H207" s="222"/>
      <c r="I207" s="239"/>
      <c r="J207" s="226"/>
    </row>
    <row r="208" spans="3:10" s="227" customFormat="1" hidden="1">
      <c r="C208" s="425" t="s">
        <v>222</v>
      </c>
      <c r="D208" s="426" t="s">
        <v>223</v>
      </c>
      <c r="E208" s="417" t="s">
        <v>163</v>
      </c>
      <c r="F208" s="418">
        <v>2024</v>
      </c>
      <c r="G208" s="213">
        <v>2025</v>
      </c>
      <c r="H208" s="222"/>
      <c r="I208" s="239"/>
      <c r="J208" s="226"/>
    </row>
    <row r="209" spans="3:10" s="227" customFormat="1" hidden="1">
      <c r="C209" s="425"/>
      <c r="D209" s="426"/>
      <c r="E209" s="417"/>
      <c r="F209" s="418"/>
      <c r="G209" s="213">
        <v>2025</v>
      </c>
      <c r="H209" s="222"/>
      <c r="I209" s="239"/>
      <c r="J209" s="226"/>
    </row>
    <row r="210" spans="3:10" s="227" customFormat="1" hidden="1">
      <c r="C210" s="425"/>
      <c r="D210" s="426"/>
      <c r="E210" s="417"/>
      <c r="F210" s="418"/>
      <c r="G210" s="213">
        <v>2025</v>
      </c>
      <c r="H210" s="222"/>
      <c r="I210" s="239"/>
      <c r="J210" s="226"/>
    </row>
    <row r="211" spans="3:10" s="227" customFormat="1" hidden="1">
      <c r="C211" s="425"/>
      <c r="D211" s="426"/>
      <c r="E211" s="417"/>
      <c r="F211" s="418"/>
      <c r="G211" s="213">
        <v>2025</v>
      </c>
      <c r="H211" s="222"/>
      <c r="I211" s="239"/>
      <c r="J211" s="226"/>
    </row>
    <row r="212" spans="3:10" s="227" customFormat="1" hidden="1">
      <c r="C212" s="425"/>
      <c r="D212" s="426"/>
      <c r="E212" s="417"/>
      <c r="F212" s="418"/>
      <c r="G212" s="213">
        <v>2025</v>
      </c>
      <c r="H212" s="222"/>
      <c r="I212" s="239"/>
      <c r="J212" s="226"/>
    </row>
    <row r="213" spans="3:10" s="227" customFormat="1" hidden="1">
      <c r="C213" s="425" t="s">
        <v>224</v>
      </c>
      <c r="D213" s="416" t="s">
        <v>225</v>
      </c>
      <c r="E213" s="417" t="s">
        <v>226</v>
      </c>
      <c r="F213" s="418">
        <v>2024</v>
      </c>
      <c r="G213" s="213">
        <v>2025</v>
      </c>
      <c r="H213" s="222"/>
      <c r="I213" s="239"/>
      <c r="J213" s="226"/>
    </row>
    <row r="214" spans="3:10" s="227" customFormat="1" hidden="1">
      <c r="C214" s="425"/>
      <c r="D214" s="416"/>
      <c r="E214" s="417"/>
      <c r="F214" s="418"/>
      <c r="G214" s="213">
        <v>2025</v>
      </c>
      <c r="H214" s="222"/>
      <c r="I214" s="239"/>
      <c r="J214" s="226"/>
    </row>
    <row r="215" spans="3:10" s="227" customFormat="1" hidden="1">
      <c r="C215" s="425"/>
      <c r="D215" s="416"/>
      <c r="E215" s="417"/>
      <c r="F215" s="418"/>
      <c r="G215" s="213">
        <v>2025</v>
      </c>
      <c r="H215" s="222"/>
      <c r="I215" s="239"/>
      <c r="J215" s="226"/>
    </row>
    <row r="216" spans="3:10" s="227" customFormat="1" hidden="1">
      <c r="C216" s="425"/>
      <c r="D216" s="416"/>
      <c r="E216" s="417"/>
      <c r="F216" s="418"/>
      <c r="G216" s="213">
        <v>2025</v>
      </c>
      <c r="H216" s="222"/>
      <c r="I216" s="239"/>
      <c r="J216" s="226"/>
    </row>
    <row r="217" spans="3:10" s="227" customFormat="1" hidden="1">
      <c r="C217" s="425"/>
      <c r="D217" s="416"/>
      <c r="E217" s="417"/>
      <c r="F217" s="418"/>
      <c r="G217" s="213">
        <v>2025</v>
      </c>
      <c r="H217" s="222"/>
      <c r="I217" s="239"/>
      <c r="J217" s="226"/>
    </row>
    <row r="218" spans="3:10" s="227" customFormat="1" hidden="1">
      <c r="C218" s="425" t="s">
        <v>227</v>
      </c>
      <c r="D218" s="426" t="s">
        <v>228</v>
      </c>
      <c r="E218" s="417" t="s">
        <v>210</v>
      </c>
      <c r="F218" s="418">
        <v>2024</v>
      </c>
      <c r="G218" s="213">
        <v>2025</v>
      </c>
      <c r="H218" s="222"/>
      <c r="I218" s="239"/>
      <c r="J218" s="226"/>
    </row>
    <row r="219" spans="3:10" s="227" customFormat="1" hidden="1">
      <c r="C219" s="425"/>
      <c r="D219" s="426"/>
      <c r="E219" s="417"/>
      <c r="F219" s="418"/>
      <c r="G219" s="213">
        <v>2025</v>
      </c>
      <c r="H219" s="222"/>
      <c r="I219" s="239"/>
      <c r="J219" s="226"/>
    </row>
    <row r="220" spans="3:10" s="227" customFormat="1" hidden="1">
      <c r="C220" s="425"/>
      <c r="D220" s="426"/>
      <c r="E220" s="417"/>
      <c r="F220" s="418"/>
      <c r="G220" s="213">
        <v>2025</v>
      </c>
      <c r="H220" s="222"/>
      <c r="I220" s="239"/>
      <c r="J220" s="226"/>
    </row>
    <row r="221" spans="3:10" s="227" customFormat="1" hidden="1">
      <c r="C221" s="425"/>
      <c r="D221" s="426"/>
      <c r="E221" s="417"/>
      <c r="F221" s="418"/>
      <c r="G221" s="213">
        <v>2025</v>
      </c>
      <c r="H221" s="222"/>
      <c r="I221" s="239"/>
      <c r="J221" s="226"/>
    </row>
    <row r="222" spans="3:10" ht="78.75">
      <c r="C222" s="233" t="s">
        <v>230</v>
      </c>
      <c r="D222" s="218" t="s">
        <v>231</v>
      </c>
      <c r="E222" s="219" t="s">
        <v>40</v>
      </c>
      <c r="F222" s="209">
        <v>2022</v>
      </c>
      <c r="G222" s="213">
        <v>2025</v>
      </c>
      <c r="H222" s="219" t="s">
        <v>1436</v>
      </c>
      <c r="I222" s="237"/>
      <c r="J222" s="220"/>
    </row>
    <row r="223" spans="3:10" ht="47.25">
      <c r="C223" s="243" t="s">
        <v>232</v>
      </c>
      <c r="D223" s="221" t="s">
        <v>233</v>
      </c>
      <c r="E223" s="219" t="s">
        <v>226</v>
      </c>
      <c r="F223" s="234">
        <v>2022</v>
      </c>
      <c r="G223" s="213">
        <v>2025</v>
      </c>
      <c r="H223" s="222"/>
      <c r="I223" s="239" t="s">
        <v>1227</v>
      </c>
      <c r="J223" s="220"/>
    </row>
    <row r="224" spans="3:10" ht="47.25">
      <c r="C224" s="243" t="s">
        <v>234</v>
      </c>
      <c r="D224" s="221" t="s">
        <v>235</v>
      </c>
      <c r="E224" s="219" t="s">
        <v>163</v>
      </c>
      <c r="F224" s="234">
        <v>2022</v>
      </c>
      <c r="G224" s="213">
        <v>2025</v>
      </c>
      <c r="H224" s="222"/>
      <c r="I224" s="239" t="s">
        <v>1228</v>
      </c>
      <c r="J224" s="220"/>
    </row>
    <row r="225" spans="3:10" ht="47.25">
      <c r="C225" s="243" t="s">
        <v>236</v>
      </c>
      <c r="D225" s="221" t="s">
        <v>237</v>
      </c>
      <c r="E225" s="222" t="s">
        <v>238</v>
      </c>
      <c r="F225" s="234">
        <v>2022</v>
      </c>
      <c r="G225" s="213">
        <v>2025</v>
      </c>
      <c r="H225" s="222"/>
      <c r="I225" s="239" t="s">
        <v>1229</v>
      </c>
      <c r="J225" s="220"/>
    </row>
    <row r="226" spans="3:10" ht="47.25">
      <c r="C226" s="243" t="s">
        <v>239</v>
      </c>
      <c r="D226" s="221" t="s">
        <v>240</v>
      </c>
      <c r="E226" s="219" t="s">
        <v>241</v>
      </c>
      <c r="F226" s="234">
        <v>2022</v>
      </c>
      <c r="G226" s="213">
        <v>2025</v>
      </c>
      <c r="H226" s="222"/>
      <c r="I226" s="239" t="s">
        <v>1230</v>
      </c>
      <c r="J226" s="220"/>
    </row>
    <row r="227" spans="3:10" ht="47.25">
      <c r="C227" s="243" t="s">
        <v>242</v>
      </c>
      <c r="D227" s="221" t="s">
        <v>243</v>
      </c>
      <c r="E227" s="222" t="s">
        <v>244</v>
      </c>
      <c r="F227" s="234">
        <v>2022</v>
      </c>
      <c r="G227" s="213">
        <v>2025</v>
      </c>
      <c r="H227" s="222"/>
      <c r="I227" s="239" t="s">
        <v>1231</v>
      </c>
      <c r="J227" s="220"/>
    </row>
    <row r="228" spans="3:10" ht="47.25">
      <c r="C228" s="243" t="s">
        <v>245</v>
      </c>
      <c r="D228" s="221" t="s">
        <v>246</v>
      </c>
      <c r="E228" s="222" t="s">
        <v>247</v>
      </c>
      <c r="F228" s="234">
        <v>2022</v>
      </c>
      <c r="G228" s="213">
        <v>2025</v>
      </c>
      <c r="H228" s="222"/>
      <c r="I228" s="239" t="s">
        <v>1232</v>
      </c>
      <c r="J228" s="220"/>
    </row>
    <row r="229" spans="3:10" ht="47.25">
      <c r="C229" s="243" t="s">
        <v>248</v>
      </c>
      <c r="D229" s="221" t="s">
        <v>249</v>
      </c>
      <c r="E229" s="222" t="s">
        <v>226</v>
      </c>
      <c r="F229" s="234">
        <v>2022</v>
      </c>
      <c r="G229" s="213">
        <v>2025</v>
      </c>
      <c r="H229" s="222"/>
      <c r="I229" s="239" t="s">
        <v>1233</v>
      </c>
      <c r="J229" s="220"/>
    </row>
    <row r="230" spans="3:10" s="227" customFormat="1" ht="47.25">
      <c r="C230" s="233" t="s">
        <v>266</v>
      </c>
      <c r="D230" s="218" t="s">
        <v>267</v>
      </c>
      <c r="E230" s="219" t="s">
        <v>268</v>
      </c>
      <c r="F230" s="209">
        <v>2022</v>
      </c>
      <c r="G230" s="213">
        <v>2025</v>
      </c>
      <c r="H230" s="219" t="s">
        <v>1437</v>
      </c>
      <c r="I230" s="237"/>
      <c r="J230" s="226"/>
    </row>
    <row r="231" spans="3:10" ht="47.25">
      <c r="C231" s="243" t="s">
        <v>269</v>
      </c>
      <c r="D231" s="221" t="s">
        <v>1414</v>
      </c>
      <c r="E231" s="222" t="s">
        <v>163</v>
      </c>
      <c r="F231" s="234">
        <v>2022</v>
      </c>
      <c r="G231" s="213">
        <v>2025</v>
      </c>
      <c r="H231" s="222"/>
      <c r="I231" s="239" t="s">
        <v>1234</v>
      </c>
      <c r="J231" s="220"/>
    </row>
    <row r="232" spans="3:10" ht="44.25" customHeight="1">
      <c r="C232" s="243" t="s">
        <v>277</v>
      </c>
      <c r="D232" s="221" t="s">
        <v>278</v>
      </c>
      <c r="E232" s="222" t="s">
        <v>279</v>
      </c>
      <c r="F232" s="234">
        <v>2022</v>
      </c>
      <c r="G232" s="213">
        <v>2025</v>
      </c>
      <c r="H232" s="222"/>
      <c r="I232" s="239" t="s">
        <v>1423</v>
      </c>
      <c r="J232" s="220"/>
    </row>
    <row r="233" spans="3:10" s="227" customFormat="1" ht="67.5" customHeight="1">
      <c r="C233" s="233" t="s">
        <v>280</v>
      </c>
      <c r="D233" s="218" t="s">
        <v>281</v>
      </c>
      <c r="E233" s="219" t="s">
        <v>268</v>
      </c>
      <c r="F233" s="209">
        <v>2022</v>
      </c>
      <c r="G233" s="213">
        <v>2025</v>
      </c>
      <c r="H233" s="219" t="s">
        <v>1438</v>
      </c>
      <c r="I233" s="237"/>
      <c r="J233" s="226"/>
    </row>
    <row r="234" spans="3:10" s="227" customFormat="1" ht="47.25">
      <c r="C234" s="233" t="s">
        <v>283</v>
      </c>
      <c r="D234" s="218" t="s">
        <v>284</v>
      </c>
      <c r="E234" s="219" t="s">
        <v>285</v>
      </c>
      <c r="F234" s="209">
        <v>2022</v>
      </c>
      <c r="G234" s="213">
        <v>2025</v>
      </c>
      <c r="H234" s="219"/>
      <c r="I234" s="237" t="s">
        <v>1235</v>
      </c>
      <c r="J234" s="226"/>
    </row>
    <row r="235" spans="3:10" s="227" customFormat="1" ht="47.25">
      <c r="C235" s="233" t="s">
        <v>287</v>
      </c>
      <c r="D235" s="218" t="s">
        <v>288</v>
      </c>
      <c r="E235" s="219" t="s">
        <v>289</v>
      </c>
      <c r="F235" s="209">
        <v>2022</v>
      </c>
      <c r="G235" s="213">
        <v>2025</v>
      </c>
      <c r="H235" s="219"/>
      <c r="I235" s="237" t="s">
        <v>1236</v>
      </c>
      <c r="J235" s="226"/>
    </row>
    <row r="236" spans="3:10" s="227" customFormat="1" ht="47.25">
      <c r="C236" s="233" t="s">
        <v>290</v>
      </c>
      <c r="D236" s="221" t="s">
        <v>291</v>
      </c>
      <c r="E236" s="222" t="s">
        <v>292</v>
      </c>
      <c r="F236" s="209">
        <v>2022</v>
      </c>
      <c r="G236" s="213">
        <v>2025</v>
      </c>
      <c r="H236" s="219"/>
      <c r="I236" s="237" t="s">
        <v>1237</v>
      </c>
      <c r="J236" s="226"/>
    </row>
    <row r="237" spans="3:10" ht="63">
      <c r="C237" s="233" t="s">
        <v>293</v>
      </c>
      <c r="D237" s="218" t="s">
        <v>294</v>
      </c>
      <c r="E237" s="219" t="s">
        <v>26</v>
      </c>
      <c r="F237" s="209">
        <v>2022</v>
      </c>
      <c r="G237" s="213">
        <v>2025</v>
      </c>
      <c r="H237" s="219" t="s">
        <v>1438</v>
      </c>
      <c r="I237" s="237"/>
      <c r="J237" s="220"/>
    </row>
    <row r="238" spans="3:10" ht="47.25">
      <c r="C238" s="233" t="s">
        <v>295</v>
      </c>
      <c r="D238" s="218" t="s">
        <v>296</v>
      </c>
      <c r="E238" s="219" t="s">
        <v>241</v>
      </c>
      <c r="F238" s="209">
        <v>2022</v>
      </c>
      <c r="G238" s="213">
        <v>2025</v>
      </c>
      <c r="H238" s="219"/>
      <c r="I238" s="237" t="s">
        <v>1238</v>
      </c>
      <c r="J238" s="220"/>
    </row>
    <row r="239" spans="3:10" ht="47.25">
      <c r="C239" s="233" t="s">
        <v>297</v>
      </c>
      <c r="D239" s="218" t="s">
        <v>298</v>
      </c>
      <c r="E239" s="219" t="s">
        <v>299</v>
      </c>
      <c r="F239" s="209">
        <v>2022</v>
      </c>
      <c r="G239" s="213">
        <v>2025</v>
      </c>
      <c r="H239" s="219"/>
      <c r="I239" s="237" t="s">
        <v>1239</v>
      </c>
      <c r="J239" s="220"/>
    </row>
    <row r="240" spans="3:10" ht="47.25">
      <c r="C240" s="233" t="s">
        <v>300</v>
      </c>
      <c r="D240" s="218" t="s">
        <v>301</v>
      </c>
      <c r="E240" s="219" t="s">
        <v>302</v>
      </c>
      <c r="F240" s="209">
        <v>2022</v>
      </c>
      <c r="G240" s="213">
        <v>2025</v>
      </c>
      <c r="H240" s="219"/>
      <c r="I240" s="237" t="s">
        <v>1240</v>
      </c>
      <c r="J240" s="220"/>
    </row>
    <row r="241" spans="1:10" ht="47.25">
      <c r="C241" s="233" t="s">
        <v>303</v>
      </c>
      <c r="D241" s="218" t="s">
        <v>304</v>
      </c>
      <c r="E241" s="222" t="s">
        <v>292</v>
      </c>
      <c r="F241" s="209">
        <v>2022</v>
      </c>
      <c r="G241" s="213">
        <v>2025</v>
      </c>
      <c r="H241" s="219"/>
      <c r="I241" s="237" t="s">
        <v>1241</v>
      </c>
      <c r="J241" s="220"/>
    </row>
    <row r="242" spans="1:10" s="216" customFormat="1" ht="31.5">
      <c r="C242" s="244" t="s">
        <v>305</v>
      </c>
      <c r="D242" s="245" t="s">
        <v>306</v>
      </c>
      <c r="E242" s="212" t="s">
        <v>36</v>
      </c>
      <c r="F242" s="212">
        <v>2022</v>
      </c>
      <c r="G242" s="213">
        <v>2025</v>
      </c>
      <c r="H242" s="212"/>
      <c r="I242" s="246"/>
      <c r="J242" s="215"/>
    </row>
    <row r="243" spans="1:10" ht="87" customHeight="1">
      <c r="C243" s="233" t="s">
        <v>307</v>
      </c>
      <c r="D243" s="218" t="s">
        <v>308</v>
      </c>
      <c r="E243" s="219" t="s">
        <v>26</v>
      </c>
      <c r="F243" s="209">
        <v>2022</v>
      </c>
      <c r="G243" s="213">
        <v>2025</v>
      </c>
      <c r="H243" s="219" t="s">
        <v>1439</v>
      </c>
      <c r="I243" s="237" t="s">
        <v>1385</v>
      </c>
      <c r="J243" s="220"/>
    </row>
    <row r="244" spans="1:10" ht="63">
      <c r="C244" s="233" t="s">
        <v>309</v>
      </c>
      <c r="D244" s="218" t="s">
        <v>1195</v>
      </c>
      <c r="E244" s="219" t="s">
        <v>36</v>
      </c>
      <c r="F244" s="209">
        <v>2022</v>
      </c>
      <c r="G244" s="213">
        <v>2025</v>
      </c>
      <c r="H244" s="219" t="s">
        <v>1440</v>
      </c>
      <c r="I244" s="237"/>
      <c r="J244" s="220"/>
    </row>
    <row r="245" spans="1:10" ht="47.25">
      <c r="C245" s="243" t="s">
        <v>310</v>
      </c>
      <c r="D245" s="240" t="s">
        <v>311</v>
      </c>
      <c r="E245" s="222" t="s">
        <v>312</v>
      </c>
      <c r="F245" s="234">
        <v>2022</v>
      </c>
      <c r="G245" s="213">
        <v>2025</v>
      </c>
      <c r="H245" s="222"/>
      <c r="I245" s="239" t="s">
        <v>1418</v>
      </c>
      <c r="J245" s="220"/>
    </row>
    <row r="246" spans="1:10" ht="31.5">
      <c r="C246" s="243" t="s">
        <v>316</v>
      </c>
      <c r="D246" s="240" t="s">
        <v>317</v>
      </c>
      <c r="E246" s="222" t="s">
        <v>318</v>
      </c>
      <c r="F246" s="234">
        <v>2022</v>
      </c>
      <c r="G246" s="213">
        <v>2025</v>
      </c>
      <c r="H246" s="222"/>
      <c r="I246" s="239" t="s">
        <v>1417</v>
      </c>
      <c r="J246" s="220"/>
    </row>
    <row r="247" spans="1:10" ht="81.75" customHeight="1">
      <c r="C247" s="217" t="s">
        <v>329</v>
      </c>
      <c r="D247" s="235" t="s">
        <v>1196</v>
      </c>
      <c r="E247" s="219" t="s">
        <v>330</v>
      </c>
      <c r="F247" s="209">
        <v>2022</v>
      </c>
      <c r="G247" s="213">
        <v>2025</v>
      </c>
      <c r="H247" s="219" t="s">
        <v>1441</v>
      </c>
      <c r="I247" s="237"/>
      <c r="J247" s="220"/>
    </row>
    <row r="248" spans="1:10" ht="31.5">
      <c r="C248" s="238" t="s">
        <v>331</v>
      </c>
      <c r="D248" s="221" t="s">
        <v>332</v>
      </c>
      <c r="E248" s="222" t="s">
        <v>333</v>
      </c>
      <c r="F248" s="234">
        <v>2022</v>
      </c>
      <c r="G248" s="213">
        <v>2025</v>
      </c>
      <c r="H248" s="222"/>
      <c r="I248" s="239" t="s">
        <v>1242</v>
      </c>
      <c r="J248" s="220"/>
    </row>
    <row r="249" spans="1:10" ht="31.5">
      <c r="C249" s="238" t="s">
        <v>334</v>
      </c>
      <c r="D249" s="221" t="s">
        <v>1671</v>
      </c>
      <c r="E249" s="222" t="s">
        <v>318</v>
      </c>
      <c r="F249" s="234">
        <v>2022</v>
      </c>
      <c r="G249" s="213">
        <v>2025</v>
      </c>
      <c r="H249" s="222"/>
      <c r="I249" s="239" t="s">
        <v>1243</v>
      </c>
      <c r="J249" s="220"/>
    </row>
    <row r="250" spans="1:10" ht="85.5" customHeight="1">
      <c r="B250" s="247"/>
      <c r="C250" s="217" t="s">
        <v>347</v>
      </c>
      <c r="D250" s="218" t="s">
        <v>1197</v>
      </c>
      <c r="E250" s="219" t="s">
        <v>36</v>
      </c>
      <c r="F250" s="209">
        <v>2022</v>
      </c>
      <c r="G250" s="213">
        <v>2025</v>
      </c>
      <c r="H250" s="219" t="s">
        <v>1436</v>
      </c>
      <c r="I250" s="237"/>
      <c r="J250" s="220"/>
    </row>
    <row r="251" spans="1:10" ht="60" customHeight="1">
      <c r="C251" s="238" t="s">
        <v>348</v>
      </c>
      <c r="D251" s="240" t="s">
        <v>349</v>
      </c>
      <c r="E251" s="222" t="s">
        <v>338</v>
      </c>
      <c r="F251" s="234">
        <v>2022</v>
      </c>
      <c r="G251" s="213">
        <v>2025</v>
      </c>
      <c r="H251" s="222"/>
      <c r="I251" s="239" t="s">
        <v>1244</v>
      </c>
      <c r="J251" s="220"/>
    </row>
    <row r="252" spans="1:10" ht="60" customHeight="1">
      <c r="C252" s="238" t="s">
        <v>350</v>
      </c>
      <c r="D252" s="240" t="s">
        <v>351</v>
      </c>
      <c r="E252" s="222" t="s">
        <v>318</v>
      </c>
      <c r="F252" s="234">
        <v>2022</v>
      </c>
      <c r="G252" s="213">
        <v>2025</v>
      </c>
      <c r="H252" s="222"/>
      <c r="I252" s="239" t="s">
        <v>1245</v>
      </c>
      <c r="J252" s="220"/>
    </row>
    <row r="253" spans="1:10" ht="47.25">
      <c r="A253" s="248"/>
      <c r="C253" s="217" t="s">
        <v>352</v>
      </c>
      <c r="D253" s="218" t="s">
        <v>1198</v>
      </c>
      <c r="E253" s="219" t="s">
        <v>353</v>
      </c>
      <c r="F253" s="209">
        <v>2022</v>
      </c>
      <c r="G253" s="213">
        <v>2025</v>
      </c>
      <c r="H253" s="219" t="s">
        <v>1442</v>
      </c>
      <c r="I253" s="237"/>
      <c r="J253" s="220"/>
    </row>
    <row r="254" spans="1:10" ht="105" customHeight="1">
      <c r="C254" s="238" t="s">
        <v>354</v>
      </c>
      <c r="D254" s="221" t="s">
        <v>355</v>
      </c>
      <c r="E254" s="222" t="s">
        <v>338</v>
      </c>
      <c r="F254" s="234">
        <v>2022</v>
      </c>
      <c r="G254" s="213">
        <v>2025</v>
      </c>
      <c r="H254" s="222"/>
      <c r="I254" s="239" t="s">
        <v>1246</v>
      </c>
      <c r="J254" s="220"/>
    </row>
    <row r="255" spans="1:10" ht="72.75" customHeight="1">
      <c r="C255" s="238" t="s">
        <v>358</v>
      </c>
      <c r="D255" s="221" t="s">
        <v>362</v>
      </c>
      <c r="E255" s="222" t="s">
        <v>279</v>
      </c>
      <c r="F255" s="234">
        <v>2024</v>
      </c>
      <c r="G255" s="213">
        <v>2025</v>
      </c>
      <c r="H255" s="222"/>
      <c r="I255" s="239" t="s">
        <v>1415</v>
      </c>
      <c r="J255" s="220"/>
    </row>
    <row r="256" spans="1:10" s="216" customFormat="1" ht="31.5">
      <c r="C256" s="244" t="s">
        <v>363</v>
      </c>
      <c r="D256" s="245" t="s">
        <v>364</v>
      </c>
      <c r="E256" s="212" t="s">
        <v>153</v>
      </c>
      <c r="F256" s="212">
        <v>2022</v>
      </c>
      <c r="G256" s="213">
        <v>2025</v>
      </c>
      <c r="H256" s="212"/>
      <c r="I256" s="246"/>
      <c r="J256" s="215"/>
    </row>
    <row r="257" spans="2:10" ht="63">
      <c r="C257" s="217" t="s">
        <v>365</v>
      </c>
      <c r="D257" s="218" t="s">
        <v>366</v>
      </c>
      <c r="E257" s="219" t="s">
        <v>36</v>
      </c>
      <c r="F257" s="209">
        <v>2022</v>
      </c>
      <c r="G257" s="213">
        <v>2025</v>
      </c>
      <c r="H257" s="219" t="s">
        <v>1429</v>
      </c>
      <c r="I257" s="239" t="s">
        <v>1416</v>
      </c>
      <c r="J257" s="220"/>
    </row>
    <row r="258" spans="2:10" ht="31.5">
      <c r="C258" s="217" t="s">
        <v>367</v>
      </c>
      <c r="D258" s="218" t="s">
        <v>368</v>
      </c>
      <c r="E258" s="219" t="s">
        <v>36</v>
      </c>
      <c r="F258" s="209">
        <v>2022</v>
      </c>
      <c r="G258" s="213">
        <v>2025</v>
      </c>
      <c r="H258" s="219" t="s">
        <v>1443</v>
      </c>
      <c r="I258" s="239"/>
      <c r="J258" s="220"/>
    </row>
    <row r="259" spans="2:10" ht="63">
      <c r="C259" s="233" t="s">
        <v>370</v>
      </c>
      <c r="D259" s="240" t="s">
        <v>371</v>
      </c>
      <c r="E259" s="222" t="s">
        <v>372</v>
      </c>
      <c r="F259" s="234">
        <v>2022</v>
      </c>
      <c r="G259" s="213">
        <v>2025</v>
      </c>
      <c r="H259" s="222"/>
      <c r="I259" s="239" t="s">
        <v>1247</v>
      </c>
      <c r="J259" s="220"/>
    </row>
    <row r="260" spans="2:10" ht="94.5">
      <c r="C260" s="233" t="s">
        <v>373</v>
      </c>
      <c r="D260" s="240" t="s">
        <v>374</v>
      </c>
      <c r="E260" s="222" t="s">
        <v>375</v>
      </c>
      <c r="F260" s="234">
        <v>2022</v>
      </c>
      <c r="G260" s="213">
        <v>2025</v>
      </c>
      <c r="H260" s="222"/>
      <c r="I260" s="239" t="s">
        <v>1248</v>
      </c>
      <c r="J260" s="220"/>
    </row>
    <row r="261" spans="2:10" ht="63">
      <c r="C261" s="233" t="s">
        <v>376</v>
      </c>
      <c r="D261" s="240" t="s">
        <v>377</v>
      </c>
      <c r="E261" s="222" t="s">
        <v>378</v>
      </c>
      <c r="F261" s="234">
        <v>2022</v>
      </c>
      <c r="G261" s="213">
        <v>2025</v>
      </c>
      <c r="H261" s="222"/>
      <c r="I261" s="239" t="s">
        <v>1249</v>
      </c>
      <c r="J261" s="220"/>
    </row>
    <row r="262" spans="2:10" ht="75" customHeight="1">
      <c r="C262" s="233" t="s">
        <v>379</v>
      </c>
      <c r="D262" s="240" t="s">
        <v>380</v>
      </c>
      <c r="E262" s="222" t="s">
        <v>381</v>
      </c>
      <c r="F262" s="234">
        <v>2022</v>
      </c>
      <c r="G262" s="213">
        <v>2025</v>
      </c>
      <c r="H262" s="222"/>
      <c r="I262" s="239" t="s">
        <v>1250</v>
      </c>
      <c r="J262" s="220"/>
    </row>
    <row r="263" spans="2:10" ht="51" customHeight="1">
      <c r="C263" s="233" t="s">
        <v>382</v>
      </c>
      <c r="D263" s="240" t="s">
        <v>383</v>
      </c>
      <c r="E263" s="222" t="s">
        <v>292</v>
      </c>
      <c r="F263" s="234">
        <v>2022</v>
      </c>
      <c r="G263" s="213">
        <v>2025</v>
      </c>
      <c r="H263" s="222"/>
      <c r="I263" s="239" t="s">
        <v>1251</v>
      </c>
      <c r="J263" s="220"/>
    </row>
    <row r="264" spans="2:10" ht="63">
      <c r="C264" s="249" t="s">
        <v>966</v>
      </c>
      <c r="D264" s="240" t="s">
        <v>923</v>
      </c>
      <c r="E264" s="222" t="s">
        <v>292</v>
      </c>
      <c r="F264" s="234"/>
      <c r="G264" s="213">
        <v>2025</v>
      </c>
      <c r="H264" s="222"/>
      <c r="I264" s="239" t="s">
        <v>1252</v>
      </c>
      <c r="J264" s="220"/>
    </row>
    <row r="265" spans="2:10" ht="47.25">
      <c r="C265" s="233" t="s">
        <v>384</v>
      </c>
      <c r="D265" s="240" t="s">
        <v>385</v>
      </c>
      <c r="E265" s="222" t="s">
        <v>49</v>
      </c>
      <c r="F265" s="234">
        <v>2022</v>
      </c>
      <c r="G265" s="213">
        <v>2025</v>
      </c>
      <c r="H265" s="222" t="s">
        <v>1444</v>
      </c>
      <c r="I265" s="239"/>
      <c r="J265" s="220"/>
    </row>
    <row r="266" spans="2:10" ht="63">
      <c r="C266" s="243" t="s">
        <v>389</v>
      </c>
      <c r="D266" s="240" t="s">
        <v>390</v>
      </c>
      <c r="E266" s="222" t="s">
        <v>388</v>
      </c>
      <c r="F266" s="234">
        <v>2022</v>
      </c>
      <c r="G266" s="213">
        <v>2025</v>
      </c>
      <c r="H266" s="222"/>
      <c r="I266" s="239" t="s">
        <v>1253</v>
      </c>
      <c r="J266" s="220"/>
    </row>
    <row r="267" spans="2:10" ht="101.25" customHeight="1">
      <c r="B267" s="227"/>
      <c r="C267" s="243" t="s">
        <v>393</v>
      </c>
      <c r="D267" s="240" t="s">
        <v>394</v>
      </c>
      <c r="E267" s="222" t="s">
        <v>388</v>
      </c>
      <c r="F267" s="234">
        <v>2022</v>
      </c>
      <c r="G267" s="213">
        <v>2025</v>
      </c>
      <c r="H267" s="222"/>
      <c r="I267" s="239" t="s">
        <v>1392</v>
      </c>
      <c r="J267" s="220"/>
    </row>
    <row r="268" spans="2:10" ht="69.75" customHeight="1">
      <c r="B268" s="227"/>
      <c r="C268" s="243" t="s">
        <v>395</v>
      </c>
      <c r="D268" s="240" t="s">
        <v>396</v>
      </c>
      <c r="E268" s="222" t="s">
        <v>388</v>
      </c>
      <c r="F268" s="234">
        <v>2022</v>
      </c>
      <c r="G268" s="213">
        <v>2025</v>
      </c>
      <c r="H268" s="222"/>
      <c r="I268" s="239" t="s">
        <v>1254</v>
      </c>
      <c r="J268" s="220"/>
    </row>
    <row r="269" spans="2:10" ht="47.25">
      <c r="B269" s="227"/>
      <c r="C269" s="243" t="s">
        <v>397</v>
      </c>
      <c r="D269" s="240" t="s">
        <v>398</v>
      </c>
      <c r="E269" s="222" t="s">
        <v>388</v>
      </c>
      <c r="F269" s="234">
        <v>2023</v>
      </c>
      <c r="G269" s="213">
        <v>2025</v>
      </c>
      <c r="H269" s="222"/>
      <c r="I269" s="239" t="s">
        <v>1256</v>
      </c>
      <c r="J269" s="220"/>
    </row>
    <row r="270" spans="2:10" ht="69.75" customHeight="1">
      <c r="C270" s="243" t="s">
        <v>399</v>
      </c>
      <c r="D270" s="240" t="s">
        <v>400</v>
      </c>
      <c r="E270" s="222" t="s">
        <v>375</v>
      </c>
      <c r="F270" s="234">
        <v>2022</v>
      </c>
      <c r="G270" s="213">
        <v>2025</v>
      </c>
      <c r="H270" s="222"/>
      <c r="I270" s="239" t="s">
        <v>1255</v>
      </c>
      <c r="J270" s="220"/>
    </row>
    <row r="271" spans="2:10" ht="94.5">
      <c r="C271" s="243" t="s">
        <v>401</v>
      </c>
      <c r="D271" s="240" t="s">
        <v>402</v>
      </c>
      <c r="E271" s="222" t="s">
        <v>375</v>
      </c>
      <c r="F271" s="234">
        <v>2022</v>
      </c>
      <c r="G271" s="213">
        <v>2025</v>
      </c>
      <c r="H271" s="222"/>
      <c r="I271" s="239" t="s">
        <v>1257</v>
      </c>
      <c r="J271" s="220"/>
    </row>
    <row r="272" spans="2:10" ht="174" customHeight="1">
      <c r="C272" s="243" t="s">
        <v>403</v>
      </c>
      <c r="D272" s="240" t="s">
        <v>404</v>
      </c>
      <c r="E272" s="222" t="s">
        <v>375</v>
      </c>
      <c r="F272" s="234">
        <v>2022</v>
      </c>
      <c r="G272" s="213">
        <v>2025</v>
      </c>
      <c r="H272" s="222"/>
      <c r="I272" s="239" t="s">
        <v>1258</v>
      </c>
      <c r="J272" s="220"/>
    </row>
    <row r="273" spans="3:10" ht="396.75" customHeight="1">
      <c r="C273" s="243" t="s">
        <v>409</v>
      </c>
      <c r="D273" s="240" t="s">
        <v>410</v>
      </c>
      <c r="E273" s="222" t="s">
        <v>411</v>
      </c>
      <c r="F273" s="234">
        <v>2022</v>
      </c>
      <c r="G273" s="213">
        <v>2025</v>
      </c>
      <c r="H273" s="222"/>
      <c r="I273" s="239" t="s">
        <v>1259</v>
      </c>
      <c r="J273" s="220"/>
    </row>
    <row r="274" spans="3:10" ht="78.75">
      <c r="C274" s="243" t="s">
        <v>412</v>
      </c>
      <c r="D274" s="240" t="s">
        <v>413</v>
      </c>
      <c r="E274" s="222" t="s">
        <v>411</v>
      </c>
      <c r="F274" s="234">
        <v>2022</v>
      </c>
      <c r="G274" s="213">
        <v>2025</v>
      </c>
      <c r="H274" s="222"/>
      <c r="I274" s="239" t="s">
        <v>1260</v>
      </c>
      <c r="J274" s="220"/>
    </row>
    <row r="275" spans="3:10" ht="242.25" customHeight="1">
      <c r="C275" s="243" t="s">
        <v>414</v>
      </c>
      <c r="D275" s="240" t="s">
        <v>415</v>
      </c>
      <c r="E275" s="222" t="s">
        <v>411</v>
      </c>
      <c r="F275" s="234">
        <v>2022</v>
      </c>
      <c r="G275" s="213">
        <v>2025</v>
      </c>
      <c r="H275" s="222"/>
      <c r="I275" s="239" t="s">
        <v>1261</v>
      </c>
      <c r="J275" s="220"/>
    </row>
    <row r="276" spans="3:10" ht="161.25" customHeight="1">
      <c r="C276" s="243" t="s">
        <v>416</v>
      </c>
      <c r="D276" s="240" t="s">
        <v>417</v>
      </c>
      <c r="E276" s="222" t="s">
        <v>378</v>
      </c>
      <c r="F276" s="234">
        <v>2022</v>
      </c>
      <c r="G276" s="213">
        <v>2025</v>
      </c>
      <c r="H276" s="222"/>
      <c r="I276" s="239" t="s">
        <v>1262</v>
      </c>
      <c r="J276" s="220"/>
    </row>
    <row r="277" spans="3:10" ht="63">
      <c r="C277" s="233" t="s">
        <v>433</v>
      </c>
      <c r="D277" s="250" t="s">
        <v>434</v>
      </c>
      <c r="E277" s="217" t="s">
        <v>26</v>
      </c>
      <c r="F277" s="236" t="s">
        <v>435</v>
      </c>
      <c r="G277" s="213">
        <v>2025</v>
      </c>
      <c r="H277" s="217" t="s">
        <v>1445</v>
      </c>
      <c r="I277" s="251"/>
      <c r="J277" s="220"/>
    </row>
    <row r="278" spans="3:10" ht="63">
      <c r="C278" s="233" t="s">
        <v>439</v>
      </c>
      <c r="D278" s="235" t="s">
        <v>440</v>
      </c>
      <c r="E278" s="219" t="s">
        <v>375</v>
      </c>
      <c r="F278" s="209">
        <v>2022</v>
      </c>
      <c r="G278" s="213">
        <v>2025</v>
      </c>
      <c r="H278" s="219"/>
      <c r="I278" s="237" t="s">
        <v>1263</v>
      </c>
      <c r="J278" s="220"/>
    </row>
    <row r="279" spans="3:10" ht="63">
      <c r="C279" s="233" t="s">
        <v>442</v>
      </c>
      <c r="D279" s="235" t="s">
        <v>443</v>
      </c>
      <c r="E279" s="219" t="s">
        <v>375</v>
      </c>
      <c r="F279" s="209">
        <v>2022</v>
      </c>
      <c r="G279" s="213">
        <v>2025</v>
      </c>
      <c r="H279" s="219"/>
      <c r="I279" s="237" t="s">
        <v>1264</v>
      </c>
      <c r="J279" s="220"/>
    </row>
    <row r="280" spans="3:10" ht="63">
      <c r="C280" s="233" t="s">
        <v>444</v>
      </c>
      <c r="D280" s="235" t="s">
        <v>445</v>
      </c>
      <c r="E280" s="219" t="s">
        <v>375</v>
      </c>
      <c r="F280" s="209">
        <v>2022</v>
      </c>
      <c r="G280" s="213">
        <v>2025</v>
      </c>
      <c r="H280" s="219"/>
      <c r="I280" s="237" t="s">
        <v>1265</v>
      </c>
      <c r="J280" s="220"/>
    </row>
    <row r="281" spans="3:10" ht="15" hidden="1" customHeight="1">
      <c r="C281" s="428" t="s">
        <v>446</v>
      </c>
      <c r="D281" s="414" t="s">
        <v>447</v>
      </c>
      <c r="E281" s="413" t="s">
        <v>153</v>
      </c>
      <c r="F281" s="410">
        <v>2020</v>
      </c>
      <c r="G281" s="213">
        <v>2025</v>
      </c>
      <c r="H281" s="219"/>
      <c r="I281" s="237"/>
      <c r="J281" s="220"/>
    </row>
    <row r="282" spans="3:10" ht="15" hidden="1" customHeight="1">
      <c r="C282" s="428"/>
      <c r="D282" s="414"/>
      <c r="E282" s="413"/>
      <c r="F282" s="410"/>
      <c r="G282" s="213">
        <v>2025</v>
      </c>
      <c r="H282" s="219"/>
      <c r="I282" s="237"/>
      <c r="J282" s="220"/>
    </row>
    <row r="283" spans="3:10" ht="30" hidden="1" customHeight="1">
      <c r="C283" s="428"/>
      <c r="D283" s="414"/>
      <c r="E283" s="413"/>
      <c r="F283" s="410"/>
      <c r="G283" s="213">
        <v>2025</v>
      </c>
      <c r="H283" s="219"/>
      <c r="I283" s="237"/>
      <c r="J283" s="220"/>
    </row>
    <row r="284" spans="3:10" ht="30" hidden="1" customHeight="1">
      <c r="C284" s="428"/>
      <c r="D284" s="414"/>
      <c r="E284" s="413"/>
      <c r="F284" s="410"/>
      <c r="G284" s="213">
        <v>2025</v>
      </c>
      <c r="H284" s="219"/>
      <c r="I284" s="237"/>
      <c r="J284" s="220"/>
    </row>
    <row r="285" spans="3:10" s="216" customFormat="1" ht="31.5">
      <c r="C285" s="244" t="s">
        <v>448</v>
      </c>
      <c r="D285" s="211" t="s">
        <v>449</v>
      </c>
      <c r="E285" s="212" t="s">
        <v>353</v>
      </c>
      <c r="F285" s="212">
        <v>2022</v>
      </c>
      <c r="G285" s="213">
        <v>2025</v>
      </c>
      <c r="H285" s="212"/>
      <c r="I285" s="246"/>
      <c r="J285" s="215"/>
    </row>
    <row r="286" spans="3:10" ht="78.75">
      <c r="C286" s="233" t="s">
        <v>450</v>
      </c>
      <c r="D286" s="235" t="s">
        <v>451</v>
      </c>
      <c r="E286" s="219" t="s">
        <v>26</v>
      </c>
      <c r="F286" s="209">
        <v>2022</v>
      </c>
      <c r="G286" s="213">
        <v>2025</v>
      </c>
      <c r="H286" s="219" t="s">
        <v>1429</v>
      </c>
      <c r="I286" s="237" t="s">
        <v>1266</v>
      </c>
      <c r="J286" s="220"/>
    </row>
    <row r="287" spans="3:10" ht="318.75" customHeight="1">
      <c r="C287" s="233" t="s">
        <v>458</v>
      </c>
      <c r="D287" s="235" t="s">
        <v>459</v>
      </c>
      <c r="E287" s="219" t="s">
        <v>26</v>
      </c>
      <c r="F287" s="209">
        <v>2022</v>
      </c>
      <c r="G287" s="213">
        <v>2025</v>
      </c>
      <c r="H287" s="219" t="s">
        <v>1449</v>
      </c>
      <c r="I287" s="239" t="s">
        <v>1674</v>
      </c>
      <c r="J287" s="282" t="s">
        <v>1673</v>
      </c>
    </row>
    <row r="288" spans="3:10" s="216" customFormat="1" ht="63.75" customHeight="1">
      <c r="C288" s="244" t="s">
        <v>460</v>
      </c>
      <c r="D288" s="211" t="s">
        <v>461</v>
      </c>
      <c r="E288" s="212" t="s">
        <v>26</v>
      </c>
      <c r="F288" s="212">
        <v>2022</v>
      </c>
      <c r="G288" s="213">
        <v>2025</v>
      </c>
      <c r="H288" s="212"/>
      <c r="I288" s="246"/>
      <c r="J288" s="215"/>
    </row>
    <row r="289" spans="3:10" ht="63">
      <c r="C289" s="233" t="s">
        <v>462</v>
      </c>
      <c r="D289" s="235" t="s">
        <v>463</v>
      </c>
      <c r="E289" s="219" t="s">
        <v>26</v>
      </c>
      <c r="F289" s="209">
        <v>2022</v>
      </c>
      <c r="G289" s="213">
        <v>2025</v>
      </c>
      <c r="H289" s="219" t="s">
        <v>1429</v>
      </c>
      <c r="I289" s="237" t="s">
        <v>1386</v>
      </c>
      <c r="J289" s="220"/>
    </row>
    <row r="290" spans="3:10" ht="96" customHeight="1">
      <c r="C290" s="233" t="s">
        <v>1419</v>
      </c>
      <c r="D290" s="235" t="s">
        <v>465</v>
      </c>
      <c r="E290" s="219"/>
      <c r="F290" s="209"/>
      <c r="G290" s="213">
        <v>2025</v>
      </c>
      <c r="H290" s="219" t="s">
        <v>1450</v>
      </c>
      <c r="I290" s="237"/>
      <c r="J290" s="220"/>
    </row>
    <row r="291" spans="3:10" ht="47.25">
      <c r="C291" s="233" t="s">
        <v>466</v>
      </c>
      <c r="D291" s="240" t="s">
        <v>467</v>
      </c>
      <c r="E291" s="222" t="s">
        <v>468</v>
      </c>
      <c r="F291" s="234">
        <v>2022</v>
      </c>
      <c r="G291" s="213">
        <v>2025</v>
      </c>
      <c r="H291" s="222"/>
      <c r="I291" s="202"/>
      <c r="J291" s="220"/>
    </row>
    <row r="292" spans="3:10" ht="54.75" customHeight="1">
      <c r="C292" s="233" t="s">
        <v>469</v>
      </c>
      <c r="D292" s="240" t="s">
        <v>470</v>
      </c>
      <c r="E292" s="222" t="s">
        <v>468</v>
      </c>
      <c r="F292" s="234">
        <v>2022</v>
      </c>
      <c r="G292" s="213">
        <v>2025</v>
      </c>
      <c r="H292" s="222"/>
      <c r="I292" s="239" t="s">
        <v>1428</v>
      </c>
      <c r="J292" s="220"/>
    </row>
    <row r="293" spans="3:10" ht="194.25" customHeight="1">
      <c r="C293" s="233" t="s">
        <v>471</v>
      </c>
      <c r="D293" s="240" t="s">
        <v>472</v>
      </c>
      <c r="E293" s="222" t="s">
        <v>473</v>
      </c>
      <c r="F293" s="234">
        <v>2022</v>
      </c>
      <c r="G293" s="213">
        <v>2025</v>
      </c>
      <c r="H293" s="222"/>
      <c r="I293" s="239" t="s">
        <v>1283</v>
      </c>
      <c r="J293" s="220"/>
    </row>
    <row r="294" spans="3:10" ht="47.25">
      <c r="C294" s="233" t="s">
        <v>479</v>
      </c>
      <c r="D294" s="240" t="s">
        <v>480</v>
      </c>
      <c r="E294" s="222" t="s">
        <v>476</v>
      </c>
      <c r="F294" s="234">
        <v>2022</v>
      </c>
      <c r="G294" s="213">
        <v>2025</v>
      </c>
      <c r="H294" s="222"/>
      <c r="I294" s="239" t="s">
        <v>1267</v>
      </c>
      <c r="J294" s="220"/>
    </row>
    <row r="295" spans="3:10" ht="47.25">
      <c r="C295" s="233" t="s">
        <v>481</v>
      </c>
      <c r="D295" s="240" t="s">
        <v>482</v>
      </c>
      <c r="E295" s="222" t="s">
        <v>468</v>
      </c>
      <c r="F295" s="234">
        <v>2022</v>
      </c>
      <c r="G295" s="213">
        <v>2025</v>
      </c>
      <c r="H295" s="222"/>
      <c r="I295" s="239" t="s">
        <v>1268</v>
      </c>
      <c r="J295" s="220"/>
    </row>
    <row r="296" spans="3:10" s="253" customFormat="1" ht="284.25" customHeight="1">
      <c r="C296" s="243" t="s">
        <v>485</v>
      </c>
      <c r="D296" s="240" t="s">
        <v>486</v>
      </c>
      <c r="E296" s="222" t="s">
        <v>487</v>
      </c>
      <c r="F296" s="234">
        <v>2022</v>
      </c>
      <c r="G296" s="213">
        <v>2025</v>
      </c>
      <c r="H296" s="222"/>
      <c r="I296" s="239" t="s">
        <v>1269</v>
      </c>
      <c r="J296" s="252"/>
    </row>
    <row r="297" spans="3:10" s="227" customFormat="1" ht="276.75" customHeight="1">
      <c r="C297" s="243" t="s">
        <v>488</v>
      </c>
      <c r="D297" s="240" t="s">
        <v>489</v>
      </c>
      <c r="E297" s="222" t="s">
        <v>490</v>
      </c>
      <c r="F297" s="234">
        <v>2022</v>
      </c>
      <c r="G297" s="213">
        <v>2025</v>
      </c>
      <c r="H297" s="222"/>
      <c r="I297" s="239" t="s">
        <v>1270</v>
      </c>
      <c r="J297" s="226"/>
    </row>
    <row r="298" spans="3:10" ht="78.75">
      <c r="C298" s="233" t="s">
        <v>493</v>
      </c>
      <c r="D298" s="235" t="s">
        <v>494</v>
      </c>
      <c r="E298" s="219" t="s">
        <v>26</v>
      </c>
      <c r="F298" s="254">
        <v>2022</v>
      </c>
      <c r="G298" s="213">
        <v>2025</v>
      </c>
      <c r="H298" s="219" t="s">
        <v>1451</v>
      </c>
      <c r="I298" s="237" t="s">
        <v>1271</v>
      </c>
      <c r="J298" s="220"/>
    </row>
    <row r="299" spans="3:10" ht="90" customHeight="1">
      <c r="C299" s="233" t="s">
        <v>495</v>
      </c>
      <c r="D299" s="235" t="s">
        <v>496</v>
      </c>
      <c r="E299" s="219" t="s">
        <v>497</v>
      </c>
      <c r="F299" s="209">
        <v>2022</v>
      </c>
      <c r="G299" s="213">
        <v>2025</v>
      </c>
      <c r="H299" s="219"/>
      <c r="I299" s="237" t="s">
        <v>1284</v>
      </c>
      <c r="J299" s="220"/>
    </row>
    <row r="300" spans="3:10" ht="157.5">
      <c r="C300" s="233" t="s">
        <v>967</v>
      </c>
      <c r="D300" s="235" t="s">
        <v>924</v>
      </c>
      <c r="E300" s="219" t="s">
        <v>497</v>
      </c>
      <c r="F300" s="209"/>
      <c r="G300" s="213">
        <v>2025</v>
      </c>
      <c r="H300" s="219"/>
      <c r="I300" s="237" t="s">
        <v>1285</v>
      </c>
      <c r="J300" s="220"/>
    </row>
    <row r="301" spans="3:10" ht="204.75">
      <c r="C301" s="233" t="s">
        <v>968</v>
      </c>
      <c r="D301" s="235" t="s">
        <v>925</v>
      </c>
      <c r="E301" s="219" t="s">
        <v>497</v>
      </c>
      <c r="F301" s="209"/>
      <c r="G301" s="213">
        <v>2025</v>
      </c>
      <c r="H301" s="219"/>
      <c r="I301" s="237" t="s">
        <v>1286</v>
      </c>
      <c r="J301" s="220"/>
    </row>
    <row r="302" spans="3:10" ht="253.5" customHeight="1">
      <c r="C302" s="233" t="s">
        <v>970</v>
      </c>
      <c r="D302" s="235" t="s">
        <v>927</v>
      </c>
      <c r="E302" s="219" t="s">
        <v>497</v>
      </c>
      <c r="F302" s="209"/>
      <c r="G302" s="213">
        <v>2025</v>
      </c>
      <c r="H302" s="219"/>
      <c r="I302" s="237" t="s">
        <v>1287</v>
      </c>
      <c r="J302" s="220"/>
    </row>
    <row r="303" spans="3:10" ht="281.25" customHeight="1">
      <c r="C303" s="233" t="s">
        <v>972</v>
      </c>
      <c r="D303" s="235" t="s">
        <v>929</v>
      </c>
      <c r="E303" s="219" t="s">
        <v>497</v>
      </c>
      <c r="F303" s="209"/>
      <c r="G303" s="213">
        <v>2025</v>
      </c>
      <c r="H303" s="219"/>
      <c r="I303" s="237" t="s">
        <v>1288</v>
      </c>
      <c r="J303" s="220"/>
    </row>
    <row r="304" spans="3:10" ht="311.25" customHeight="1">
      <c r="C304" s="233" t="s">
        <v>973</v>
      </c>
      <c r="D304" s="235" t="s">
        <v>930</v>
      </c>
      <c r="E304" s="219" t="s">
        <v>497</v>
      </c>
      <c r="F304" s="209"/>
      <c r="G304" s="213">
        <v>2025</v>
      </c>
      <c r="H304" s="219"/>
      <c r="I304" s="237" t="s">
        <v>1289</v>
      </c>
      <c r="J304" s="220"/>
    </row>
    <row r="305" spans="3:10" ht="217.5" customHeight="1">
      <c r="C305" s="233" t="s">
        <v>974</v>
      </c>
      <c r="D305" s="235" t="s">
        <v>931</v>
      </c>
      <c r="E305" s="219" t="s">
        <v>497</v>
      </c>
      <c r="F305" s="209"/>
      <c r="G305" s="213">
        <v>2025</v>
      </c>
      <c r="H305" s="219"/>
      <c r="I305" s="237" t="s">
        <v>1290</v>
      </c>
      <c r="J305" s="220"/>
    </row>
    <row r="306" spans="3:10" ht="94.5">
      <c r="C306" s="233" t="s">
        <v>503</v>
      </c>
      <c r="D306" s="235" t="s">
        <v>504</v>
      </c>
      <c r="E306" s="219" t="s">
        <v>26</v>
      </c>
      <c r="F306" s="209">
        <v>2022</v>
      </c>
      <c r="G306" s="213">
        <v>2025</v>
      </c>
      <c r="H306" s="219" t="s">
        <v>1452</v>
      </c>
      <c r="I306" s="237"/>
      <c r="J306" s="220"/>
    </row>
    <row r="307" spans="3:10" ht="110.25">
      <c r="C307" s="233" t="s">
        <v>505</v>
      </c>
      <c r="D307" s="235" t="s">
        <v>506</v>
      </c>
      <c r="E307" s="219" t="s">
        <v>502</v>
      </c>
      <c r="F307" s="209">
        <v>2022</v>
      </c>
      <c r="G307" s="213">
        <v>2025</v>
      </c>
      <c r="H307" s="219"/>
      <c r="I307" s="237" t="s">
        <v>1272</v>
      </c>
      <c r="J307" s="220"/>
    </row>
    <row r="308" spans="3:10" ht="141.75">
      <c r="C308" s="233" t="s">
        <v>507</v>
      </c>
      <c r="D308" s="240" t="s">
        <v>508</v>
      </c>
      <c r="E308" s="219" t="s">
        <v>502</v>
      </c>
      <c r="F308" s="209">
        <v>2022</v>
      </c>
      <c r="G308" s="213">
        <v>2025</v>
      </c>
      <c r="H308" s="219"/>
      <c r="I308" s="237" t="s">
        <v>1273</v>
      </c>
      <c r="J308" s="220"/>
    </row>
    <row r="309" spans="3:10" ht="55.5" customHeight="1">
      <c r="C309" s="233" t="s">
        <v>509</v>
      </c>
      <c r="D309" s="235" t="s">
        <v>510</v>
      </c>
      <c r="E309" s="219" t="s">
        <v>279</v>
      </c>
      <c r="F309" s="209">
        <v>2021</v>
      </c>
      <c r="G309" s="213">
        <v>2025</v>
      </c>
      <c r="H309" s="219"/>
      <c r="I309" s="237" t="s">
        <v>1415</v>
      </c>
      <c r="J309" s="220"/>
    </row>
    <row r="310" spans="3:10" ht="63">
      <c r="C310" s="233" t="s">
        <v>511</v>
      </c>
      <c r="D310" s="235" t="s">
        <v>512</v>
      </c>
      <c r="E310" s="219" t="s">
        <v>26</v>
      </c>
      <c r="F310" s="209">
        <v>2022</v>
      </c>
      <c r="G310" s="213">
        <v>2025</v>
      </c>
      <c r="H310" s="255" t="s">
        <v>1453</v>
      </c>
      <c r="I310" s="202"/>
      <c r="J310" s="220"/>
    </row>
    <row r="311" spans="3:10" ht="173.25">
      <c r="C311" s="233" t="s">
        <v>513</v>
      </c>
      <c r="D311" s="235" t="s">
        <v>514</v>
      </c>
      <c r="E311" s="219" t="s">
        <v>515</v>
      </c>
      <c r="F311" s="209">
        <v>2022</v>
      </c>
      <c r="G311" s="213">
        <v>2025</v>
      </c>
      <c r="H311" s="219"/>
      <c r="I311" s="239" t="s">
        <v>1455</v>
      </c>
      <c r="J311" s="220"/>
    </row>
    <row r="312" spans="3:10" s="227" customFormat="1" ht="189">
      <c r="C312" s="217" t="s">
        <v>516</v>
      </c>
      <c r="D312" s="235" t="s">
        <v>517</v>
      </c>
      <c r="E312" s="219" t="s">
        <v>518</v>
      </c>
      <c r="F312" s="209">
        <v>2022</v>
      </c>
      <c r="G312" s="213">
        <v>2025</v>
      </c>
      <c r="H312" s="219"/>
      <c r="I312" s="237" t="s">
        <v>1274</v>
      </c>
      <c r="J312" s="226"/>
    </row>
    <row r="313" spans="3:10" s="227" customFormat="1" ht="189">
      <c r="C313" s="233" t="s">
        <v>519</v>
      </c>
      <c r="D313" s="235" t="s">
        <v>520</v>
      </c>
      <c r="E313" s="219" t="s">
        <v>518</v>
      </c>
      <c r="F313" s="209">
        <v>2022</v>
      </c>
      <c r="G313" s="213">
        <v>2025</v>
      </c>
      <c r="H313" s="219"/>
      <c r="I313" s="237" t="s">
        <v>1275</v>
      </c>
      <c r="J313" s="226"/>
    </row>
    <row r="314" spans="3:10" s="227" customFormat="1" ht="173.25">
      <c r="C314" s="217" t="s">
        <v>521</v>
      </c>
      <c r="D314" s="235" t="s">
        <v>522</v>
      </c>
      <c r="E314" s="219" t="s">
        <v>518</v>
      </c>
      <c r="F314" s="209">
        <v>2022</v>
      </c>
      <c r="G314" s="213">
        <v>2025</v>
      </c>
      <c r="H314" s="219"/>
      <c r="I314" s="237" t="s">
        <v>1291</v>
      </c>
      <c r="J314" s="226"/>
    </row>
    <row r="315" spans="3:10" s="227" customFormat="1" ht="75" customHeight="1">
      <c r="C315" s="217" t="s">
        <v>523</v>
      </c>
      <c r="D315" s="235" t="s">
        <v>524</v>
      </c>
      <c r="E315" s="219" t="s">
        <v>518</v>
      </c>
      <c r="F315" s="209">
        <v>2022</v>
      </c>
      <c r="G315" s="213">
        <v>2025</v>
      </c>
      <c r="H315" s="219"/>
      <c r="I315" s="237" t="s">
        <v>1292</v>
      </c>
      <c r="J315" s="226"/>
    </row>
    <row r="316" spans="3:10" s="227" customFormat="1" ht="110.25">
      <c r="C316" s="217" t="s">
        <v>975</v>
      </c>
      <c r="D316" s="235" t="s">
        <v>932</v>
      </c>
      <c r="E316" s="219" t="s">
        <v>515</v>
      </c>
      <c r="F316" s="209"/>
      <c r="G316" s="213">
        <v>2025</v>
      </c>
      <c r="H316" s="219"/>
      <c r="I316" s="237" t="s">
        <v>1293</v>
      </c>
      <c r="J316" s="226"/>
    </row>
    <row r="317" spans="3:10" s="227" customFormat="1" ht="157.5">
      <c r="C317" s="217" t="s">
        <v>976</v>
      </c>
      <c r="D317" s="235" t="s">
        <v>933</v>
      </c>
      <c r="E317" s="219" t="s">
        <v>515</v>
      </c>
      <c r="F317" s="209"/>
      <c r="G317" s="213">
        <v>2025</v>
      </c>
      <c r="H317" s="219"/>
      <c r="I317" s="237" t="s">
        <v>1294</v>
      </c>
      <c r="J317" s="226"/>
    </row>
    <row r="318" spans="3:10" s="227" customFormat="1" ht="64.5" customHeight="1">
      <c r="C318" s="217" t="s">
        <v>977</v>
      </c>
      <c r="D318" s="235" t="s">
        <v>934</v>
      </c>
      <c r="E318" s="219" t="s">
        <v>518</v>
      </c>
      <c r="F318" s="209"/>
      <c r="G318" s="213">
        <v>2025</v>
      </c>
      <c r="H318" s="219"/>
      <c r="I318" s="237" t="s">
        <v>1295</v>
      </c>
      <c r="J318" s="226"/>
    </row>
    <row r="319" spans="3:10" s="216" customFormat="1" ht="75.75" customHeight="1">
      <c r="C319" s="244" t="s">
        <v>525</v>
      </c>
      <c r="D319" s="211" t="s">
        <v>526</v>
      </c>
      <c r="E319" s="212" t="s">
        <v>527</v>
      </c>
      <c r="F319" s="256">
        <v>2022</v>
      </c>
      <c r="G319" s="213">
        <v>2025</v>
      </c>
      <c r="H319" s="256"/>
      <c r="I319" s="246"/>
      <c r="J319" s="215"/>
    </row>
    <row r="320" spans="3:10" ht="222.75" customHeight="1">
      <c r="C320" s="233" t="s">
        <v>528</v>
      </c>
      <c r="D320" s="218" t="s">
        <v>529</v>
      </c>
      <c r="E320" s="219" t="s">
        <v>527</v>
      </c>
      <c r="F320" s="257">
        <v>2022</v>
      </c>
      <c r="G320" s="213">
        <v>2025</v>
      </c>
      <c r="H320" s="258" t="s">
        <v>1429</v>
      </c>
      <c r="I320" s="259" t="s">
        <v>1454</v>
      </c>
      <c r="J320" s="220"/>
    </row>
    <row r="321" spans="3:10" ht="15" hidden="1" customHeight="1">
      <c r="C321" s="428" t="s">
        <v>530</v>
      </c>
      <c r="D321" s="414" t="s">
        <v>531</v>
      </c>
      <c r="E321" s="413" t="s">
        <v>527</v>
      </c>
      <c r="F321" s="430"/>
      <c r="G321" s="213">
        <v>2025</v>
      </c>
      <c r="H321" s="258"/>
      <c r="I321" s="259"/>
      <c r="J321" s="220"/>
    </row>
    <row r="322" spans="3:10" hidden="1">
      <c r="C322" s="428"/>
      <c r="D322" s="414"/>
      <c r="E322" s="413"/>
      <c r="F322" s="430"/>
      <c r="G322" s="213">
        <v>2025</v>
      </c>
      <c r="H322" s="258"/>
      <c r="I322" s="259"/>
      <c r="J322" s="220"/>
    </row>
    <row r="323" spans="3:10" hidden="1">
      <c r="C323" s="428"/>
      <c r="D323" s="414"/>
      <c r="E323" s="413"/>
      <c r="F323" s="430"/>
      <c r="G323" s="213">
        <v>2025</v>
      </c>
      <c r="H323" s="258"/>
      <c r="I323" s="259"/>
      <c r="J323" s="220"/>
    </row>
    <row r="324" spans="3:10" hidden="1">
      <c r="C324" s="428"/>
      <c r="D324" s="414"/>
      <c r="E324" s="413"/>
      <c r="F324" s="430"/>
      <c r="G324" s="213">
        <v>2025</v>
      </c>
      <c r="H324" s="258"/>
      <c r="I324" s="259"/>
      <c r="J324" s="220"/>
    </row>
    <row r="325" spans="3:10" hidden="1">
      <c r="C325" s="428"/>
      <c r="D325" s="414"/>
      <c r="E325" s="413"/>
      <c r="F325" s="430"/>
      <c r="G325" s="213">
        <v>2025</v>
      </c>
      <c r="H325" s="258"/>
      <c r="I325" s="259"/>
      <c r="J325" s="220"/>
    </row>
    <row r="326" spans="3:10" ht="15" hidden="1" customHeight="1">
      <c r="C326" s="428" t="s">
        <v>532</v>
      </c>
      <c r="D326" s="414" t="s">
        <v>533</v>
      </c>
      <c r="E326" s="413" t="s">
        <v>527</v>
      </c>
      <c r="F326" s="430"/>
      <c r="G326" s="213">
        <v>2025</v>
      </c>
      <c r="H326" s="258"/>
      <c r="I326" s="259"/>
      <c r="J326" s="220"/>
    </row>
    <row r="327" spans="3:10" hidden="1">
      <c r="C327" s="428"/>
      <c r="D327" s="414"/>
      <c r="E327" s="431"/>
      <c r="F327" s="430"/>
      <c r="G327" s="213">
        <v>2025</v>
      </c>
      <c r="H327" s="258"/>
      <c r="I327" s="259"/>
      <c r="J327" s="220"/>
    </row>
    <row r="328" spans="3:10" hidden="1">
      <c r="C328" s="428"/>
      <c r="D328" s="414"/>
      <c r="E328" s="431"/>
      <c r="F328" s="430"/>
      <c r="G328" s="213">
        <v>2025</v>
      </c>
      <c r="H328" s="258"/>
      <c r="I328" s="259"/>
      <c r="J328" s="220"/>
    </row>
    <row r="329" spans="3:10" hidden="1">
      <c r="C329" s="428"/>
      <c r="D329" s="414"/>
      <c r="E329" s="431"/>
      <c r="F329" s="430"/>
      <c r="G329" s="213">
        <v>2025</v>
      </c>
      <c r="H329" s="258"/>
      <c r="I329" s="259"/>
      <c r="J329" s="220"/>
    </row>
    <row r="330" spans="3:10" hidden="1">
      <c r="C330" s="428"/>
      <c r="D330" s="414"/>
      <c r="E330" s="431"/>
      <c r="F330" s="430"/>
      <c r="G330" s="213">
        <v>2025</v>
      </c>
      <c r="H330" s="258"/>
      <c r="I330" s="259"/>
      <c r="J330" s="220"/>
    </row>
    <row r="331" spans="3:10" ht="15" hidden="1" customHeight="1">
      <c r="C331" s="428" t="s">
        <v>534</v>
      </c>
      <c r="D331" s="414" t="s">
        <v>535</v>
      </c>
      <c r="E331" s="413" t="s">
        <v>527</v>
      </c>
      <c r="F331" s="430"/>
      <c r="G331" s="213">
        <v>2025</v>
      </c>
      <c r="H331" s="258"/>
      <c r="I331" s="259"/>
      <c r="J331" s="220"/>
    </row>
    <row r="332" spans="3:10" hidden="1">
      <c r="C332" s="428"/>
      <c r="D332" s="414"/>
      <c r="E332" s="431"/>
      <c r="F332" s="430"/>
      <c r="G332" s="213">
        <v>2025</v>
      </c>
      <c r="H332" s="258"/>
      <c r="I332" s="259"/>
      <c r="J332" s="220"/>
    </row>
    <row r="333" spans="3:10" hidden="1">
      <c r="C333" s="428"/>
      <c r="D333" s="414"/>
      <c r="E333" s="431"/>
      <c r="F333" s="430"/>
      <c r="G333" s="213">
        <v>2025</v>
      </c>
      <c r="H333" s="258"/>
      <c r="I333" s="259"/>
      <c r="J333" s="220"/>
    </row>
    <row r="334" spans="3:10" hidden="1">
      <c r="C334" s="428"/>
      <c r="D334" s="414"/>
      <c r="E334" s="431"/>
      <c r="F334" s="430"/>
      <c r="G334" s="213">
        <v>2025</v>
      </c>
      <c r="H334" s="258"/>
      <c r="I334" s="259"/>
      <c r="J334" s="220"/>
    </row>
    <row r="335" spans="3:10" hidden="1">
      <c r="C335" s="428"/>
      <c r="D335" s="414"/>
      <c r="E335" s="431"/>
      <c r="F335" s="430"/>
      <c r="G335" s="213">
        <v>2025</v>
      </c>
      <c r="H335" s="258"/>
      <c r="I335" s="259"/>
      <c r="J335" s="220"/>
    </row>
    <row r="336" spans="3:10" ht="15" hidden="1" customHeight="1">
      <c r="C336" s="428" t="s">
        <v>536</v>
      </c>
      <c r="D336" s="414" t="s">
        <v>537</v>
      </c>
      <c r="E336" s="413" t="s">
        <v>527</v>
      </c>
      <c r="F336" s="430"/>
      <c r="G336" s="213">
        <v>2025</v>
      </c>
      <c r="H336" s="258"/>
      <c r="I336" s="259"/>
      <c r="J336" s="220"/>
    </row>
    <row r="337" spans="3:10" hidden="1">
      <c r="C337" s="428"/>
      <c r="D337" s="414"/>
      <c r="E337" s="431"/>
      <c r="F337" s="430"/>
      <c r="G337" s="213">
        <v>2025</v>
      </c>
      <c r="H337" s="258"/>
      <c r="I337" s="259"/>
      <c r="J337" s="220"/>
    </row>
    <row r="338" spans="3:10" hidden="1">
      <c r="C338" s="428"/>
      <c r="D338" s="414"/>
      <c r="E338" s="431"/>
      <c r="F338" s="430"/>
      <c r="G338" s="213">
        <v>2025</v>
      </c>
      <c r="H338" s="258"/>
      <c r="I338" s="259"/>
      <c r="J338" s="220"/>
    </row>
    <row r="339" spans="3:10" hidden="1">
      <c r="C339" s="428"/>
      <c r="D339" s="414"/>
      <c r="E339" s="431"/>
      <c r="F339" s="430"/>
      <c r="G339" s="213">
        <v>2025</v>
      </c>
      <c r="H339" s="258"/>
      <c r="I339" s="259"/>
      <c r="J339" s="220"/>
    </row>
    <row r="340" spans="3:10" hidden="1">
      <c r="C340" s="428"/>
      <c r="D340" s="414"/>
      <c r="E340" s="431"/>
      <c r="F340" s="430"/>
      <c r="G340" s="213">
        <v>2025</v>
      </c>
      <c r="H340" s="258"/>
      <c r="I340" s="259"/>
      <c r="J340" s="220"/>
    </row>
    <row r="341" spans="3:10" ht="15" hidden="1" customHeight="1">
      <c r="C341" s="428" t="s">
        <v>538</v>
      </c>
      <c r="D341" s="414" t="s">
        <v>539</v>
      </c>
      <c r="E341" s="413" t="s">
        <v>527</v>
      </c>
      <c r="F341" s="430"/>
      <c r="G341" s="213">
        <v>2025</v>
      </c>
      <c r="H341" s="258"/>
      <c r="I341" s="259"/>
      <c r="J341" s="220"/>
    </row>
    <row r="342" spans="3:10" hidden="1">
      <c r="C342" s="428"/>
      <c r="D342" s="414"/>
      <c r="E342" s="431"/>
      <c r="F342" s="430"/>
      <c r="G342" s="213">
        <v>2025</v>
      </c>
      <c r="H342" s="258"/>
      <c r="I342" s="259"/>
      <c r="J342" s="220"/>
    </row>
    <row r="343" spans="3:10" hidden="1">
      <c r="C343" s="428"/>
      <c r="D343" s="414"/>
      <c r="E343" s="431"/>
      <c r="F343" s="430"/>
      <c r="G343" s="213">
        <v>2025</v>
      </c>
      <c r="H343" s="258"/>
      <c r="I343" s="259"/>
      <c r="J343" s="220"/>
    </row>
    <row r="344" spans="3:10" hidden="1">
      <c r="C344" s="428"/>
      <c r="D344" s="414"/>
      <c r="E344" s="431"/>
      <c r="F344" s="430"/>
      <c r="G344" s="213">
        <v>2025</v>
      </c>
      <c r="H344" s="258"/>
      <c r="I344" s="259"/>
      <c r="J344" s="220"/>
    </row>
    <row r="345" spans="3:10" hidden="1">
      <c r="C345" s="428"/>
      <c r="D345" s="414"/>
      <c r="E345" s="431"/>
      <c r="F345" s="430"/>
      <c r="G345" s="213">
        <v>2025</v>
      </c>
      <c r="H345" s="258"/>
      <c r="I345" s="259"/>
      <c r="J345" s="220"/>
    </row>
    <row r="346" spans="3:10" ht="15" hidden="1" customHeight="1">
      <c r="C346" s="428" t="s">
        <v>540</v>
      </c>
      <c r="D346" s="414" t="s">
        <v>541</v>
      </c>
      <c r="E346" s="413" t="s">
        <v>527</v>
      </c>
      <c r="F346" s="430"/>
      <c r="G346" s="213">
        <v>2025</v>
      </c>
      <c r="H346" s="258"/>
      <c r="I346" s="259"/>
      <c r="J346" s="220"/>
    </row>
    <row r="347" spans="3:10" hidden="1">
      <c r="C347" s="428"/>
      <c r="D347" s="414"/>
      <c r="E347" s="431"/>
      <c r="F347" s="430"/>
      <c r="G347" s="213">
        <v>2025</v>
      </c>
      <c r="H347" s="258"/>
      <c r="I347" s="259"/>
      <c r="J347" s="220"/>
    </row>
    <row r="348" spans="3:10" hidden="1">
      <c r="C348" s="428"/>
      <c r="D348" s="414"/>
      <c r="E348" s="431"/>
      <c r="F348" s="430"/>
      <c r="G348" s="213">
        <v>2025</v>
      </c>
      <c r="H348" s="258"/>
      <c r="I348" s="259"/>
      <c r="J348" s="220"/>
    </row>
    <row r="349" spans="3:10" hidden="1">
      <c r="C349" s="428"/>
      <c r="D349" s="414"/>
      <c r="E349" s="431"/>
      <c r="F349" s="430"/>
      <c r="G349" s="213">
        <v>2025</v>
      </c>
      <c r="H349" s="258"/>
      <c r="I349" s="259"/>
      <c r="J349" s="220"/>
    </row>
    <row r="350" spans="3:10" hidden="1">
      <c r="C350" s="428"/>
      <c r="D350" s="414"/>
      <c r="E350" s="431"/>
      <c r="F350" s="430"/>
      <c r="G350" s="213">
        <v>2025</v>
      </c>
      <c r="H350" s="258"/>
      <c r="I350" s="259"/>
      <c r="J350" s="220"/>
    </row>
    <row r="351" spans="3:10" ht="15" hidden="1" customHeight="1">
      <c r="C351" s="428" t="s">
        <v>542</v>
      </c>
      <c r="D351" s="414" t="s">
        <v>543</v>
      </c>
      <c r="E351" s="413" t="s">
        <v>527</v>
      </c>
      <c r="F351" s="430"/>
      <c r="G351" s="213">
        <v>2025</v>
      </c>
      <c r="H351" s="258"/>
      <c r="I351" s="259"/>
      <c r="J351" s="220"/>
    </row>
    <row r="352" spans="3:10" hidden="1">
      <c r="C352" s="428"/>
      <c r="D352" s="414"/>
      <c r="E352" s="413"/>
      <c r="F352" s="430"/>
      <c r="G352" s="213">
        <v>2025</v>
      </c>
      <c r="H352" s="258"/>
      <c r="I352" s="259"/>
      <c r="J352" s="220"/>
    </row>
    <row r="353" spans="3:10" hidden="1">
      <c r="C353" s="428"/>
      <c r="D353" s="414"/>
      <c r="E353" s="413"/>
      <c r="F353" s="430"/>
      <c r="G353" s="213">
        <v>2025</v>
      </c>
      <c r="H353" s="258"/>
      <c r="I353" s="259"/>
      <c r="J353" s="220"/>
    </row>
    <row r="354" spans="3:10" hidden="1">
      <c r="C354" s="428"/>
      <c r="D354" s="414"/>
      <c r="E354" s="413"/>
      <c r="F354" s="430"/>
      <c r="G354" s="213">
        <v>2025</v>
      </c>
      <c r="H354" s="258"/>
      <c r="I354" s="259"/>
      <c r="J354" s="220"/>
    </row>
    <row r="355" spans="3:10" hidden="1">
      <c r="C355" s="428"/>
      <c r="D355" s="414"/>
      <c r="E355" s="413"/>
      <c r="F355" s="430"/>
      <c r="G355" s="213">
        <v>2025</v>
      </c>
      <c r="H355" s="258"/>
      <c r="I355" s="259"/>
      <c r="J355" s="220"/>
    </row>
    <row r="356" spans="3:10" ht="15" hidden="1" customHeight="1">
      <c r="C356" s="428" t="s">
        <v>544</v>
      </c>
      <c r="D356" s="414" t="s">
        <v>545</v>
      </c>
      <c r="E356" s="413" t="s">
        <v>353</v>
      </c>
      <c r="F356" s="432"/>
      <c r="G356" s="213">
        <v>2025</v>
      </c>
      <c r="H356" s="260"/>
      <c r="I356" s="237"/>
      <c r="J356" s="220"/>
    </row>
    <row r="357" spans="3:10" hidden="1">
      <c r="C357" s="428"/>
      <c r="D357" s="414"/>
      <c r="E357" s="413"/>
      <c r="F357" s="432"/>
      <c r="G357" s="213">
        <v>2025</v>
      </c>
      <c r="H357" s="260"/>
      <c r="I357" s="237"/>
      <c r="J357" s="220"/>
    </row>
    <row r="358" spans="3:10" hidden="1">
      <c r="C358" s="428"/>
      <c r="D358" s="414"/>
      <c r="E358" s="413"/>
      <c r="F358" s="432"/>
      <c r="G358" s="213">
        <v>2025</v>
      </c>
      <c r="H358" s="260"/>
      <c r="I358" s="237"/>
      <c r="J358" s="220"/>
    </row>
    <row r="359" spans="3:10" ht="22.5" hidden="1" customHeight="1">
      <c r="C359" s="428"/>
      <c r="D359" s="414"/>
      <c r="E359" s="413"/>
      <c r="F359" s="432"/>
      <c r="G359" s="213">
        <v>2025</v>
      </c>
      <c r="H359" s="260"/>
      <c r="I359" s="237"/>
      <c r="J359" s="220"/>
    </row>
    <row r="360" spans="3:10" s="216" customFormat="1" ht="51" customHeight="1">
      <c r="C360" s="244">
        <v>8</v>
      </c>
      <c r="D360" s="211" t="s">
        <v>546</v>
      </c>
      <c r="E360" s="212" t="s">
        <v>547</v>
      </c>
      <c r="F360" s="256">
        <v>2022</v>
      </c>
      <c r="G360" s="213">
        <v>2025</v>
      </c>
      <c r="H360" s="256"/>
      <c r="I360" s="246"/>
      <c r="J360" s="215"/>
    </row>
    <row r="361" spans="3:10" ht="267.75" customHeight="1">
      <c r="C361" s="233" t="s">
        <v>548</v>
      </c>
      <c r="D361" s="235" t="s">
        <v>549</v>
      </c>
      <c r="E361" s="219" t="s">
        <v>547</v>
      </c>
      <c r="F361" s="254">
        <v>2022</v>
      </c>
      <c r="G361" s="213">
        <v>2025</v>
      </c>
      <c r="H361" s="219" t="s">
        <v>1456</v>
      </c>
      <c r="I361" s="237" t="s">
        <v>1420</v>
      </c>
      <c r="J361" s="220"/>
    </row>
    <row r="362" spans="3:10" s="216" customFormat="1" ht="31.5">
      <c r="C362" s="244" t="s">
        <v>550</v>
      </c>
      <c r="D362" s="211" t="s">
        <v>551</v>
      </c>
      <c r="E362" s="212" t="s">
        <v>353</v>
      </c>
      <c r="F362" s="256">
        <v>2022</v>
      </c>
      <c r="G362" s="213">
        <v>2025</v>
      </c>
      <c r="H362" s="256"/>
      <c r="I362" s="246"/>
      <c r="J362" s="215"/>
    </row>
    <row r="363" spans="3:10" s="216" customFormat="1" ht="122.25" customHeight="1">
      <c r="C363" s="244"/>
      <c r="D363" s="211" t="s">
        <v>555</v>
      </c>
      <c r="E363" s="212" t="s">
        <v>353</v>
      </c>
      <c r="F363" s="256"/>
      <c r="G363" s="213">
        <v>2025</v>
      </c>
      <c r="H363" s="212" t="s">
        <v>1457</v>
      </c>
      <c r="I363" s="246"/>
      <c r="J363" s="215"/>
    </row>
    <row r="364" spans="3:10" s="253" customFormat="1" ht="45" customHeight="1">
      <c r="C364" s="233" t="s">
        <v>557</v>
      </c>
      <c r="D364" s="235" t="s">
        <v>558</v>
      </c>
      <c r="E364" s="219" t="s">
        <v>559</v>
      </c>
      <c r="F364" s="254">
        <v>2022</v>
      </c>
      <c r="G364" s="213">
        <v>2025</v>
      </c>
      <c r="H364" s="260"/>
      <c r="I364" s="237" t="s">
        <v>1276</v>
      </c>
      <c r="J364" s="252"/>
    </row>
    <row r="365" spans="3:10" s="253" customFormat="1" ht="60" customHeight="1">
      <c r="C365" s="233" t="s">
        <v>562</v>
      </c>
      <c r="D365" s="235" t="s">
        <v>563</v>
      </c>
      <c r="E365" s="219" t="s">
        <v>559</v>
      </c>
      <c r="F365" s="254">
        <v>2022</v>
      </c>
      <c r="G365" s="213">
        <v>2025</v>
      </c>
      <c r="H365" s="260"/>
      <c r="I365" s="237" t="s">
        <v>1277</v>
      </c>
      <c r="J365" s="252"/>
    </row>
    <row r="366" spans="3:10" s="253" customFormat="1" ht="141.75">
      <c r="C366" s="233" t="s">
        <v>564</v>
      </c>
      <c r="D366" s="235" t="s">
        <v>565</v>
      </c>
      <c r="E366" s="219" t="s">
        <v>566</v>
      </c>
      <c r="F366" s="254">
        <v>2022</v>
      </c>
      <c r="G366" s="213">
        <v>2025</v>
      </c>
      <c r="H366" s="260"/>
      <c r="I366" s="237" t="s">
        <v>1278</v>
      </c>
      <c r="J366" s="252"/>
    </row>
    <row r="367" spans="3:10" s="253" customFormat="1" ht="63">
      <c r="C367" s="233" t="s">
        <v>978</v>
      </c>
      <c r="D367" s="235" t="s">
        <v>935</v>
      </c>
      <c r="E367" s="219" t="s">
        <v>566</v>
      </c>
      <c r="F367" s="254"/>
      <c r="G367" s="213">
        <v>2025</v>
      </c>
      <c r="H367" s="260"/>
      <c r="I367" s="237" t="s">
        <v>1279</v>
      </c>
      <c r="J367" s="252"/>
    </row>
    <row r="368" spans="3:10" s="253" customFormat="1" ht="47.25">
      <c r="C368" s="233" t="s">
        <v>979</v>
      </c>
      <c r="D368" s="235" t="s">
        <v>936</v>
      </c>
      <c r="E368" s="219" t="s">
        <v>566</v>
      </c>
      <c r="F368" s="254"/>
      <c r="G368" s="213">
        <v>2025</v>
      </c>
      <c r="H368" s="260"/>
      <c r="I368" s="237" t="s">
        <v>1280</v>
      </c>
      <c r="J368" s="252"/>
    </row>
    <row r="369" spans="3:199" ht="47.25">
      <c r="C369" s="233" t="s">
        <v>567</v>
      </c>
      <c r="D369" s="235" t="s">
        <v>568</v>
      </c>
      <c r="E369" s="219" t="s">
        <v>569</v>
      </c>
      <c r="F369" s="254">
        <v>2022</v>
      </c>
      <c r="G369" s="213">
        <v>2025</v>
      </c>
      <c r="H369" s="219" t="s">
        <v>1458</v>
      </c>
      <c r="I369" s="237"/>
      <c r="J369" s="220"/>
    </row>
    <row r="370" spans="3:199" ht="54.75" customHeight="1">
      <c r="C370" s="233" t="s">
        <v>570</v>
      </c>
      <c r="D370" s="235" t="s">
        <v>571</v>
      </c>
      <c r="E370" s="219" t="s">
        <v>353</v>
      </c>
      <c r="F370" s="254">
        <v>2022</v>
      </c>
      <c r="G370" s="213">
        <v>2025</v>
      </c>
      <c r="H370" s="260"/>
      <c r="I370" s="237" t="s">
        <v>1281</v>
      </c>
      <c r="J370" s="220"/>
    </row>
    <row r="371" spans="3:199" ht="31.5">
      <c r="C371" s="217" t="s">
        <v>574</v>
      </c>
      <c r="D371" s="235" t="s">
        <v>575</v>
      </c>
      <c r="E371" s="219" t="s">
        <v>566</v>
      </c>
      <c r="F371" s="254">
        <v>2022</v>
      </c>
      <c r="G371" s="213">
        <v>2025</v>
      </c>
      <c r="H371" s="260"/>
      <c r="I371" s="237" t="s">
        <v>1282</v>
      </c>
      <c r="J371" s="220"/>
    </row>
    <row r="372" spans="3:199" s="216" customFormat="1" ht="99.75" customHeight="1">
      <c r="C372" s="210" t="s">
        <v>581</v>
      </c>
      <c r="D372" s="212" t="s">
        <v>582</v>
      </c>
      <c r="E372" s="261" t="s">
        <v>583</v>
      </c>
      <c r="F372" s="212">
        <v>2022</v>
      </c>
      <c r="G372" s="213">
        <v>2025</v>
      </c>
      <c r="H372" s="212"/>
      <c r="I372" s="246"/>
      <c r="J372" s="215">
        <v>99.5</v>
      </c>
      <c r="K372" s="216">
        <v>99.5</v>
      </c>
      <c r="L372" s="216">
        <v>2095582.7</v>
      </c>
      <c r="M372" s="216">
        <v>0</v>
      </c>
      <c r="Q372" s="216" t="s">
        <v>33</v>
      </c>
      <c r="R372" s="216">
        <v>0</v>
      </c>
      <c r="S372" s="216">
        <v>0</v>
      </c>
      <c r="T372" s="216">
        <v>0</v>
      </c>
      <c r="U372" s="216">
        <v>0</v>
      </c>
      <c r="V372" s="216">
        <v>0</v>
      </c>
      <c r="Z372" s="216">
        <v>0</v>
      </c>
      <c r="AA372" s="216">
        <v>0</v>
      </c>
      <c r="AE372" s="216" t="s">
        <v>37</v>
      </c>
      <c r="AF372" s="216">
        <v>0</v>
      </c>
      <c r="AN372" s="216">
        <v>0</v>
      </c>
      <c r="AO372" s="216">
        <v>0</v>
      </c>
      <c r="AS372" s="216" t="s">
        <v>584</v>
      </c>
      <c r="BB372" s="216">
        <v>0</v>
      </c>
      <c r="BC372" s="216">
        <v>0</v>
      </c>
      <c r="BF372" s="216" t="s">
        <v>25</v>
      </c>
      <c r="BT372" s="216" t="s">
        <v>153</v>
      </c>
      <c r="BU372" s="216" t="s">
        <v>20</v>
      </c>
      <c r="BV372" s="262">
        <v>955699.4</v>
      </c>
      <c r="BW372" s="262">
        <v>955699.4</v>
      </c>
      <c r="BX372" s="262">
        <v>955699.4</v>
      </c>
      <c r="BY372" s="262">
        <v>827254.3</v>
      </c>
      <c r="BZ372" s="262">
        <v>827254.4</v>
      </c>
      <c r="CA372" s="216">
        <v>86.6</v>
      </c>
      <c r="CB372" s="216">
        <v>86.6</v>
      </c>
      <c r="CC372" s="216">
        <v>86.6</v>
      </c>
      <c r="CI372" s="216" t="s">
        <v>21</v>
      </c>
      <c r="CJ372" s="262">
        <v>380498.3</v>
      </c>
      <c r="CK372" s="262">
        <v>380498.3</v>
      </c>
      <c r="CL372" s="262">
        <v>380498.3</v>
      </c>
      <c r="CM372" s="262">
        <v>252053.2</v>
      </c>
      <c r="CN372" s="262">
        <v>252053.3</v>
      </c>
      <c r="CO372" s="216">
        <v>66.2</v>
      </c>
      <c r="CP372" s="216">
        <v>66.2</v>
      </c>
      <c r="CQ372" s="216">
        <v>66.2</v>
      </c>
      <c r="CW372" s="216" t="s">
        <v>22</v>
      </c>
      <c r="CX372" s="262">
        <v>575201.1</v>
      </c>
      <c r="CY372" s="262">
        <v>575201.1</v>
      </c>
      <c r="CZ372" s="262">
        <v>575201.1</v>
      </c>
      <c r="DA372" s="262">
        <v>575201.1</v>
      </c>
      <c r="DB372" s="262">
        <v>575201.1</v>
      </c>
      <c r="DC372" s="216">
        <v>100</v>
      </c>
      <c r="DD372" s="216">
        <v>100</v>
      </c>
      <c r="DE372" s="216">
        <v>100</v>
      </c>
      <c r="DK372" s="216" t="s">
        <v>33</v>
      </c>
      <c r="DL372" s="216">
        <v>0</v>
      </c>
      <c r="DM372" s="216">
        <v>0</v>
      </c>
      <c r="DN372" s="216">
        <v>0</v>
      </c>
      <c r="DO372" s="216">
        <v>0</v>
      </c>
      <c r="DP372" s="216">
        <v>0</v>
      </c>
      <c r="DY372" s="216" t="s">
        <v>37</v>
      </c>
      <c r="DZ372" s="216">
        <v>0</v>
      </c>
      <c r="EA372" s="216">
        <v>0</v>
      </c>
      <c r="EB372" s="216">
        <v>0</v>
      </c>
      <c r="EC372" s="216">
        <v>0</v>
      </c>
      <c r="ED372" s="216">
        <v>0</v>
      </c>
      <c r="EL372" s="263" t="s">
        <v>585</v>
      </c>
      <c r="EM372" s="216" t="s">
        <v>20</v>
      </c>
      <c r="EN372" s="262">
        <v>1763237.8</v>
      </c>
      <c r="EO372" s="262">
        <v>1763237.8</v>
      </c>
      <c r="EP372" s="262">
        <v>1763237.8</v>
      </c>
      <c r="EQ372" s="262">
        <v>1741457.8</v>
      </c>
      <c r="ER372" s="262">
        <v>1741457.8</v>
      </c>
      <c r="ES372" s="216">
        <v>98.8</v>
      </c>
      <c r="ET372" s="216">
        <v>98.8</v>
      </c>
      <c r="EU372" s="216">
        <v>98.8</v>
      </c>
      <c r="FA372" s="216" t="s">
        <v>21</v>
      </c>
      <c r="FB372" s="262">
        <v>242856.2</v>
      </c>
      <c r="FC372" s="262">
        <v>242856.2</v>
      </c>
      <c r="FD372" s="262">
        <v>242856.2</v>
      </c>
      <c r="FE372" s="262">
        <v>231944</v>
      </c>
      <c r="FF372" s="262">
        <v>231944</v>
      </c>
      <c r="FG372" s="216">
        <v>95.5</v>
      </c>
      <c r="FH372" s="216">
        <v>95.5</v>
      </c>
      <c r="FI372" s="216">
        <v>95.5</v>
      </c>
      <c r="FO372" s="216" t="s">
        <v>22</v>
      </c>
      <c r="FP372" s="262">
        <v>1520381.6</v>
      </c>
      <c r="FQ372" s="262">
        <v>1520381.6</v>
      </c>
      <c r="FR372" s="262">
        <v>1520381.6</v>
      </c>
      <c r="FS372" s="262">
        <v>1509513.8</v>
      </c>
      <c r="FT372" s="262">
        <v>1509513.8</v>
      </c>
      <c r="FU372" s="216">
        <v>99.3</v>
      </c>
      <c r="FV372" s="216">
        <v>99.3</v>
      </c>
      <c r="FW372" s="216">
        <v>99.3</v>
      </c>
      <c r="GC372" s="216" t="s">
        <v>33</v>
      </c>
      <c r="GQ372" s="216" t="s">
        <v>37</v>
      </c>
    </row>
    <row r="373" spans="3:199" ht="66" customHeight="1">
      <c r="C373" s="217" t="s">
        <v>1421</v>
      </c>
      <c r="D373" s="235" t="s">
        <v>587</v>
      </c>
      <c r="E373" s="241"/>
      <c r="F373" s="212"/>
      <c r="G373" s="213">
        <v>2025</v>
      </c>
      <c r="H373" s="242" t="s">
        <v>1459</v>
      </c>
      <c r="I373" s="264"/>
      <c r="J373" s="220"/>
    </row>
    <row r="374" spans="3:199" ht="78.75" customHeight="1">
      <c r="C374" s="217" t="s">
        <v>588</v>
      </c>
      <c r="D374" s="218" t="s">
        <v>589</v>
      </c>
      <c r="E374" s="219" t="s">
        <v>61</v>
      </c>
      <c r="F374" s="234">
        <v>2022</v>
      </c>
      <c r="G374" s="213">
        <v>2025</v>
      </c>
      <c r="H374" s="222"/>
      <c r="I374" s="239" t="s">
        <v>1296</v>
      </c>
      <c r="J374" s="220"/>
    </row>
    <row r="375" spans="3:199" ht="60" customHeight="1">
      <c r="C375" s="217" t="s">
        <v>590</v>
      </c>
      <c r="D375" s="235" t="s">
        <v>591</v>
      </c>
      <c r="E375" s="219" t="s">
        <v>592</v>
      </c>
      <c r="F375" s="234">
        <v>2022</v>
      </c>
      <c r="G375" s="213">
        <v>2025</v>
      </c>
      <c r="H375" s="222"/>
      <c r="I375" s="239" t="s">
        <v>1297</v>
      </c>
      <c r="J375" s="220"/>
    </row>
    <row r="376" spans="3:199" ht="75.75" customHeight="1">
      <c r="C376" s="217" t="s">
        <v>980</v>
      </c>
      <c r="D376" s="235" t="s">
        <v>595</v>
      </c>
      <c r="E376" s="219" t="s">
        <v>43</v>
      </c>
      <c r="F376" s="234">
        <v>2022</v>
      </c>
      <c r="G376" s="213">
        <v>2025</v>
      </c>
      <c r="H376" s="222"/>
      <c r="I376" s="239" t="s">
        <v>1298</v>
      </c>
      <c r="J376" s="220"/>
    </row>
    <row r="377" spans="3:199" ht="54.75" customHeight="1">
      <c r="C377" s="217" t="s">
        <v>596</v>
      </c>
      <c r="D377" s="240" t="s">
        <v>597</v>
      </c>
      <c r="E377" s="219" t="s">
        <v>598</v>
      </c>
      <c r="F377" s="234">
        <v>2021</v>
      </c>
      <c r="G377" s="213">
        <v>2025</v>
      </c>
      <c r="H377" s="222"/>
      <c r="I377" s="239" t="s">
        <v>1299</v>
      </c>
      <c r="J377" s="220"/>
    </row>
    <row r="378" spans="3:199" hidden="1">
      <c r="C378" s="411" t="s">
        <v>599</v>
      </c>
      <c r="D378" s="426" t="s">
        <v>600</v>
      </c>
      <c r="E378" s="417" t="s">
        <v>601</v>
      </c>
      <c r="F378" s="418">
        <v>2021</v>
      </c>
      <c r="G378" s="213">
        <v>2025</v>
      </c>
      <c r="H378" s="222"/>
      <c r="I378" s="239"/>
      <c r="J378" s="220"/>
    </row>
    <row r="379" spans="3:199" hidden="1">
      <c r="C379" s="411"/>
      <c r="D379" s="426"/>
      <c r="E379" s="417"/>
      <c r="F379" s="418"/>
      <c r="G379" s="213">
        <v>2025</v>
      </c>
      <c r="H379" s="222"/>
      <c r="I379" s="239"/>
      <c r="J379" s="220"/>
    </row>
    <row r="380" spans="3:199" hidden="1">
      <c r="C380" s="411"/>
      <c r="D380" s="426"/>
      <c r="E380" s="417"/>
      <c r="F380" s="418"/>
      <c r="G380" s="213">
        <v>2025</v>
      </c>
      <c r="H380" s="222"/>
      <c r="I380" s="239"/>
      <c r="J380" s="220"/>
    </row>
    <row r="381" spans="3:199" hidden="1">
      <c r="C381" s="411"/>
      <c r="D381" s="426"/>
      <c r="E381" s="417"/>
      <c r="F381" s="418"/>
      <c r="G381" s="213">
        <v>2025</v>
      </c>
      <c r="H381" s="222"/>
      <c r="I381" s="239"/>
      <c r="J381" s="220"/>
    </row>
    <row r="382" spans="3:199" hidden="1">
      <c r="C382" s="411"/>
      <c r="D382" s="426"/>
      <c r="E382" s="417"/>
      <c r="F382" s="418"/>
      <c r="G382" s="213">
        <v>2025</v>
      </c>
      <c r="H382" s="222"/>
      <c r="I382" s="239"/>
      <c r="J382" s="220"/>
    </row>
    <row r="383" spans="3:199" hidden="1">
      <c r="C383" s="411" t="s">
        <v>602</v>
      </c>
      <c r="D383" s="426" t="s">
        <v>603</v>
      </c>
      <c r="E383" s="413" t="s">
        <v>598</v>
      </c>
      <c r="F383" s="418">
        <v>2021</v>
      </c>
      <c r="G383" s="213">
        <v>2025</v>
      </c>
      <c r="H383" s="222"/>
      <c r="I383" s="239"/>
      <c r="J383" s="220"/>
    </row>
    <row r="384" spans="3:199" hidden="1">
      <c r="C384" s="411"/>
      <c r="D384" s="426"/>
      <c r="E384" s="413"/>
      <c r="F384" s="418"/>
      <c r="G384" s="213">
        <v>2025</v>
      </c>
      <c r="H384" s="222"/>
      <c r="I384" s="239"/>
      <c r="J384" s="220"/>
    </row>
    <row r="385" spans="3:10" hidden="1">
      <c r="C385" s="411"/>
      <c r="D385" s="426"/>
      <c r="E385" s="413"/>
      <c r="F385" s="418"/>
      <c r="G385" s="213">
        <v>2025</v>
      </c>
      <c r="H385" s="222"/>
      <c r="I385" s="239"/>
      <c r="J385" s="220"/>
    </row>
    <row r="386" spans="3:10" hidden="1">
      <c r="C386" s="411"/>
      <c r="D386" s="426"/>
      <c r="E386" s="413"/>
      <c r="F386" s="418"/>
      <c r="G386" s="213">
        <v>2025</v>
      </c>
      <c r="H386" s="222"/>
      <c r="I386" s="239"/>
      <c r="J386" s="220"/>
    </row>
    <row r="387" spans="3:10" hidden="1">
      <c r="C387" s="411"/>
      <c r="D387" s="426"/>
      <c r="E387" s="413"/>
      <c r="F387" s="418"/>
      <c r="G387" s="213">
        <v>2025</v>
      </c>
      <c r="H387" s="222"/>
      <c r="I387" s="239"/>
      <c r="J387" s="220"/>
    </row>
    <row r="388" spans="3:10" hidden="1">
      <c r="C388" s="411" t="s">
        <v>604</v>
      </c>
      <c r="D388" s="426" t="s">
        <v>605</v>
      </c>
      <c r="E388" s="413" t="s">
        <v>598</v>
      </c>
      <c r="F388" s="418">
        <v>2021</v>
      </c>
      <c r="G388" s="213">
        <v>2025</v>
      </c>
      <c r="H388" s="222"/>
      <c r="I388" s="239"/>
      <c r="J388" s="220"/>
    </row>
    <row r="389" spans="3:10" hidden="1">
      <c r="C389" s="411"/>
      <c r="D389" s="426"/>
      <c r="E389" s="413"/>
      <c r="F389" s="418"/>
      <c r="G389" s="213">
        <v>2025</v>
      </c>
      <c r="H389" s="222"/>
      <c r="I389" s="239"/>
      <c r="J389" s="220"/>
    </row>
    <row r="390" spans="3:10" hidden="1">
      <c r="C390" s="411"/>
      <c r="D390" s="426"/>
      <c r="E390" s="413"/>
      <c r="F390" s="418"/>
      <c r="G390" s="213">
        <v>2025</v>
      </c>
      <c r="H390" s="222"/>
      <c r="I390" s="239"/>
      <c r="J390" s="220"/>
    </row>
    <row r="391" spans="3:10" hidden="1">
      <c r="C391" s="411"/>
      <c r="D391" s="426"/>
      <c r="E391" s="413"/>
      <c r="F391" s="418"/>
      <c r="G391" s="213">
        <v>2025</v>
      </c>
      <c r="H391" s="222"/>
      <c r="I391" s="239"/>
      <c r="J391" s="220"/>
    </row>
    <row r="392" spans="3:10" hidden="1">
      <c r="C392" s="411"/>
      <c r="D392" s="426"/>
      <c r="E392" s="413"/>
      <c r="F392" s="418"/>
      <c r="G392" s="213">
        <v>2025</v>
      </c>
      <c r="H392" s="222"/>
      <c r="I392" s="239"/>
      <c r="J392" s="220"/>
    </row>
    <row r="393" spans="3:10" hidden="1">
      <c r="C393" s="411" t="s">
        <v>606</v>
      </c>
      <c r="D393" s="426" t="s">
        <v>607</v>
      </c>
      <c r="E393" s="413" t="s">
        <v>598</v>
      </c>
      <c r="F393" s="418">
        <v>2021</v>
      </c>
      <c r="G393" s="213">
        <v>2025</v>
      </c>
      <c r="H393" s="222"/>
      <c r="I393" s="239"/>
      <c r="J393" s="220"/>
    </row>
    <row r="394" spans="3:10" hidden="1">
      <c r="C394" s="411"/>
      <c r="D394" s="426"/>
      <c r="E394" s="413"/>
      <c r="F394" s="418"/>
      <c r="G394" s="213">
        <v>2025</v>
      </c>
      <c r="H394" s="222"/>
      <c r="I394" s="239"/>
      <c r="J394" s="220"/>
    </row>
    <row r="395" spans="3:10" hidden="1">
      <c r="C395" s="411"/>
      <c r="D395" s="426"/>
      <c r="E395" s="413"/>
      <c r="F395" s="418"/>
      <c r="G395" s="213">
        <v>2025</v>
      </c>
      <c r="H395" s="222"/>
      <c r="I395" s="239"/>
      <c r="J395" s="220"/>
    </row>
    <row r="396" spans="3:10" hidden="1">
      <c r="C396" s="411"/>
      <c r="D396" s="426"/>
      <c r="E396" s="413"/>
      <c r="F396" s="418"/>
      <c r="G396" s="213">
        <v>2025</v>
      </c>
      <c r="H396" s="222"/>
      <c r="I396" s="239"/>
      <c r="J396" s="220"/>
    </row>
    <row r="397" spans="3:10" hidden="1">
      <c r="C397" s="411"/>
      <c r="D397" s="426"/>
      <c r="E397" s="413"/>
      <c r="F397" s="418"/>
      <c r="G397" s="213">
        <v>2025</v>
      </c>
      <c r="H397" s="222"/>
      <c r="I397" s="239"/>
      <c r="J397" s="220"/>
    </row>
    <row r="398" spans="3:10" hidden="1">
      <c r="C398" s="411" t="s">
        <v>608</v>
      </c>
      <c r="D398" s="426" t="s">
        <v>609</v>
      </c>
      <c r="E398" s="413" t="s">
        <v>598</v>
      </c>
      <c r="F398" s="418">
        <v>2021</v>
      </c>
      <c r="G398" s="213">
        <v>2025</v>
      </c>
      <c r="H398" s="222"/>
      <c r="I398" s="239"/>
      <c r="J398" s="220"/>
    </row>
    <row r="399" spans="3:10" hidden="1">
      <c r="C399" s="411"/>
      <c r="D399" s="426"/>
      <c r="E399" s="413"/>
      <c r="F399" s="418"/>
      <c r="G399" s="213">
        <v>2025</v>
      </c>
      <c r="H399" s="222"/>
      <c r="I399" s="239"/>
      <c r="J399" s="220"/>
    </row>
    <row r="400" spans="3:10" hidden="1">
      <c r="C400" s="411"/>
      <c r="D400" s="426"/>
      <c r="E400" s="413"/>
      <c r="F400" s="418"/>
      <c r="G400" s="213">
        <v>2025</v>
      </c>
      <c r="H400" s="222"/>
      <c r="I400" s="239"/>
      <c r="J400" s="220"/>
    </row>
    <row r="401" spans="3:10" hidden="1">
      <c r="C401" s="411"/>
      <c r="D401" s="426"/>
      <c r="E401" s="413"/>
      <c r="F401" s="418"/>
      <c r="G401" s="213">
        <v>2025</v>
      </c>
      <c r="H401" s="222"/>
      <c r="I401" s="239"/>
      <c r="J401" s="220"/>
    </row>
    <row r="402" spans="3:10" hidden="1">
      <c r="C402" s="411"/>
      <c r="D402" s="426"/>
      <c r="E402" s="413"/>
      <c r="F402" s="418"/>
      <c r="G402" s="213">
        <v>2025</v>
      </c>
      <c r="H402" s="222"/>
      <c r="I402" s="239"/>
      <c r="J402" s="220"/>
    </row>
    <row r="403" spans="3:10" ht="56.25" customHeight="1">
      <c r="C403" s="217" t="s">
        <v>610</v>
      </c>
      <c r="D403" s="240" t="s">
        <v>611</v>
      </c>
      <c r="E403" s="222" t="s">
        <v>353</v>
      </c>
      <c r="F403" s="234">
        <v>2022</v>
      </c>
      <c r="G403" s="213">
        <v>2025</v>
      </c>
      <c r="H403" s="222" t="s">
        <v>1459</v>
      </c>
      <c r="I403" s="239"/>
      <c r="J403" s="220"/>
    </row>
    <row r="404" spans="3:10" ht="72.75" customHeight="1">
      <c r="C404" s="217" t="s">
        <v>612</v>
      </c>
      <c r="D404" s="240" t="s">
        <v>613</v>
      </c>
      <c r="E404" s="222" t="s">
        <v>614</v>
      </c>
      <c r="F404" s="234">
        <v>2022</v>
      </c>
      <c r="G404" s="213">
        <v>2025</v>
      </c>
      <c r="H404" s="222"/>
      <c r="I404" s="239" t="s">
        <v>1300</v>
      </c>
      <c r="J404" s="220"/>
    </row>
    <row r="405" spans="3:10" ht="63">
      <c r="C405" s="217" t="s">
        <v>615</v>
      </c>
      <c r="D405" s="240" t="s">
        <v>616</v>
      </c>
      <c r="E405" s="222" t="s">
        <v>617</v>
      </c>
      <c r="F405" s="234">
        <v>2022</v>
      </c>
      <c r="G405" s="213">
        <v>2025</v>
      </c>
      <c r="H405" s="222"/>
      <c r="I405" s="239" t="s">
        <v>1301</v>
      </c>
      <c r="J405" s="220"/>
    </row>
    <row r="406" spans="3:10" hidden="1">
      <c r="C406" s="411" t="s">
        <v>618</v>
      </c>
      <c r="D406" s="426" t="s">
        <v>619</v>
      </c>
      <c r="E406" s="417" t="s">
        <v>614</v>
      </c>
      <c r="F406" s="418">
        <v>2021</v>
      </c>
      <c r="G406" s="213">
        <v>2025</v>
      </c>
      <c r="H406" s="222"/>
      <c r="I406" s="239"/>
      <c r="J406" s="220"/>
    </row>
    <row r="407" spans="3:10" hidden="1">
      <c r="C407" s="411"/>
      <c r="D407" s="426"/>
      <c r="E407" s="433"/>
      <c r="F407" s="418"/>
      <c r="G407" s="213">
        <v>2025</v>
      </c>
      <c r="H407" s="222"/>
      <c r="I407" s="239"/>
      <c r="J407" s="220"/>
    </row>
    <row r="408" spans="3:10" hidden="1">
      <c r="C408" s="411"/>
      <c r="D408" s="426"/>
      <c r="E408" s="433"/>
      <c r="F408" s="418"/>
      <c r="G408" s="213">
        <v>2025</v>
      </c>
      <c r="H408" s="222"/>
      <c r="I408" s="239"/>
      <c r="J408" s="220"/>
    </row>
    <row r="409" spans="3:10" hidden="1">
      <c r="C409" s="411"/>
      <c r="D409" s="426"/>
      <c r="E409" s="433"/>
      <c r="F409" s="418"/>
      <c r="G409" s="213">
        <v>2025</v>
      </c>
      <c r="H409" s="222"/>
      <c r="I409" s="239"/>
      <c r="J409" s="220"/>
    </row>
    <row r="410" spans="3:10" hidden="1">
      <c r="C410" s="411"/>
      <c r="D410" s="426"/>
      <c r="E410" s="433"/>
      <c r="F410" s="418"/>
      <c r="G410" s="213">
        <v>2025</v>
      </c>
      <c r="H410" s="222"/>
      <c r="I410" s="239"/>
      <c r="J410" s="220"/>
    </row>
    <row r="411" spans="3:10" hidden="1">
      <c r="C411" s="411" t="s">
        <v>620</v>
      </c>
      <c r="D411" s="426" t="s">
        <v>621</v>
      </c>
      <c r="E411" s="417" t="s">
        <v>622</v>
      </c>
      <c r="F411" s="418">
        <v>2021</v>
      </c>
      <c r="G411" s="213">
        <v>2025</v>
      </c>
      <c r="H411" s="222"/>
      <c r="I411" s="239"/>
      <c r="J411" s="220"/>
    </row>
    <row r="412" spans="3:10" hidden="1">
      <c r="C412" s="411"/>
      <c r="D412" s="426"/>
      <c r="E412" s="433"/>
      <c r="F412" s="418"/>
      <c r="G412" s="213">
        <v>2025</v>
      </c>
      <c r="H412" s="222"/>
      <c r="I412" s="239"/>
      <c r="J412" s="220"/>
    </row>
    <row r="413" spans="3:10" hidden="1">
      <c r="C413" s="411"/>
      <c r="D413" s="426"/>
      <c r="E413" s="433"/>
      <c r="F413" s="418"/>
      <c r="G413" s="213">
        <v>2025</v>
      </c>
      <c r="H413" s="222"/>
      <c r="I413" s="239"/>
      <c r="J413" s="220"/>
    </row>
    <row r="414" spans="3:10" hidden="1">
      <c r="C414" s="411"/>
      <c r="D414" s="426"/>
      <c r="E414" s="433"/>
      <c r="F414" s="418"/>
      <c r="G414" s="213">
        <v>2025</v>
      </c>
      <c r="H414" s="222"/>
      <c r="I414" s="239"/>
      <c r="J414" s="220"/>
    </row>
    <row r="415" spans="3:10" hidden="1">
      <c r="C415" s="411"/>
      <c r="D415" s="426"/>
      <c r="E415" s="433"/>
      <c r="F415" s="418"/>
      <c r="G415" s="213">
        <v>2025</v>
      </c>
      <c r="H415" s="222"/>
      <c r="I415" s="239"/>
      <c r="J415" s="220"/>
    </row>
    <row r="416" spans="3:10" hidden="1">
      <c r="C416" s="411" t="s">
        <v>623</v>
      </c>
      <c r="D416" s="426" t="s">
        <v>624</v>
      </c>
      <c r="E416" s="417" t="s">
        <v>625</v>
      </c>
      <c r="F416" s="418">
        <v>2020</v>
      </c>
      <c r="G416" s="213">
        <v>2025</v>
      </c>
      <c r="H416" s="222"/>
      <c r="I416" s="239"/>
      <c r="J416" s="220"/>
    </row>
    <row r="417" spans="3:10" hidden="1">
      <c r="C417" s="411"/>
      <c r="D417" s="426"/>
      <c r="E417" s="433"/>
      <c r="F417" s="418"/>
      <c r="G417" s="213">
        <v>2025</v>
      </c>
      <c r="H417" s="222"/>
      <c r="I417" s="239"/>
      <c r="J417" s="220"/>
    </row>
    <row r="418" spans="3:10" hidden="1">
      <c r="C418" s="411"/>
      <c r="D418" s="426"/>
      <c r="E418" s="433"/>
      <c r="F418" s="418"/>
      <c r="G418" s="213">
        <v>2025</v>
      </c>
      <c r="H418" s="222"/>
      <c r="I418" s="239"/>
      <c r="J418" s="220"/>
    </row>
    <row r="419" spans="3:10" hidden="1">
      <c r="C419" s="411"/>
      <c r="D419" s="426"/>
      <c r="E419" s="433"/>
      <c r="F419" s="418"/>
      <c r="G419" s="213">
        <v>2025</v>
      </c>
      <c r="H419" s="222"/>
      <c r="I419" s="239"/>
      <c r="J419" s="220"/>
    </row>
    <row r="420" spans="3:10" hidden="1">
      <c r="C420" s="411"/>
      <c r="D420" s="426"/>
      <c r="E420" s="433"/>
      <c r="F420" s="418"/>
      <c r="G420" s="213">
        <v>2025</v>
      </c>
      <c r="H420" s="222"/>
      <c r="I420" s="239"/>
      <c r="J420" s="220"/>
    </row>
    <row r="421" spans="3:10" ht="47.25">
      <c r="C421" s="217" t="s">
        <v>626</v>
      </c>
      <c r="D421" s="240" t="s">
        <v>627</v>
      </c>
      <c r="E421" s="222" t="s">
        <v>353</v>
      </c>
      <c r="F421" s="234">
        <v>2022</v>
      </c>
      <c r="G421" s="213">
        <v>2025</v>
      </c>
      <c r="H421" s="222" t="s">
        <v>1459</v>
      </c>
      <c r="I421" s="239"/>
      <c r="J421" s="220"/>
    </row>
    <row r="422" spans="3:10" s="227" customFormat="1" ht="31.5">
      <c r="C422" s="238" t="s">
        <v>628</v>
      </c>
      <c r="D422" s="240" t="s">
        <v>629</v>
      </c>
      <c r="E422" s="222" t="s">
        <v>630</v>
      </c>
      <c r="F422" s="234">
        <v>2022</v>
      </c>
      <c r="G422" s="213">
        <v>2025</v>
      </c>
      <c r="H422" s="222"/>
      <c r="I422" s="239" t="s">
        <v>1296</v>
      </c>
      <c r="J422" s="226"/>
    </row>
    <row r="423" spans="3:10" s="227" customFormat="1" ht="47.25">
      <c r="C423" s="238" t="s">
        <v>631</v>
      </c>
      <c r="D423" s="240" t="s">
        <v>632</v>
      </c>
      <c r="E423" s="222" t="s">
        <v>633</v>
      </c>
      <c r="F423" s="234">
        <v>2022</v>
      </c>
      <c r="G423" s="213">
        <v>2025</v>
      </c>
      <c r="H423" s="222"/>
      <c r="I423" s="239" t="s">
        <v>1305</v>
      </c>
      <c r="J423" s="226"/>
    </row>
    <row r="424" spans="3:10" ht="60" customHeight="1">
      <c r="C424" s="238" t="s">
        <v>634</v>
      </c>
      <c r="D424" s="240" t="s">
        <v>635</v>
      </c>
      <c r="E424" s="222" t="s">
        <v>353</v>
      </c>
      <c r="F424" s="234">
        <v>2022</v>
      </c>
      <c r="G424" s="213">
        <v>2025</v>
      </c>
      <c r="H424" s="222" t="s">
        <v>1459</v>
      </c>
      <c r="I424" s="239"/>
      <c r="J424" s="220"/>
    </row>
    <row r="425" spans="3:10" ht="47.25">
      <c r="C425" s="238" t="s">
        <v>636</v>
      </c>
      <c r="D425" s="235" t="s">
        <v>637</v>
      </c>
      <c r="E425" s="219" t="s">
        <v>375</v>
      </c>
      <c r="F425" s="234">
        <v>2022</v>
      </c>
      <c r="G425" s="213">
        <v>2025</v>
      </c>
      <c r="H425" s="222"/>
      <c r="I425" s="237" t="s">
        <v>1302</v>
      </c>
      <c r="J425" s="220"/>
    </row>
    <row r="426" spans="3:10" ht="47.25">
      <c r="C426" s="238" t="s">
        <v>638</v>
      </c>
      <c r="D426" s="240" t="s">
        <v>639</v>
      </c>
      <c r="E426" s="222" t="s">
        <v>372</v>
      </c>
      <c r="F426" s="234">
        <v>2022</v>
      </c>
      <c r="G426" s="213">
        <v>2025</v>
      </c>
      <c r="H426" s="222"/>
      <c r="I426" s="237" t="s">
        <v>1303</v>
      </c>
      <c r="J426" s="220"/>
    </row>
    <row r="427" spans="3:10" hidden="1">
      <c r="C427" s="415" t="s">
        <v>640</v>
      </c>
      <c r="D427" s="426" t="s">
        <v>641</v>
      </c>
      <c r="E427" s="417" t="s">
        <v>642</v>
      </c>
      <c r="F427" s="418">
        <v>2022</v>
      </c>
      <c r="G427" s="213">
        <v>2025</v>
      </c>
      <c r="H427" s="222"/>
      <c r="I427" s="237"/>
      <c r="J427" s="220"/>
    </row>
    <row r="428" spans="3:10" hidden="1">
      <c r="C428" s="415"/>
      <c r="D428" s="426"/>
      <c r="E428" s="417"/>
      <c r="F428" s="418"/>
      <c r="G428" s="213">
        <v>2025</v>
      </c>
      <c r="H428" s="222"/>
      <c r="I428" s="237"/>
      <c r="J428" s="220"/>
    </row>
    <row r="429" spans="3:10" hidden="1">
      <c r="C429" s="415"/>
      <c r="D429" s="426"/>
      <c r="E429" s="417"/>
      <c r="F429" s="418"/>
      <c r="G429" s="213">
        <v>2025</v>
      </c>
      <c r="H429" s="222"/>
      <c r="I429" s="237"/>
      <c r="J429" s="220"/>
    </row>
    <row r="430" spans="3:10" hidden="1">
      <c r="C430" s="415"/>
      <c r="D430" s="426"/>
      <c r="E430" s="417"/>
      <c r="F430" s="418"/>
      <c r="G430" s="213">
        <v>2025</v>
      </c>
      <c r="H430" s="222"/>
      <c r="I430" s="237"/>
      <c r="J430" s="220"/>
    </row>
    <row r="431" spans="3:10" hidden="1">
      <c r="C431" s="415"/>
      <c r="D431" s="426"/>
      <c r="E431" s="417"/>
      <c r="F431" s="418"/>
      <c r="G431" s="213">
        <v>2025</v>
      </c>
      <c r="H431" s="222"/>
      <c r="I431" s="237"/>
      <c r="J431" s="220"/>
    </row>
    <row r="432" spans="3:10" ht="117.75" customHeight="1">
      <c r="C432" s="238" t="s">
        <v>643</v>
      </c>
      <c r="D432" s="240" t="s">
        <v>937</v>
      </c>
      <c r="E432" s="222" t="s">
        <v>378</v>
      </c>
      <c r="F432" s="234">
        <v>2020</v>
      </c>
      <c r="G432" s="213">
        <v>2025</v>
      </c>
      <c r="H432" s="222"/>
      <c r="I432" s="237" t="s">
        <v>1304</v>
      </c>
      <c r="J432" s="220"/>
    </row>
    <row r="433" spans="3:10" ht="15" hidden="1" customHeight="1">
      <c r="C433" s="415" t="s">
        <v>644</v>
      </c>
      <c r="D433" s="426" t="s">
        <v>938</v>
      </c>
      <c r="E433" s="417" t="s">
        <v>378</v>
      </c>
      <c r="F433" s="418">
        <v>2021</v>
      </c>
      <c r="G433" s="213">
        <v>2025</v>
      </c>
      <c r="H433" s="222"/>
      <c r="I433" s="237"/>
      <c r="J433" s="220"/>
    </row>
    <row r="434" spans="3:10" hidden="1">
      <c r="C434" s="415"/>
      <c r="D434" s="426"/>
      <c r="E434" s="417"/>
      <c r="F434" s="418"/>
      <c r="G434" s="213">
        <v>2025</v>
      </c>
      <c r="H434" s="222"/>
      <c r="I434" s="237"/>
      <c r="J434" s="220"/>
    </row>
    <row r="435" spans="3:10" hidden="1">
      <c r="C435" s="415"/>
      <c r="D435" s="426"/>
      <c r="E435" s="417"/>
      <c r="F435" s="418"/>
      <c r="G435" s="213">
        <v>2025</v>
      </c>
      <c r="H435" s="222"/>
      <c r="I435" s="237"/>
      <c r="J435" s="220"/>
    </row>
    <row r="436" spans="3:10" hidden="1">
      <c r="C436" s="415"/>
      <c r="D436" s="426"/>
      <c r="E436" s="417"/>
      <c r="F436" s="418"/>
      <c r="G436" s="213">
        <v>2025</v>
      </c>
      <c r="H436" s="222"/>
      <c r="I436" s="237"/>
      <c r="J436" s="220"/>
    </row>
    <row r="437" spans="3:10" hidden="1">
      <c r="C437" s="415"/>
      <c r="D437" s="426"/>
      <c r="E437" s="417"/>
      <c r="F437" s="418"/>
      <c r="G437" s="213">
        <v>2025</v>
      </c>
      <c r="H437" s="222"/>
      <c r="I437" s="237"/>
      <c r="J437" s="220"/>
    </row>
    <row r="438" spans="3:10" s="227" customFormat="1" ht="63">
      <c r="C438" s="217" t="s">
        <v>645</v>
      </c>
      <c r="D438" s="235" t="s">
        <v>646</v>
      </c>
      <c r="E438" s="219" t="s">
        <v>353</v>
      </c>
      <c r="F438" s="209">
        <v>2022</v>
      </c>
      <c r="G438" s="213">
        <v>2025</v>
      </c>
      <c r="H438" s="219" t="s">
        <v>1460</v>
      </c>
      <c r="I438" s="237"/>
      <c r="J438" s="226"/>
    </row>
    <row r="439" spans="3:10" ht="76.5" customHeight="1">
      <c r="C439" s="217" t="s">
        <v>647</v>
      </c>
      <c r="D439" s="235" t="s">
        <v>648</v>
      </c>
      <c r="E439" s="219" t="s">
        <v>559</v>
      </c>
      <c r="F439" s="209">
        <v>2022</v>
      </c>
      <c r="G439" s="213">
        <v>2025</v>
      </c>
      <c r="H439" s="219"/>
      <c r="I439" s="237" t="s">
        <v>1306</v>
      </c>
      <c r="J439" s="220"/>
    </row>
    <row r="440" spans="3:10" ht="65.25" customHeight="1">
      <c r="C440" s="217" t="s">
        <v>649</v>
      </c>
      <c r="D440" s="235" t="s">
        <v>1387</v>
      </c>
      <c r="E440" s="219" t="s">
        <v>559</v>
      </c>
      <c r="F440" s="209">
        <v>2022</v>
      </c>
      <c r="G440" s="213">
        <v>2025</v>
      </c>
      <c r="H440" s="219"/>
      <c r="I440" s="237" t="s">
        <v>1388</v>
      </c>
      <c r="J440" s="220"/>
    </row>
    <row r="441" spans="3:10" ht="63">
      <c r="C441" s="217" t="s">
        <v>651</v>
      </c>
      <c r="D441" s="235" t="s">
        <v>652</v>
      </c>
      <c r="E441" s="219" t="s">
        <v>653</v>
      </c>
      <c r="F441" s="209">
        <v>2022</v>
      </c>
      <c r="G441" s="213">
        <v>2025</v>
      </c>
      <c r="H441" s="219"/>
      <c r="I441" s="237" t="s">
        <v>1307</v>
      </c>
      <c r="J441" s="220"/>
    </row>
    <row r="442" spans="3:10" ht="78.75">
      <c r="C442" s="217" t="s">
        <v>654</v>
      </c>
      <c r="D442" s="235" t="s">
        <v>655</v>
      </c>
      <c r="E442" s="219" t="s">
        <v>656</v>
      </c>
      <c r="F442" s="209">
        <v>2022</v>
      </c>
      <c r="G442" s="213">
        <v>2025</v>
      </c>
      <c r="H442" s="219"/>
      <c r="I442" s="237" t="s">
        <v>1308</v>
      </c>
      <c r="J442" s="220"/>
    </row>
    <row r="443" spans="3:10" ht="47.25">
      <c r="C443" s="217" t="s">
        <v>657</v>
      </c>
      <c r="D443" s="235" t="s">
        <v>658</v>
      </c>
      <c r="E443" s="219" t="s">
        <v>659</v>
      </c>
      <c r="F443" s="209">
        <v>2022</v>
      </c>
      <c r="G443" s="213">
        <v>2025</v>
      </c>
      <c r="H443" s="219"/>
      <c r="I443" s="237" t="s">
        <v>1309</v>
      </c>
      <c r="J443" s="220"/>
    </row>
    <row r="444" spans="3:10" ht="87.75" customHeight="1">
      <c r="C444" s="217" t="s">
        <v>660</v>
      </c>
      <c r="D444" s="235" t="s">
        <v>661</v>
      </c>
      <c r="E444" s="219" t="s">
        <v>662</v>
      </c>
      <c r="F444" s="209">
        <v>2022</v>
      </c>
      <c r="G444" s="213">
        <v>2025</v>
      </c>
      <c r="H444" s="219"/>
      <c r="I444" s="237" t="s">
        <v>1310</v>
      </c>
      <c r="J444" s="220"/>
    </row>
    <row r="445" spans="3:10" ht="47.25">
      <c r="C445" s="217" t="s">
        <v>663</v>
      </c>
      <c r="D445" s="235" t="s">
        <v>664</v>
      </c>
      <c r="E445" s="219" t="s">
        <v>665</v>
      </c>
      <c r="F445" s="209">
        <v>2022</v>
      </c>
      <c r="G445" s="213">
        <v>2025</v>
      </c>
      <c r="H445" s="219"/>
      <c r="I445" s="237" t="s">
        <v>1311</v>
      </c>
      <c r="J445" s="220"/>
    </row>
    <row r="446" spans="3:10" ht="74.25" customHeight="1">
      <c r="C446" s="217" t="s">
        <v>666</v>
      </c>
      <c r="D446" s="235" t="s">
        <v>667</v>
      </c>
      <c r="E446" s="219" t="s">
        <v>668</v>
      </c>
      <c r="F446" s="209">
        <v>2022</v>
      </c>
      <c r="G446" s="213">
        <v>2025</v>
      </c>
      <c r="H446" s="219"/>
      <c r="I446" s="237" t="s">
        <v>1312</v>
      </c>
      <c r="J446" s="220"/>
    </row>
    <row r="447" spans="3:10" ht="69" customHeight="1">
      <c r="C447" s="217" t="s">
        <v>669</v>
      </c>
      <c r="D447" s="235" t="s">
        <v>670</v>
      </c>
      <c r="E447" s="219" t="s">
        <v>671</v>
      </c>
      <c r="F447" s="209">
        <v>2022</v>
      </c>
      <c r="G447" s="213">
        <v>2025</v>
      </c>
      <c r="H447" s="219"/>
      <c r="I447" s="237" t="s">
        <v>1313</v>
      </c>
      <c r="J447" s="220"/>
    </row>
    <row r="448" spans="3:10" ht="72" customHeight="1">
      <c r="C448" s="217" t="s">
        <v>672</v>
      </c>
      <c r="D448" s="235" t="s">
        <v>673</v>
      </c>
      <c r="E448" s="219" t="s">
        <v>674</v>
      </c>
      <c r="F448" s="209">
        <v>2022</v>
      </c>
      <c r="G448" s="213">
        <v>2025</v>
      </c>
      <c r="H448" s="219"/>
      <c r="I448" s="237" t="s">
        <v>1314</v>
      </c>
      <c r="J448" s="220"/>
    </row>
    <row r="449" spans="3:10" ht="84" customHeight="1">
      <c r="C449" s="217" t="s">
        <v>675</v>
      </c>
      <c r="D449" s="235" t="s">
        <v>676</v>
      </c>
      <c r="E449" s="219" t="s">
        <v>677</v>
      </c>
      <c r="F449" s="209">
        <v>2022</v>
      </c>
      <c r="G449" s="213">
        <v>2025</v>
      </c>
      <c r="H449" s="219"/>
      <c r="I449" s="237" t="s">
        <v>1315</v>
      </c>
      <c r="J449" s="220"/>
    </row>
    <row r="450" spans="3:10" ht="93.75" customHeight="1">
      <c r="C450" s="217" t="s">
        <v>678</v>
      </c>
      <c r="D450" s="235" t="s">
        <v>679</v>
      </c>
      <c r="E450" s="219" t="s">
        <v>677</v>
      </c>
      <c r="F450" s="209">
        <v>2022</v>
      </c>
      <c r="G450" s="213">
        <v>2025</v>
      </c>
      <c r="H450" s="219"/>
      <c r="I450" s="237" t="s">
        <v>1316</v>
      </c>
      <c r="J450" s="220"/>
    </row>
    <row r="451" spans="3:10" ht="47.25">
      <c r="C451" s="217" t="s">
        <v>693</v>
      </c>
      <c r="D451" s="235" t="s">
        <v>939</v>
      </c>
      <c r="E451" s="223" t="s">
        <v>659</v>
      </c>
      <c r="F451" s="209"/>
      <c r="G451" s="213">
        <v>2025</v>
      </c>
      <c r="H451" s="219"/>
      <c r="I451" s="237" t="s">
        <v>1317</v>
      </c>
      <c r="J451" s="220"/>
    </row>
    <row r="452" spans="3:10" ht="99" customHeight="1">
      <c r="C452" s="217" t="s">
        <v>680</v>
      </c>
      <c r="D452" s="235" t="s">
        <v>940</v>
      </c>
      <c r="E452" s="219" t="s">
        <v>694</v>
      </c>
      <c r="F452" s="209">
        <v>2021</v>
      </c>
      <c r="G452" s="213">
        <v>2025</v>
      </c>
      <c r="H452" s="219"/>
      <c r="I452" s="237" t="s">
        <v>1318</v>
      </c>
      <c r="J452" s="220"/>
    </row>
    <row r="453" spans="3:10" ht="111.75" customHeight="1">
      <c r="C453" s="217" t="s">
        <v>681</v>
      </c>
      <c r="D453" s="235" t="s">
        <v>941</v>
      </c>
      <c r="E453" s="219" t="s">
        <v>695</v>
      </c>
      <c r="F453" s="209">
        <v>2022</v>
      </c>
      <c r="G453" s="213">
        <v>2025</v>
      </c>
      <c r="H453" s="219"/>
      <c r="I453" s="237" t="s">
        <v>1319</v>
      </c>
      <c r="J453" s="220"/>
    </row>
    <row r="454" spans="3:10" ht="110.25">
      <c r="C454" s="217" t="s">
        <v>682</v>
      </c>
      <c r="D454" s="235" t="s">
        <v>942</v>
      </c>
      <c r="E454" s="219" t="s">
        <v>785</v>
      </c>
      <c r="F454" s="209">
        <v>2022</v>
      </c>
      <c r="G454" s="213">
        <v>2025</v>
      </c>
      <c r="H454" s="219"/>
      <c r="I454" s="237" t="s">
        <v>1320</v>
      </c>
      <c r="J454" s="220"/>
    </row>
    <row r="455" spans="3:10" ht="63">
      <c r="C455" s="265" t="s">
        <v>683</v>
      </c>
      <c r="D455" s="240" t="s">
        <v>943</v>
      </c>
      <c r="E455" s="219" t="s">
        <v>944</v>
      </c>
      <c r="F455" s="209">
        <v>2022</v>
      </c>
      <c r="G455" s="213">
        <v>2025</v>
      </c>
      <c r="H455" s="219"/>
      <c r="I455" s="237" t="s">
        <v>1321</v>
      </c>
      <c r="J455" s="220"/>
    </row>
    <row r="456" spans="3:10" ht="78.75">
      <c r="C456" s="217" t="s">
        <v>684</v>
      </c>
      <c r="D456" s="240" t="s">
        <v>945</v>
      </c>
      <c r="E456" s="219" t="s">
        <v>946</v>
      </c>
      <c r="F456" s="209">
        <v>2022</v>
      </c>
      <c r="G456" s="213">
        <v>2025</v>
      </c>
      <c r="H456" s="219"/>
      <c r="I456" s="237" t="s">
        <v>1322</v>
      </c>
      <c r="J456" s="220"/>
    </row>
    <row r="457" spans="3:10" ht="94.5">
      <c r="C457" s="217" t="s">
        <v>685</v>
      </c>
      <c r="D457" s="240" t="s">
        <v>947</v>
      </c>
      <c r="E457" s="219" t="s">
        <v>948</v>
      </c>
      <c r="F457" s="209">
        <v>2021</v>
      </c>
      <c r="G457" s="213">
        <v>2025</v>
      </c>
      <c r="H457" s="219"/>
      <c r="I457" s="237" t="s">
        <v>1323</v>
      </c>
      <c r="J457" s="220"/>
    </row>
    <row r="458" spans="3:10" ht="78.75">
      <c r="C458" s="217" t="s">
        <v>686</v>
      </c>
      <c r="D458" s="266" t="s">
        <v>949</v>
      </c>
      <c r="E458" s="223" t="s">
        <v>948</v>
      </c>
      <c r="F458" s="209">
        <v>2021</v>
      </c>
      <c r="G458" s="213">
        <v>2025</v>
      </c>
      <c r="H458" s="219"/>
      <c r="I458" s="237" t="s">
        <v>1324</v>
      </c>
      <c r="J458" s="220"/>
    </row>
    <row r="459" spans="3:10" ht="63">
      <c r="C459" s="217" t="s">
        <v>687</v>
      </c>
      <c r="D459" s="266" t="s">
        <v>950</v>
      </c>
      <c r="E459" s="223" t="s">
        <v>951</v>
      </c>
      <c r="F459" s="209">
        <v>2021</v>
      </c>
      <c r="G459" s="213">
        <v>2025</v>
      </c>
      <c r="H459" s="219"/>
      <c r="I459" s="237" t="s">
        <v>1325</v>
      </c>
      <c r="J459" s="220"/>
    </row>
    <row r="460" spans="3:10" ht="63">
      <c r="C460" s="217" t="s">
        <v>688</v>
      </c>
      <c r="D460" s="266" t="s">
        <v>952</v>
      </c>
      <c r="E460" s="223" t="s">
        <v>953</v>
      </c>
      <c r="F460" s="209">
        <v>2021</v>
      </c>
      <c r="G460" s="213">
        <v>2025</v>
      </c>
      <c r="H460" s="219"/>
      <c r="I460" s="237" t="s">
        <v>1326</v>
      </c>
      <c r="J460" s="220"/>
    </row>
    <row r="461" spans="3:10" ht="94.5">
      <c r="C461" s="217" t="s">
        <v>689</v>
      </c>
      <c r="D461" s="235" t="s">
        <v>1672</v>
      </c>
      <c r="E461" s="219" t="s">
        <v>559</v>
      </c>
      <c r="F461" s="209">
        <v>2022</v>
      </c>
      <c r="G461" s="213">
        <v>2025</v>
      </c>
      <c r="H461" s="219"/>
      <c r="I461" s="237" t="s">
        <v>1327</v>
      </c>
      <c r="J461" s="220"/>
    </row>
    <row r="462" spans="3:10" ht="47.25">
      <c r="C462" s="217" t="s">
        <v>690</v>
      </c>
      <c r="D462" s="235" t="s">
        <v>955</v>
      </c>
      <c r="E462" s="219" t="s">
        <v>695</v>
      </c>
      <c r="F462" s="209">
        <v>2021</v>
      </c>
      <c r="G462" s="213">
        <v>2025</v>
      </c>
      <c r="H462" s="219"/>
      <c r="I462" s="237" t="s">
        <v>1328</v>
      </c>
      <c r="J462" s="220"/>
    </row>
    <row r="463" spans="3:10" ht="57" customHeight="1">
      <c r="C463" s="217" t="s">
        <v>691</v>
      </c>
      <c r="D463" s="267" t="s">
        <v>956</v>
      </c>
      <c r="E463" s="223" t="s">
        <v>695</v>
      </c>
      <c r="F463" s="209">
        <v>2021</v>
      </c>
      <c r="G463" s="213">
        <v>2025</v>
      </c>
      <c r="H463" s="219"/>
      <c r="I463" s="237" t="s">
        <v>1329</v>
      </c>
      <c r="J463" s="220"/>
    </row>
    <row r="464" spans="3:10" ht="39" customHeight="1">
      <c r="C464" s="217" t="s">
        <v>692</v>
      </c>
      <c r="D464" s="223" t="s">
        <v>957</v>
      </c>
      <c r="E464" s="223" t="s">
        <v>695</v>
      </c>
      <c r="F464" s="209">
        <v>2022</v>
      </c>
      <c r="G464" s="213">
        <v>2025</v>
      </c>
      <c r="H464" s="219"/>
      <c r="I464" s="237" t="s">
        <v>1330</v>
      </c>
      <c r="J464" s="220"/>
    </row>
    <row r="465" spans="3:10" ht="47.25">
      <c r="C465" s="217" t="s">
        <v>696</v>
      </c>
      <c r="D465" s="235" t="s">
        <v>697</v>
      </c>
      <c r="E465" s="219" t="s">
        <v>353</v>
      </c>
      <c r="F465" s="209">
        <v>2022</v>
      </c>
      <c r="G465" s="213">
        <v>2025</v>
      </c>
      <c r="H465" s="219" t="s">
        <v>1459</v>
      </c>
      <c r="I465" s="237"/>
      <c r="J465" s="220"/>
    </row>
    <row r="466" spans="3:10" ht="47.25">
      <c r="C466" s="217" t="s">
        <v>698</v>
      </c>
      <c r="D466" s="235" t="s">
        <v>699</v>
      </c>
      <c r="E466" s="222" t="s">
        <v>468</v>
      </c>
      <c r="F466" s="209">
        <v>2022</v>
      </c>
      <c r="G466" s="213">
        <v>2025</v>
      </c>
      <c r="H466" s="219"/>
      <c r="I466" s="237" t="s">
        <v>1331</v>
      </c>
      <c r="J466" s="220"/>
    </row>
    <row r="467" spans="3:10" ht="47.25">
      <c r="C467" s="217" t="s">
        <v>700</v>
      </c>
      <c r="D467" s="240" t="s">
        <v>958</v>
      </c>
      <c r="E467" s="222" t="s">
        <v>468</v>
      </c>
      <c r="F467" s="209">
        <v>2021</v>
      </c>
      <c r="G467" s="213">
        <v>2025</v>
      </c>
      <c r="H467" s="219"/>
      <c r="I467" s="237" t="s">
        <v>1332</v>
      </c>
      <c r="J467" s="220"/>
    </row>
    <row r="468" spans="3:10" ht="63">
      <c r="C468" s="217" t="s">
        <v>701</v>
      </c>
      <c r="D468" s="240" t="s">
        <v>959</v>
      </c>
      <c r="E468" s="219" t="s">
        <v>476</v>
      </c>
      <c r="F468" s="209">
        <v>2021</v>
      </c>
      <c r="G468" s="213">
        <v>2025</v>
      </c>
      <c r="H468" s="219"/>
      <c r="I468" s="237" t="s">
        <v>1333</v>
      </c>
      <c r="J468" s="220"/>
    </row>
    <row r="469" spans="3:10" hidden="1">
      <c r="C469" s="411" t="s">
        <v>702</v>
      </c>
      <c r="D469" s="414" t="s">
        <v>703</v>
      </c>
      <c r="E469" s="413" t="s">
        <v>473</v>
      </c>
      <c r="F469" s="410">
        <v>2022</v>
      </c>
      <c r="G469" s="213">
        <v>2025</v>
      </c>
      <c r="H469" s="219"/>
      <c r="I469" s="237"/>
      <c r="J469" s="220"/>
    </row>
    <row r="470" spans="3:10" hidden="1">
      <c r="C470" s="411"/>
      <c r="D470" s="414"/>
      <c r="E470" s="413"/>
      <c r="F470" s="410"/>
      <c r="G470" s="213">
        <v>2025</v>
      </c>
      <c r="H470" s="219"/>
      <c r="I470" s="237"/>
      <c r="J470" s="220"/>
    </row>
    <row r="471" spans="3:10" hidden="1">
      <c r="C471" s="411"/>
      <c r="D471" s="414"/>
      <c r="E471" s="413"/>
      <c r="F471" s="410"/>
      <c r="G471" s="213">
        <v>2025</v>
      </c>
      <c r="H471" s="219"/>
      <c r="I471" s="237"/>
      <c r="J471" s="220"/>
    </row>
    <row r="472" spans="3:10" hidden="1">
      <c r="C472" s="411"/>
      <c r="D472" s="414"/>
      <c r="E472" s="413"/>
      <c r="F472" s="410"/>
      <c r="G472" s="213">
        <v>2025</v>
      </c>
      <c r="H472" s="219"/>
      <c r="I472" s="237"/>
      <c r="J472" s="220"/>
    </row>
    <row r="473" spans="3:10" hidden="1">
      <c r="C473" s="411"/>
      <c r="D473" s="414"/>
      <c r="E473" s="413"/>
      <c r="F473" s="410"/>
      <c r="G473" s="213">
        <v>2025</v>
      </c>
      <c r="H473" s="219"/>
      <c r="I473" s="237"/>
      <c r="J473" s="220"/>
    </row>
    <row r="474" spans="3:10" ht="15" hidden="1" customHeight="1">
      <c r="C474" s="411" t="s">
        <v>704</v>
      </c>
      <c r="D474" s="414" t="s">
        <v>960</v>
      </c>
      <c r="E474" s="413" t="s">
        <v>473</v>
      </c>
      <c r="F474" s="410">
        <v>2021</v>
      </c>
      <c r="G474" s="213">
        <v>2025</v>
      </c>
      <c r="H474" s="219"/>
      <c r="I474" s="237"/>
      <c r="J474" s="220"/>
    </row>
    <row r="475" spans="3:10" hidden="1">
      <c r="C475" s="411"/>
      <c r="D475" s="414"/>
      <c r="E475" s="413"/>
      <c r="F475" s="410"/>
      <c r="G475" s="213">
        <v>2025</v>
      </c>
      <c r="H475" s="219"/>
      <c r="I475" s="237"/>
      <c r="J475" s="220"/>
    </row>
    <row r="476" spans="3:10" hidden="1">
      <c r="C476" s="411"/>
      <c r="D476" s="414"/>
      <c r="E476" s="413"/>
      <c r="F476" s="410"/>
      <c r="G476" s="213">
        <v>2025</v>
      </c>
      <c r="H476" s="219"/>
      <c r="I476" s="237"/>
      <c r="J476" s="220"/>
    </row>
    <row r="477" spans="3:10" hidden="1">
      <c r="C477" s="411"/>
      <c r="D477" s="414"/>
      <c r="E477" s="413"/>
      <c r="F477" s="410"/>
      <c r="G477" s="213">
        <v>2025</v>
      </c>
      <c r="H477" s="219"/>
      <c r="I477" s="237"/>
      <c r="J477" s="220"/>
    </row>
    <row r="478" spans="3:10" hidden="1">
      <c r="C478" s="411"/>
      <c r="D478" s="414"/>
      <c r="E478" s="413"/>
      <c r="F478" s="410"/>
      <c r="G478" s="213">
        <v>2025</v>
      </c>
      <c r="H478" s="219"/>
      <c r="I478" s="237"/>
      <c r="J478" s="220"/>
    </row>
    <row r="479" spans="3:10" ht="15" hidden="1" customHeight="1">
      <c r="C479" s="411" t="s">
        <v>705</v>
      </c>
      <c r="D479" s="414" t="s">
        <v>961</v>
      </c>
      <c r="E479" s="417" t="s">
        <v>468</v>
      </c>
      <c r="F479" s="410">
        <v>2021</v>
      </c>
      <c r="G479" s="213">
        <v>2025</v>
      </c>
      <c r="H479" s="219"/>
      <c r="I479" s="237"/>
      <c r="J479" s="220"/>
    </row>
    <row r="480" spans="3:10" hidden="1">
      <c r="C480" s="411"/>
      <c r="D480" s="414"/>
      <c r="E480" s="417"/>
      <c r="F480" s="410"/>
      <c r="G480" s="213">
        <v>2025</v>
      </c>
      <c r="H480" s="219"/>
      <c r="I480" s="237"/>
      <c r="J480" s="220"/>
    </row>
    <row r="481" spans="3:10" hidden="1">
      <c r="C481" s="411"/>
      <c r="D481" s="414"/>
      <c r="E481" s="417"/>
      <c r="F481" s="410"/>
      <c r="G481" s="213">
        <v>2025</v>
      </c>
      <c r="H481" s="219"/>
      <c r="I481" s="237"/>
      <c r="J481" s="220"/>
    </row>
    <row r="482" spans="3:10" hidden="1">
      <c r="C482" s="411"/>
      <c r="D482" s="414"/>
      <c r="E482" s="417"/>
      <c r="F482" s="410"/>
      <c r="G482" s="213">
        <v>2025</v>
      </c>
      <c r="H482" s="219"/>
      <c r="I482" s="237"/>
      <c r="J482" s="220"/>
    </row>
    <row r="483" spans="3:10" hidden="1">
      <c r="C483" s="411"/>
      <c r="D483" s="414"/>
      <c r="E483" s="417"/>
      <c r="F483" s="410"/>
      <c r="G483" s="213">
        <v>2025</v>
      </c>
      <c r="H483" s="219"/>
      <c r="I483" s="237"/>
      <c r="J483" s="220"/>
    </row>
    <row r="484" spans="3:10" ht="15" hidden="1" customHeight="1">
      <c r="C484" s="411" t="s">
        <v>982</v>
      </c>
      <c r="D484" s="414" t="s">
        <v>962</v>
      </c>
      <c r="E484" s="417" t="s">
        <v>468</v>
      </c>
      <c r="F484" s="209"/>
      <c r="G484" s="213">
        <v>2025</v>
      </c>
      <c r="H484" s="219"/>
      <c r="I484" s="237"/>
      <c r="J484" s="220"/>
    </row>
    <row r="485" spans="3:10" ht="15" hidden="1" customHeight="1">
      <c r="C485" s="411"/>
      <c r="D485" s="414"/>
      <c r="E485" s="417"/>
      <c r="F485" s="209"/>
      <c r="G485" s="213">
        <v>2025</v>
      </c>
      <c r="H485" s="219"/>
      <c r="I485" s="237"/>
      <c r="J485" s="220"/>
    </row>
    <row r="486" spans="3:10" ht="15" hidden="1" customHeight="1">
      <c r="C486" s="411"/>
      <c r="D486" s="414"/>
      <c r="E486" s="417"/>
      <c r="F486" s="209"/>
      <c r="G486" s="213">
        <v>2025</v>
      </c>
      <c r="H486" s="219"/>
      <c r="I486" s="237"/>
      <c r="J486" s="220"/>
    </row>
    <row r="487" spans="3:10" ht="15" hidden="1" customHeight="1">
      <c r="C487" s="411"/>
      <c r="D487" s="414"/>
      <c r="E487" s="417"/>
      <c r="F487" s="209"/>
      <c r="G487" s="213">
        <v>2025</v>
      </c>
      <c r="H487" s="219"/>
      <c r="I487" s="237"/>
      <c r="J487" s="220"/>
    </row>
    <row r="488" spans="3:10" ht="15" hidden="1" customHeight="1">
      <c r="C488" s="411"/>
      <c r="D488" s="414"/>
      <c r="E488" s="417"/>
      <c r="F488" s="209"/>
      <c r="G488" s="213">
        <v>2025</v>
      </c>
      <c r="H488" s="219"/>
      <c r="I488" s="237"/>
      <c r="J488" s="220"/>
    </row>
    <row r="489" spans="3:10" ht="47.25">
      <c r="C489" s="238" t="s">
        <v>706</v>
      </c>
      <c r="D489" s="240" t="s">
        <v>707</v>
      </c>
      <c r="E489" s="222" t="s">
        <v>708</v>
      </c>
      <c r="F489" s="234">
        <v>2022</v>
      </c>
      <c r="G489" s="213">
        <v>2025</v>
      </c>
      <c r="H489" s="222" t="s">
        <v>1459</v>
      </c>
      <c r="I489" s="239"/>
      <c r="J489" s="220"/>
    </row>
    <row r="490" spans="3:10" ht="79.5" customHeight="1">
      <c r="C490" s="217" t="s">
        <v>709</v>
      </c>
      <c r="D490" s="235" t="s">
        <v>710</v>
      </c>
      <c r="E490" s="219" t="s">
        <v>711</v>
      </c>
      <c r="F490" s="209">
        <v>2022</v>
      </c>
      <c r="G490" s="213">
        <v>2025</v>
      </c>
      <c r="H490" s="219"/>
      <c r="I490" s="237" t="s">
        <v>1676</v>
      </c>
      <c r="J490" s="220"/>
    </row>
    <row r="491" spans="3:10" ht="109.5" customHeight="1">
      <c r="C491" s="217" t="s">
        <v>712</v>
      </c>
      <c r="D491" s="235" t="s">
        <v>713</v>
      </c>
      <c r="E491" s="219" t="s">
        <v>711</v>
      </c>
      <c r="F491" s="209">
        <v>2022</v>
      </c>
      <c r="G491" s="213">
        <v>2025</v>
      </c>
      <c r="H491" s="219"/>
      <c r="I491" s="237" t="s">
        <v>1334</v>
      </c>
      <c r="J491" s="220"/>
    </row>
    <row r="492" spans="3:10" ht="84.75" customHeight="1">
      <c r="C492" s="217" t="s">
        <v>714</v>
      </c>
      <c r="D492" s="235" t="s">
        <v>715</v>
      </c>
      <c r="E492" s="219" t="s">
        <v>711</v>
      </c>
      <c r="F492" s="209">
        <v>2022</v>
      </c>
      <c r="G492" s="213">
        <v>2025</v>
      </c>
      <c r="H492" s="219"/>
      <c r="I492" s="237" t="s">
        <v>1335</v>
      </c>
      <c r="J492" s="220"/>
    </row>
    <row r="493" spans="3:10" ht="72" customHeight="1">
      <c r="C493" s="217" t="s">
        <v>981</v>
      </c>
      <c r="D493" s="235" t="s">
        <v>963</v>
      </c>
      <c r="E493" s="219" t="s">
        <v>711</v>
      </c>
      <c r="F493" s="209"/>
      <c r="G493" s="213">
        <v>2025</v>
      </c>
      <c r="H493" s="219"/>
      <c r="I493" s="239" t="s">
        <v>1655</v>
      </c>
      <c r="J493" s="220"/>
    </row>
    <row r="494" spans="3:10" ht="18" hidden="1" customHeight="1">
      <c r="C494" s="411" t="s">
        <v>716</v>
      </c>
      <c r="D494" s="414" t="s">
        <v>717</v>
      </c>
      <c r="E494" s="413" t="s">
        <v>718</v>
      </c>
      <c r="F494" s="410"/>
      <c r="G494" s="213">
        <v>2025</v>
      </c>
      <c r="H494" s="219"/>
      <c r="I494" s="237"/>
      <c r="J494" s="220"/>
    </row>
    <row r="495" spans="3:10" ht="15" hidden="1" customHeight="1">
      <c r="C495" s="411"/>
      <c r="D495" s="414"/>
      <c r="E495" s="413"/>
      <c r="F495" s="410"/>
      <c r="G495" s="213">
        <v>2025</v>
      </c>
      <c r="H495" s="219"/>
      <c r="I495" s="237"/>
      <c r="J495" s="220"/>
    </row>
    <row r="496" spans="3:10" ht="30" hidden="1" customHeight="1">
      <c r="C496" s="411"/>
      <c r="D496" s="414"/>
      <c r="E496" s="413"/>
      <c r="F496" s="410"/>
      <c r="G496" s="213">
        <v>2025</v>
      </c>
      <c r="H496" s="219"/>
      <c r="I496" s="237"/>
      <c r="J496" s="220"/>
    </row>
    <row r="497" spans="3:10" ht="30" hidden="1" customHeight="1">
      <c r="C497" s="411"/>
      <c r="D497" s="414"/>
      <c r="E497" s="413"/>
      <c r="F497" s="410"/>
      <c r="G497" s="213">
        <v>2025</v>
      </c>
      <c r="H497" s="219"/>
      <c r="I497" s="237"/>
      <c r="J497" s="220"/>
    </row>
    <row r="498" spans="3:10" ht="30" hidden="1" customHeight="1">
      <c r="C498" s="411"/>
      <c r="D498" s="414"/>
      <c r="E498" s="413"/>
      <c r="F498" s="410"/>
      <c r="G498" s="213">
        <v>2025</v>
      </c>
      <c r="H498" s="219"/>
      <c r="I498" s="237"/>
      <c r="J498" s="220"/>
    </row>
    <row r="499" spans="3:10" ht="15" hidden="1" customHeight="1">
      <c r="C499" s="411" t="s">
        <v>719</v>
      </c>
      <c r="D499" s="414" t="s">
        <v>720</v>
      </c>
      <c r="E499" s="413" t="s">
        <v>718</v>
      </c>
      <c r="F499" s="410"/>
      <c r="G499" s="213">
        <v>2025</v>
      </c>
      <c r="H499" s="219"/>
      <c r="I499" s="237"/>
      <c r="J499" s="220"/>
    </row>
    <row r="500" spans="3:10" ht="15" hidden="1" customHeight="1">
      <c r="C500" s="411"/>
      <c r="D500" s="414"/>
      <c r="E500" s="413"/>
      <c r="F500" s="410"/>
      <c r="G500" s="213">
        <v>2025</v>
      </c>
      <c r="H500" s="219"/>
      <c r="I500" s="237"/>
      <c r="J500" s="220"/>
    </row>
    <row r="501" spans="3:10" ht="30" hidden="1" customHeight="1">
      <c r="C501" s="411"/>
      <c r="D501" s="414"/>
      <c r="E501" s="413"/>
      <c r="F501" s="410"/>
      <c r="G501" s="213">
        <v>2025</v>
      </c>
      <c r="H501" s="219"/>
      <c r="I501" s="237"/>
      <c r="J501" s="220"/>
    </row>
    <row r="502" spans="3:10" ht="30" hidden="1" customHeight="1">
      <c r="C502" s="411"/>
      <c r="D502" s="414"/>
      <c r="E502" s="413"/>
      <c r="F502" s="410"/>
      <c r="G502" s="213">
        <v>2025</v>
      </c>
      <c r="H502" s="219"/>
      <c r="I502" s="237"/>
      <c r="J502" s="220"/>
    </row>
    <row r="503" spans="3:10" ht="30" hidden="1" customHeight="1">
      <c r="C503" s="411"/>
      <c r="D503" s="414"/>
      <c r="E503" s="413"/>
      <c r="F503" s="410"/>
      <c r="G503" s="213">
        <v>2025</v>
      </c>
      <c r="H503" s="219"/>
      <c r="I503" s="237"/>
      <c r="J503" s="220"/>
    </row>
    <row r="504" spans="3:10" ht="15" hidden="1" customHeight="1">
      <c r="C504" s="411" t="s">
        <v>721</v>
      </c>
      <c r="D504" s="414" t="s">
        <v>722</v>
      </c>
      <c r="E504" s="413" t="s">
        <v>723</v>
      </c>
      <c r="F504" s="410"/>
      <c r="G504" s="213">
        <v>2025</v>
      </c>
      <c r="H504" s="219"/>
      <c r="I504" s="237"/>
      <c r="J504" s="220"/>
    </row>
    <row r="505" spans="3:10" ht="15" hidden="1" customHeight="1">
      <c r="C505" s="411"/>
      <c r="D505" s="414"/>
      <c r="E505" s="431"/>
      <c r="F505" s="410"/>
      <c r="G505" s="213">
        <v>2025</v>
      </c>
      <c r="H505" s="219"/>
      <c r="I505" s="237"/>
      <c r="J505" s="220"/>
    </row>
    <row r="506" spans="3:10" ht="30" hidden="1" customHeight="1">
      <c r="C506" s="411"/>
      <c r="D506" s="414"/>
      <c r="E506" s="431"/>
      <c r="F506" s="410"/>
      <c r="G506" s="213">
        <v>2025</v>
      </c>
      <c r="H506" s="219"/>
      <c r="I506" s="237"/>
      <c r="J506" s="220"/>
    </row>
    <row r="507" spans="3:10" ht="30" hidden="1" customHeight="1">
      <c r="C507" s="411"/>
      <c r="D507" s="414"/>
      <c r="E507" s="431"/>
      <c r="F507" s="410"/>
      <c r="G507" s="213">
        <v>2025</v>
      </c>
      <c r="H507" s="219"/>
      <c r="I507" s="237"/>
      <c r="J507" s="220"/>
    </row>
    <row r="508" spans="3:10" ht="30" hidden="1" customHeight="1">
      <c r="C508" s="411"/>
      <c r="D508" s="414"/>
      <c r="E508" s="431"/>
      <c r="F508" s="410"/>
      <c r="G508" s="213">
        <v>2025</v>
      </c>
      <c r="H508" s="219"/>
      <c r="I508" s="237"/>
      <c r="J508" s="220"/>
    </row>
    <row r="509" spans="3:10" ht="15" hidden="1" customHeight="1">
      <c r="C509" s="411" t="s">
        <v>724</v>
      </c>
      <c r="D509" s="414" t="s">
        <v>725</v>
      </c>
      <c r="E509" s="413" t="s">
        <v>723</v>
      </c>
      <c r="F509" s="410"/>
      <c r="G509" s="213">
        <v>2025</v>
      </c>
      <c r="H509" s="219"/>
      <c r="I509" s="237"/>
      <c r="J509" s="220"/>
    </row>
    <row r="510" spans="3:10" ht="15" hidden="1" customHeight="1">
      <c r="C510" s="411"/>
      <c r="D510" s="414"/>
      <c r="E510" s="431"/>
      <c r="F510" s="410"/>
      <c r="G510" s="213">
        <v>2025</v>
      </c>
      <c r="H510" s="219"/>
      <c r="I510" s="237"/>
      <c r="J510" s="220"/>
    </row>
    <row r="511" spans="3:10" ht="30" hidden="1" customHeight="1">
      <c r="C511" s="411"/>
      <c r="D511" s="414"/>
      <c r="E511" s="431"/>
      <c r="F511" s="410"/>
      <c r="G511" s="213">
        <v>2025</v>
      </c>
      <c r="H511" s="219"/>
      <c r="I511" s="237"/>
      <c r="J511" s="220"/>
    </row>
    <row r="512" spans="3:10" ht="30" hidden="1" customHeight="1">
      <c r="C512" s="411"/>
      <c r="D512" s="414"/>
      <c r="E512" s="431"/>
      <c r="F512" s="410"/>
      <c r="G512" s="213">
        <v>2025</v>
      </c>
      <c r="H512" s="219"/>
      <c r="I512" s="237"/>
      <c r="J512" s="220"/>
    </row>
    <row r="513" spans="3:10" ht="30" hidden="1" customHeight="1">
      <c r="C513" s="411"/>
      <c r="D513" s="414"/>
      <c r="E513" s="431"/>
      <c r="F513" s="410"/>
      <c r="G513" s="213">
        <v>2025</v>
      </c>
      <c r="H513" s="219"/>
      <c r="I513" s="237"/>
      <c r="J513" s="220"/>
    </row>
    <row r="514" spans="3:10" ht="15" hidden="1" customHeight="1">
      <c r="C514" s="411" t="s">
        <v>726</v>
      </c>
      <c r="D514" s="414" t="s">
        <v>727</v>
      </c>
      <c r="E514" s="413" t="s">
        <v>292</v>
      </c>
      <c r="F514" s="410"/>
      <c r="G514" s="213">
        <v>2025</v>
      </c>
      <c r="H514" s="219"/>
      <c r="I514" s="237"/>
      <c r="J514" s="220"/>
    </row>
    <row r="515" spans="3:10" ht="15" hidden="1" customHeight="1">
      <c r="C515" s="411"/>
      <c r="D515" s="414"/>
      <c r="E515" s="413"/>
      <c r="F515" s="410"/>
      <c r="G515" s="213">
        <v>2025</v>
      </c>
      <c r="H515" s="219"/>
      <c r="I515" s="237"/>
      <c r="J515" s="220"/>
    </row>
    <row r="516" spans="3:10" ht="30" hidden="1" customHeight="1">
      <c r="C516" s="411"/>
      <c r="D516" s="414"/>
      <c r="E516" s="413"/>
      <c r="F516" s="410"/>
      <c r="G516" s="213">
        <v>2025</v>
      </c>
      <c r="H516" s="219"/>
      <c r="I516" s="237"/>
      <c r="J516" s="220"/>
    </row>
    <row r="517" spans="3:10" ht="30" hidden="1" customHeight="1">
      <c r="C517" s="411"/>
      <c r="D517" s="414"/>
      <c r="E517" s="413"/>
      <c r="F517" s="410"/>
      <c r="G517" s="213">
        <v>2025</v>
      </c>
      <c r="H517" s="219"/>
      <c r="I517" s="237"/>
      <c r="J517" s="220"/>
    </row>
    <row r="518" spans="3:10" ht="30" hidden="1" customHeight="1">
      <c r="C518" s="411"/>
      <c r="D518" s="414"/>
      <c r="E518" s="413"/>
      <c r="F518" s="410"/>
      <c r="G518" s="213">
        <v>2025</v>
      </c>
      <c r="H518" s="219"/>
      <c r="I518" s="237"/>
      <c r="J518" s="220"/>
    </row>
    <row r="519" spans="3:10" ht="15" hidden="1" customHeight="1">
      <c r="C519" s="411" t="s">
        <v>728</v>
      </c>
      <c r="D519" s="414" t="s">
        <v>729</v>
      </c>
      <c r="E519" s="413" t="s">
        <v>292</v>
      </c>
      <c r="F519" s="410"/>
      <c r="G519" s="213">
        <v>2025</v>
      </c>
      <c r="H519" s="219"/>
      <c r="I519" s="237"/>
      <c r="J519" s="220"/>
    </row>
    <row r="520" spans="3:10" ht="15" hidden="1" customHeight="1">
      <c r="C520" s="411"/>
      <c r="D520" s="414"/>
      <c r="E520" s="413"/>
      <c r="F520" s="410"/>
      <c r="G520" s="213">
        <v>2025</v>
      </c>
      <c r="H520" s="219"/>
      <c r="I520" s="237"/>
      <c r="J520" s="220"/>
    </row>
    <row r="521" spans="3:10" ht="30" hidden="1" customHeight="1">
      <c r="C521" s="411"/>
      <c r="D521" s="414"/>
      <c r="E521" s="413"/>
      <c r="F521" s="410"/>
      <c r="G521" s="213">
        <v>2025</v>
      </c>
      <c r="H521" s="219"/>
      <c r="I521" s="237"/>
      <c r="J521" s="220"/>
    </row>
    <row r="522" spans="3:10" ht="30" hidden="1" customHeight="1">
      <c r="C522" s="411"/>
      <c r="D522" s="414"/>
      <c r="E522" s="413"/>
      <c r="F522" s="410"/>
      <c r="G522" s="213">
        <v>2025</v>
      </c>
      <c r="H522" s="219"/>
      <c r="I522" s="237"/>
      <c r="J522" s="220"/>
    </row>
    <row r="523" spans="3:10" ht="30" hidden="1" customHeight="1">
      <c r="C523" s="411"/>
      <c r="D523" s="414"/>
      <c r="E523" s="413"/>
      <c r="F523" s="410"/>
      <c r="G523" s="213">
        <v>2025</v>
      </c>
      <c r="H523" s="219"/>
      <c r="I523" s="237"/>
      <c r="J523" s="220"/>
    </row>
    <row r="524" spans="3:10" ht="15" hidden="1" customHeight="1">
      <c r="C524" s="411" t="s">
        <v>730</v>
      </c>
      <c r="D524" s="414" t="s">
        <v>731</v>
      </c>
      <c r="E524" s="413" t="s">
        <v>292</v>
      </c>
      <c r="F524" s="410"/>
      <c r="G524" s="213">
        <v>2025</v>
      </c>
      <c r="H524" s="219"/>
      <c r="I524" s="237"/>
      <c r="J524" s="220"/>
    </row>
    <row r="525" spans="3:10" ht="15" hidden="1" customHeight="1">
      <c r="C525" s="411"/>
      <c r="D525" s="414"/>
      <c r="E525" s="413"/>
      <c r="F525" s="410"/>
      <c r="G525" s="213">
        <v>2025</v>
      </c>
      <c r="H525" s="219"/>
      <c r="I525" s="237"/>
      <c r="J525" s="220"/>
    </row>
    <row r="526" spans="3:10" ht="30" hidden="1" customHeight="1">
      <c r="C526" s="411"/>
      <c r="D526" s="414"/>
      <c r="E526" s="413"/>
      <c r="F526" s="410"/>
      <c r="G526" s="213">
        <v>2025</v>
      </c>
      <c r="H526" s="219"/>
      <c r="I526" s="237"/>
      <c r="J526" s="220"/>
    </row>
    <row r="527" spans="3:10" ht="30" hidden="1" customHeight="1">
      <c r="C527" s="411"/>
      <c r="D527" s="414"/>
      <c r="E527" s="413"/>
      <c r="F527" s="410"/>
      <c r="G527" s="213">
        <v>2025</v>
      </c>
      <c r="H527" s="219"/>
      <c r="I527" s="237"/>
      <c r="J527" s="220"/>
    </row>
    <row r="528" spans="3:10" ht="30" hidden="1" customHeight="1">
      <c r="C528" s="411"/>
      <c r="D528" s="414"/>
      <c r="E528" s="413"/>
      <c r="F528" s="410"/>
      <c r="G528" s="213">
        <v>2025</v>
      </c>
      <c r="H528" s="219"/>
      <c r="I528" s="237"/>
      <c r="J528" s="220"/>
    </row>
    <row r="529" spans="3:10" ht="15" hidden="1" customHeight="1">
      <c r="C529" s="411" t="s">
        <v>732</v>
      </c>
      <c r="D529" s="414" t="s">
        <v>733</v>
      </c>
      <c r="E529" s="413" t="s">
        <v>292</v>
      </c>
      <c r="F529" s="410"/>
      <c r="G529" s="213">
        <v>2025</v>
      </c>
      <c r="H529" s="219"/>
      <c r="I529" s="237"/>
      <c r="J529" s="220"/>
    </row>
    <row r="530" spans="3:10" ht="15" hidden="1" customHeight="1">
      <c r="C530" s="411"/>
      <c r="D530" s="414"/>
      <c r="E530" s="413"/>
      <c r="F530" s="410"/>
      <c r="G530" s="213">
        <v>2025</v>
      </c>
      <c r="H530" s="219"/>
      <c r="I530" s="237"/>
      <c r="J530" s="220"/>
    </row>
    <row r="531" spans="3:10" ht="30" hidden="1" customHeight="1">
      <c r="C531" s="411"/>
      <c r="D531" s="414"/>
      <c r="E531" s="413"/>
      <c r="F531" s="410"/>
      <c r="G531" s="213">
        <v>2025</v>
      </c>
      <c r="H531" s="219"/>
      <c r="I531" s="237"/>
      <c r="J531" s="220"/>
    </row>
    <row r="532" spans="3:10" ht="30" hidden="1" customHeight="1">
      <c r="C532" s="411"/>
      <c r="D532" s="414"/>
      <c r="E532" s="413"/>
      <c r="F532" s="410"/>
      <c r="G532" s="213">
        <v>2025</v>
      </c>
      <c r="H532" s="219"/>
      <c r="I532" s="237"/>
      <c r="J532" s="220"/>
    </row>
    <row r="533" spans="3:10" ht="30" hidden="1" customHeight="1">
      <c r="C533" s="411"/>
      <c r="D533" s="414"/>
      <c r="E533" s="413"/>
      <c r="F533" s="410"/>
      <c r="G533" s="213">
        <v>2025</v>
      </c>
      <c r="H533" s="219"/>
      <c r="I533" s="237"/>
      <c r="J533" s="220"/>
    </row>
    <row r="534" spans="3:10" ht="15" hidden="1" customHeight="1">
      <c r="C534" s="411" t="s">
        <v>734</v>
      </c>
      <c r="D534" s="414" t="s">
        <v>735</v>
      </c>
      <c r="E534" s="413" t="s">
        <v>736</v>
      </c>
      <c r="F534" s="410">
        <v>2020</v>
      </c>
      <c r="G534" s="213">
        <v>2025</v>
      </c>
      <c r="H534" s="219"/>
      <c r="I534" s="237"/>
      <c r="J534" s="220"/>
    </row>
    <row r="535" spans="3:10" ht="15" hidden="1" customHeight="1">
      <c r="C535" s="411"/>
      <c r="D535" s="414"/>
      <c r="E535" s="413"/>
      <c r="F535" s="410"/>
      <c r="G535" s="213">
        <v>2025</v>
      </c>
      <c r="H535" s="219"/>
      <c r="I535" s="237"/>
      <c r="J535" s="220"/>
    </row>
    <row r="536" spans="3:10" ht="30" hidden="1" customHeight="1">
      <c r="C536" s="411"/>
      <c r="D536" s="414"/>
      <c r="E536" s="413"/>
      <c r="F536" s="410"/>
      <c r="G536" s="213">
        <v>2025</v>
      </c>
      <c r="H536" s="219"/>
      <c r="I536" s="237"/>
      <c r="J536" s="220"/>
    </row>
    <row r="537" spans="3:10" ht="30" hidden="1" customHeight="1">
      <c r="C537" s="411"/>
      <c r="D537" s="414"/>
      <c r="E537" s="413"/>
      <c r="F537" s="410"/>
      <c r="G537" s="213">
        <v>2025</v>
      </c>
      <c r="H537" s="219"/>
      <c r="I537" s="237"/>
      <c r="J537" s="220"/>
    </row>
    <row r="538" spans="3:10" ht="30" hidden="1" customHeight="1">
      <c r="C538" s="411"/>
      <c r="D538" s="414"/>
      <c r="E538" s="413"/>
      <c r="F538" s="410"/>
      <c r="G538" s="213">
        <v>2025</v>
      </c>
      <c r="H538" s="219"/>
      <c r="I538" s="237"/>
      <c r="J538" s="220"/>
    </row>
    <row r="539" spans="3:10" ht="15" hidden="1" customHeight="1">
      <c r="C539" s="411" t="s">
        <v>737</v>
      </c>
      <c r="D539" s="414" t="s">
        <v>738</v>
      </c>
      <c r="E539" s="413" t="s">
        <v>723</v>
      </c>
      <c r="F539" s="410"/>
      <c r="G539" s="213">
        <v>2025</v>
      </c>
      <c r="H539" s="219"/>
      <c r="I539" s="237"/>
      <c r="J539" s="220"/>
    </row>
    <row r="540" spans="3:10" ht="15" hidden="1" customHeight="1">
      <c r="C540" s="411"/>
      <c r="D540" s="414"/>
      <c r="E540" s="413"/>
      <c r="F540" s="410"/>
      <c r="G540" s="213">
        <v>2025</v>
      </c>
      <c r="H540" s="219"/>
      <c r="I540" s="237"/>
      <c r="J540" s="220"/>
    </row>
    <row r="541" spans="3:10" ht="30" hidden="1" customHeight="1">
      <c r="C541" s="411"/>
      <c r="D541" s="414"/>
      <c r="E541" s="413"/>
      <c r="F541" s="410"/>
      <c r="G541" s="213">
        <v>2025</v>
      </c>
      <c r="H541" s="219"/>
      <c r="I541" s="237"/>
      <c r="J541" s="220"/>
    </row>
    <row r="542" spans="3:10" ht="30" hidden="1" customHeight="1">
      <c r="C542" s="411"/>
      <c r="D542" s="414"/>
      <c r="E542" s="413"/>
      <c r="F542" s="410"/>
      <c r="G542" s="213">
        <v>2025</v>
      </c>
      <c r="H542" s="219"/>
      <c r="I542" s="237"/>
      <c r="J542" s="220"/>
    </row>
    <row r="543" spans="3:10" ht="30" hidden="1" customHeight="1">
      <c r="C543" s="411"/>
      <c r="D543" s="414"/>
      <c r="E543" s="413"/>
      <c r="F543" s="410"/>
      <c r="G543" s="213">
        <v>2025</v>
      </c>
      <c r="H543" s="219"/>
      <c r="I543" s="237"/>
      <c r="J543" s="220"/>
    </row>
    <row r="544" spans="3:10" ht="70.5" customHeight="1">
      <c r="C544" s="217" t="s">
        <v>739</v>
      </c>
      <c r="D544" s="235" t="s">
        <v>740</v>
      </c>
      <c r="E544" s="219" t="s">
        <v>741</v>
      </c>
      <c r="F544" s="209">
        <v>2022</v>
      </c>
      <c r="G544" s="213">
        <v>2025</v>
      </c>
      <c r="H544" s="219" t="s">
        <v>1461</v>
      </c>
      <c r="I544" s="237"/>
      <c r="J544" s="220"/>
    </row>
    <row r="545" spans="3:10" ht="78.75">
      <c r="C545" s="217" t="s">
        <v>742</v>
      </c>
      <c r="D545" s="235" t="s">
        <v>743</v>
      </c>
      <c r="E545" s="219" t="s">
        <v>741</v>
      </c>
      <c r="F545" s="209">
        <v>2022</v>
      </c>
      <c r="G545" s="213">
        <v>2025</v>
      </c>
      <c r="H545" s="219"/>
      <c r="I545" s="237" t="s">
        <v>1448</v>
      </c>
      <c r="J545" s="220"/>
    </row>
    <row r="546" spans="3:10" ht="63">
      <c r="C546" s="217" t="s">
        <v>1108</v>
      </c>
      <c r="D546" s="235" t="s">
        <v>1202</v>
      </c>
      <c r="E546" s="219" t="s">
        <v>708</v>
      </c>
      <c r="F546" s="209">
        <v>2022</v>
      </c>
      <c r="G546" s="213">
        <v>2025</v>
      </c>
      <c r="H546" s="219" t="s">
        <v>1459</v>
      </c>
      <c r="I546" s="237"/>
      <c r="J546" s="220"/>
    </row>
    <row r="547" spans="3:10" ht="75.75" customHeight="1">
      <c r="C547" s="217" t="s">
        <v>1203</v>
      </c>
      <c r="D547" s="235" t="s">
        <v>1204</v>
      </c>
      <c r="E547" s="219" t="s">
        <v>378</v>
      </c>
      <c r="F547" s="209">
        <v>2022</v>
      </c>
      <c r="G547" s="213">
        <v>2025</v>
      </c>
      <c r="H547" s="219"/>
      <c r="I547" s="237" t="s">
        <v>1336</v>
      </c>
      <c r="J547" s="220"/>
    </row>
    <row r="548" spans="3:10" ht="70.5" customHeight="1">
      <c r="C548" s="217" t="s">
        <v>1205</v>
      </c>
      <c r="D548" s="235" t="s">
        <v>1206</v>
      </c>
      <c r="E548" s="219" t="s">
        <v>43</v>
      </c>
      <c r="F548" s="209">
        <v>2022</v>
      </c>
      <c r="G548" s="213">
        <v>2025</v>
      </c>
      <c r="H548" s="219"/>
      <c r="I548" s="237" t="s">
        <v>1337</v>
      </c>
      <c r="J548" s="220"/>
    </row>
    <row r="549" spans="3:10" ht="80.25" customHeight="1">
      <c r="C549" s="217" t="s">
        <v>1207</v>
      </c>
      <c r="D549" s="235" t="s">
        <v>1208</v>
      </c>
      <c r="E549" s="219" t="s">
        <v>711</v>
      </c>
      <c r="F549" s="209">
        <v>2022</v>
      </c>
      <c r="G549" s="213">
        <v>2025</v>
      </c>
      <c r="H549" s="219"/>
      <c r="I549" s="237" t="s">
        <v>1338</v>
      </c>
      <c r="J549" s="220"/>
    </row>
    <row r="550" spans="3:10" ht="78.75">
      <c r="C550" s="217" t="s">
        <v>745</v>
      </c>
      <c r="D550" s="235" t="s">
        <v>746</v>
      </c>
      <c r="E550" s="219" t="s">
        <v>747</v>
      </c>
      <c r="F550" s="209">
        <v>2022</v>
      </c>
      <c r="G550" s="213">
        <v>2025</v>
      </c>
      <c r="H550" s="219" t="s">
        <v>1462</v>
      </c>
      <c r="I550" s="237" t="s">
        <v>1382</v>
      </c>
      <c r="J550" s="220"/>
    </row>
    <row r="551" spans="3:10" ht="78.75">
      <c r="C551" s="265" t="s">
        <v>748</v>
      </c>
      <c r="D551" s="223" t="s">
        <v>749</v>
      </c>
      <c r="E551" s="219" t="s">
        <v>747</v>
      </c>
      <c r="F551" s="209">
        <v>2022</v>
      </c>
      <c r="G551" s="213">
        <v>2025</v>
      </c>
      <c r="H551" s="219" t="s">
        <v>1459</v>
      </c>
      <c r="I551" s="237" t="s">
        <v>1381</v>
      </c>
      <c r="J551" s="220"/>
    </row>
    <row r="552" spans="3:10" ht="73.5" customHeight="1">
      <c r="C552" s="217" t="s">
        <v>1463</v>
      </c>
      <c r="D552" s="235" t="s">
        <v>1446</v>
      </c>
      <c r="E552" s="219" t="s">
        <v>741</v>
      </c>
      <c r="F552" s="209">
        <v>2022</v>
      </c>
      <c r="G552" s="213">
        <v>2025</v>
      </c>
      <c r="H552" s="219" t="s">
        <v>1459</v>
      </c>
      <c r="I552" s="237" t="s">
        <v>1339</v>
      </c>
      <c r="J552" s="220"/>
    </row>
    <row r="553" spans="3:10" ht="15" hidden="1" customHeight="1">
      <c r="C553" s="411" t="s">
        <v>750</v>
      </c>
      <c r="D553" s="414" t="s">
        <v>751</v>
      </c>
      <c r="E553" s="413" t="s">
        <v>747</v>
      </c>
      <c r="F553" s="410">
        <v>2022</v>
      </c>
      <c r="G553" s="213">
        <v>2025</v>
      </c>
      <c r="H553" s="219"/>
      <c r="I553" s="237"/>
      <c r="J553" s="220"/>
    </row>
    <row r="554" spans="3:10" ht="15" hidden="1" customHeight="1">
      <c r="C554" s="411"/>
      <c r="D554" s="414"/>
      <c r="E554" s="431"/>
      <c r="F554" s="410"/>
      <c r="G554" s="213">
        <v>2025</v>
      </c>
      <c r="H554" s="219"/>
      <c r="I554" s="237"/>
      <c r="J554" s="220"/>
    </row>
    <row r="555" spans="3:10" ht="30" hidden="1" customHeight="1">
      <c r="C555" s="411"/>
      <c r="D555" s="414"/>
      <c r="E555" s="431"/>
      <c r="F555" s="410"/>
      <c r="G555" s="213">
        <v>2025</v>
      </c>
      <c r="H555" s="219"/>
      <c r="I555" s="237"/>
      <c r="J555" s="220"/>
    </row>
    <row r="556" spans="3:10" ht="30" hidden="1" customHeight="1">
      <c r="C556" s="411"/>
      <c r="D556" s="414"/>
      <c r="E556" s="431"/>
      <c r="F556" s="410"/>
      <c r="G556" s="213">
        <v>2025</v>
      </c>
      <c r="H556" s="219"/>
      <c r="I556" s="237"/>
      <c r="J556" s="220"/>
    </row>
    <row r="557" spans="3:10" ht="30" hidden="1" customHeight="1">
      <c r="C557" s="411"/>
      <c r="D557" s="414"/>
      <c r="E557" s="431"/>
      <c r="F557" s="410"/>
      <c r="G557" s="213">
        <v>2025</v>
      </c>
      <c r="H557" s="219"/>
      <c r="I557" s="237"/>
      <c r="J557" s="220"/>
    </row>
    <row r="558" spans="3:10" ht="15" hidden="1" customHeight="1">
      <c r="C558" s="411" t="s">
        <v>757</v>
      </c>
      <c r="D558" s="414" t="s">
        <v>758</v>
      </c>
      <c r="E558" s="413" t="s">
        <v>585</v>
      </c>
      <c r="F558" s="410">
        <v>2020</v>
      </c>
      <c r="G558" s="213">
        <v>2025</v>
      </c>
      <c r="H558" s="219"/>
      <c r="I558" s="237"/>
      <c r="J558" s="220"/>
    </row>
    <row r="559" spans="3:10" ht="15" hidden="1" customHeight="1">
      <c r="C559" s="411"/>
      <c r="D559" s="414"/>
      <c r="E559" s="431"/>
      <c r="F559" s="410"/>
      <c r="G559" s="213">
        <v>2025</v>
      </c>
      <c r="H559" s="219"/>
      <c r="I559" s="237"/>
      <c r="J559" s="220"/>
    </row>
    <row r="560" spans="3:10" ht="30" hidden="1" customHeight="1">
      <c r="C560" s="411"/>
      <c r="D560" s="414"/>
      <c r="E560" s="431"/>
      <c r="F560" s="410"/>
      <c r="G560" s="213">
        <v>2025</v>
      </c>
      <c r="H560" s="219"/>
      <c r="I560" s="237"/>
      <c r="J560" s="220"/>
    </row>
    <row r="561" spans="3:10" ht="30" hidden="1" customHeight="1">
      <c r="C561" s="411"/>
      <c r="D561" s="414"/>
      <c r="E561" s="431"/>
      <c r="F561" s="410"/>
      <c r="G561" s="213">
        <v>2025</v>
      </c>
      <c r="H561" s="219"/>
      <c r="I561" s="237"/>
      <c r="J561" s="220"/>
    </row>
    <row r="562" spans="3:10" ht="30" hidden="1" customHeight="1">
      <c r="C562" s="411"/>
      <c r="D562" s="414"/>
      <c r="E562" s="431"/>
      <c r="F562" s="410"/>
      <c r="G562" s="213">
        <v>2025</v>
      </c>
      <c r="H562" s="219"/>
      <c r="I562" s="237"/>
      <c r="J562" s="220"/>
    </row>
    <row r="563" spans="3:10" ht="78.75">
      <c r="C563" s="268" t="s">
        <v>586</v>
      </c>
      <c r="D563" s="242" t="s">
        <v>759</v>
      </c>
      <c r="E563" s="212" t="s">
        <v>583</v>
      </c>
      <c r="F563" s="212">
        <v>2022</v>
      </c>
      <c r="G563" s="213">
        <v>2025</v>
      </c>
      <c r="H563" s="212" t="s">
        <v>1464</v>
      </c>
      <c r="I563" s="246"/>
      <c r="J563" s="220"/>
    </row>
    <row r="564" spans="3:10" ht="47.25">
      <c r="C564" s="217" t="s">
        <v>760</v>
      </c>
      <c r="D564" s="235" t="s">
        <v>761</v>
      </c>
      <c r="E564" s="219" t="s">
        <v>747</v>
      </c>
      <c r="F564" s="209">
        <v>2022</v>
      </c>
      <c r="G564" s="213">
        <v>2025</v>
      </c>
      <c r="H564" s="219" t="s">
        <v>1459</v>
      </c>
      <c r="I564" s="237" t="s">
        <v>1340</v>
      </c>
      <c r="J564" s="220"/>
    </row>
    <row r="565" spans="3:10" ht="63">
      <c r="C565" s="217" t="s">
        <v>762</v>
      </c>
      <c r="D565" s="235" t="s">
        <v>1199</v>
      </c>
      <c r="E565" s="219" t="s">
        <v>292</v>
      </c>
      <c r="F565" s="209"/>
      <c r="G565" s="213">
        <v>2025</v>
      </c>
      <c r="H565" s="219" t="s">
        <v>1459</v>
      </c>
      <c r="I565" s="239" t="s">
        <v>1447</v>
      </c>
      <c r="J565" s="220"/>
    </row>
    <row r="566" spans="3:10" ht="65.25" customHeight="1">
      <c r="C566" s="217" t="s">
        <v>763</v>
      </c>
      <c r="D566" s="235" t="s">
        <v>1209</v>
      </c>
      <c r="E566" s="219" t="s">
        <v>292</v>
      </c>
      <c r="F566" s="209">
        <v>2022</v>
      </c>
      <c r="G566" s="213">
        <v>2025</v>
      </c>
      <c r="H566" s="219" t="s">
        <v>1465</v>
      </c>
      <c r="I566" s="237" t="s">
        <v>1422</v>
      </c>
      <c r="J566" s="220"/>
    </row>
    <row r="567" spans="3:10" ht="47.25">
      <c r="C567" s="217" t="s">
        <v>764</v>
      </c>
      <c r="D567" s="235" t="s">
        <v>1200</v>
      </c>
      <c r="E567" s="219" t="s">
        <v>292</v>
      </c>
      <c r="F567" s="209">
        <v>2022</v>
      </c>
      <c r="G567" s="213">
        <v>2025</v>
      </c>
      <c r="H567" s="219" t="s">
        <v>1466</v>
      </c>
      <c r="I567" s="237" t="s">
        <v>1341</v>
      </c>
      <c r="J567" s="220"/>
    </row>
    <row r="568" spans="3:10" ht="108.75" customHeight="1">
      <c r="C568" s="217" t="s">
        <v>765</v>
      </c>
      <c r="D568" s="235" t="s">
        <v>1210</v>
      </c>
      <c r="E568" s="219" t="s">
        <v>292</v>
      </c>
      <c r="F568" s="209">
        <v>2022</v>
      </c>
      <c r="G568" s="213">
        <v>2025</v>
      </c>
      <c r="H568" s="219" t="s">
        <v>1467</v>
      </c>
      <c r="I568" s="237" t="s">
        <v>1342</v>
      </c>
      <c r="J568" s="220"/>
    </row>
    <row r="569" spans="3:10" ht="69" customHeight="1">
      <c r="C569" s="217" t="s">
        <v>766</v>
      </c>
      <c r="D569" s="235" t="s">
        <v>1211</v>
      </c>
      <c r="E569" s="219" t="s">
        <v>292</v>
      </c>
      <c r="F569" s="209">
        <v>2022</v>
      </c>
      <c r="G569" s="213">
        <v>2025</v>
      </c>
      <c r="H569" s="219" t="s">
        <v>1467</v>
      </c>
      <c r="I569" s="237" t="s">
        <v>1343</v>
      </c>
      <c r="J569" s="220"/>
    </row>
    <row r="570" spans="3:10" ht="83.25" customHeight="1">
      <c r="C570" s="217" t="s">
        <v>767</v>
      </c>
      <c r="D570" s="235" t="s">
        <v>1201</v>
      </c>
      <c r="E570" s="219" t="s">
        <v>292</v>
      </c>
      <c r="F570" s="209"/>
      <c r="G570" s="213">
        <v>2025</v>
      </c>
      <c r="H570" s="219" t="s">
        <v>1468</v>
      </c>
      <c r="I570" s="237" t="s">
        <v>1344</v>
      </c>
      <c r="J570" s="220"/>
    </row>
    <row r="571" spans="3:10" ht="90" customHeight="1">
      <c r="C571" s="236" t="s">
        <v>610</v>
      </c>
      <c r="D571" s="269" t="s">
        <v>768</v>
      </c>
      <c r="E571" s="209" t="s">
        <v>741</v>
      </c>
      <c r="F571" s="209">
        <v>2022</v>
      </c>
      <c r="G571" s="213">
        <v>2025</v>
      </c>
      <c r="H571" s="209" t="s">
        <v>1464</v>
      </c>
      <c r="I571" s="270"/>
      <c r="J571" s="220"/>
    </row>
    <row r="572" spans="3:10" ht="89.25" customHeight="1">
      <c r="C572" s="217" t="s">
        <v>612</v>
      </c>
      <c r="D572" s="235" t="s">
        <v>769</v>
      </c>
      <c r="E572" s="219" t="s">
        <v>292</v>
      </c>
      <c r="F572" s="209">
        <v>2022</v>
      </c>
      <c r="G572" s="213">
        <v>2025</v>
      </c>
      <c r="H572" s="219" t="s">
        <v>1459</v>
      </c>
      <c r="I572" s="237" t="s">
        <v>1345</v>
      </c>
      <c r="J572" s="220"/>
    </row>
    <row r="573" spans="3:10" ht="51.75" customHeight="1">
      <c r="C573" s="244" t="s">
        <v>770</v>
      </c>
      <c r="D573" s="211" t="s">
        <v>771</v>
      </c>
      <c r="E573" s="212" t="s">
        <v>153</v>
      </c>
      <c r="F573" s="212">
        <v>2022</v>
      </c>
      <c r="G573" s="213">
        <v>2025</v>
      </c>
      <c r="H573" s="212"/>
      <c r="I573" s="246"/>
      <c r="J573" s="220"/>
    </row>
    <row r="574" spans="3:10" ht="81.75" customHeight="1">
      <c r="C574" s="243" t="s">
        <v>772</v>
      </c>
      <c r="D574" s="240" t="s">
        <v>773</v>
      </c>
      <c r="E574" s="271" t="s">
        <v>353</v>
      </c>
      <c r="F574" s="234">
        <v>2022</v>
      </c>
      <c r="G574" s="213">
        <v>2025</v>
      </c>
      <c r="H574" s="222" t="s">
        <v>1469</v>
      </c>
      <c r="I574" s="239"/>
      <c r="J574" s="220"/>
    </row>
    <row r="575" spans="3:10" ht="47.25">
      <c r="C575" s="243" t="s">
        <v>774</v>
      </c>
      <c r="D575" s="240" t="s">
        <v>775</v>
      </c>
      <c r="E575" s="222" t="s">
        <v>559</v>
      </c>
      <c r="F575" s="234">
        <v>2022</v>
      </c>
      <c r="G575" s="213">
        <v>2025</v>
      </c>
      <c r="H575" s="222"/>
      <c r="I575" s="239" t="s">
        <v>1346</v>
      </c>
      <c r="J575" s="220"/>
    </row>
    <row r="576" spans="3:10" ht="78.75">
      <c r="C576" s="233" t="s">
        <v>779</v>
      </c>
      <c r="D576" s="235" t="s">
        <v>780</v>
      </c>
      <c r="E576" s="258" t="s">
        <v>353</v>
      </c>
      <c r="F576" s="209">
        <v>2022</v>
      </c>
      <c r="G576" s="213">
        <v>2025</v>
      </c>
      <c r="H576" s="219" t="s">
        <v>1470</v>
      </c>
      <c r="I576" s="237"/>
      <c r="J576" s="220"/>
    </row>
    <row r="577" spans="3:10" ht="141.75">
      <c r="C577" s="243" t="s">
        <v>781</v>
      </c>
      <c r="D577" s="240" t="s">
        <v>782</v>
      </c>
      <c r="E577" s="222" t="s">
        <v>695</v>
      </c>
      <c r="F577" s="209">
        <v>2022</v>
      </c>
      <c r="G577" s="213">
        <v>2025</v>
      </c>
      <c r="H577" s="219"/>
      <c r="I577" s="237" t="s">
        <v>1347</v>
      </c>
      <c r="J577" s="220"/>
    </row>
    <row r="578" spans="3:10" ht="307.5" customHeight="1">
      <c r="C578" s="243" t="s">
        <v>783</v>
      </c>
      <c r="D578" s="240" t="s">
        <v>784</v>
      </c>
      <c r="E578" s="222" t="s">
        <v>785</v>
      </c>
      <c r="F578" s="209">
        <v>2022</v>
      </c>
      <c r="G578" s="213">
        <v>2025</v>
      </c>
      <c r="H578" s="219"/>
      <c r="I578" s="237" t="s">
        <v>1348</v>
      </c>
      <c r="J578" s="220"/>
    </row>
    <row r="579" spans="3:10" s="216" customFormat="1" ht="120" customHeight="1">
      <c r="C579" s="233" t="s">
        <v>786</v>
      </c>
      <c r="D579" s="235" t="s">
        <v>787</v>
      </c>
      <c r="E579" s="258" t="s">
        <v>153</v>
      </c>
      <c r="F579" s="209">
        <v>2022</v>
      </c>
      <c r="G579" s="213">
        <v>2025</v>
      </c>
      <c r="H579" s="219" t="s">
        <v>1471</v>
      </c>
      <c r="I579" s="237"/>
      <c r="J579" s="215"/>
    </row>
    <row r="580" spans="3:10" s="216" customFormat="1" ht="62.25" customHeight="1">
      <c r="C580" s="233" t="s">
        <v>788</v>
      </c>
      <c r="D580" s="235" t="s">
        <v>789</v>
      </c>
      <c r="E580" s="219" t="s">
        <v>790</v>
      </c>
      <c r="F580" s="209">
        <v>2022</v>
      </c>
      <c r="G580" s="213">
        <v>2025</v>
      </c>
      <c r="H580" s="219"/>
      <c r="I580" s="237" t="s">
        <v>1667</v>
      </c>
      <c r="J580" s="215"/>
    </row>
    <row r="581" spans="3:10" ht="75" customHeight="1">
      <c r="C581" s="233" t="s">
        <v>791</v>
      </c>
      <c r="D581" s="235" t="s">
        <v>792</v>
      </c>
      <c r="E581" s="258" t="s">
        <v>793</v>
      </c>
      <c r="F581" s="209">
        <v>2022</v>
      </c>
      <c r="G581" s="213">
        <v>2025</v>
      </c>
      <c r="H581" s="219"/>
      <c r="I581" s="237" t="s">
        <v>1349</v>
      </c>
      <c r="J581" s="220"/>
    </row>
    <row r="582" spans="3:10" ht="82.5" customHeight="1">
      <c r="C582" s="233" t="s">
        <v>794</v>
      </c>
      <c r="D582" s="240" t="s">
        <v>795</v>
      </c>
      <c r="E582" s="271" t="s">
        <v>476</v>
      </c>
      <c r="F582" s="209">
        <v>2022</v>
      </c>
      <c r="G582" s="213">
        <v>2025</v>
      </c>
      <c r="H582" s="219"/>
      <c r="I582" s="237" t="s">
        <v>1666</v>
      </c>
      <c r="J582" s="220"/>
    </row>
    <row r="583" spans="3:10" ht="95.25" customHeight="1">
      <c r="C583" s="233" t="s">
        <v>796</v>
      </c>
      <c r="D583" s="240" t="s">
        <v>797</v>
      </c>
      <c r="E583" s="271" t="s">
        <v>502</v>
      </c>
      <c r="F583" s="209">
        <v>2022</v>
      </c>
      <c r="G583" s="213">
        <v>2025</v>
      </c>
      <c r="H583" s="219"/>
      <c r="I583" s="237" t="s">
        <v>1668</v>
      </c>
      <c r="J583" s="220"/>
    </row>
    <row r="584" spans="3:10" ht="113.25" customHeight="1">
      <c r="C584" s="233" t="s">
        <v>798</v>
      </c>
      <c r="D584" s="240" t="s">
        <v>799</v>
      </c>
      <c r="E584" s="271" t="s">
        <v>353</v>
      </c>
      <c r="F584" s="209">
        <v>2022</v>
      </c>
      <c r="G584" s="213">
        <v>2025</v>
      </c>
      <c r="H584" s="219"/>
      <c r="I584" s="237" t="s">
        <v>1350</v>
      </c>
      <c r="J584" s="220"/>
    </row>
    <row r="585" spans="3:10" ht="70.5" customHeight="1">
      <c r="C585" s="243" t="s">
        <v>800</v>
      </c>
      <c r="D585" s="235" t="s">
        <v>801</v>
      </c>
      <c r="E585" s="258" t="s">
        <v>353</v>
      </c>
      <c r="F585" s="234">
        <v>2022</v>
      </c>
      <c r="G585" s="213">
        <v>2025</v>
      </c>
      <c r="H585" s="222"/>
      <c r="I585" s="240" t="s">
        <v>1351</v>
      </c>
      <c r="J585" s="220"/>
    </row>
    <row r="586" spans="3:10" ht="96" customHeight="1">
      <c r="C586" s="243" t="s">
        <v>802</v>
      </c>
      <c r="D586" s="240" t="s">
        <v>803</v>
      </c>
      <c r="E586" s="258" t="s">
        <v>353</v>
      </c>
      <c r="F586" s="234">
        <v>2022</v>
      </c>
      <c r="G586" s="213">
        <v>2025</v>
      </c>
      <c r="H586" s="222"/>
      <c r="I586" s="240" t="s">
        <v>1352</v>
      </c>
      <c r="J586" s="220"/>
    </row>
    <row r="587" spans="3:10" ht="90" customHeight="1">
      <c r="C587" s="210" t="s">
        <v>772</v>
      </c>
      <c r="D587" s="211" t="s">
        <v>804</v>
      </c>
      <c r="E587" s="272" t="s">
        <v>353</v>
      </c>
      <c r="F587" s="212">
        <v>2022</v>
      </c>
      <c r="G587" s="213">
        <v>2025</v>
      </c>
      <c r="H587" s="212" t="s">
        <v>1459</v>
      </c>
      <c r="I587" s="211"/>
      <c r="J587" s="220"/>
    </row>
    <row r="588" spans="3:10" ht="157.5">
      <c r="C588" s="217" t="s">
        <v>805</v>
      </c>
      <c r="D588" s="235" t="s">
        <v>806</v>
      </c>
      <c r="E588" s="219" t="s">
        <v>741</v>
      </c>
      <c r="F588" s="209">
        <v>2022</v>
      </c>
      <c r="G588" s="213">
        <v>2025</v>
      </c>
      <c r="H588" s="219" t="s">
        <v>1459</v>
      </c>
      <c r="I588" s="273" t="s">
        <v>1658</v>
      </c>
      <c r="J588" s="220"/>
    </row>
    <row r="589" spans="3:10" ht="108.75" customHeight="1">
      <c r="C589" s="217" t="s">
        <v>807</v>
      </c>
      <c r="D589" s="235" t="s">
        <v>808</v>
      </c>
      <c r="E589" s="219" t="s">
        <v>741</v>
      </c>
      <c r="F589" s="209">
        <v>2022</v>
      </c>
      <c r="G589" s="213">
        <v>2025</v>
      </c>
      <c r="H589" s="219" t="s">
        <v>1459</v>
      </c>
      <c r="I589" s="273" t="s">
        <v>1659</v>
      </c>
      <c r="J589" s="220"/>
    </row>
    <row r="590" spans="3:10" ht="63">
      <c r="C590" s="217" t="s">
        <v>809</v>
      </c>
      <c r="D590" s="235" t="s">
        <v>810</v>
      </c>
      <c r="E590" s="271" t="s">
        <v>811</v>
      </c>
      <c r="F590" s="234">
        <v>2022</v>
      </c>
      <c r="G590" s="213">
        <v>2025</v>
      </c>
      <c r="H590" s="222" t="s">
        <v>1459</v>
      </c>
      <c r="I590" s="240" t="s">
        <v>1353</v>
      </c>
      <c r="J590" s="220"/>
    </row>
    <row r="591" spans="3:10" ht="63">
      <c r="C591" s="217" t="s">
        <v>812</v>
      </c>
      <c r="D591" s="235" t="s">
        <v>813</v>
      </c>
      <c r="E591" s="271" t="s">
        <v>814</v>
      </c>
      <c r="F591" s="209">
        <v>2022</v>
      </c>
      <c r="G591" s="213">
        <v>2025</v>
      </c>
      <c r="H591" s="219" t="s">
        <v>1459</v>
      </c>
      <c r="I591" s="235" t="s">
        <v>1354</v>
      </c>
      <c r="J591" s="220"/>
    </row>
    <row r="592" spans="3:10" ht="67.5" customHeight="1">
      <c r="C592" s="244" t="s">
        <v>815</v>
      </c>
      <c r="D592" s="211" t="s">
        <v>816</v>
      </c>
      <c r="E592" s="274" t="s">
        <v>353</v>
      </c>
      <c r="F592" s="212">
        <v>2022</v>
      </c>
      <c r="G592" s="213">
        <v>2025</v>
      </c>
      <c r="H592" s="212"/>
      <c r="I592" s="211"/>
      <c r="J592" s="220"/>
    </row>
    <row r="593" spans="1:10" ht="140.25" customHeight="1">
      <c r="C593" s="233" t="s">
        <v>817</v>
      </c>
      <c r="D593" s="235" t="s">
        <v>818</v>
      </c>
      <c r="E593" s="258" t="s">
        <v>353</v>
      </c>
      <c r="F593" s="209">
        <v>2022</v>
      </c>
      <c r="G593" s="213">
        <v>2025</v>
      </c>
      <c r="H593" s="219" t="s">
        <v>1472</v>
      </c>
      <c r="I593" s="235" t="s">
        <v>1669</v>
      </c>
      <c r="J593" s="220"/>
    </row>
    <row r="594" spans="1:10" ht="276.75" customHeight="1">
      <c r="C594" s="233" t="s">
        <v>819</v>
      </c>
      <c r="D594" s="235" t="s">
        <v>820</v>
      </c>
      <c r="E594" s="235" t="s">
        <v>821</v>
      </c>
      <c r="F594" s="209">
        <v>2022</v>
      </c>
      <c r="G594" s="213">
        <v>2025</v>
      </c>
      <c r="H594" s="219"/>
      <c r="I594" s="237" t="s">
        <v>1355</v>
      </c>
      <c r="J594" s="220"/>
    </row>
    <row r="595" spans="1:10" ht="81.75" customHeight="1">
      <c r="C595" s="233" t="s">
        <v>825</v>
      </c>
      <c r="D595" s="235" t="s">
        <v>826</v>
      </c>
      <c r="E595" s="258" t="s">
        <v>824</v>
      </c>
      <c r="F595" s="209">
        <v>2022</v>
      </c>
      <c r="G595" s="213">
        <v>2025</v>
      </c>
      <c r="H595" s="219"/>
      <c r="I595" s="237" t="s">
        <v>1356</v>
      </c>
      <c r="J595" s="220"/>
    </row>
    <row r="596" spans="1:10" ht="110.25">
      <c r="C596" s="233" t="s">
        <v>827</v>
      </c>
      <c r="D596" s="235" t="s">
        <v>828</v>
      </c>
      <c r="E596" s="271" t="s">
        <v>829</v>
      </c>
      <c r="F596" s="209">
        <v>2022</v>
      </c>
      <c r="G596" s="213">
        <v>2025</v>
      </c>
      <c r="H596" s="219"/>
      <c r="I596" s="237" t="s">
        <v>1357</v>
      </c>
      <c r="J596" s="220"/>
    </row>
    <row r="597" spans="1:10" ht="204.75">
      <c r="C597" s="233" t="s">
        <v>830</v>
      </c>
      <c r="D597" s="235" t="s">
        <v>831</v>
      </c>
      <c r="E597" s="258" t="s">
        <v>832</v>
      </c>
      <c r="F597" s="209">
        <v>2022</v>
      </c>
      <c r="G597" s="213">
        <v>2025</v>
      </c>
      <c r="H597" s="219"/>
      <c r="I597" s="237" t="s">
        <v>1358</v>
      </c>
      <c r="J597" s="220"/>
    </row>
    <row r="598" spans="1:10" ht="173.25">
      <c r="C598" s="233" t="s">
        <v>833</v>
      </c>
      <c r="D598" s="235" t="s">
        <v>834</v>
      </c>
      <c r="E598" s="258" t="s">
        <v>835</v>
      </c>
      <c r="F598" s="209">
        <v>2022</v>
      </c>
      <c r="G598" s="213">
        <v>2025</v>
      </c>
      <c r="H598" s="219"/>
      <c r="I598" s="237" t="s">
        <v>1359</v>
      </c>
      <c r="J598" s="220"/>
    </row>
    <row r="599" spans="1:10" ht="220.5">
      <c r="A599" s="216"/>
      <c r="B599" s="216"/>
      <c r="C599" s="233" t="s">
        <v>836</v>
      </c>
      <c r="D599" s="235" t="s">
        <v>837</v>
      </c>
      <c r="E599" s="258" t="s">
        <v>838</v>
      </c>
      <c r="F599" s="209">
        <v>2022</v>
      </c>
      <c r="G599" s="213">
        <v>2025</v>
      </c>
      <c r="H599" s="219"/>
      <c r="I599" s="237" t="s">
        <v>1360</v>
      </c>
      <c r="J599" s="220"/>
    </row>
    <row r="600" spans="1:10" hidden="1">
      <c r="C600" s="428" t="s">
        <v>839</v>
      </c>
      <c r="D600" s="414" t="s">
        <v>840</v>
      </c>
      <c r="E600" s="434" t="s">
        <v>841</v>
      </c>
      <c r="F600" s="410">
        <v>2022</v>
      </c>
      <c r="G600" s="213">
        <v>2025</v>
      </c>
      <c r="H600" s="219"/>
      <c r="I600" s="237"/>
      <c r="J600" s="220"/>
    </row>
    <row r="601" spans="1:10" hidden="1">
      <c r="C601" s="428"/>
      <c r="D601" s="414"/>
      <c r="E601" s="434"/>
      <c r="F601" s="410"/>
      <c r="G601" s="213">
        <v>2025</v>
      </c>
      <c r="H601" s="219"/>
      <c r="I601" s="237"/>
      <c r="J601" s="220"/>
    </row>
    <row r="602" spans="1:10" hidden="1">
      <c r="C602" s="428"/>
      <c r="D602" s="414"/>
      <c r="E602" s="434"/>
      <c r="F602" s="410"/>
      <c r="G602" s="213">
        <v>2025</v>
      </c>
      <c r="H602" s="219"/>
      <c r="I602" s="237"/>
      <c r="J602" s="220"/>
    </row>
    <row r="603" spans="1:10" hidden="1">
      <c r="C603" s="428"/>
      <c r="D603" s="414"/>
      <c r="E603" s="434"/>
      <c r="F603" s="410"/>
      <c r="G603" s="213">
        <v>2025</v>
      </c>
      <c r="H603" s="219"/>
      <c r="I603" s="237"/>
      <c r="J603" s="220"/>
    </row>
    <row r="604" spans="1:10" hidden="1">
      <c r="C604" s="428"/>
      <c r="D604" s="414"/>
      <c r="E604" s="434"/>
      <c r="F604" s="410"/>
      <c r="G604" s="213">
        <v>2025</v>
      </c>
      <c r="H604" s="219"/>
      <c r="I604" s="237"/>
      <c r="J604" s="220"/>
    </row>
    <row r="605" spans="1:10" ht="189">
      <c r="C605" s="233" t="s">
        <v>842</v>
      </c>
      <c r="D605" s="235" t="s">
        <v>843</v>
      </c>
      <c r="E605" s="258" t="s">
        <v>844</v>
      </c>
      <c r="F605" s="209">
        <v>2022</v>
      </c>
      <c r="G605" s="213">
        <v>2025</v>
      </c>
      <c r="H605" s="219"/>
      <c r="I605" s="237" t="s">
        <v>1362</v>
      </c>
      <c r="J605" s="220"/>
    </row>
    <row r="606" spans="1:10" hidden="1">
      <c r="C606" s="428" t="s">
        <v>845</v>
      </c>
      <c r="D606" s="414" t="s">
        <v>846</v>
      </c>
      <c r="E606" s="434" t="s">
        <v>847</v>
      </c>
      <c r="F606" s="410">
        <v>2022</v>
      </c>
      <c r="G606" s="213">
        <v>2025</v>
      </c>
      <c r="H606" s="219"/>
      <c r="I606" s="237"/>
      <c r="J606" s="220"/>
    </row>
    <row r="607" spans="1:10" hidden="1">
      <c r="C607" s="428"/>
      <c r="D607" s="414"/>
      <c r="E607" s="434"/>
      <c r="F607" s="410"/>
      <c r="G607" s="213">
        <v>2025</v>
      </c>
      <c r="H607" s="219"/>
      <c r="I607" s="237"/>
      <c r="J607" s="220"/>
    </row>
    <row r="608" spans="1:10" hidden="1">
      <c r="C608" s="428"/>
      <c r="D608" s="414"/>
      <c r="E608" s="434"/>
      <c r="F608" s="410"/>
      <c r="G608" s="213">
        <v>2025</v>
      </c>
      <c r="H608" s="219"/>
      <c r="I608" s="237"/>
      <c r="J608" s="220"/>
    </row>
    <row r="609" spans="1:10" hidden="1">
      <c r="C609" s="428"/>
      <c r="D609" s="414"/>
      <c r="E609" s="434"/>
      <c r="F609" s="410"/>
      <c r="G609" s="213">
        <v>2025</v>
      </c>
      <c r="H609" s="219"/>
      <c r="I609" s="237"/>
      <c r="J609" s="220"/>
    </row>
    <row r="610" spans="1:10" hidden="1">
      <c r="C610" s="428"/>
      <c r="D610" s="414"/>
      <c r="E610" s="434"/>
      <c r="F610" s="410"/>
      <c r="G610" s="213">
        <v>2025</v>
      </c>
      <c r="H610" s="219"/>
      <c r="I610" s="237"/>
      <c r="J610" s="220"/>
    </row>
    <row r="611" spans="1:10" ht="126">
      <c r="C611" s="233" t="s">
        <v>848</v>
      </c>
      <c r="D611" s="235" t="s">
        <v>849</v>
      </c>
      <c r="E611" s="258" t="s">
        <v>850</v>
      </c>
      <c r="F611" s="209">
        <v>2022</v>
      </c>
      <c r="G611" s="213">
        <v>2025</v>
      </c>
      <c r="H611" s="219"/>
      <c r="I611" s="237" t="s">
        <v>1363</v>
      </c>
      <c r="J611" s="220"/>
    </row>
    <row r="612" spans="1:10" ht="157.5">
      <c r="A612" s="227"/>
      <c r="B612" s="227"/>
      <c r="C612" s="233" t="s">
        <v>851</v>
      </c>
      <c r="D612" s="235" t="s">
        <v>852</v>
      </c>
      <c r="E612" s="258" t="s">
        <v>853</v>
      </c>
      <c r="F612" s="209">
        <v>2022</v>
      </c>
      <c r="G612" s="213">
        <v>2025</v>
      </c>
      <c r="H612" s="219"/>
      <c r="I612" s="237" t="s">
        <v>1364</v>
      </c>
      <c r="J612" s="220"/>
    </row>
    <row r="613" spans="1:10" ht="60" customHeight="1">
      <c r="A613" s="227"/>
      <c r="B613" s="227"/>
      <c r="C613" s="233" t="s">
        <v>857</v>
      </c>
      <c r="D613" s="235" t="s">
        <v>858</v>
      </c>
      <c r="E613" s="258" t="s">
        <v>859</v>
      </c>
      <c r="F613" s="209">
        <v>2022</v>
      </c>
      <c r="G613" s="213">
        <v>2025</v>
      </c>
      <c r="H613" s="219"/>
      <c r="I613" s="237" t="s">
        <v>1361</v>
      </c>
      <c r="J613" s="220"/>
    </row>
    <row r="614" spans="1:10" ht="87.75" customHeight="1">
      <c r="A614" s="227"/>
      <c r="B614" s="227"/>
      <c r="C614" s="233" t="s">
        <v>983</v>
      </c>
      <c r="D614" s="235" t="s">
        <v>964</v>
      </c>
      <c r="E614" s="258" t="s">
        <v>965</v>
      </c>
      <c r="F614" s="209"/>
      <c r="G614" s="213">
        <v>2025</v>
      </c>
      <c r="H614" s="219"/>
      <c r="I614" s="237" t="s">
        <v>1365</v>
      </c>
      <c r="J614" s="220"/>
    </row>
    <row r="615" spans="1:10" ht="70.5" customHeight="1">
      <c r="A615" s="227"/>
      <c r="B615" s="227"/>
      <c r="C615" s="244" t="s">
        <v>861</v>
      </c>
      <c r="D615" s="211" t="s">
        <v>862</v>
      </c>
      <c r="E615" s="272" t="s">
        <v>863</v>
      </c>
      <c r="F615" s="212">
        <v>2022</v>
      </c>
      <c r="G615" s="213">
        <v>2025</v>
      </c>
      <c r="H615" s="212"/>
      <c r="I615" s="246"/>
      <c r="J615" s="220"/>
    </row>
    <row r="616" spans="1:10" hidden="1">
      <c r="A616" s="227"/>
      <c r="B616" s="227"/>
      <c r="C616" s="428" t="s">
        <v>864</v>
      </c>
      <c r="D616" s="414" t="s">
        <v>865</v>
      </c>
      <c r="E616" s="434" t="s">
        <v>866</v>
      </c>
      <c r="F616" s="410">
        <v>2021</v>
      </c>
      <c r="G616" s="213">
        <v>2025</v>
      </c>
      <c r="H616" s="219"/>
      <c r="I616" s="237"/>
      <c r="J616" s="220"/>
    </row>
    <row r="617" spans="1:10" hidden="1">
      <c r="A617" s="227"/>
      <c r="B617" s="227"/>
      <c r="C617" s="428"/>
      <c r="D617" s="414"/>
      <c r="E617" s="434"/>
      <c r="F617" s="410"/>
      <c r="G617" s="213">
        <v>2025</v>
      </c>
      <c r="H617" s="219"/>
      <c r="I617" s="237"/>
      <c r="J617" s="220"/>
    </row>
    <row r="618" spans="1:10" hidden="1">
      <c r="A618" s="227"/>
      <c r="B618" s="227"/>
      <c r="C618" s="428"/>
      <c r="D618" s="414"/>
      <c r="E618" s="434"/>
      <c r="F618" s="410"/>
      <c r="G618" s="213">
        <v>2025</v>
      </c>
      <c r="H618" s="219"/>
      <c r="I618" s="237"/>
      <c r="J618" s="220"/>
    </row>
    <row r="619" spans="1:10" hidden="1">
      <c r="A619" s="227"/>
      <c r="B619" s="227"/>
      <c r="C619" s="428"/>
      <c r="D619" s="414"/>
      <c r="E619" s="434"/>
      <c r="F619" s="410"/>
      <c r="G619" s="213">
        <v>2025</v>
      </c>
      <c r="H619" s="219"/>
      <c r="I619" s="237"/>
      <c r="J619" s="220"/>
    </row>
    <row r="620" spans="1:10" hidden="1">
      <c r="A620" s="227"/>
      <c r="B620" s="227"/>
      <c r="C620" s="428"/>
      <c r="D620" s="414"/>
      <c r="E620" s="434"/>
      <c r="F620" s="410"/>
      <c r="G620" s="213">
        <v>2025</v>
      </c>
      <c r="H620" s="219"/>
      <c r="I620" s="237"/>
      <c r="J620" s="220"/>
    </row>
    <row r="621" spans="1:10" hidden="1">
      <c r="A621" s="227"/>
      <c r="B621" s="227"/>
      <c r="C621" s="428" t="s">
        <v>867</v>
      </c>
      <c r="D621" s="414" t="s">
        <v>868</v>
      </c>
      <c r="E621" s="434" t="s">
        <v>869</v>
      </c>
      <c r="F621" s="410">
        <v>2021</v>
      </c>
      <c r="G621" s="213">
        <v>2025</v>
      </c>
      <c r="H621" s="219"/>
      <c r="I621" s="237"/>
      <c r="J621" s="220"/>
    </row>
    <row r="622" spans="1:10" hidden="1">
      <c r="A622" s="227"/>
      <c r="B622" s="227"/>
      <c r="C622" s="428"/>
      <c r="D622" s="414"/>
      <c r="E622" s="434"/>
      <c r="F622" s="410"/>
      <c r="G622" s="213">
        <v>2025</v>
      </c>
      <c r="H622" s="219"/>
      <c r="I622" s="237"/>
      <c r="J622" s="220"/>
    </row>
    <row r="623" spans="1:10" hidden="1">
      <c r="A623" s="227"/>
      <c r="B623" s="227"/>
      <c r="C623" s="428"/>
      <c r="D623" s="414"/>
      <c r="E623" s="434"/>
      <c r="F623" s="410"/>
      <c r="G623" s="213">
        <v>2025</v>
      </c>
      <c r="H623" s="219"/>
      <c r="I623" s="237"/>
      <c r="J623" s="220"/>
    </row>
    <row r="624" spans="1:10" hidden="1">
      <c r="A624" s="227"/>
      <c r="B624" s="227"/>
      <c r="C624" s="428"/>
      <c r="D624" s="414"/>
      <c r="E624" s="434"/>
      <c r="F624" s="410"/>
      <c r="G624" s="213">
        <v>2025</v>
      </c>
      <c r="H624" s="219"/>
      <c r="I624" s="237"/>
      <c r="J624" s="220"/>
    </row>
    <row r="625" spans="1:10" hidden="1">
      <c r="A625" s="227"/>
      <c r="B625" s="227"/>
      <c r="C625" s="428"/>
      <c r="D625" s="414"/>
      <c r="E625" s="434"/>
      <c r="F625" s="410"/>
      <c r="G625" s="213">
        <v>2025</v>
      </c>
      <c r="H625" s="219"/>
      <c r="I625" s="237"/>
      <c r="J625" s="220"/>
    </row>
    <row r="626" spans="1:10" hidden="1">
      <c r="A626" s="227"/>
      <c r="B626" s="227"/>
      <c r="C626" s="428" t="s">
        <v>870</v>
      </c>
      <c r="D626" s="414" t="s">
        <v>871</v>
      </c>
      <c r="E626" s="434" t="s">
        <v>872</v>
      </c>
      <c r="F626" s="410"/>
      <c r="G626" s="213">
        <v>2025</v>
      </c>
      <c r="H626" s="219"/>
      <c r="I626" s="237"/>
      <c r="J626" s="220"/>
    </row>
    <row r="627" spans="1:10" hidden="1">
      <c r="A627" s="227"/>
      <c r="B627" s="227"/>
      <c r="C627" s="428"/>
      <c r="D627" s="414"/>
      <c r="E627" s="434"/>
      <c r="F627" s="410"/>
      <c r="G627" s="213">
        <v>2025</v>
      </c>
      <c r="H627" s="219"/>
      <c r="I627" s="237"/>
      <c r="J627" s="220"/>
    </row>
    <row r="628" spans="1:10" hidden="1">
      <c r="A628" s="227"/>
      <c r="B628" s="227"/>
      <c r="C628" s="428"/>
      <c r="D628" s="414"/>
      <c r="E628" s="434"/>
      <c r="F628" s="410"/>
      <c r="G628" s="213">
        <v>2025</v>
      </c>
      <c r="H628" s="219"/>
      <c r="I628" s="237"/>
      <c r="J628" s="220"/>
    </row>
    <row r="629" spans="1:10" hidden="1">
      <c r="A629" s="227"/>
      <c r="B629" s="227"/>
      <c r="C629" s="428"/>
      <c r="D629" s="414"/>
      <c r="E629" s="434"/>
      <c r="F629" s="410"/>
      <c r="G629" s="213">
        <v>2025</v>
      </c>
      <c r="H629" s="219"/>
      <c r="I629" s="237"/>
      <c r="J629" s="220"/>
    </row>
    <row r="630" spans="1:10" hidden="1">
      <c r="A630" s="227"/>
      <c r="B630" s="227"/>
      <c r="C630" s="428"/>
      <c r="D630" s="414"/>
      <c r="E630" s="434"/>
      <c r="F630" s="410"/>
      <c r="G630" s="213">
        <v>2025</v>
      </c>
      <c r="H630" s="219"/>
      <c r="I630" s="237"/>
      <c r="J630" s="220"/>
    </row>
    <row r="631" spans="1:10" hidden="1">
      <c r="C631" s="428" t="s">
        <v>873</v>
      </c>
      <c r="D631" s="414" t="s">
        <v>874</v>
      </c>
      <c r="E631" s="434" t="s">
        <v>866</v>
      </c>
      <c r="F631" s="410"/>
      <c r="G631" s="213">
        <v>2025</v>
      </c>
      <c r="H631" s="219"/>
      <c r="I631" s="237"/>
      <c r="J631" s="220"/>
    </row>
    <row r="632" spans="1:10" hidden="1">
      <c r="C632" s="428"/>
      <c r="D632" s="414"/>
      <c r="E632" s="434"/>
      <c r="F632" s="410"/>
      <c r="G632" s="213">
        <v>2025</v>
      </c>
      <c r="H632" s="219"/>
      <c r="I632" s="237"/>
      <c r="J632" s="220"/>
    </row>
    <row r="633" spans="1:10" hidden="1">
      <c r="C633" s="428"/>
      <c r="D633" s="414"/>
      <c r="E633" s="434"/>
      <c r="F633" s="410"/>
      <c r="G633" s="213">
        <v>2025</v>
      </c>
      <c r="H633" s="219"/>
      <c r="I633" s="237"/>
      <c r="J633" s="220"/>
    </row>
    <row r="634" spans="1:10" hidden="1">
      <c r="C634" s="428"/>
      <c r="D634" s="414"/>
      <c r="E634" s="434"/>
      <c r="F634" s="410"/>
      <c r="G634" s="213">
        <v>2025</v>
      </c>
      <c r="H634" s="219"/>
      <c r="I634" s="237"/>
      <c r="J634" s="220"/>
    </row>
    <row r="635" spans="1:10" hidden="1">
      <c r="C635" s="428"/>
      <c r="D635" s="414"/>
      <c r="E635" s="434"/>
      <c r="F635" s="410"/>
      <c r="G635" s="213">
        <v>2025</v>
      </c>
      <c r="H635" s="219"/>
      <c r="I635" s="237"/>
      <c r="J635" s="220"/>
    </row>
    <row r="636" spans="1:10" hidden="1">
      <c r="A636" s="227"/>
      <c r="B636" s="227"/>
      <c r="C636" s="428" t="s">
        <v>875</v>
      </c>
      <c r="D636" s="414" t="s">
        <v>876</v>
      </c>
      <c r="E636" s="434" t="s">
        <v>877</v>
      </c>
      <c r="F636" s="410"/>
      <c r="G636" s="213">
        <v>2025</v>
      </c>
      <c r="H636" s="219"/>
      <c r="I636" s="237"/>
      <c r="J636" s="220"/>
    </row>
    <row r="637" spans="1:10" hidden="1">
      <c r="A637" s="227"/>
      <c r="B637" s="227"/>
      <c r="C637" s="428"/>
      <c r="D637" s="414"/>
      <c r="E637" s="434"/>
      <c r="F637" s="410"/>
      <c r="G637" s="213">
        <v>2025</v>
      </c>
      <c r="H637" s="219"/>
      <c r="I637" s="237"/>
      <c r="J637" s="220"/>
    </row>
    <row r="638" spans="1:10" hidden="1">
      <c r="A638" s="227"/>
      <c r="B638" s="227"/>
      <c r="C638" s="428"/>
      <c r="D638" s="414"/>
      <c r="E638" s="434"/>
      <c r="F638" s="410"/>
      <c r="G638" s="213">
        <v>2025</v>
      </c>
      <c r="H638" s="219"/>
      <c r="I638" s="237"/>
      <c r="J638" s="220"/>
    </row>
    <row r="639" spans="1:10" hidden="1">
      <c r="A639" s="227"/>
      <c r="B639" s="227"/>
      <c r="C639" s="428"/>
      <c r="D639" s="414"/>
      <c r="E639" s="434"/>
      <c r="F639" s="410"/>
      <c r="G639" s="213">
        <v>2025</v>
      </c>
      <c r="H639" s="219"/>
      <c r="I639" s="237"/>
      <c r="J639" s="220"/>
    </row>
    <row r="640" spans="1:10" hidden="1">
      <c r="A640" s="227"/>
      <c r="B640" s="227"/>
      <c r="C640" s="428"/>
      <c r="D640" s="414"/>
      <c r="E640" s="434"/>
      <c r="F640" s="410"/>
      <c r="G640" s="213">
        <v>2025</v>
      </c>
      <c r="H640" s="219"/>
      <c r="I640" s="237"/>
      <c r="J640" s="220"/>
    </row>
    <row r="641" spans="3:10" hidden="1">
      <c r="C641" s="428" t="s">
        <v>878</v>
      </c>
      <c r="D641" s="414" t="s">
        <v>879</v>
      </c>
      <c r="E641" s="434" t="s">
        <v>880</v>
      </c>
      <c r="F641" s="410"/>
      <c r="G641" s="213">
        <v>2025</v>
      </c>
      <c r="H641" s="219"/>
      <c r="I641" s="237"/>
      <c r="J641" s="220"/>
    </row>
    <row r="642" spans="3:10" hidden="1">
      <c r="C642" s="428"/>
      <c r="D642" s="414"/>
      <c r="E642" s="434"/>
      <c r="F642" s="410"/>
      <c r="G642" s="213">
        <v>2025</v>
      </c>
      <c r="H642" s="219"/>
      <c r="I642" s="237"/>
      <c r="J642" s="220"/>
    </row>
    <row r="643" spans="3:10" hidden="1">
      <c r="C643" s="428"/>
      <c r="D643" s="414"/>
      <c r="E643" s="434"/>
      <c r="F643" s="410"/>
      <c r="G643" s="213">
        <v>2025</v>
      </c>
      <c r="H643" s="219"/>
      <c r="I643" s="237"/>
      <c r="J643" s="220"/>
    </row>
    <row r="644" spans="3:10" hidden="1">
      <c r="C644" s="428"/>
      <c r="D644" s="414"/>
      <c r="E644" s="434"/>
      <c r="F644" s="410"/>
      <c r="G644" s="213">
        <v>2025</v>
      </c>
      <c r="H644" s="219"/>
      <c r="I644" s="237"/>
      <c r="J644" s="220"/>
    </row>
    <row r="645" spans="3:10" hidden="1">
      <c r="C645" s="428"/>
      <c r="D645" s="414"/>
      <c r="E645" s="434"/>
      <c r="F645" s="410"/>
      <c r="G645" s="213">
        <v>2025</v>
      </c>
      <c r="H645" s="219"/>
      <c r="I645" s="237"/>
      <c r="J645" s="220"/>
    </row>
    <row r="646" spans="3:10" hidden="1">
      <c r="C646" s="428" t="s">
        <v>881</v>
      </c>
      <c r="D646" s="414" t="s">
        <v>882</v>
      </c>
      <c r="E646" s="434" t="s">
        <v>880</v>
      </c>
      <c r="F646" s="410"/>
      <c r="G646" s="213">
        <v>2025</v>
      </c>
      <c r="H646" s="219"/>
      <c r="I646" s="237"/>
      <c r="J646" s="220"/>
    </row>
    <row r="647" spans="3:10" hidden="1">
      <c r="C647" s="428"/>
      <c r="D647" s="414"/>
      <c r="E647" s="434"/>
      <c r="F647" s="410"/>
      <c r="G647" s="213">
        <v>2025</v>
      </c>
      <c r="H647" s="219"/>
      <c r="I647" s="237"/>
      <c r="J647" s="220"/>
    </row>
    <row r="648" spans="3:10" hidden="1">
      <c r="C648" s="428"/>
      <c r="D648" s="414"/>
      <c r="E648" s="434"/>
      <c r="F648" s="410"/>
      <c r="G648" s="213">
        <v>2025</v>
      </c>
      <c r="H648" s="219"/>
      <c r="I648" s="237"/>
      <c r="J648" s="220"/>
    </row>
    <row r="649" spans="3:10" hidden="1">
      <c r="C649" s="428"/>
      <c r="D649" s="414"/>
      <c r="E649" s="434"/>
      <c r="F649" s="410"/>
      <c r="G649" s="213">
        <v>2025</v>
      </c>
      <c r="H649" s="219"/>
      <c r="I649" s="237"/>
      <c r="J649" s="220"/>
    </row>
    <row r="650" spans="3:10" hidden="1">
      <c r="C650" s="428"/>
      <c r="D650" s="414"/>
      <c r="E650" s="434"/>
      <c r="F650" s="410"/>
      <c r="G650" s="213">
        <v>2025</v>
      </c>
      <c r="H650" s="219"/>
      <c r="I650" s="237"/>
      <c r="J650" s="220"/>
    </row>
    <row r="651" spans="3:10" ht="86.25" customHeight="1">
      <c r="C651" s="233" t="s">
        <v>883</v>
      </c>
      <c r="D651" s="235" t="s">
        <v>884</v>
      </c>
      <c r="E651" s="258" t="s">
        <v>880</v>
      </c>
      <c r="F651" s="209">
        <v>2022</v>
      </c>
      <c r="G651" s="213">
        <v>2025</v>
      </c>
      <c r="H651" s="219" t="s">
        <v>1473</v>
      </c>
      <c r="I651" s="237" t="s">
        <v>1366</v>
      </c>
      <c r="J651" s="220"/>
    </row>
    <row r="652" spans="3:10" ht="110.25">
      <c r="C652" s="233" t="s">
        <v>885</v>
      </c>
      <c r="D652" s="275" t="s">
        <v>886</v>
      </c>
      <c r="E652" s="271" t="s">
        <v>887</v>
      </c>
      <c r="F652" s="209">
        <v>2022</v>
      </c>
      <c r="G652" s="213">
        <v>2025</v>
      </c>
      <c r="H652" s="219" t="s">
        <v>1474</v>
      </c>
      <c r="I652" s="237"/>
      <c r="J652" s="220"/>
    </row>
    <row r="653" spans="3:10" ht="47.25">
      <c r="C653" s="233" t="s">
        <v>888</v>
      </c>
      <c r="D653" s="235" t="s">
        <v>889</v>
      </c>
      <c r="E653" s="271" t="s">
        <v>887</v>
      </c>
      <c r="F653" s="209">
        <v>2022</v>
      </c>
      <c r="G653" s="213">
        <v>2025</v>
      </c>
      <c r="H653" s="219"/>
      <c r="I653" s="237" t="s">
        <v>1367</v>
      </c>
      <c r="J653" s="220"/>
    </row>
    <row r="654" spans="3:10" ht="47.25">
      <c r="C654" s="233" t="s">
        <v>890</v>
      </c>
      <c r="D654" s="235" t="s">
        <v>891</v>
      </c>
      <c r="E654" s="271" t="s">
        <v>887</v>
      </c>
      <c r="F654" s="209">
        <v>2022</v>
      </c>
      <c r="G654" s="213">
        <v>2025</v>
      </c>
      <c r="H654" s="219"/>
      <c r="I654" s="237" t="s">
        <v>1368</v>
      </c>
      <c r="J654" s="220"/>
    </row>
    <row r="655" spans="3:10" ht="47.25">
      <c r="C655" s="233" t="s">
        <v>892</v>
      </c>
      <c r="D655" s="235" t="s">
        <v>893</v>
      </c>
      <c r="E655" s="271" t="s">
        <v>887</v>
      </c>
      <c r="F655" s="209">
        <v>2022</v>
      </c>
      <c r="G655" s="213">
        <v>2025</v>
      </c>
      <c r="H655" s="219"/>
      <c r="I655" s="237" t="s">
        <v>1369</v>
      </c>
      <c r="J655" s="220"/>
    </row>
    <row r="656" spans="3:10" ht="47.25">
      <c r="C656" s="233" t="s">
        <v>894</v>
      </c>
      <c r="D656" s="235" t="s">
        <v>895</v>
      </c>
      <c r="E656" s="271" t="s">
        <v>887</v>
      </c>
      <c r="F656" s="209">
        <v>2022</v>
      </c>
      <c r="G656" s="213">
        <v>2025</v>
      </c>
      <c r="H656" s="219"/>
      <c r="I656" s="237" t="s">
        <v>1370</v>
      </c>
      <c r="J656" s="220"/>
    </row>
    <row r="657" spans="3:10" ht="47.25">
      <c r="C657" s="233" t="s">
        <v>898</v>
      </c>
      <c r="D657" s="276" t="s">
        <v>899</v>
      </c>
      <c r="E657" s="271" t="s">
        <v>887</v>
      </c>
      <c r="F657" s="209">
        <v>2022</v>
      </c>
      <c r="G657" s="213">
        <v>2025</v>
      </c>
      <c r="H657" s="219"/>
      <c r="I657" s="237" t="s">
        <v>1371</v>
      </c>
      <c r="J657" s="220"/>
    </row>
    <row r="658" spans="3:10" ht="121.5" customHeight="1">
      <c r="C658" s="233" t="s">
        <v>902</v>
      </c>
      <c r="D658" s="275" t="s">
        <v>903</v>
      </c>
      <c r="E658" s="271" t="s">
        <v>887</v>
      </c>
      <c r="F658" s="209">
        <v>2022</v>
      </c>
      <c r="G658" s="213">
        <v>2025</v>
      </c>
      <c r="H658" s="219" t="s">
        <v>1475</v>
      </c>
      <c r="I658" s="237" t="s">
        <v>1372</v>
      </c>
      <c r="J658" s="220"/>
    </row>
    <row r="659" spans="3:10" ht="66" customHeight="1">
      <c r="C659" s="233" t="s">
        <v>904</v>
      </c>
      <c r="D659" s="235" t="s">
        <v>905</v>
      </c>
      <c r="E659" s="271" t="s">
        <v>887</v>
      </c>
      <c r="F659" s="209">
        <v>2022</v>
      </c>
      <c r="G659" s="213">
        <v>2025</v>
      </c>
      <c r="H659" s="219"/>
      <c r="I659" s="237" t="s">
        <v>1372</v>
      </c>
      <c r="J659" s="220"/>
    </row>
    <row r="660" spans="3:10" ht="139.5" customHeight="1">
      <c r="C660" s="233" t="s">
        <v>906</v>
      </c>
      <c r="D660" s="235" t="s">
        <v>907</v>
      </c>
      <c r="E660" s="258" t="s">
        <v>880</v>
      </c>
      <c r="F660" s="209">
        <v>2022</v>
      </c>
      <c r="G660" s="213">
        <v>2025</v>
      </c>
      <c r="H660" s="219"/>
      <c r="I660" s="237" t="s">
        <v>1373</v>
      </c>
      <c r="J660" s="220"/>
    </row>
    <row r="661" spans="3:10" ht="54.75" customHeight="1">
      <c r="C661" s="243" t="s">
        <v>908</v>
      </c>
      <c r="D661" s="240" t="s">
        <v>909</v>
      </c>
      <c r="E661" s="271" t="s">
        <v>887</v>
      </c>
      <c r="F661" s="209">
        <v>2022</v>
      </c>
      <c r="G661" s="213">
        <v>2025</v>
      </c>
      <c r="H661" s="219"/>
      <c r="I661" s="237" t="s">
        <v>1374</v>
      </c>
      <c r="J661" s="220"/>
    </row>
    <row r="662" spans="3:10" ht="47.25">
      <c r="C662" s="277" t="s">
        <v>910</v>
      </c>
      <c r="D662" s="240" t="s">
        <v>911</v>
      </c>
      <c r="E662" s="271" t="s">
        <v>887</v>
      </c>
      <c r="F662" s="209">
        <v>2022</v>
      </c>
      <c r="G662" s="213">
        <v>2025</v>
      </c>
      <c r="H662" s="219"/>
      <c r="I662" s="237" t="s">
        <v>1375</v>
      </c>
      <c r="J662" s="220"/>
    </row>
    <row r="663" spans="3:10" ht="47.25">
      <c r="C663" s="277" t="s">
        <v>912</v>
      </c>
      <c r="D663" s="240" t="s">
        <v>913</v>
      </c>
      <c r="E663" s="271" t="s">
        <v>887</v>
      </c>
      <c r="F663" s="209">
        <v>2022</v>
      </c>
      <c r="G663" s="213">
        <v>2025</v>
      </c>
      <c r="H663" s="219"/>
      <c r="I663" s="237" t="s">
        <v>1376</v>
      </c>
      <c r="J663" s="220"/>
    </row>
    <row r="664" spans="3:10" ht="47.25">
      <c r="C664" s="277" t="s">
        <v>914</v>
      </c>
      <c r="D664" s="240" t="s">
        <v>915</v>
      </c>
      <c r="E664" s="271" t="s">
        <v>887</v>
      </c>
      <c r="F664" s="209">
        <v>2022</v>
      </c>
      <c r="G664" s="213">
        <v>2025</v>
      </c>
      <c r="H664" s="219"/>
      <c r="I664" s="237" t="s">
        <v>1377</v>
      </c>
      <c r="J664" s="220"/>
    </row>
    <row r="665" spans="3:10" ht="75.75" customHeight="1">
      <c r="C665" s="277" t="s">
        <v>916</v>
      </c>
      <c r="D665" s="240" t="s">
        <v>917</v>
      </c>
      <c r="E665" s="271" t="s">
        <v>887</v>
      </c>
      <c r="F665" s="209">
        <v>2022</v>
      </c>
      <c r="G665" s="213">
        <v>2025</v>
      </c>
      <c r="H665" s="219"/>
      <c r="I665" s="237" t="s">
        <v>1378</v>
      </c>
      <c r="J665" s="220"/>
    </row>
    <row r="666" spans="3:10" ht="70.5" customHeight="1">
      <c r="C666" s="277" t="s">
        <v>918</v>
      </c>
      <c r="D666" s="240" t="s">
        <v>919</v>
      </c>
      <c r="E666" s="271" t="s">
        <v>887</v>
      </c>
      <c r="F666" s="209">
        <v>2022</v>
      </c>
      <c r="G666" s="213">
        <v>2025</v>
      </c>
      <c r="H666" s="219"/>
      <c r="I666" s="237" t="s">
        <v>1379</v>
      </c>
      <c r="J666" s="220"/>
    </row>
    <row r="667" spans="3:10" ht="63">
      <c r="C667" s="277" t="s">
        <v>920</v>
      </c>
      <c r="D667" s="240" t="s">
        <v>921</v>
      </c>
      <c r="E667" s="271" t="s">
        <v>887</v>
      </c>
      <c r="F667" s="209">
        <v>2022</v>
      </c>
      <c r="G667" s="213">
        <v>2025</v>
      </c>
      <c r="H667" s="219"/>
      <c r="I667" s="237" t="s">
        <v>1380</v>
      </c>
      <c r="J667" s="220"/>
    </row>
    <row r="704" ht="15" customHeight="1"/>
    <row r="705" ht="15" customHeight="1"/>
    <row r="709" ht="15" customHeight="1"/>
    <row r="710" ht="15" customHeight="1"/>
    <row r="714" ht="15" customHeight="1"/>
    <row r="715" ht="15" customHeight="1"/>
    <row r="719" ht="15" customHeight="1"/>
    <row r="720" ht="15" customHeight="1"/>
    <row r="724" ht="15" customHeight="1"/>
    <row r="725" ht="15" customHeight="1"/>
    <row r="729" ht="15" customHeight="1"/>
    <row r="730" ht="15" customHeight="1"/>
    <row r="734" ht="15" customHeight="1"/>
    <row r="735" ht="15" customHeight="1"/>
    <row r="739" ht="15" customHeight="1"/>
    <row r="740" ht="15" customHeight="1"/>
    <row r="744" ht="15" customHeight="1"/>
    <row r="745" ht="15" customHeight="1"/>
    <row r="749" ht="15" customHeight="1"/>
    <row r="750" ht="15" customHeight="1"/>
    <row r="754" ht="15" customHeight="1"/>
    <row r="755" ht="15" customHeight="1"/>
    <row r="765" ht="15.75" customHeight="1"/>
    <row r="768" ht="15.75" customHeight="1"/>
    <row r="771" ht="15.75" customHeight="1"/>
  </sheetData>
  <mergeCells count="338">
    <mergeCell ref="D60:D64"/>
    <mergeCell ref="E60:E64"/>
    <mergeCell ref="F60:F64"/>
    <mergeCell ref="I50:I54"/>
    <mergeCell ref="I55:I59"/>
    <mergeCell ref="I60:I64"/>
    <mergeCell ref="C45:C49"/>
    <mergeCell ref="D45:D49"/>
    <mergeCell ref="E45:E49"/>
    <mergeCell ref="F45:F49"/>
    <mergeCell ref="C50:C54"/>
    <mergeCell ref="D50:D54"/>
    <mergeCell ref="E50:E54"/>
    <mergeCell ref="F50:F54"/>
    <mergeCell ref="C1:J1"/>
    <mergeCell ref="C2:J2"/>
    <mergeCell ref="C3:J3"/>
    <mergeCell ref="C4:J4"/>
    <mergeCell ref="I65:I69"/>
    <mergeCell ref="I70:I74"/>
    <mergeCell ref="C641:C645"/>
    <mergeCell ref="D641:D645"/>
    <mergeCell ref="E641:E645"/>
    <mergeCell ref="F641:F645"/>
    <mergeCell ref="C621:C625"/>
    <mergeCell ref="D621:D625"/>
    <mergeCell ref="E621:E625"/>
    <mergeCell ref="F621:F625"/>
    <mergeCell ref="C626:C630"/>
    <mergeCell ref="D626:D630"/>
    <mergeCell ref="E626:E630"/>
    <mergeCell ref="F626:F630"/>
    <mergeCell ref="C616:C620"/>
    <mergeCell ref="D616:D620"/>
    <mergeCell ref="E616:E620"/>
    <mergeCell ref="F616:F620"/>
    <mergeCell ref="C606:C610"/>
    <mergeCell ref="D606:D610"/>
    <mergeCell ref="C646:C650"/>
    <mergeCell ref="D646:D650"/>
    <mergeCell ref="E646:E650"/>
    <mergeCell ref="F646:F650"/>
    <mergeCell ref="C631:C635"/>
    <mergeCell ref="D631:D635"/>
    <mergeCell ref="E631:E635"/>
    <mergeCell ref="F631:F635"/>
    <mergeCell ref="C636:C640"/>
    <mergeCell ref="D636:D640"/>
    <mergeCell ref="E636:E640"/>
    <mergeCell ref="F636:F640"/>
    <mergeCell ref="E606:E610"/>
    <mergeCell ref="F606:F610"/>
    <mergeCell ref="C600:C604"/>
    <mergeCell ref="D600:D604"/>
    <mergeCell ref="E600:E604"/>
    <mergeCell ref="F600:F604"/>
    <mergeCell ref="C558:C562"/>
    <mergeCell ref="D558:D562"/>
    <mergeCell ref="E558:E562"/>
    <mergeCell ref="F558:F562"/>
    <mergeCell ref="C553:C557"/>
    <mergeCell ref="D553:D557"/>
    <mergeCell ref="E553:E557"/>
    <mergeCell ref="F553:F557"/>
    <mergeCell ref="C534:C538"/>
    <mergeCell ref="D534:D538"/>
    <mergeCell ref="E534:E538"/>
    <mergeCell ref="F534:F538"/>
    <mergeCell ref="C539:C543"/>
    <mergeCell ref="D539:D543"/>
    <mergeCell ref="E539:E543"/>
    <mergeCell ref="F539:F543"/>
    <mergeCell ref="C524:C528"/>
    <mergeCell ref="D524:D528"/>
    <mergeCell ref="E524:E528"/>
    <mergeCell ref="F524:F528"/>
    <mergeCell ref="C529:C533"/>
    <mergeCell ref="D529:D533"/>
    <mergeCell ref="E529:E533"/>
    <mergeCell ref="F529:F533"/>
    <mergeCell ref="C514:C518"/>
    <mergeCell ref="D514:D518"/>
    <mergeCell ref="E514:E518"/>
    <mergeCell ref="F514:F518"/>
    <mergeCell ref="C519:C523"/>
    <mergeCell ref="D519:D523"/>
    <mergeCell ref="E519:E523"/>
    <mergeCell ref="F519:F523"/>
    <mergeCell ref="C504:C508"/>
    <mergeCell ref="D504:D508"/>
    <mergeCell ref="E504:E508"/>
    <mergeCell ref="F504:F508"/>
    <mergeCell ref="C509:C513"/>
    <mergeCell ref="D509:D513"/>
    <mergeCell ref="E509:E513"/>
    <mergeCell ref="F509:F513"/>
    <mergeCell ref="F494:F498"/>
    <mergeCell ref="C499:C503"/>
    <mergeCell ref="D499:D503"/>
    <mergeCell ref="E499:E503"/>
    <mergeCell ref="F499:F503"/>
    <mergeCell ref="C494:C498"/>
    <mergeCell ref="D494:D498"/>
    <mergeCell ref="E494:E498"/>
    <mergeCell ref="C484:C488"/>
    <mergeCell ref="D484:D488"/>
    <mergeCell ref="E484:E488"/>
    <mergeCell ref="C474:C478"/>
    <mergeCell ref="D474:D478"/>
    <mergeCell ref="E474:E478"/>
    <mergeCell ref="F474:F478"/>
    <mergeCell ref="C479:C483"/>
    <mergeCell ref="D479:D483"/>
    <mergeCell ref="E479:E483"/>
    <mergeCell ref="F479:F483"/>
    <mergeCell ref="C469:C473"/>
    <mergeCell ref="D469:D473"/>
    <mergeCell ref="E469:E473"/>
    <mergeCell ref="F469:F473"/>
    <mergeCell ref="C433:C437"/>
    <mergeCell ref="D433:D437"/>
    <mergeCell ref="E433:E437"/>
    <mergeCell ref="F433:F437"/>
    <mergeCell ref="C427:C431"/>
    <mergeCell ref="D427:D431"/>
    <mergeCell ref="E427:E431"/>
    <mergeCell ref="F427:F431"/>
    <mergeCell ref="C411:C415"/>
    <mergeCell ref="D411:D415"/>
    <mergeCell ref="E411:E415"/>
    <mergeCell ref="F411:F415"/>
    <mergeCell ref="C416:C420"/>
    <mergeCell ref="D416:D420"/>
    <mergeCell ref="E416:E420"/>
    <mergeCell ref="F416:F420"/>
    <mergeCell ref="C406:C410"/>
    <mergeCell ref="D406:D410"/>
    <mergeCell ref="E406:E410"/>
    <mergeCell ref="F406:F410"/>
    <mergeCell ref="C393:C397"/>
    <mergeCell ref="D393:D397"/>
    <mergeCell ref="E393:E397"/>
    <mergeCell ref="F393:F397"/>
    <mergeCell ref="C398:C402"/>
    <mergeCell ref="D398:D402"/>
    <mergeCell ref="E398:E402"/>
    <mergeCell ref="F398:F402"/>
    <mergeCell ref="C383:C387"/>
    <mergeCell ref="D383:D387"/>
    <mergeCell ref="E383:E387"/>
    <mergeCell ref="F383:F387"/>
    <mergeCell ref="C388:C392"/>
    <mergeCell ref="D388:D392"/>
    <mergeCell ref="E388:E392"/>
    <mergeCell ref="F388:F392"/>
    <mergeCell ref="C378:C382"/>
    <mergeCell ref="D378:D382"/>
    <mergeCell ref="E378:E382"/>
    <mergeCell ref="F378:F382"/>
    <mergeCell ref="C351:C355"/>
    <mergeCell ref="D351:D355"/>
    <mergeCell ref="E351:E355"/>
    <mergeCell ref="F351:F355"/>
    <mergeCell ref="C356:C359"/>
    <mergeCell ref="D356:D359"/>
    <mergeCell ref="E356:E359"/>
    <mergeCell ref="F356:F359"/>
    <mergeCell ref="C341:C345"/>
    <mergeCell ref="D341:D345"/>
    <mergeCell ref="E341:E345"/>
    <mergeCell ref="F341:F345"/>
    <mergeCell ref="C346:C350"/>
    <mergeCell ref="D346:D350"/>
    <mergeCell ref="E346:E350"/>
    <mergeCell ref="F346:F350"/>
    <mergeCell ref="C331:C335"/>
    <mergeCell ref="D331:D335"/>
    <mergeCell ref="E331:E335"/>
    <mergeCell ref="F331:F335"/>
    <mergeCell ref="C336:C340"/>
    <mergeCell ref="D336:D340"/>
    <mergeCell ref="E336:E340"/>
    <mergeCell ref="F336:F340"/>
    <mergeCell ref="C321:C325"/>
    <mergeCell ref="D321:D325"/>
    <mergeCell ref="E321:E325"/>
    <mergeCell ref="F321:F325"/>
    <mergeCell ref="C326:C330"/>
    <mergeCell ref="D326:D330"/>
    <mergeCell ref="E326:E330"/>
    <mergeCell ref="F326:F330"/>
    <mergeCell ref="C281:C284"/>
    <mergeCell ref="D281:D284"/>
    <mergeCell ref="E281:E284"/>
    <mergeCell ref="F281:F284"/>
    <mergeCell ref="C213:C217"/>
    <mergeCell ref="D213:D217"/>
    <mergeCell ref="E213:E217"/>
    <mergeCell ref="F213:F217"/>
    <mergeCell ref="C218:C221"/>
    <mergeCell ref="D218:D221"/>
    <mergeCell ref="E218:E221"/>
    <mergeCell ref="F218:F221"/>
    <mergeCell ref="C203:C207"/>
    <mergeCell ref="D203:D207"/>
    <mergeCell ref="E203:E207"/>
    <mergeCell ref="F203:F207"/>
    <mergeCell ref="C208:C212"/>
    <mergeCell ref="D208:D212"/>
    <mergeCell ref="E208:E212"/>
    <mergeCell ref="F208:F212"/>
    <mergeCell ref="C193:C197"/>
    <mergeCell ref="D193:D197"/>
    <mergeCell ref="E193:E197"/>
    <mergeCell ref="F193:F197"/>
    <mergeCell ref="C198:C202"/>
    <mergeCell ref="D198:D202"/>
    <mergeCell ref="E198:E202"/>
    <mergeCell ref="F198:F202"/>
    <mergeCell ref="C188:C192"/>
    <mergeCell ref="D188:D192"/>
    <mergeCell ref="E188:E192"/>
    <mergeCell ref="F188:F192"/>
    <mergeCell ref="C177:C181"/>
    <mergeCell ref="D177:D181"/>
    <mergeCell ref="E177:E181"/>
    <mergeCell ref="F177:F181"/>
    <mergeCell ref="C167:C171"/>
    <mergeCell ref="D167:D171"/>
    <mergeCell ref="E167:E171"/>
    <mergeCell ref="F167:F171"/>
    <mergeCell ref="C172:C176"/>
    <mergeCell ref="D172:D176"/>
    <mergeCell ref="E172:E176"/>
    <mergeCell ref="F172:F176"/>
    <mergeCell ref="C157:C161"/>
    <mergeCell ref="D157:D161"/>
    <mergeCell ref="E157:E161"/>
    <mergeCell ref="F157:F161"/>
    <mergeCell ref="C162:C166"/>
    <mergeCell ref="D162:D166"/>
    <mergeCell ref="E162:E166"/>
    <mergeCell ref="F162:F166"/>
    <mergeCell ref="C147:C151"/>
    <mergeCell ref="D147:D151"/>
    <mergeCell ref="E147:E151"/>
    <mergeCell ref="F147:F151"/>
    <mergeCell ref="C152:C156"/>
    <mergeCell ref="D152:D156"/>
    <mergeCell ref="E152:E156"/>
    <mergeCell ref="F152:F156"/>
    <mergeCell ref="C137:C141"/>
    <mergeCell ref="D137:D141"/>
    <mergeCell ref="E137:E141"/>
    <mergeCell ref="F137:F141"/>
    <mergeCell ref="C142:C146"/>
    <mergeCell ref="D142:D146"/>
    <mergeCell ref="E142:E146"/>
    <mergeCell ref="F142:F146"/>
    <mergeCell ref="C127:C131"/>
    <mergeCell ref="D127:D131"/>
    <mergeCell ref="E127:E131"/>
    <mergeCell ref="F127:F131"/>
    <mergeCell ref="C132:C136"/>
    <mergeCell ref="D132:D136"/>
    <mergeCell ref="E132:E136"/>
    <mergeCell ref="F132:F136"/>
    <mergeCell ref="C122:C126"/>
    <mergeCell ref="D122:D126"/>
    <mergeCell ref="E122:E126"/>
    <mergeCell ref="F122:F126"/>
    <mergeCell ref="C107:C111"/>
    <mergeCell ref="D107:D111"/>
    <mergeCell ref="E107:E111"/>
    <mergeCell ref="F107:F111"/>
    <mergeCell ref="C112:C116"/>
    <mergeCell ref="D112:D116"/>
    <mergeCell ref="E112:E116"/>
    <mergeCell ref="F112:F116"/>
    <mergeCell ref="I80:I84"/>
    <mergeCell ref="I85:I89"/>
    <mergeCell ref="I90:I94"/>
    <mergeCell ref="I35:I39"/>
    <mergeCell ref="I40:I44"/>
    <mergeCell ref="I45:I49"/>
    <mergeCell ref="C117:C121"/>
    <mergeCell ref="D117:D121"/>
    <mergeCell ref="E117:E121"/>
    <mergeCell ref="F117:F121"/>
    <mergeCell ref="I75:I79"/>
    <mergeCell ref="C65:C69"/>
    <mergeCell ref="D65:D69"/>
    <mergeCell ref="E65:E69"/>
    <mergeCell ref="F65:F69"/>
    <mergeCell ref="C70:C74"/>
    <mergeCell ref="D70:D74"/>
    <mergeCell ref="E70:E74"/>
    <mergeCell ref="F70:F74"/>
    <mergeCell ref="C55:C59"/>
    <mergeCell ref="D55:D59"/>
    <mergeCell ref="E55:E59"/>
    <mergeCell ref="F55:F59"/>
    <mergeCell ref="C60:C64"/>
    <mergeCell ref="C85:C89"/>
    <mergeCell ref="D85:D89"/>
    <mergeCell ref="E85:E89"/>
    <mergeCell ref="F85:F89"/>
    <mergeCell ref="C90:C94"/>
    <mergeCell ref="D90:D94"/>
    <mergeCell ref="E90:E94"/>
    <mergeCell ref="F90:F94"/>
    <mergeCell ref="C75:C79"/>
    <mergeCell ref="D75:D79"/>
    <mergeCell ref="E75:E79"/>
    <mergeCell ref="F75:F79"/>
    <mergeCell ref="C80:C84"/>
    <mergeCell ref="D80:D84"/>
    <mergeCell ref="E80:E84"/>
    <mergeCell ref="F80:F84"/>
    <mergeCell ref="J8:J9"/>
    <mergeCell ref="C8:C9"/>
    <mergeCell ref="D8:D9"/>
    <mergeCell ref="E8:E9"/>
    <mergeCell ref="C35:C39"/>
    <mergeCell ref="D35:D39"/>
    <mergeCell ref="E35:E39"/>
    <mergeCell ref="F35:F39"/>
    <mergeCell ref="C40:C44"/>
    <mergeCell ref="D40:D44"/>
    <mergeCell ref="E40:E44"/>
    <mergeCell ref="F40:F44"/>
    <mergeCell ref="C14:C18"/>
    <mergeCell ref="D14:D18"/>
    <mergeCell ref="E14:E18"/>
    <mergeCell ref="F14:F18"/>
    <mergeCell ref="F8:G8"/>
    <mergeCell ref="H8:I8"/>
    <mergeCell ref="I14:I18"/>
  </mergeCells>
  <pageMargins left="0.51181102362204722" right="0.31496062992125984" top="0.35433070866141736" bottom="0.35433070866141736" header="0.31496062992125984" footer="0.31496062992125984"/>
  <pageSetup paperSize="9" scale="28"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145"/>
  <sheetViews>
    <sheetView topLeftCell="A68" zoomScale="80" zoomScaleNormal="80" workbookViewId="0">
      <selection activeCell="G54" sqref="G54"/>
    </sheetView>
  </sheetViews>
  <sheetFormatPr defaultRowHeight="15"/>
  <cols>
    <col min="1" max="1" width="6.5703125" style="198" customWidth="1"/>
    <col min="2" max="2" width="111.7109375" style="199" customWidth="1"/>
    <col min="3" max="3" width="19.28515625" style="189" customWidth="1"/>
    <col min="4" max="4" width="9.140625" style="40"/>
    <col min="5" max="5" width="15.85546875" style="198" customWidth="1"/>
    <col min="6" max="6" width="14.85546875" style="40" customWidth="1"/>
    <col min="7" max="7" width="81.140625" style="40" customWidth="1"/>
    <col min="8" max="8" width="21.140625" style="40" customWidth="1"/>
    <col min="9" max="16384" width="9.140625" style="40"/>
  </cols>
  <sheetData>
    <row r="1" spans="1:9">
      <c r="A1" s="445" t="s">
        <v>0</v>
      </c>
      <c r="B1" s="445"/>
      <c r="C1" s="445"/>
      <c r="D1" s="445"/>
      <c r="E1" s="445"/>
      <c r="F1" s="445"/>
      <c r="G1" s="445"/>
    </row>
    <row r="2" spans="1:9">
      <c r="A2" s="446" t="s">
        <v>1482</v>
      </c>
      <c r="B2" s="446"/>
      <c r="C2" s="446"/>
      <c r="D2" s="446"/>
      <c r="E2" s="446"/>
      <c r="F2" s="446"/>
      <c r="G2" s="446"/>
    </row>
    <row r="3" spans="1:9">
      <c r="A3" s="445" t="s">
        <v>1484</v>
      </c>
      <c r="B3" s="445"/>
      <c r="C3" s="445"/>
      <c r="D3" s="445"/>
      <c r="E3" s="445"/>
      <c r="F3" s="445"/>
      <c r="G3" s="445"/>
    </row>
    <row r="4" spans="1:9">
      <c r="A4" s="445" t="s">
        <v>1485</v>
      </c>
      <c r="B4" s="445"/>
      <c r="C4" s="445"/>
      <c r="D4" s="445"/>
      <c r="E4" s="445"/>
      <c r="F4" s="445"/>
      <c r="G4" s="445"/>
    </row>
    <row r="6" spans="1:9" ht="90" customHeight="1">
      <c r="A6" s="447" t="s">
        <v>984</v>
      </c>
      <c r="B6" s="447" t="s">
        <v>985</v>
      </c>
      <c r="C6" s="447" t="s">
        <v>1180</v>
      </c>
      <c r="D6" s="394" t="s">
        <v>1181</v>
      </c>
      <c r="E6" s="394"/>
      <c r="F6" s="394"/>
      <c r="G6" s="447" t="s">
        <v>1182</v>
      </c>
    </row>
    <row r="7" spans="1:9" s="189" customFormat="1" ht="45">
      <c r="A7" s="448"/>
      <c r="B7" s="448"/>
      <c r="C7" s="448"/>
      <c r="D7" s="53">
        <v>2021</v>
      </c>
      <c r="E7" s="53" t="s">
        <v>1183</v>
      </c>
      <c r="F7" s="53" t="s">
        <v>1184</v>
      </c>
      <c r="G7" s="448"/>
    </row>
    <row r="8" spans="1:9">
      <c r="A8" s="449" t="s">
        <v>986</v>
      </c>
      <c r="B8" s="449"/>
      <c r="C8" s="449"/>
      <c r="D8" s="449"/>
      <c r="E8" s="449"/>
      <c r="F8" s="449"/>
      <c r="G8" s="449"/>
    </row>
    <row r="9" spans="1:9">
      <c r="A9" s="449" t="s">
        <v>987</v>
      </c>
      <c r="B9" s="449"/>
      <c r="C9" s="449"/>
      <c r="D9" s="449"/>
      <c r="E9" s="449"/>
      <c r="F9" s="449"/>
      <c r="G9" s="449"/>
    </row>
    <row r="10" spans="1:9" ht="15" hidden="1" customHeight="1">
      <c r="A10" s="38" t="s">
        <v>31</v>
      </c>
      <c r="B10" s="39" t="s">
        <v>988</v>
      </c>
      <c r="C10" s="53" t="s">
        <v>989</v>
      </c>
      <c r="D10" s="36"/>
      <c r="E10" s="38" t="s">
        <v>990</v>
      </c>
      <c r="F10" s="36"/>
      <c r="G10" s="36"/>
      <c r="I10" s="40" t="s">
        <v>1483</v>
      </c>
    </row>
    <row r="11" spans="1:9">
      <c r="A11" s="449" t="s">
        <v>991</v>
      </c>
      <c r="B11" s="449"/>
      <c r="C11" s="449"/>
      <c r="D11" s="449"/>
      <c r="E11" s="449"/>
      <c r="F11" s="449"/>
      <c r="G11" s="449"/>
    </row>
    <row r="12" spans="1:9" ht="30">
      <c r="A12" s="38" t="s">
        <v>151</v>
      </c>
      <c r="B12" s="39" t="s">
        <v>992</v>
      </c>
      <c r="C12" s="53" t="s">
        <v>993</v>
      </c>
      <c r="D12" s="36">
        <v>14688</v>
      </c>
      <c r="E12" s="38">
        <v>26900.400000000001</v>
      </c>
      <c r="F12" s="36">
        <v>27978.7</v>
      </c>
      <c r="G12" s="36" t="s">
        <v>1656</v>
      </c>
    </row>
    <row r="13" spans="1:9" ht="45" hidden="1">
      <c r="A13" s="38" t="s">
        <v>305</v>
      </c>
      <c r="B13" s="39" t="s">
        <v>994</v>
      </c>
      <c r="C13" s="53" t="s">
        <v>989</v>
      </c>
      <c r="D13" s="36"/>
      <c r="E13" s="38" t="s">
        <v>990</v>
      </c>
      <c r="F13" s="36"/>
      <c r="G13" s="36"/>
    </row>
    <row r="14" spans="1:9" ht="30">
      <c r="A14" s="38" t="s">
        <v>363</v>
      </c>
      <c r="B14" s="39" t="s">
        <v>995</v>
      </c>
      <c r="C14" s="53" t="s">
        <v>989</v>
      </c>
      <c r="D14" s="36">
        <v>13.02</v>
      </c>
      <c r="E14" s="38">
        <v>13.05</v>
      </c>
      <c r="F14" s="36">
        <v>13.05</v>
      </c>
      <c r="G14" s="36"/>
    </row>
    <row r="15" spans="1:9" ht="45">
      <c r="A15" s="38" t="s">
        <v>448</v>
      </c>
      <c r="B15" s="39" t="s">
        <v>996</v>
      </c>
      <c r="C15" s="53" t="s">
        <v>997</v>
      </c>
      <c r="D15" s="36">
        <v>134</v>
      </c>
      <c r="E15" s="38">
        <v>134</v>
      </c>
      <c r="F15" s="36">
        <v>134</v>
      </c>
      <c r="G15" s="36"/>
    </row>
    <row r="16" spans="1:9" ht="30">
      <c r="A16" s="38" t="s">
        <v>460</v>
      </c>
      <c r="B16" s="39" t="s">
        <v>998</v>
      </c>
      <c r="C16" s="53" t="s">
        <v>989</v>
      </c>
      <c r="D16" s="36">
        <v>89</v>
      </c>
      <c r="E16" s="38">
        <v>95</v>
      </c>
      <c r="F16" s="36">
        <v>97.5</v>
      </c>
      <c r="G16" s="36" t="s">
        <v>1656</v>
      </c>
    </row>
    <row r="17" spans="1:7" hidden="1">
      <c r="A17" s="38" t="s">
        <v>525</v>
      </c>
      <c r="B17" s="39" t="s">
        <v>999</v>
      </c>
      <c r="C17" s="53" t="s">
        <v>989</v>
      </c>
      <c r="D17" s="36"/>
      <c r="E17" s="38"/>
      <c r="F17" s="36"/>
      <c r="G17" s="36"/>
    </row>
    <row r="18" spans="1:7" ht="30" hidden="1">
      <c r="A18" s="38" t="s">
        <v>1000</v>
      </c>
      <c r="B18" s="39" t="s">
        <v>1001</v>
      </c>
      <c r="C18" s="53" t="s">
        <v>1002</v>
      </c>
      <c r="D18" s="36"/>
      <c r="E18" s="38"/>
      <c r="F18" s="36"/>
      <c r="G18" s="36"/>
    </row>
    <row r="19" spans="1:7" hidden="1">
      <c r="A19" s="38" t="s">
        <v>550</v>
      </c>
      <c r="B19" s="39" t="s">
        <v>1003</v>
      </c>
      <c r="C19" s="53" t="s">
        <v>989</v>
      </c>
      <c r="D19" s="36"/>
      <c r="E19" s="38"/>
      <c r="F19" s="36"/>
      <c r="G19" s="36"/>
    </row>
    <row r="20" spans="1:7">
      <c r="A20" s="449" t="s">
        <v>1004</v>
      </c>
      <c r="B20" s="449"/>
      <c r="C20" s="449"/>
      <c r="D20" s="449"/>
      <c r="E20" s="449"/>
      <c r="F20" s="449"/>
      <c r="G20" s="449"/>
    </row>
    <row r="21" spans="1:7">
      <c r="A21" s="449" t="s">
        <v>987</v>
      </c>
      <c r="B21" s="449"/>
      <c r="C21" s="449"/>
      <c r="D21" s="449"/>
      <c r="E21" s="449"/>
      <c r="F21" s="449"/>
      <c r="G21" s="449"/>
    </row>
    <row r="22" spans="1:7" ht="30">
      <c r="A22" s="38" t="s">
        <v>1005</v>
      </c>
      <c r="B22" s="39" t="s">
        <v>1006</v>
      </c>
      <c r="C22" s="53" t="s">
        <v>1002</v>
      </c>
      <c r="D22" s="40">
        <v>475</v>
      </c>
      <c r="E22" s="38">
        <v>480</v>
      </c>
      <c r="F22" s="38">
        <v>538</v>
      </c>
      <c r="G22" s="36" t="s">
        <v>1393</v>
      </c>
    </row>
    <row r="23" spans="1:7">
      <c r="A23" s="449" t="s">
        <v>991</v>
      </c>
      <c r="B23" s="449"/>
      <c r="C23" s="449"/>
      <c r="D23" s="449"/>
      <c r="E23" s="449"/>
      <c r="F23" s="449"/>
      <c r="G23" s="449"/>
    </row>
    <row r="24" spans="1:7" ht="30">
      <c r="A24" s="38" t="s">
        <v>1007</v>
      </c>
      <c r="B24" s="39" t="s">
        <v>1008</v>
      </c>
      <c r="C24" s="53" t="s">
        <v>993</v>
      </c>
      <c r="D24" s="36">
        <v>912</v>
      </c>
      <c r="E24" s="38">
        <v>1198.8</v>
      </c>
      <c r="F24" s="38">
        <v>1331.57</v>
      </c>
      <c r="G24" s="36" t="s">
        <v>1393</v>
      </c>
    </row>
    <row r="25" spans="1:7" ht="30">
      <c r="A25" s="38" t="s">
        <v>47</v>
      </c>
      <c r="B25" s="39" t="s">
        <v>1009</v>
      </c>
      <c r="C25" s="53" t="s">
        <v>989</v>
      </c>
      <c r="D25" s="36">
        <v>6.25</v>
      </c>
      <c r="E25" s="38">
        <v>6.3</v>
      </c>
      <c r="F25" s="38">
        <v>6.6</v>
      </c>
      <c r="G25" s="36"/>
    </row>
    <row r="26" spans="1:7" ht="30">
      <c r="A26" s="38" t="s">
        <v>62</v>
      </c>
      <c r="B26" s="39" t="s">
        <v>1010</v>
      </c>
      <c r="C26" s="53" t="s">
        <v>1002</v>
      </c>
      <c r="D26" s="36">
        <v>96</v>
      </c>
      <c r="E26" s="38">
        <v>97</v>
      </c>
      <c r="F26" s="38">
        <v>135</v>
      </c>
      <c r="G26" s="36" t="s">
        <v>1393</v>
      </c>
    </row>
    <row r="27" spans="1:7" ht="44.25" customHeight="1">
      <c r="A27" s="38" t="s">
        <v>1011</v>
      </c>
      <c r="B27" s="39" t="s">
        <v>1012</v>
      </c>
      <c r="C27" s="53" t="s">
        <v>1002</v>
      </c>
      <c r="D27" s="36">
        <v>8600</v>
      </c>
      <c r="E27" s="38">
        <v>10980</v>
      </c>
      <c r="F27" s="38">
        <v>15675</v>
      </c>
      <c r="G27" s="36" t="s">
        <v>1394</v>
      </c>
    </row>
    <row r="28" spans="1:7">
      <c r="A28" s="437" t="s">
        <v>1013</v>
      </c>
      <c r="B28" s="438"/>
      <c r="C28" s="438"/>
      <c r="D28" s="438"/>
      <c r="E28" s="438"/>
      <c r="F28" s="438"/>
      <c r="G28" s="439"/>
    </row>
    <row r="29" spans="1:7" ht="45" customHeight="1">
      <c r="A29" s="190" t="s">
        <v>154</v>
      </c>
      <c r="B29" s="191" t="s">
        <v>1014</v>
      </c>
      <c r="C29" s="64" t="s">
        <v>993</v>
      </c>
      <c r="D29" s="192">
        <v>291.8</v>
      </c>
      <c r="E29" s="190">
        <v>683.4</v>
      </c>
      <c r="F29" s="192">
        <v>542</v>
      </c>
      <c r="G29" s="443" t="s">
        <v>1383</v>
      </c>
    </row>
    <row r="30" spans="1:7" ht="33.75" customHeight="1">
      <c r="A30" s="190" t="s">
        <v>156</v>
      </c>
      <c r="B30" s="191" t="s">
        <v>1015</v>
      </c>
      <c r="C30" s="64" t="s">
        <v>1002</v>
      </c>
      <c r="D30" s="192">
        <v>1900</v>
      </c>
      <c r="E30" s="190">
        <v>1952</v>
      </c>
      <c r="F30" s="193">
        <v>2682</v>
      </c>
      <c r="G30" s="444"/>
    </row>
    <row r="31" spans="1:7">
      <c r="A31" s="190" t="s">
        <v>1016</v>
      </c>
      <c r="B31" s="191" t="s">
        <v>1017</v>
      </c>
      <c r="C31" s="64" t="s">
        <v>1002</v>
      </c>
      <c r="D31" s="192">
        <v>50</v>
      </c>
      <c r="E31" s="190">
        <v>50</v>
      </c>
      <c r="F31" s="192">
        <v>58</v>
      </c>
      <c r="G31" s="192"/>
    </row>
    <row r="32" spans="1:7" ht="56.25" customHeight="1">
      <c r="A32" s="190" t="s">
        <v>1018</v>
      </c>
      <c r="B32" s="191" t="s">
        <v>1019</v>
      </c>
      <c r="C32" s="64" t="s">
        <v>1020</v>
      </c>
      <c r="D32" s="192">
        <v>144</v>
      </c>
      <c r="E32" s="190">
        <v>149</v>
      </c>
      <c r="F32" s="192">
        <v>190.6</v>
      </c>
      <c r="G32" s="36" t="s">
        <v>1395</v>
      </c>
    </row>
    <row r="33" spans="1:7">
      <c r="A33" s="440" t="s">
        <v>1021</v>
      </c>
      <c r="B33" s="441"/>
      <c r="C33" s="441"/>
      <c r="D33" s="441"/>
      <c r="E33" s="441"/>
      <c r="F33" s="441"/>
      <c r="G33" s="442"/>
    </row>
    <row r="34" spans="1:7" ht="30">
      <c r="A34" s="190" t="s">
        <v>307</v>
      </c>
      <c r="B34" s="191" t="s">
        <v>1022</v>
      </c>
      <c r="C34" s="64" t="s">
        <v>993</v>
      </c>
      <c r="D34" s="192">
        <v>65.900000000000006</v>
      </c>
      <c r="E34" s="190">
        <v>151.4</v>
      </c>
      <c r="F34" s="192">
        <v>125.2</v>
      </c>
      <c r="G34" s="192" t="s">
        <v>1383</v>
      </c>
    </row>
    <row r="35" spans="1:7" ht="45" customHeight="1">
      <c r="A35" s="38" t="s">
        <v>309</v>
      </c>
      <c r="B35" s="39" t="s">
        <v>1023</v>
      </c>
      <c r="C35" s="53" t="s">
        <v>1002</v>
      </c>
      <c r="D35" s="36">
        <v>509</v>
      </c>
      <c r="E35" s="38">
        <v>610</v>
      </c>
      <c r="F35" s="36">
        <v>819</v>
      </c>
      <c r="G35" s="36" t="s">
        <v>1657</v>
      </c>
    </row>
    <row r="36" spans="1:7" ht="25.5" customHeight="1">
      <c r="A36" s="38" t="s">
        <v>1024</v>
      </c>
      <c r="B36" s="39" t="s">
        <v>1025</v>
      </c>
      <c r="C36" s="53" t="s">
        <v>997</v>
      </c>
      <c r="D36" s="36"/>
      <c r="E36" s="38">
        <v>6000</v>
      </c>
      <c r="F36" s="36">
        <v>10606</v>
      </c>
      <c r="G36" s="36" t="s">
        <v>1654</v>
      </c>
    </row>
    <row r="37" spans="1:7">
      <c r="A37" s="437" t="s">
        <v>1026</v>
      </c>
      <c r="B37" s="438"/>
      <c r="C37" s="438"/>
      <c r="D37" s="438"/>
      <c r="E37" s="438"/>
      <c r="F37" s="438"/>
      <c r="G37" s="439"/>
    </row>
    <row r="38" spans="1:7" ht="30">
      <c r="A38" s="38" t="s">
        <v>365</v>
      </c>
      <c r="B38" s="39" t="s">
        <v>1027</v>
      </c>
      <c r="C38" s="53" t="s">
        <v>993</v>
      </c>
      <c r="D38" s="36">
        <v>8736</v>
      </c>
      <c r="E38" s="38">
        <v>10064.9</v>
      </c>
      <c r="F38" s="38">
        <v>10149.1</v>
      </c>
      <c r="G38" s="36"/>
    </row>
    <row r="39" spans="1:7" ht="49.5" customHeight="1">
      <c r="A39" s="38" t="s">
        <v>367</v>
      </c>
      <c r="B39" s="39" t="s">
        <v>1028</v>
      </c>
      <c r="C39" s="53" t="s">
        <v>993</v>
      </c>
      <c r="D39" s="36">
        <v>355.9</v>
      </c>
      <c r="E39" s="38">
        <v>356</v>
      </c>
      <c r="F39" s="38">
        <v>328.2</v>
      </c>
      <c r="G39" s="281" t="s">
        <v>1675</v>
      </c>
    </row>
    <row r="40" spans="1:7" ht="60" customHeight="1">
      <c r="A40" s="38" t="s">
        <v>384</v>
      </c>
      <c r="B40" s="39" t="s">
        <v>1029</v>
      </c>
      <c r="C40" s="53" t="s">
        <v>1030</v>
      </c>
      <c r="D40" s="36">
        <v>181</v>
      </c>
      <c r="E40" s="38">
        <v>182</v>
      </c>
      <c r="F40" s="38">
        <v>175.5</v>
      </c>
      <c r="G40" s="121" t="s">
        <v>1187</v>
      </c>
    </row>
    <row r="41" spans="1:7" ht="30">
      <c r="A41" s="38" t="s">
        <v>1031</v>
      </c>
      <c r="B41" s="39" t="s">
        <v>1032</v>
      </c>
      <c r="C41" s="53" t="s">
        <v>1033</v>
      </c>
      <c r="D41" s="36">
        <v>86</v>
      </c>
      <c r="E41" s="38">
        <v>87</v>
      </c>
      <c r="F41" s="38">
        <v>103.1</v>
      </c>
      <c r="G41" s="36" t="s">
        <v>1396</v>
      </c>
    </row>
    <row r="42" spans="1:7" hidden="1">
      <c r="A42" s="38" t="s">
        <v>446</v>
      </c>
      <c r="B42" s="39" t="s">
        <v>1034</v>
      </c>
      <c r="C42" s="53" t="s">
        <v>1035</v>
      </c>
      <c r="D42" s="36"/>
      <c r="E42" s="38" t="s">
        <v>990</v>
      </c>
      <c r="F42" s="36"/>
      <c r="G42" s="36"/>
    </row>
    <row r="43" spans="1:7" ht="30" hidden="1">
      <c r="A43" s="38" t="s">
        <v>1036</v>
      </c>
      <c r="B43" s="39" t="s">
        <v>1037</v>
      </c>
      <c r="C43" s="53" t="s">
        <v>1002</v>
      </c>
      <c r="D43" s="36"/>
      <c r="E43" s="38"/>
      <c r="F43" s="36"/>
      <c r="G43" s="36"/>
    </row>
    <row r="44" spans="1:7">
      <c r="A44" s="437" t="s">
        <v>1038</v>
      </c>
      <c r="B44" s="438"/>
      <c r="C44" s="438"/>
      <c r="D44" s="438"/>
      <c r="E44" s="438"/>
      <c r="F44" s="438"/>
      <c r="G44" s="439"/>
    </row>
    <row r="45" spans="1:7" ht="30">
      <c r="A45" s="38" t="s">
        <v>1039</v>
      </c>
      <c r="B45" s="39" t="s">
        <v>1040</v>
      </c>
      <c r="C45" s="53" t="s">
        <v>997</v>
      </c>
      <c r="D45" s="36">
        <v>385</v>
      </c>
      <c r="E45" s="38">
        <v>385</v>
      </c>
      <c r="F45" s="38">
        <v>385</v>
      </c>
      <c r="G45" s="36"/>
    </row>
    <row r="46" spans="1:7" ht="30">
      <c r="A46" s="38" t="s">
        <v>1041</v>
      </c>
      <c r="B46" s="39" t="s">
        <v>1042</v>
      </c>
      <c r="C46" s="53" t="s">
        <v>989</v>
      </c>
      <c r="D46" s="36">
        <v>66.599999999999994</v>
      </c>
      <c r="E46" s="38">
        <v>66.7</v>
      </c>
      <c r="F46" s="38">
        <v>66.7</v>
      </c>
      <c r="G46" s="36"/>
    </row>
    <row r="47" spans="1:7">
      <c r="A47" s="38" t="s">
        <v>1043</v>
      </c>
      <c r="B47" s="39" t="s">
        <v>1044</v>
      </c>
      <c r="C47" s="53" t="s">
        <v>997</v>
      </c>
      <c r="D47" s="36">
        <v>2.87</v>
      </c>
      <c r="E47" s="38">
        <v>2.87</v>
      </c>
      <c r="F47" s="38">
        <v>2.87</v>
      </c>
      <c r="G47" s="36"/>
    </row>
    <row r="48" spans="1:7" ht="30">
      <c r="A48" s="38" t="s">
        <v>1045</v>
      </c>
      <c r="B48" s="39" t="s">
        <v>1046</v>
      </c>
      <c r="C48" s="53" t="s">
        <v>997</v>
      </c>
      <c r="D48" s="36">
        <v>600</v>
      </c>
      <c r="E48" s="38">
        <v>620</v>
      </c>
      <c r="F48" s="38">
        <v>620</v>
      </c>
      <c r="G48" s="36"/>
    </row>
    <row r="49" spans="1:7" ht="30">
      <c r="A49" s="38" t="s">
        <v>458</v>
      </c>
      <c r="B49" s="39" t="s">
        <v>1047</v>
      </c>
      <c r="C49" s="53" t="s">
        <v>989</v>
      </c>
      <c r="D49" s="36">
        <v>7.1</v>
      </c>
      <c r="E49" s="38">
        <v>7.2</v>
      </c>
      <c r="F49" s="38">
        <v>7.2</v>
      </c>
      <c r="G49" s="36"/>
    </row>
    <row r="50" spans="1:7" ht="15" customHeight="1">
      <c r="A50" s="437" t="s">
        <v>1188</v>
      </c>
      <c r="B50" s="438"/>
      <c r="C50" s="438"/>
      <c r="D50" s="438"/>
      <c r="E50" s="438"/>
      <c r="F50" s="438"/>
      <c r="G50" s="439"/>
    </row>
    <row r="51" spans="1:7" ht="30">
      <c r="A51" s="38" t="s">
        <v>462</v>
      </c>
      <c r="B51" s="39" t="s">
        <v>1048</v>
      </c>
      <c r="C51" s="53" t="s">
        <v>1002</v>
      </c>
      <c r="D51" s="36">
        <v>50000</v>
      </c>
      <c r="E51" s="38">
        <v>165500</v>
      </c>
      <c r="F51" s="35">
        <v>190949</v>
      </c>
      <c r="G51" s="36" t="s">
        <v>1396</v>
      </c>
    </row>
    <row r="52" spans="1:7" ht="15.75">
      <c r="A52" s="38" t="s">
        <v>464</v>
      </c>
      <c r="B52" s="39" t="s">
        <v>1049</v>
      </c>
      <c r="C52" s="53" t="s">
        <v>1002</v>
      </c>
      <c r="D52" s="36">
        <v>7838</v>
      </c>
      <c r="E52" s="38">
        <v>7700</v>
      </c>
      <c r="F52" s="35">
        <v>7871</v>
      </c>
      <c r="G52" s="36"/>
    </row>
    <row r="53" spans="1:7" ht="15.75">
      <c r="A53" s="38" t="s">
        <v>493</v>
      </c>
      <c r="B53" s="39" t="s">
        <v>1050</v>
      </c>
      <c r="C53" s="53" t="s">
        <v>993</v>
      </c>
      <c r="D53" s="36">
        <v>107</v>
      </c>
      <c r="E53" s="38">
        <v>104</v>
      </c>
      <c r="F53" s="35">
        <v>104.5</v>
      </c>
      <c r="G53" s="36"/>
    </row>
    <row r="54" spans="1:7" ht="47.25" customHeight="1">
      <c r="A54" s="38" t="s">
        <v>498</v>
      </c>
      <c r="B54" s="60" t="s">
        <v>1051</v>
      </c>
      <c r="C54" s="53" t="s">
        <v>997</v>
      </c>
      <c r="D54" s="36">
        <v>44</v>
      </c>
      <c r="E54" s="38">
        <v>44.1</v>
      </c>
      <c r="F54" s="35">
        <v>42.6</v>
      </c>
      <c r="G54" s="281" t="s">
        <v>1677</v>
      </c>
    </row>
    <row r="55" spans="1:7" ht="30">
      <c r="A55" s="38" t="s">
        <v>503</v>
      </c>
      <c r="B55" s="39" t="s">
        <v>1052</v>
      </c>
      <c r="C55" s="53" t="s">
        <v>993</v>
      </c>
      <c r="D55" s="36">
        <v>4600</v>
      </c>
      <c r="E55" s="38">
        <v>10619.3</v>
      </c>
      <c r="F55" s="35">
        <v>10975</v>
      </c>
      <c r="G55" s="36"/>
    </row>
    <row r="56" spans="1:7" ht="15.75">
      <c r="A56" s="38" t="s">
        <v>511</v>
      </c>
      <c r="B56" s="39" t="s">
        <v>1053</v>
      </c>
      <c r="C56" s="53" t="s">
        <v>997</v>
      </c>
      <c r="D56" s="36">
        <v>7841</v>
      </c>
      <c r="E56" s="38">
        <v>8032</v>
      </c>
      <c r="F56" s="37">
        <v>8233</v>
      </c>
      <c r="G56" s="36"/>
    </row>
    <row r="57" spans="1:7">
      <c r="A57" s="437" t="s">
        <v>1054</v>
      </c>
      <c r="B57" s="438"/>
      <c r="C57" s="438"/>
      <c r="D57" s="438"/>
      <c r="E57" s="438"/>
      <c r="F57" s="438"/>
      <c r="G57" s="439"/>
    </row>
    <row r="58" spans="1:7" ht="30.75" customHeight="1">
      <c r="A58" s="38" t="s">
        <v>528</v>
      </c>
      <c r="B58" s="39" t="s">
        <v>1055</v>
      </c>
      <c r="C58" s="53" t="s">
        <v>1002</v>
      </c>
      <c r="D58" s="36">
        <v>46</v>
      </c>
      <c r="E58" s="38">
        <v>1</v>
      </c>
      <c r="F58" s="36">
        <v>22</v>
      </c>
      <c r="G58" s="36" t="s">
        <v>1212</v>
      </c>
    </row>
    <row r="59" spans="1:7" ht="60.75" customHeight="1">
      <c r="A59" s="38" t="s">
        <v>530</v>
      </c>
      <c r="B59" s="39" t="s">
        <v>1056</v>
      </c>
      <c r="C59" s="53" t="s">
        <v>1002</v>
      </c>
      <c r="D59" s="36">
        <v>30</v>
      </c>
      <c r="E59" s="38">
        <v>5</v>
      </c>
      <c r="F59" s="36">
        <v>45</v>
      </c>
      <c r="G59" s="36" t="s">
        <v>1213</v>
      </c>
    </row>
    <row r="60" spans="1:7" ht="30">
      <c r="A60" s="38" t="s">
        <v>532</v>
      </c>
      <c r="B60" s="39" t="s">
        <v>1057</v>
      </c>
      <c r="C60" s="53" t="s">
        <v>1002</v>
      </c>
      <c r="D60" s="36">
        <v>652</v>
      </c>
      <c r="E60" s="38">
        <v>698</v>
      </c>
      <c r="F60" s="36">
        <v>698</v>
      </c>
      <c r="G60" s="36"/>
    </row>
    <row r="61" spans="1:7">
      <c r="A61" s="38" t="s">
        <v>538</v>
      </c>
      <c r="B61" s="39" t="s">
        <v>1058</v>
      </c>
      <c r="C61" s="53" t="s">
        <v>1002</v>
      </c>
      <c r="D61" s="36">
        <v>40</v>
      </c>
      <c r="E61" s="38">
        <v>40</v>
      </c>
      <c r="F61" s="36">
        <v>40</v>
      </c>
      <c r="G61" s="36"/>
    </row>
    <row r="62" spans="1:7" ht="49.5" customHeight="1">
      <c r="A62" s="38" t="s">
        <v>1059</v>
      </c>
      <c r="B62" s="39" t="s">
        <v>1060</v>
      </c>
      <c r="C62" s="53" t="s">
        <v>1002</v>
      </c>
      <c r="D62" s="36">
        <v>120</v>
      </c>
      <c r="E62" s="38">
        <v>120</v>
      </c>
      <c r="F62" s="36">
        <v>139</v>
      </c>
      <c r="G62" s="36" t="s">
        <v>1214</v>
      </c>
    </row>
    <row r="63" spans="1:7">
      <c r="A63" s="38" t="s">
        <v>1061</v>
      </c>
      <c r="B63" s="39" t="s">
        <v>1062</v>
      </c>
      <c r="C63" s="53" t="s">
        <v>1002</v>
      </c>
      <c r="D63" s="36">
        <v>8</v>
      </c>
      <c r="E63" s="38">
        <v>8</v>
      </c>
      <c r="F63" s="36">
        <v>8</v>
      </c>
      <c r="G63" s="36"/>
    </row>
    <row r="64" spans="1:7">
      <c r="A64" s="437" t="s">
        <v>1063</v>
      </c>
      <c r="B64" s="438"/>
      <c r="C64" s="438"/>
      <c r="D64" s="438"/>
      <c r="E64" s="438"/>
      <c r="F64" s="438"/>
      <c r="G64" s="439"/>
    </row>
    <row r="65" spans="1:7" ht="30">
      <c r="A65" s="38" t="s">
        <v>548</v>
      </c>
      <c r="B65" s="39" t="s">
        <v>1064</v>
      </c>
      <c r="C65" s="53" t="s">
        <v>989</v>
      </c>
      <c r="D65" s="36">
        <v>97.5</v>
      </c>
      <c r="E65" s="38">
        <v>98</v>
      </c>
      <c r="F65" s="36">
        <v>98</v>
      </c>
      <c r="G65" s="36"/>
    </row>
    <row r="66" spans="1:7">
      <c r="A66" s="38" t="s">
        <v>1065</v>
      </c>
      <c r="B66" s="39" t="s">
        <v>1066</v>
      </c>
      <c r="C66" s="53" t="s">
        <v>993</v>
      </c>
      <c r="D66" s="36">
        <v>90</v>
      </c>
      <c r="E66" s="38">
        <v>88</v>
      </c>
      <c r="F66" s="36">
        <v>90</v>
      </c>
      <c r="G66" s="36" t="s">
        <v>1190</v>
      </c>
    </row>
    <row r="67" spans="1:7" ht="30">
      <c r="A67" s="38" t="s">
        <v>1067</v>
      </c>
      <c r="B67" s="39" t="s">
        <v>1068</v>
      </c>
      <c r="C67" s="53" t="s">
        <v>989</v>
      </c>
      <c r="D67" s="36">
        <v>10</v>
      </c>
      <c r="E67" s="38">
        <v>10</v>
      </c>
      <c r="F67" s="36">
        <v>10</v>
      </c>
      <c r="G67" s="36"/>
    </row>
    <row r="68" spans="1:7" ht="45">
      <c r="A68" s="38" t="s">
        <v>1069</v>
      </c>
      <c r="B68" s="39" t="s">
        <v>1070</v>
      </c>
      <c r="C68" s="53" t="s">
        <v>989</v>
      </c>
      <c r="D68" s="36">
        <v>75</v>
      </c>
      <c r="E68" s="38">
        <v>85</v>
      </c>
      <c r="F68" s="36">
        <v>90</v>
      </c>
      <c r="G68" s="36" t="s">
        <v>1191</v>
      </c>
    </row>
    <row r="69" spans="1:7" ht="84.75" customHeight="1">
      <c r="A69" s="38" t="s">
        <v>1071</v>
      </c>
      <c r="B69" s="194" t="s">
        <v>1072</v>
      </c>
      <c r="C69" s="53" t="s">
        <v>989</v>
      </c>
      <c r="D69" s="36">
        <v>80</v>
      </c>
      <c r="E69" s="38">
        <v>85</v>
      </c>
      <c r="F69" s="36">
        <v>82</v>
      </c>
      <c r="G69" s="36" t="s">
        <v>1192</v>
      </c>
    </row>
    <row r="70" spans="1:7">
      <c r="A70" s="437" t="s">
        <v>1073</v>
      </c>
      <c r="B70" s="438"/>
      <c r="C70" s="438"/>
      <c r="D70" s="438"/>
      <c r="E70" s="438"/>
      <c r="F70" s="438"/>
      <c r="G70" s="439"/>
    </row>
    <row r="71" spans="1:7" ht="30">
      <c r="A71" s="38" t="s">
        <v>552</v>
      </c>
      <c r="B71" s="39" t="s">
        <v>1074</v>
      </c>
      <c r="C71" s="53" t="s">
        <v>1002</v>
      </c>
      <c r="D71" s="36">
        <v>335</v>
      </c>
      <c r="E71" s="38">
        <v>355</v>
      </c>
      <c r="F71" s="36">
        <v>355</v>
      </c>
      <c r="G71" s="36"/>
    </row>
    <row r="72" spans="1:7" ht="30">
      <c r="A72" s="38" t="s">
        <v>1075</v>
      </c>
      <c r="B72" s="39" t="s">
        <v>1076</v>
      </c>
      <c r="C72" s="53" t="s">
        <v>997</v>
      </c>
      <c r="D72" s="36">
        <v>14440</v>
      </c>
      <c r="E72" s="38">
        <v>14740</v>
      </c>
      <c r="F72" s="36">
        <v>15545</v>
      </c>
      <c r="G72" s="36"/>
    </row>
    <row r="73" spans="1:7" ht="30">
      <c r="A73" s="38" t="s">
        <v>567</v>
      </c>
      <c r="B73" s="39" t="s">
        <v>1077</v>
      </c>
      <c r="C73" s="53" t="s">
        <v>997</v>
      </c>
      <c r="D73" s="36">
        <v>7890</v>
      </c>
      <c r="E73" s="38">
        <v>7960</v>
      </c>
      <c r="F73" s="36">
        <v>7960</v>
      </c>
      <c r="G73" s="36"/>
    </row>
    <row r="74" spans="1:7" ht="30">
      <c r="A74" s="38" t="s">
        <v>1078</v>
      </c>
      <c r="B74" s="39" t="s">
        <v>1079</v>
      </c>
      <c r="C74" s="53" t="s">
        <v>989</v>
      </c>
      <c r="D74" s="36">
        <v>34</v>
      </c>
      <c r="E74" s="38">
        <v>34</v>
      </c>
      <c r="F74" s="36">
        <v>34</v>
      </c>
      <c r="G74" s="36"/>
    </row>
    <row r="75" spans="1:7">
      <c r="A75" s="437" t="s">
        <v>1080</v>
      </c>
      <c r="B75" s="438"/>
      <c r="C75" s="438"/>
      <c r="D75" s="438"/>
      <c r="E75" s="438"/>
      <c r="F75" s="438"/>
      <c r="G75" s="439"/>
    </row>
    <row r="76" spans="1:7">
      <c r="A76" s="437" t="s">
        <v>987</v>
      </c>
      <c r="B76" s="438"/>
      <c r="C76" s="438"/>
      <c r="D76" s="438"/>
      <c r="E76" s="438"/>
      <c r="F76" s="438"/>
      <c r="G76" s="439"/>
    </row>
    <row r="77" spans="1:7">
      <c r="A77" s="38" t="s">
        <v>586</v>
      </c>
      <c r="B77" s="39" t="s">
        <v>1081</v>
      </c>
      <c r="C77" s="53" t="s">
        <v>1002</v>
      </c>
      <c r="D77" s="36">
        <v>10</v>
      </c>
      <c r="E77" s="38">
        <v>11</v>
      </c>
      <c r="F77" s="36">
        <v>11</v>
      </c>
      <c r="G77" s="36"/>
    </row>
    <row r="78" spans="1:7" ht="30">
      <c r="A78" s="38" t="s">
        <v>610</v>
      </c>
      <c r="B78" s="39" t="s">
        <v>1082</v>
      </c>
      <c r="C78" s="53" t="s">
        <v>1002</v>
      </c>
      <c r="D78" s="36">
        <v>3</v>
      </c>
      <c r="E78" s="38">
        <v>4</v>
      </c>
      <c r="F78" s="36">
        <v>4</v>
      </c>
      <c r="G78" s="36"/>
    </row>
    <row r="79" spans="1:7">
      <c r="A79" s="38" t="s">
        <v>626</v>
      </c>
      <c r="B79" s="39" t="s">
        <v>1083</v>
      </c>
      <c r="C79" s="53" t="s">
        <v>1002</v>
      </c>
      <c r="D79" s="36">
        <v>6</v>
      </c>
      <c r="E79" s="38">
        <v>8</v>
      </c>
      <c r="F79" s="36">
        <v>8</v>
      </c>
      <c r="G79" s="36"/>
    </row>
    <row r="80" spans="1:7" ht="30">
      <c r="A80" s="38" t="s">
        <v>634</v>
      </c>
      <c r="B80" s="39" t="s">
        <v>1084</v>
      </c>
      <c r="C80" s="53" t="s">
        <v>1002</v>
      </c>
      <c r="D80" s="36">
        <v>15</v>
      </c>
      <c r="E80" s="38">
        <v>20</v>
      </c>
      <c r="F80" s="36">
        <v>20</v>
      </c>
      <c r="G80" s="36"/>
    </row>
    <row r="81" spans="1:7" ht="30" hidden="1">
      <c r="A81" s="38" t="s">
        <v>645</v>
      </c>
      <c r="B81" s="39" t="s">
        <v>1085</v>
      </c>
      <c r="C81" s="53" t="s">
        <v>1002</v>
      </c>
      <c r="D81" s="36"/>
      <c r="E81" s="38" t="s">
        <v>990</v>
      </c>
      <c r="F81" s="36"/>
      <c r="G81" s="36"/>
    </row>
    <row r="82" spans="1:7">
      <c r="A82" s="38" t="s">
        <v>696</v>
      </c>
      <c r="B82" s="39" t="s">
        <v>1086</v>
      </c>
      <c r="C82" s="53" t="s">
        <v>1002</v>
      </c>
      <c r="D82" s="36">
        <v>12</v>
      </c>
      <c r="E82" s="38">
        <v>16</v>
      </c>
      <c r="F82" s="36">
        <v>16</v>
      </c>
      <c r="G82" s="36"/>
    </row>
    <row r="83" spans="1:7" ht="30">
      <c r="A83" s="38" t="s">
        <v>1087</v>
      </c>
      <c r="B83" s="39" t="s">
        <v>1088</v>
      </c>
      <c r="C83" s="53" t="s">
        <v>1002</v>
      </c>
      <c r="D83" s="36">
        <v>1</v>
      </c>
      <c r="E83" s="38">
        <v>2</v>
      </c>
      <c r="F83" s="36">
        <v>2</v>
      </c>
      <c r="G83" s="36"/>
    </row>
    <row r="84" spans="1:7" ht="30" hidden="1">
      <c r="A84" s="38" t="s">
        <v>1089</v>
      </c>
      <c r="B84" s="39" t="s">
        <v>1090</v>
      </c>
      <c r="C84" s="53" t="s">
        <v>1002</v>
      </c>
      <c r="D84" s="36"/>
      <c r="E84" s="38" t="s">
        <v>990</v>
      </c>
      <c r="F84" s="36"/>
      <c r="G84" s="36"/>
    </row>
    <row r="85" spans="1:7" hidden="1">
      <c r="A85" s="38" t="s">
        <v>1091</v>
      </c>
      <c r="B85" s="39" t="s">
        <v>1092</v>
      </c>
      <c r="C85" s="53" t="s">
        <v>1002</v>
      </c>
      <c r="D85" s="36"/>
      <c r="E85" s="38" t="s">
        <v>990</v>
      </c>
      <c r="F85" s="36"/>
      <c r="G85" s="36"/>
    </row>
    <row r="86" spans="1:7" ht="30">
      <c r="A86" s="38" t="s">
        <v>1093</v>
      </c>
      <c r="B86" s="39" t="s">
        <v>1094</v>
      </c>
      <c r="C86" s="53" t="s">
        <v>1002</v>
      </c>
      <c r="D86" s="36"/>
      <c r="E86" s="38">
        <v>28</v>
      </c>
      <c r="F86" s="36">
        <v>28</v>
      </c>
      <c r="G86" s="36"/>
    </row>
    <row r="87" spans="1:7" ht="30" customHeight="1">
      <c r="A87" s="38" t="s">
        <v>1095</v>
      </c>
      <c r="B87" s="39" t="s">
        <v>1096</v>
      </c>
      <c r="C87" s="53" t="s">
        <v>1002</v>
      </c>
      <c r="D87" s="40">
        <v>2</v>
      </c>
      <c r="E87" s="38">
        <v>1</v>
      </c>
      <c r="F87" s="36">
        <v>1</v>
      </c>
      <c r="G87" s="36" t="s">
        <v>1189</v>
      </c>
    </row>
    <row r="88" spans="1:7" ht="21.75" customHeight="1">
      <c r="A88" s="38" t="s">
        <v>706</v>
      </c>
      <c r="B88" s="39" t="s">
        <v>1097</v>
      </c>
      <c r="C88" s="53" t="s">
        <v>1002</v>
      </c>
      <c r="D88" s="36"/>
      <c r="E88" s="38">
        <v>2</v>
      </c>
      <c r="F88" s="36">
        <v>2</v>
      </c>
      <c r="G88" s="36"/>
    </row>
    <row r="89" spans="1:7" hidden="1">
      <c r="A89" s="38" t="s">
        <v>716</v>
      </c>
      <c r="B89" s="39" t="s">
        <v>1098</v>
      </c>
      <c r="C89" s="53" t="s">
        <v>1002</v>
      </c>
      <c r="D89" s="36"/>
      <c r="E89" s="38" t="s">
        <v>990</v>
      </c>
      <c r="F89" s="36"/>
      <c r="G89" s="36"/>
    </row>
    <row r="90" spans="1:7" hidden="1">
      <c r="A90" s="38" t="s">
        <v>1099</v>
      </c>
      <c r="B90" s="39" t="s">
        <v>1100</v>
      </c>
      <c r="C90" s="53" t="s">
        <v>1002</v>
      </c>
      <c r="D90" s="36"/>
      <c r="E90" s="38" t="s">
        <v>990</v>
      </c>
      <c r="F90" s="36"/>
      <c r="G90" s="36"/>
    </row>
    <row r="91" spans="1:7" hidden="1">
      <c r="A91" s="38" t="s">
        <v>721</v>
      </c>
      <c r="B91" s="39" t="s">
        <v>1101</v>
      </c>
      <c r="C91" s="53" t="s">
        <v>1002</v>
      </c>
      <c r="D91" s="36"/>
      <c r="E91" s="38" t="s">
        <v>990</v>
      </c>
      <c r="F91" s="36"/>
      <c r="G91" s="36"/>
    </row>
    <row r="92" spans="1:7">
      <c r="A92" s="437" t="s">
        <v>991</v>
      </c>
      <c r="B92" s="438"/>
      <c r="C92" s="438"/>
      <c r="D92" s="438"/>
      <c r="E92" s="438"/>
      <c r="F92" s="438"/>
      <c r="G92" s="439"/>
    </row>
    <row r="93" spans="1:7" ht="45">
      <c r="A93" s="38" t="s">
        <v>726</v>
      </c>
      <c r="B93" s="39" t="s">
        <v>1102</v>
      </c>
      <c r="C93" s="53" t="s">
        <v>1002</v>
      </c>
      <c r="D93" s="36">
        <v>29</v>
      </c>
      <c r="E93" s="38">
        <v>63</v>
      </c>
      <c r="F93" s="36">
        <v>62</v>
      </c>
      <c r="G93" s="36" t="s">
        <v>1481</v>
      </c>
    </row>
    <row r="94" spans="1:7" ht="45" hidden="1">
      <c r="A94" s="38" t="s">
        <v>730</v>
      </c>
      <c r="B94" s="39" t="s">
        <v>1103</v>
      </c>
      <c r="C94" s="53" t="s">
        <v>989</v>
      </c>
      <c r="D94" s="36"/>
      <c r="E94" s="38" t="s">
        <v>990</v>
      </c>
      <c r="F94" s="36"/>
      <c r="G94" s="36"/>
    </row>
    <row r="95" spans="1:7" ht="30" hidden="1">
      <c r="A95" s="38" t="s">
        <v>734</v>
      </c>
      <c r="B95" s="39" t="s">
        <v>1104</v>
      </c>
      <c r="C95" s="53" t="s">
        <v>989</v>
      </c>
      <c r="D95" s="36"/>
      <c r="E95" s="38" t="s">
        <v>990</v>
      </c>
      <c r="F95" s="36"/>
      <c r="G95" s="36"/>
    </row>
    <row r="96" spans="1:7" ht="30" hidden="1">
      <c r="A96" s="38" t="s">
        <v>739</v>
      </c>
      <c r="B96" s="39" t="s">
        <v>1105</v>
      </c>
      <c r="C96" s="53" t="s">
        <v>989</v>
      </c>
      <c r="D96" s="36"/>
      <c r="E96" s="38" t="s">
        <v>990</v>
      </c>
      <c r="F96" s="36"/>
      <c r="G96" s="36"/>
    </row>
    <row r="97" spans="1:7" ht="30" hidden="1">
      <c r="A97" s="38" t="s">
        <v>1106</v>
      </c>
      <c r="B97" s="39" t="s">
        <v>1107</v>
      </c>
      <c r="C97" s="53" t="s">
        <v>989</v>
      </c>
      <c r="D97" s="36"/>
      <c r="E97" s="38" t="s">
        <v>990</v>
      </c>
      <c r="F97" s="36"/>
      <c r="G97" s="36"/>
    </row>
    <row r="98" spans="1:7" ht="30">
      <c r="A98" s="38" t="s">
        <v>1108</v>
      </c>
      <c r="B98" s="39" t="s">
        <v>1109</v>
      </c>
      <c r="C98" s="53" t="s">
        <v>989</v>
      </c>
      <c r="D98" s="36">
        <v>100</v>
      </c>
      <c r="E98" s="38">
        <v>100</v>
      </c>
      <c r="F98" s="36">
        <v>100</v>
      </c>
      <c r="G98" s="36"/>
    </row>
    <row r="99" spans="1:7" ht="30" hidden="1">
      <c r="A99" s="38" t="s">
        <v>744</v>
      </c>
      <c r="B99" s="39" t="s">
        <v>1110</v>
      </c>
      <c r="C99" s="53" t="s">
        <v>989</v>
      </c>
      <c r="D99" s="36"/>
      <c r="E99" s="38" t="s">
        <v>990</v>
      </c>
      <c r="F99" s="36"/>
      <c r="G99" s="36"/>
    </row>
    <row r="100" spans="1:7" hidden="1">
      <c r="A100" s="38" t="s">
        <v>1111</v>
      </c>
      <c r="B100" s="39" t="s">
        <v>1112</v>
      </c>
      <c r="C100" s="53" t="s">
        <v>1002</v>
      </c>
      <c r="D100" s="36"/>
      <c r="E100" s="38" t="s">
        <v>990</v>
      </c>
      <c r="F100" s="36"/>
      <c r="G100" s="36"/>
    </row>
    <row r="101" spans="1:7">
      <c r="A101" s="38" t="s">
        <v>745</v>
      </c>
      <c r="B101" s="39" t="s">
        <v>1113</v>
      </c>
      <c r="C101" s="53" t="s">
        <v>1002</v>
      </c>
      <c r="D101" s="36">
        <v>2</v>
      </c>
      <c r="E101" s="38">
        <v>5</v>
      </c>
      <c r="F101" s="36">
        <v>5</v>
      </c>
      <c r="G101" s="36"/>
    </row>
    <row r="102" spans="1:7" ht="30" hidden="1">
      <c r="A102" s="38" t="s">
        <v>1114</v>
      </c>
      <c r="B102" s="39" t="s">
        <v>1115</v>
      </c>
      <c r="C102" s="53" t="s">
        <v>989</v>
      </c>
      <c r="D102" s="36"/>
      <c r="E102" s="38" t="s">
        <v>990</v>
      </c>
      <c r="F102" s="36"/>
      <c r="G102" s="36"/>
    </row>
    <row r="103" spans="1:7" ht="30" hidden="1">
      <c r="A103" s="38" t="s">
        <v>1116</v>
      </c>
      <c r="B103" s="39" t="s">
        <v>1117</v>
      </c>
      <c r="C103" s="53" t="s">
        <v>989</v>
      </c>
      <c r="D103" s="36"/>
      <c r="E103" s="38" t="s">
        <v>990</v>
      </c>
      <c r="F103" s="36"/>
      <c r="G103" s="36"/>
    </row>
    <row r="104" spans="1:7" ht="82.5" customHeight="1">
      <c r="A104" s="38" t="s">
        <v>1118</v>
      </c>
      <c r="B104" s="39" t="s">
        <v>1119</v>
      </c>
      <c r="C104" s="53" t="s">
        <v>989</v>
      </c>
      <c r="D104" s="36">
        <v>21</v>
      </c>
      <c r="E104" s="38">
        <v>50</v>
      </c>
      <c r="F104" s="36">
        <v>36</v>
      </c>
      <c r="G104" s="36" t="s">
        <v>1193</v>
      </c>
    </row>
    <row r="105" spans="1:7">
      <c r="A105" s="38" t="s">
        <v>1120</v>
      </c>
      <c r="B105" s="39" t="s">
        <v>1121</v>
      </c>
      <c r="C105" s="53" t="s">
        <v>1002</v>
      </c>
      <c r="D105" s="36"/>
      <c r="E105" s="38">
        <v>1</v>
      </c>
      <c r="F105" s="36">
        <v>1</v>
      </c>
      <c r="G105" s="36"/>
    </row>
    <row r="106" spans="1:7" ht="30">
      <c r="A106" s="38" t="s">
        <v>1122</v>
      </c>
      <c r="B106" s="39" t="s">
        <v>1123</v>
      </c>
      <c r="C106" s="53" t="s">
        <v>1002</v>
      </c>
      <c r="D106" s="36"/>
      <c r="E106" s="38">
        <v>1</v>
      </c>
      <c r="F106" s="36">
        <v>1</v>
      </c>
      <c r="G106" s="36"/>
    </row>
    <row r="107" spans="1:7" ht="30" hidden="1">
      <c r="A107" s="38" t="s">
        <v>1185</v>
      </c>
      <c r="B107" s="39" t="s">
        <v>1124</v>
      </c>
      <c r="C107" s="53" t="s">
        <v>989</v>
      </c>
      <c r="D107" s="36"/>
      <c r="E107" s="38"/>
      <c r="F107" s="36"/>
      <c r="G107" s="36"/>
    </row>
    <row r="108" spans="1:7" hidden="1">
      <c r="A108" s="38" t="s">
        <v>1186</v>
      </c>
      <c r="B108" s="39" t="s">
        <v>1125</v>
      </c>
      <c r="C108" s="53" t="s">
        <v>1002</v>
      </c>
      <c r="D108" s="36"/>
      <c r="E108" s="38"/>
      <c r="F108" s="36"/>
      <c r="G108" s="36"/>
    </row>
    <row r="109" spans="1:7">
      <c r="A109" s="437" t="s">
        <v>1126</v>
      </c>
      <c r="B109" s="438"/>
      <c r="C109" s="438"/>
      <c r="D109" s="438"/>
      <c r="E109" s="438"/>
      <c r="F109" s="438"/>
      <c r="G109" s="439"/>
    </row>
    <row r="110" spans="1:7">
      <c r="A110" s="437" t="s">
        <v>987</v>
      </c>
      <c r="B110" s="438"/>
      <c r="C110" s="438"/>
      <c r="D110" s="438"/>
      <c r="E110" s="438"/>
      <c r="F110" s="438"/>
      <c r="G110" s="439"/>
    </row>
    <row r="111" spans="1:7" ht="30">
      <c r="A111" s="38" t="s">
        <v>772</v>
      </c>
      <c r="B111" s="39" t="s">
        <v>1127</v>
      </c>
      <c r="C111" s="53" t="s">
        <v>993</v>
      </c>
      <c r="D111" s="36">
        <v>1.51</v>
      </c>
      <c r="E111" s="38">
        <v>2.31</v>
      </c>
      <c r="F111" s="36">
        <v>2.31</v>
      </c>
      <c r="G111" s="36"/>
    </row>
    <row r="112" spans="1:7">
      <c r="A112" s="38" t="s">
        <v>776</v>
      </c>
      <c r="B112" s="39" t="s">
        <v>1128</v>
      </c>
      <c r="C112" s="53" t="s">
        <v>1002</v>
      </c>
      <c r="D112" s="36">
        <v>3</v>
      </c>
      <c r="E112" s="38">
        <v>5</v>
      </c>
      <c r="F112" s="36">
        <v>5</v>
      </c>
      <c r="G112" s="36"/>
    </row>
    <row r="113" spans="1:7" ht="60">
      <c r="A113" s="38" t="s">
        <v>1129</v>
      </c>
      <c r="B113" s="39" t="s">
        <v>1130</v>
      </c>
      <c r="C113" s="53" t="s">
        <v>1002</v>
      </c>
      <c r="D113" s="36">
        <v>3</v>
      </c>
      <c r="E113" s="38">
        <v>3</v>
      </c>
      <c r="F113" s="36">
        <v>3</v>
      </c>
      <c r="G113" s="36"/>
    </row>
    <row r="114" spans="1:7" ht="41.25" customHeight="1">
      <c r="A114" s="38" t="s">
        <v>786</v>
      </c>
      <c r="B114" s="39" t="s">
        <v>1131</v>
      </c>
      <c r="C114" s="53" t="s">
        <v>997</v>
      </c>
      <c r="D114" s="36">
        <v>667</v>
      </c>
      <c r="E114" s="38">
        <v>4221</v>
      </c>
      <c r="F114" s="36">
        <v>5939</v>
      </c>
      <c r="G114" s="36" t="s">
        <v>1660</v>
      </c>
    </row>
    <row r="115" spans="1:7" ht="30" hidden="1">
      <c r="A115" s="38" t="s">
        <v>1132</v>
      </c>
      <c r="B115" s="39" t="s">
        <v>1133</v>
      </c>
      <c r="C115" s="53" t="s">
        <v>1002</v>
      </c>
      <c r="D115" s="36"/>
      <c r="E115" s="38" t="s">
        <v>990</v>
      </c>
      <c r="F115" s="36"/>
      <c r="G115" s="36"/>
    </row>
    <row r="116" spans="1:7" ht="60">
      <c r="A116" s="38" t="s">
        <v>1134</v>
      </c>
      <c r="B116" s="39" t="s">
        <v>1135</v>
      </c>
      <c r="C116" s="53" t="s">
        <v>1002</v>
      </c>
      <c r="D116" s="36"/>
      <c r="E116" s="38">
        <v>3</v>
      </c>
      <c r="F116" s="36">
        <v>3</v>
      </c>
      <c r="G116" s="36"/>
    </row>
    <row r="117" spans="1:7" ht="30">
      <c r="A117" s="38" t="s">
        <v>1136</v>
      </c>
      <c r="B117" s="39" t="s">
        <v>1137</v>
      </c>
      <c r="C117" s="53" t="s">
        <v>1002</v>
      </c>
      <c r="D117" s="36">
        <v>1</v>
      </c>
      <c r="E117" s="38">
        <v>1</v>
      </c>
      <c r="F117" s="36">
        <v>1</v>
      </c>
      <c r="G117" s="36"/>
    </row>
    <row r="118" spans="1:7">
      <c r="A118" s="38" t="s">
        <v>1138</v>
      </c>
      <c r="B118" s="39" t="s">
        <v>1139</v>
      </c>
      <c r="C118" s="53" t="s">
        <v>1002</v>
      </c>
      <c r="D118" s="36">
        <v>23</v>
      </c>
      <c r="E118" s="38">
        <v>23</v>
      </c>
      <c r="F118" s="36">
        <v>23</v>
      </c>
      <c r="G118" s="36"/>
    </row>
    <row r="119" spans="1:7">
      <c r="A119" s="38" t="s">
        <v>1140</v>
      </c>
      <c r="B119" s="39" t="s">
        <v>1141</v>
      </c>
      <c r="C119" s="53" t="s">
        <v>997</v>
      </c>
      <c r="D119" s="36">
        <v>17</v>
      </c>
      <c r="E119" s="38">
        <v>17</v>
      </c>
      <c r="F119" s="36">
        <v>17</v>
      </c>
      <c r="G119" s="36"/>
    </row>
    <row r="120" spans="1:7">
      <c r="A120" s="437" t="s">
        <v>991</v>
      </c>
      <c r="B120" s="438"/>
      <c r="C120" s="438"/>
      <c r="D120" s="438"/>
      <c r="E120" s="438"/>
      <c r="F120" s="438"/>
      <c r="G120" s="439"/>
    </row>
    <row r="121" spans="1:7" ht="30">
      <c r="A121" s="38" t="s">
        <v>1142</v>
      </c>
      <c r="B121" s="39" t="s">
        <v>1143</v>
      </c>
      <c r="C121" s="53" t="s">
        <v>1002</v>
      </c>
      <c r="D121" s="36">
        <v>160</v>
      </c>
      <c r="E121" s="38">
        <v>162</v>
      </c>
      <c r="F121" s="36">
        <v>163</v>
      </c>
      <c r="G121" s="36"/>
    </row>
    <row r="122" spans="1:7" ht="45">
      <c r="A122" s="38" t="s">
        <v>1144</v>
      </c>
      <c r="B122" s="39" t="s">
        <v>1145</v>
      </c>
      <c r="C122" s="53" t="s">
        <v>997</v>
      </c>
      <c r="D122" s="36">
        <v>4349</v>
      </c>
      <c r="E122" s="38">
        <v>5778</v>
      </c>
      <c r="F122" s="36">
        <v>5800</v>
      </c>
      <c r="G122" s="36"/>
    </row>
    <row r="123" spans="1:7">
      <c r="A123" s="38" t="s">
        <v>1146</v>
      </c>
      <c r="B123" s="39" t="s">
        <v>1147</v>
      </c>
      <c r="C123" s="53" t="s">
        <v>1002</v>
      </c>
      <c r="D123" s="36">
        <v>176</v>
      </c>
      <c r="E123" s="38">
        <v>176</v>
      </c>
      <c r="F123" s="36">
        <v>176</v>
      </c>
      <c r="G123" s="36"/>
    </row>
    <row r="124" spans="1:7" hidden="1">
      <c r="A124" s="38" t="s">
        <v>1148</v>
      </c>
      <c r="B124" s="39" t="s">
        <v>1149</v>
      </c>
      <c r="C124" s="53" t="s">
        <v>997</v>
      </c>
      <c r="D124" s="36"/>
      <c r="E124" s="38"/>
      <c r="F124" s="36"/>
      <c r="G124" s="36"/>
    </row>
    <row r="125" spans="1:7" ht="30">
      <c r="A125" s="38" t="s">
        <v>1150</v>
      </c>
      <c r="B125" s="39" t="s">
        <v>1151</v>
      </c>
      <c r="C125" s="53" t="s">
        <v>1002</v>
      </c>
      <c r="D125" s="36">
        <v>36</v>
      </c>
      <c r="E125" s="38">
        <v>36</v>
      </c>
      <c r="F125" s="36">
        <v>34</v>
      </c>
      <c r="G125" s="36" t="s">
        <v>1194</v>
      </c>
    </row>
    <row r="126" spans="1:7" ht="30">
      <c r="A126" s="38" t="s">
        <v>1152</v>
      </c>
      <c r="B126" s="39" t="s">
        <v>1153</v>
      </c>
      <c r="C126" s="53" t="s">
        <v>1002</v>
      </c>
      <c r="D126" s="36">
        <v>25</v>
      </c>
      <c r="E126" s="38">
        <v>25</v>
      </c>
      <c r="F126" s="36">
        <v>25</v>
      </c>
      <c r="G126" s="36"/>
    </row>
    <row r="127" spans="1:7" ht="30">
      <c r="A127" s="38" t="s">
        <v>1154</v>
      </c>
      <c r="B127" s="39" t="s">
        <v>1155</v>
      </c>
      <c r="C127" s="53" t="s">
        <v>997</v>
      </c>
      <c r="D127" s="36">
        <v>1300</v>
      </c>
      <c r="E127" s="38">
        <v>1300</v>
      </c>
      <c r="F127" s="36">
        <v>1350</v>
      </c>
      <c r="G127" s="36"/>
    </row>
    <row r="128" spans="1:7">
      <c r="A128" s="437" t="s">
        <v>1156</v>
      </c>
      <c r="B128" s="438"/>
      <c r="C128" s="438"/>
      <c r="D128" s="438"/>
      <c r="E128" s="438"/>
      <c r="F128" s="438"/>
      <c r="G128" s="439"/>
    </row>
    <row r="129" spans="1:7" ht="30">
      <c r="A129" s="38" t="s">
        <v>817</v>
      </c>
      <c r="B129" s="39" t="s">
        <v>1157</v>
      </c>
      <c r="C129" s="53" t="s">
        <v>1002</v>
      </c>
      <c r="D129" s="36">
        <v>20</v>
      </c>
      <c r="E129" s="38">
        <v>25</v>
      </c>
      <c r="F129" s="36">
        <v>25</v>
      </c>
      <c r="G129" s="36"/>
    </row>
    <row r="130" spans="1:7">
      <c r="A130" s="437" t="s">
        <v>1158</v>
      </c>
      <c r="B130" s="438"/>
      <c r="C130" s="438"/>
      <c r="D130" s="438"/>
      <c r="E130" s="438"/>
      <c r="F130" s="438"/>
      <c r="G130" s="439"/>
    </row>
    <row r="131" spans="1:7" s="201" customFormat="1" ht="131.25">
      <c r="A131" s="53" t="s">
        <v>864</v>
      </c>
      <c r="B131" s="60" t="s">
        <v>1159</v>
      </c>
      <c r="C131" s="53" t="s">
        <v>989</v>
      </c>
      <c r="D131" s="194">
        <v>65.5</v>
      </c>
      <c r="E131" s="53">
        <v>67</v>
      </c>
      <c r="F131" s="194">
        <v>82</v>
      </c>
      <c r="G131" s="200" t="s">
        <v>1663</v>
      </c>
    </row>
    <row r="132" spans="1:7" ht="74.25" customHeight="1">
      <c r="A132" s="38" t="s">
        <v>870</v>
      </c>
      <c r="B132" s="39" t="s">
        <v>1160</v>
      </c>
      <c r="C132" s="53" t="s">
        <v>989</v>
      </c>
      <c r="D132" s="36">
        <v>54.5</v>
      </c>
      <c r="E132" s="38">
        <v>55.5</v>
      </c>
      <c r="F132" s="36">
        <v>75</v>
      </c>
      <c r="G132" s="196" t="s">
        <v>1661</v>
      </c>
    </row>
    <row r="133" spans="1:7" ht="15" hidden="1" customHeight="1">
      <c r="A133" s="38" t="s">
        <v>873</v>
      </c>
      <c r="B133" s="39" t="s">
        <v>1161</v>
      </c>
      <c r="C133" s="53" t="s">
        <v>997</v>
      </c>
      <c r="D133" s="36"/>
      <c r="E133" s="38" t="s">
        <v>990</v>
      </c>
      <c r="F133" s="36"/>
      <c r="G133" s="197" t="s">
        <v>1662</v>
      </c>
    </row>
    <row r="134" spans="1:7" hidden="1">
      <c r="A134" s="38" t="s">
        <v>875</v>
      </c>
      <c r="B134" s="39" t="s">
        <v>1162</v>
      </c>
      <c r="C134" s="53" t="s">
        <v>997</v>
      </c>
      <c r="D134" s="36"/>
      <c r="E134" s="38" t="s">
        <v>990</v>
      </c>
      <c r="F134" s="36"/>
      <c r="G134" s="36"/>
    </row>
    <row r="135" spans="1:7" ht="30" hidden="1">
      <c r="A135" s="38" t="s">
        <v>878</v>
      </c>
      <c r="B135" s="39" t="s">
        <v>1163</v>
      </c>
      <c r="C135" s="53" t="s">
        <v>1002</v>
      </c>
      <c r="D135" s="36"/>
      <c r="E135" s="38" t="s">
        <v>990</v>
      </c>
      <c r="F135" s="36"/>
      <c r="G135" s="36"/>
    </row>
    <row r="136" spans="1:7" s="201" customFormat="1" ht="174" customHeight="1">
      <c r="A136" s="53" t="s">
        <v>881</v>
      </c>
      <c r="B136" s="60" t="s">
        <v>1164</v>
      </c>
      <c r="C136" s="53" t="s">
        <v>997</v>
      </c>
      <c r="D136" s="201">
        <v>8</v>
      </c>
      <c r="E136" s="53">
        <v>8</v>
      </c>
      <c r="F136" s="194">
        <v>150</v>
      </c>
      <c r="G136" s="196" t="s">
        <v>1664</v>
      </c>
    </row>
    <row r="137" spans="1:7" ht="30" hidden="1" customHeight="1">
      <c r="A137" s="38" t="s">
        <v>883</v>
      </c>
      <c r="B137" s="39" t="s">
        <v>1165</v>
      </c>
      <c r="C137" s="53" t="s">
        <v>989</v>
      </c>
      <c r="D137" s="36"/>
      <c r="E137" s="38" t="s">
        <v>990</v>
      </c>
      <c r="F137" s="36"/>
      <c r="G137" s="195" t="s">
        <v>1665</v>
      </c>
    </row>
    <row r="138" spans="1:7">
      <c r="A138" s="38" t="s">
        <v>885</v>
      </c>
      <c r="B138" s="39" t="s">
        <v>1166</v>
      </c>
      <c r="C138" s="53" t="s">
        <v>997</v>
      </c>
      <c r="D138" s="36">
        <v>76000</v>
      </c>
      <c r="E138" s="38">
        <v>78000</v>
      </c>
      <c r="F138" s="36">
        <v>78000</v>
      </c>
      <c r="G138" s="36"/>
    </row>
    <row r="139" spans="1:7">
      <c r="A139" s="38" t="s">
        <v>902</v>
      </c>
      <c r="B139" s="39" t="s">
        <v>1167</v>
      </c>
      <c r="C139" s="53" t="s">
        <v>997</v>
      </c>
      <c r="D139" s="36">
        <v>10000</v>
      </c>
      <c r="E139" s="38">
        <v>11000</v>
      </c>
      <c r="F139" s="36">
        <v>11000</v>
      </c>
      <c r="G139" s="36"/>
    </row>
    <row r="140" spans="1:7">
      <c r="A140" s="38" t="s">
        <v>1168</v>
      </c>
      <c r="B140" s="39" t="s">
        <v>1169</v>
      </c>
      <c r="C140" s="53" t="s">
        <v>997</v>
      </c>
      <c r="D140" s="36">
        <v>1210</v>
      </c>
      <c r="E140" s="38">
        <v>1220</v>
      </c>
      <c r="F140" s="36">
        <v>1220</v>
      </c>
      <c r="G140" s="36"/>
    </row>
    <row r="141" spans="1:7">
      <c r="A141" s="38" t="s">
        <v>1170</v>
      </c>
      <c r="B141" s="39" t="s">
        <v>1171</v>
      </c>
      <c r="C141" s="53" t="s">
        <v>997</v>
      </c>
      <c r="D141" s="36">
        <v>978</v>
      </c>
      <c r="E141" s="38">
        <v>978</v>
      </c>
      <c r="F141" s="36">
        <v>978</v>
      </c>
      <c r="G141" s="36"/>
    </row>
    <row r="142" spans="1:7" ht="30">
      <c r="A142" s="38" t="s">
        <v>1172</v>
      </c>
      <c r="B142" s="39" t="s">
        <v>1173</v>
      </c>
      <c r="C142" s="53" t="s">
        <v>997</v>
      </c>
      <c r="D142" s="36">
        <v>1000</v>
      </c>
      <c r="E142" s="38">
        <v>1100</v>
      </c>
      <c r="F142" s="36">
        <v>1100</v>
      </c>
      <c r="G142" s="36"/>
    </row>
    <row r="143" spans="1:7" ht="30">
      <c r="A143" s="38" t="s">
        <v>1174</v>
      </c>
      <c r="B143" s="39" t="s">
        <v>1175</v>
      </c>
      <c r="C143" s="53" t="s">
        <v>997</v>
      </c>
      <c r="D143" s="36">
        <v>1000</v>
      </c>
      <c r="E143" s="38">
        <v>1100</v>
      </c>
      <c r="F143" s="36">
        <v>1100</v>
      </c>
      <c r="G143" s="36"/>
    </row>
    <row r="144" spans="1:7" ht="30">
      <c r="A144" s="38" t="s">
        <v>1176</v>
      </c>
      <c r="B144" s="39" t="s">
        <v>1177</v>
      </c>
      <c r="C144" s="53" t="s">
        <v>997</v>
      </c>
      <c r="D144" s="36">
        <v>86000</v>
      </c>
      <c r="E144" s="38">
        <v>89000</v>
      </c>
      <c r="F144" s="36">
        <v>89000</v>
      </c>
      <c r="G144" s="36"/>
    </row>
    <row r="145" spans="1:7" ht="30">
      <c r="A145" s="38" t="s">
        <v>1178</v>
      </c>
      <c r="B145" s="39" t="s">
        <v>1179</v>
      </c>
      <c r="C145" s="53" t="s">
        <v>1002</v>
      </c>
      <c r="D145" s="36">
        <v>0</v>
      </c>
      <c r="E145" s="38">
        <v>2</v>
      </c>
      <c r="F145" s="36">
        <v>0</v>
      </c>
      <c r="G145" s="36"/>
    </row>
  </sheetData>
  <mergeCells count="32">
    <mergeCell ref="G29:G30"/>
    <mergeCell ref="A1:G1"/>
    <mergeCell ref="A2:G2"/>
    <mergeCell ref="A3:G3"/>
    <mergeCell ref="A4:G4"/>
    <mergeCell ref="C6:C7"/>
    <mergeCell ref="B6:B7"/>
    <mergeCell ref="A6:A7"/>
    <mergeCell ref="G6:G7"/>
    <mergeCell ref="A23:G23"/>
    <mergeCell ref="D6:F6"/>
    <mergeCell ref="A8:G8"/>
    <mergeCell ref="A9:G9"/>
    <mergeCell ref="A11:G11"/>
    <mergeCell ref="A20:G20"/>
    <mergeCell ref="A21:G21"/>
    <mergeCell ref="A128:G128"/>
    <mergeCell ref="A130:G130"/>
    <mergeCell ref="A28:G28"/>
    <mergeCell ref="A50:G50"/>
    <mergeCell ref="A70:G70"/>
    <mergeCell ref="A75:G75"/>
    <mergeCell ref="A76:G76"/>
    <mergeCell ref="A92:G92"/>
    <mergeCell ref="A109:G109"/>
    <mergeCell ref="A110:G110"/>
    <mergeCell ref="A33:G33"/>
    <mergeCell ref="A37:G37"/>
    <mergeCell ref="A44:G44"/>
    <mergeCell ref="A57:G57"/>
    <mergeCell ref="A64:G64"/>
    <mergeCell ref="A120:G120"/>
  </mergeCells>
  <pageMargins left="0.70866141732283472" right="0.18" top="0.49" bottom="0.39" header="0.31496062992125984" footer="0.31496062992125984"/>
  <pageSetup paperSize="9" scale="36" fitToHeight="3" orientation="portrait" r:id="rId1"/>
</worksheet>
</file>

<file path=xl/worksheets/sheet4.xml><?xml version="1.0" encoding="utf-8"?>
<worksheet xmlns="http://schemas.openxmlformats.org/spreadsheetml/2006/main" xmlns:r="http://schemas.openxmlformats.org/officeDocument/2006/relationships">
  <dimension ref="A1:F394"/>
  <sheetViews>
    <sheetView view="pageBreakPreview" zoomScale="90" zoomScaleNormal="100" zoomScaleSheetLayoutView="90" workbookViewId="0">
      <selection activeCell="I50" sqref="I50"/>
    </sheetView>
  </sheetViews>
  <sheetFormatPr defaultRowHeight="15"/>
  <cols>
    <col min="1" max="1" width="72.28515625" style="17" customWidth="1"/>
    <col min="2" max="2" width="11.7109375" style="17" customWidth="1"/>
    <col min="3" max="3" width="11.85546875" style="17" bestFit="1" customWidth="1"/>
    <col min="4" max="4" width="14.28515625" style="17" customWidth="1"/>
    <col min="5" max="5" width="10.85546875" style="17" customWidth="1"/>
    <col min="6" max="6" width="12.5703125" style="17" customWidth="1"/>
    <col min="7" max="256" width="9.140625" style="17"/>
    <col min="257" max="257" width="59.5703125" style="17" customWidth="1"/>
    <col min="258" max="258" width="11.7109375" style="17" customWidth="1"/>
    <col min="259" max="259" width="11.85546875" style="17" bestFit="1" customWidth="1"/>
    <col min="260" max="260" width="14.28515625" style="17" customWidth="1"/>
    <col min="261" max="261" width="10.85546875" style="17" customWidth="1"/>
    <col min="262" max="262" width="12.5703125" style="17" customWidth="1"/>
    <col min="263" max="512" width="9.140625" style="17"/>
    <col min="513" max="513" width="59.5703125" style="17" customWidth="1"/>
    <col min="514" max="514" width="11.7109375" style="17" customWidth="1"/>
    <col min="515" max="515" width="11.85546875" style="17" bestFit="1" customWidth="1"/>
    <col min="516" max="516" width="14.28515625" style="17" customWidth="1"/>
    <col min="517" max="517" width="10.85546875" style="17" customWidth="1"/>
    <col min="518" max="518" width="12.5703125" style="17" customWidth="1"/>
    <col min="519" max="768" width="9.140625" style="17"/>
    <col min="769" max="769" width="59.5703125" style="17" customWidth="1"/>
    <col min="770" max="770" width="11.7109375" style="17" customWidth="1"/>
    <col min="771" max="771" width="11.85546875" style="17" bestFit="1" customWidth="1"/>
    <col min="772" max="772" width="14.28515625" style="17" customWidth="1"/>
    <col min="773" max="773" width="10.85546875" style="17" customWidth="1"/>
    <col min="774" max="774" width="12.5703125" style="17" customWidth="1"/>
    <col min="775" max="1024" width="9.140625" style="17"/>
    <col min="1025" max="1025" width="59.5703125" style="17" customWidth="1"/>
    <col min="1026" max="1026" width="11.7109375" style="17" customWidth="1"/>
    <col min="1027" max="1027" width="11.85546875" style="17" bestFit="1" customWidth="1"/>
    <col min="1028" max="1028" width="14.28515625" style="17" customWidth="1"/>
    <col min="1029" max="1029" width="10.85546875" style="17" customWidth="1"/>
    <col min="1030" max="1030" width="12.5703125" style="17" customWidth="1"/>
    <col min="1031" max="1280" width="9.140625" style="17"/>
    <col min="1281" max="1281" width="59.5703125" style="17" customWidth="1"/>
    <col min="1282" max="1282" width="11.7109375" style="17" customWidth="1"/>
    <col min="1283" max="1283" width="11.85546875" style="17" bestFit="1" customWidth="1"/>
    <col min="1284" max="1284" width="14.28515625" style="17" customWidth="1"/>
    <col min="1285" max="1285" width="10.85546875" style="17" customWidth="1"/>
    <col min="1286" max="1286" width="12.5703125" style="17" customWidth="1"/>
    <col min="1287" max="1536" width="9.140625" style="17"/>
    <col min="1537" max="1537" width="59.5703125" style="17" customWidth="1"/>
    <col min="1538" max="1538" width="11.7109375" style="17" customWidth="1"/>
    <col min="1539" max="1539" width="11.85546875" style="17" bestFit="1" customWidth="1"/>
    <col min="1540" max="1540" width="14.28515625" style="17" customWidth="1"/>
    <col min="1541" max="1541" width="10.85546875" style="17" customWidth="1"/>
    <col min="1542" max="1542" width="12.5703125" style="17" customWidth="1"/>
    <col min="1543" max="1792" width="9.140625" style="17"/>
    <col min="1793" max="1793" width="59.5703125" style="17" customWidth="1"/>
    <col min="1794" max="1794" width="11.7109375" style="17" customWidth="1"/>
    <col min="1795" max="1795" width="11.85546875" style="17" bestFit="1" customWidth="1"/>
    <col min="1796" max="1796" width="14.28515625" style="17" customWidth="1"/>
    <col min="1797" max="1797" width="10.85546875" style="17" customWidth="1"/>
    <col min="1798" max="1798" width="12.5703125" style="17" customWidth="1"/>
    <col min="1799" max="2048" width="9.140625" style="17"/>
    <col min="2049" max="2049" width="59.5703125" style="17" customWidth="1"/>
    <col min="2050" max="2050" width="11.7109375" style="17" customWidth="1"/>
    <col min="2051" max="2051" width="11.85546875" style="17" bestFit="1" customWidth="1"/>
    <col min="2052" max="2052" width="14.28515625" style="17" customWidth="1"/>
    <col min="2053" max="2053" width="10.85546875" style="17" customWidth="1"/>
    <col min="2054" max="2054" width="12.5703125" style="17" customWidth="1"/>
    <col min="2055" max="2304" width="9.140625" style="17"/>
    <col min="2305" max="2305" width="59.5703125" style="17" customWidth="1"/>
    <col min="2306" max="2306" width="11.7109375" style="17" customWidth="1"/>
    <col min="2307" max="2307" width="11.85546875" style="17" bestFit="1" customWidth="1"/>
    <col min="2308" max="2308" width="14.28515625" style="17" customWidth="1"/>
    <col min="2309" max="2309" width="10.85546875" style="17" customWidth="1"/>
    <col min="2310" max="2310" width="12.5703125" style="17" customWidth="1"/>
    <col min="2311" max="2560" width="9.140625" style="17"/>
    <col min="2561" max="2561" width="59.5703125" style="17" customWidth="1"/>
    <col min="2562" max="2562" width="11.7109375" style="17" customWidth="1"/>
    <col min="2563" max="2563" width="11.85546875" style="17" bestFit="1" customWidth="1"/>
    <col min="2564" max="2564" width="14.28515625" style="17" customWidth="1"/>
    <col min="2565" max="2565" width="10.85546875" style="17" customWidth="1"/>
    <col min="2566" max="2566" width="12.5703125" style="17" customWidth="1"/>
    <col min="2567" max="2816" width="9.140625" style="17"/>
    <col min="2817" max="2817" width="59.5703125" style="17" customWidth="1"/>
    <col min="2818" max="2818" width="11.7109375" style="17" customWidth="1"/>
    <col min="2819" max="2819" width="11.85546875" style="17" bestFit="1" customWidth="1"/>
    <col min="2820" max="2820" width="14.28515625" style="17" customWidth="1"/>
    <col min="2821" max="2821" width="10.85546875" style="17" customWidth="1"/>
    <col min="2822" max="2822" width="12.5703125" style="17" customWidth="1"/>
    <col min="2823" max="3072" width="9.140625" style="17"/>
    <col min="3073" max="3073" width="59.5703125" style="17" customWidth="1"/>
    <col min="3074" max="3074" width="11.7109375" style="17" customWidth="1"/>
    <col min="3075" max="3075" width="11.85546875" style="17" bestFit="1" customWidth="1"/>
    <col min="3076" max="3076" width="14.28515625" style="17" customWidth="1"/>
    <col min="3077" max="3077" width="10.85546875" style="17" customWidth="1"/>
    <col min="3078" max="3078" width="12.5703125" style="17" customWidth="1"/>
    <col min="3079" max="3328" width="9.140625" style="17"/>
    <col min="3329" max="3329" width="59.5703125" style="17" customWidth="1"/>
    <col min="3330" max="3330" width="11.7109375" style="17" customWidth="1"/>
    <col min="3331" max="3331" width="11.85546875" style="17" bestFit="1" customWidth="1"/>
    <col min="3332" max="3332" width="14.28515625" style="17" customWidth="1"/>
    <col min="3333" max="3333" width="10.85546875" style="17" customWidth="1"/>
    <col min="3334" max="3334" width="12.5703125" style="17" customWidth="1"/>
    <col min="3335" max="3584" width="9.140625" style="17"/>
    <col min="3585" max="3585" width="59.5703125" style="17" customWidth="1"/>
    <col min="3586" max="3586" width="11.7109375" style="17" customWidth="1"/>
    <col min="3587" max="3587" width="11.85546875" style="17" bestFit="1" customWidth="1"/>
    <col min="3588" max="3588" width="14.28515625" style="17" customWidth="1"/>
    <col min="3589" max="3589" width="10.85546875" style="17" customWidth="1"/>
    <col min="3590" max="3590" width="12.5703125" style="17" customWidth="1"/>
    <col min="3591" max="3840" width="9.140625" style="17"/>
    <col min="3841" max="3841" width="59.5703125" style="17" customWidth="1"/>
    <col min="3842" max="3842" width="11.7109375" style="17" customWidth="1"/>
    <col min="3843" max="3843" width="11.85546875" style="17" bestFit="1" customWidth="1"/>
    <col min="3844" max="3844" width="14.28515625" style="17" customWidth="1"/>
    <col min="3845" max="3845" width="10.85546875" style="17" customWidth="1"/>
    <col min="3846" max="3846" width="12.5703125" style="17" customWidth="1"/>
    <col min="3847" max="4096" width="9.140625" style="17"/>
    <col min="4097" max="4097" width="59.5703125" style="17" customWidth="1"/>
    <col min="4098" max="4098" width="11.7109375" style="17" customWidth="1"/>
    <col min="4099" max="4099" width="11.85546875" style="17" bestFit="1" customWidth="1"/>
    <col min="4100" max="4100" width="14.28515625" style="17" customWidth="1"/>
    <col min="4101" max="4101" width="10.85546875" style="17" customWidth="1"/>
    <col min="4102" max="4102" width="12.5703125" style="17" customWidth="1"/>
    <col min="4103" max="4352" width="9.140625" style="17"/>
    <col min="4353" max="4353" width="59.5703125" style="17" customWidth="1"/>
    <col min="4354" max="4354" width="11.7109375" style="17" customWidth="1"/>
    <col min="4355" max="4355" width="11.85546875" style="17" bestFit="1" customWidth="1"/>
    <col min="4356" max="4356" width="14.28515625" style="17" customWidth="1"/>
    <col min="4357" max="4357" width="10.85546875" style="17" customWidth="1"/>
    <col min="4358" max="4358" width="12.5703125" style="17" customWidth="1"/>
    <col min="4359" max="4608" width="9.140625" style="17"/>
    <col min="4609" max="4609" width="59.5703125" style="17" customWidth="1"/>
    <col min="4610" max="4610" width="11.7109375" style="17" customWidth="1"/>
    <col min="4611" max="4611" width="11.85546875" style="17" bestFit="1" customWidth="1"/>
    <col min="4612" max="4612" width="14.28515625" style="17" customWidth="1"/>
    <col min="4613" max="4613" width="10.85546875" style="17" customWidth="1"/>
    <col min="4614" max="4614" width="12.5703125" style="17" customWidth="1"/>
    <col min="4615" max="4864" width="9.140625" style="17"/>
    <col min="4865" max="4865" width="59.5703125" style="17" customWidth="1"/>
    <col min="4866" max="4866" width="11.7109375" style="17" customWidth="1"/>
    <col min="4867" max="4867" width="11.85546875" style="17" bestFit="1" customWidth="1"/>
    <col min="4868" max="4868" width="14.28515625" style="17" customWidth="1"/>
    <col min="4869" max="4869" width="10.85546875" style="17" customWidth="1"/>
    <col min="4870" max="4870" width="12.5703125" style="17" customWidth="1"/>
    <col min="4871" max="5120" width="9.140625" style="17"/>
    <col min="5121" max="5121" width="59.5703125" style="17" customWidth="1"/>
    <col min="5122" max="5122" width="11.7109375" style="17" customWidth="1"/>
    <col min="5123" max="5123" width="11.85546875" style="17" bestFit="1" customWidth="1"/>
    <col min="5124" max="5124" width="14.28515625" style="17" customWidth="1"/>
    <col min="5125" max="5125" width="10.85546875" style="17" customWidth="1"/>
    <col min="5126" max="5126" width="12.5703125" style="17" customWidth="1"/>
    <col min="5127" max="5376" width="9.140625" style="17"/>
    <col min="5377" max="5377" width="59.5703125" style="17" customWidth="1"/>
    <col min="5378" max="5378" width="11.7109375" style="17" customWidth="1"/>
    <col min="5379" max="5379" width="11.85546875" style="17" bestFit="1" customWidth="1"/>
    <col min="5380" max="5380" width="14.28515625" style="17" customWidth="1"/>
    <col min="5381" max="5381" width="10.85546875" style="17" customWidth="1"/>
    <col min="5382" max="5382" width="12.5703125" style="17" customWidth="1"/>
    <col min="5383" max="5632" width="9.140625" style="17"/>
    <col min="5633" max="5633" width="59.5703125" style="17" customWidth="1"/>
    <col min="5634" max="5634" width="11.7109375" style="17" customWidth="1"/>
    <col min="5635" max="5635" width="11.85546875" style="17" bestFit="1" customWidth="1"/>
    <col min="5636" max="5636" width="14.28515625" style="17" customWidth="1"/>
    <col min="5637" max="5637" width="10.85546875" style="17" customWidth="1"/>
    <col min="5638" max="5638" width="12.5703125" style="17" customWidth="1"/>
    <col min="5639" max="5888" width="9.140625" style="17"/>
    <col min="5889" max="5889" width="59.5703125" style="17" customWidth="1"/>
    <col min="5890" max="5890" width="11.7109375" style="17" customWidth="1"/>
    <col min="5891" max="5891" width="11.85546875" style="17" bestFit="1" customWidth="1"/>
    <col min="5892" max="5892" width="14.28515625" style="17" customWidth="1"/>
    <col min="5893" max="5893" width="10.85546875" style="17" customWidth="1"/>
    <col min="5894" max="5894" width="12.5703125" style="17" customWidth="1"/>
    <col min="5895" max="6144" width="9.140625" style="17"/>
    <col min="6145" max="6145" width="59.5703125" style="17" customWidth="1"/>
    <col min="6146" max="6146" width="11.7109375" style="17" customWidth="1"/>
    <col min="6147" max="6147" width="11.85546875" style="17" bestFit="1" customWidth="1"/>
    <col min="6148" max="6148" width="14.28515625" style="17" customWidth="1"/>
    <col min="6149" max="6149" width="10.85546875" style="17" customWidth="1"/>
    <col min="6150" max="6150" width="12.5703125" style="17" customWidth="1"/>
    <col min="6151" max="6400" width="9.140625" style="17"/>
    <col min="6401" max="6401" width="59.5703125" style="17" customWidth="1"/>
    <col min="6402" max="6402" width="11.7109375" style="17" customWidth="1"/>
    <col min="6403" max="6403" width="11.85546875" style="17" bestFit="1" customWidth="1"/>
    <col min="6404" max="6404" width="14.28515625" style="17" customWidth="1"/>
    <col min="6405" max="6405" width="10.85546875" style="17" customWidth="1"/>
    <col min="6406" max="6406" width="12.5703125" style="17" customWidth="1"/>
    <col min="6407" max="6656" width="9.140625" style="17"/>
    <col min="6657" max="6657" width="59.5703125" style="17" customWidth="1"/>
    <col min="6658" max="6658" width="11.7109375" style="17" customWidth="1"/>
    <col min="6659" max="6659" width="11.85546875" style="17" bestFit="1" customWidth="1"/>
    <col min="6660" max="6660" width="14.28515625" style="17" customWidth="1"/>
    <col min="6661" max="6661" width="10.85546875" style="17" customWidth="1"/>
    <col min="6662" max="6662" width="12.5703125" style="17" customWidth="1"/>
    <col min="6663" max="6912" width="9.140625" style="17"/>
    <col min="6913" max="6913" width="59.5703125" style="17" customWidth="1"/>
    <col min="6914" max="6914" width="11.7109375" style="17" customWidth="1"/>
    <col min="6915" max="6915" width="11.85546875" style="17" bestFit="1" customWidth="1"/>
    <col min="6916" max="6916" width="14.28515625" style="17" customWidth="1"/>
    <col min="6917" max="6917" width="10.85546875" style="17" customWidth="1"/>
    <col min="6918" max="6918" width="12.5703125" style="17" customWidth="1"/>
    <col min="6919" max="7168" width="9.140625" style="17"/>
    <col min="7169" max="7169" width="59.5703125" style="17" customWidth="1"/>
    <col min="7170" max="7170" width="11.7109375" style="17" customWidth="1"/>
    <col min="7171" max="7171" width="11.85546875" style="17" bestFit="1" customWidth="1"/>
    <col min="7172" max="7172" width="14.28515625" style="17" customWidth="1"/>
    <col min="7173" max="7173" width="10.85546875" style="17" customWidth="1"/>
    <col min="7174" max="7174" width="12.5703125" style="17" customWidth="1"/>
    <col min="7175" max="7424" width="9.140625" style="17"/>
    <col min="7425" max="7425" width="59.5703125" style="17" customWidth="1"/>
    <col min="7426" max="7426" width="11.7109375" style="17" customWidth="1"/>
    <col min="7427" max="7427" width="11.85546875" style="17" bestFit="1" customWidth="1"/>
    <col min="7428" max="7428" width="14.28515625" style="17" customWidth="1"/>
    <col min="7429" max="7429" width="10.85546875" style="17" customWidth="1"/>
    <col min="7430" max="7430" width="12.5703125" style="17" customWidth="1"/>
    <col min="7431" max="7680" width="9.140625" style="17"/>
    <col min="7681" max="7681" width="59.5703125" style="17" customWidth="1"/>
    <col min="7682" max="7682" width="11.7109375" style="17" customWidth="1"/>
    <col min="7683" max="7683" width="11.85546875" style="17" bestFit="1" customWidth="1"/>
    <col min="7684" max="7684" width="14.28515625" style="17" customWidth="1"/>
    <col min="7685" max="7685" width="10.85546875" style="17" customWidth="1"/>
    <col min="7686" max="7686" width="12.5703125" style="17" customWidth="1"/>
    <col min="7687" max="7936" width="9.140625" style="17"/>
    <col min="7937" max="7937" width="59.5703125" style="17" customWidth="1"/>
    <col min="7938" max="7938" width="11.7109375" style="17" customWidth="1"/>
    <col min="7939" max="7939" width="11.85546875" style="17" bestFit="1" customWidth="1"/>
    <col min="7940" max="7940" width="14.28515625" style="17" customWidth="1"/>
    <col min="7941" max="7941" width="10.85546875" style="17" customWidth="1"/>
    <col min="7942" max="7942" width="12.5703125" style="17" customWidth="1"/>
    <col min="7943" max="8192" width="9.140625" style="17"/>
    <col min="8193" max="8193" width="59.5703125" style="17" customWidth="1"/>
    <col min="8194" max="8194" width="11.7109375" style="17" customWidth="1"/>
    <col min="8195" max="8195" width="11.85546875" style="17" bestFit="1" customWidth="1"/>
    <col min="8196" max="8196" width="14.28515625" style="17" customWidth="1"/>
    <col min="8197" max="8197" width="10.85546875" style="17" customWidth="1"/>
    <col min="8198" max="8198" width="12.5703125" style="17" customWidth="1"/>
    <col min="8199" max="8448" width="9.140625" style="17"/>
    <col min="8449" max="8449" width="59.5703125" style="17" customWidth="1"/>
    <col min="8450" max="8450" width="11.7109375" style="17" customWidth="1"/>
    <col min="8451" max="8451" width="11.85546875" style="17" bestFit="1" customWidth="1"/>
    <col min="8452" max="8452" width="14.28515625" style="17" customWidth="1"/>
    <col min="8453" max="8453" width="10.85546875" style="17" customWidth="1"/>
    <col min="8454" max="8454" width="12.5703125" style="17" customWidth="1"/>
    <col min="8455" max="8704" width="9.140625" style="17"/>
    <col min="8705" max="8705" width="59.5703125" style="17" customWidth="1"/>
    <col min="8706" max="8706" width="11.7109375" style="17" customWidth="1"/>
    <col min="8707" max="8707" width="11.85546875" style="17" bestFit="1" customWidth="1"/>
    <col min="8708" max="8708" width="14.28515625" style="17" customWidth="1"/>
    <col min="8709" max="8709" width="10.85546875" style="17" customWidth="1"/>
    <col min="8710" max="8710" width="12.5703125" style="17" customWidth="1"/>
    <col min="8711" max="8960" width="9.140625" style="17"/>
    <col min="8961" max="8961" width="59.5703125" style="17" customWidth="1"/>
    <col min="8962" max="8962" width="11.7109375" style="17" customWidth="1"/>
    <col min="8963" max="8963" width="11.85546875" style="17" bestFit="1" customWidth="1"/>
    <col min="8964" max="8964" width="14.28515625" style="17" customWidth="1"/>
    <col min="8965" max="8965" width="10.85546875" style="17" customWidth="1"/>
    <col min="8966" max="8966" width="12.5703125" style="17" customWidth="1"/>
    <col min="8967" max="9216" width="9.140625" style="17"/>
    <col min="9217" max="9217" width="59.5703125" style="17" customWidth="1"/>
    <col min="9218" max="9218" width="11.7109375" style="17" customWidth="1"/>
    <col min="9219" max="9219" width="11.85546875" style="17" bestFit="1" customWidth="1"/>
    <col min="9220" max="9220" width="14.28515625" style="17" customWidth="1"/>
    <col min="9221" max="9221" width="10.85546875" style="17" customWidth="1"/>
    <col min="9222" max="9222" width="12.5703125" style="17" customWidth="1"/>
    <col min="9223" max="9472" width="9.140625" style="17"/>
    <col min="9473" max="9473" width="59.5703125" style="17" customWidth="1"/>
    <col min="9474" max="9474" width="11.7109375" style="17" customWidth="1"/>
    <col min="9475" max="9475" width="11.85546875" style="17" bestFit="1" customWidth="1"/>
    <col min="9476" max="9476" width="14.28515625" style="17" customWidth="1"/>
    <col min="9477" max="9477" width="10.85546875" style="17" customWidth="1"/>
    <col min="9478" max="9478" width="12.5703125" style="17" customWidth="1"/>
    <col min="9479" max="9728" width="9.140625" style="17"/>
    <col min="9729" max="9729" width="59.5703125" style="17" customWidth="1"/>
    <col min="9730" max="9730" width="11.7109375" style="17" customWidth="1"/>
    <col min="9731" max="9731" width="11.85546875" style="17" bestFit="1" customWidth="1"/>
    <col min="9732" max="9732" width="14.28515625" style="17" customWidth="1"/>
    <col min="9733" max="9733" width="10.85546875" style="17" customWidth="1"/>
    <col min="9734" max="9734" width="12.5703125" style="17" customWidth="1"/>
    <col min="9735" max="9984" width="9.140625" style="17"/>
    <col min="9985" max="9985" width="59.5703125" style="17" customWidth="1"/>
    <col min="9986" max="9986" width="11.7109375" style="17" customWidth="1"/>
    <col min="9987" max="9987" width="11.85546875" style="17" bestFit="1" customWidth="1"/>
    <col min="9988" max="9988" width="14.28515625" style="17" customWidth="1"/>
    <col min="9989" max="9989" width="10.85546875" style="17" customWidth="1"/>
    <col min="9990" max="9990" width="12.5703125" style="17" customWidth="1"/>
    <col min="9991" max="10240" width="9.140625" style="17"/>
    <col min="10241" max="10241" width="59.5703125" style="17" customWidth="1"/>
    <col min="10242" max="10242" width="11.7109375" style="17" customWidth="1"/>
    <col min="10243" max="10243" width="11.85546875" style="17" bestFit="1" customWidth="1"/>
    <col min="10244" max="10244" width="14.28515625" style="17" customWidth="1"/>
    <col min="10245" max="10245" width="10.85546875" style="17" customWidth="1"/>
    <col min="10246" max="10246" width="12.5703125" style="17" customWidth="1"/>
    <col min="10247" max="10496" width="9.140625" style="17"/>
    <col min="10497" max="10497" width="59.5703125" style="17" customWidth="1"/>
    <col min="10498" max="10498" width="11.7109375" style="17" customWidth="1"/>
    <col min="10499" max="10499" width="11.85546875" style="17" bestFit="1" customWidth="1"/>
    <col min="10500" max="10500" width="14.28515625" style="17" customWidth="1"/>
    <col min="10501" max="10501" width="10.85546875" style="17" customWidth="1"/>
    <col min="10502" max="10502" width="12.5703125" style="17" customWidth="1"/>
    <col min="10503" max="10752" width="9.140625" style="17"/>
    <col min="10753" max="10753" width="59.5703125" style="17" customWidth="1"/>
    <col min="10754" max="10754" width="11.7109375" style="17" customWidth="1"/>
    <col min="10755" max="10755" width="11.85546875" style="17" bestFit="1" customWidth="1"/>
    <col min="10756" max="10756" width="14.28515625" style="17" customWidth="1"/>
    <col min="10757" max="10757" width="10.85546875" style="17" customWidth="1"/>
    <col min="10758" max="10758" width="12.5703125" style="17" customWidth="1"/>
    <col min="10759" max="11008" width="9.140625" style="17"/>
    <col min="11009" max="11009" width="59.5703125" style="17" customWidth="1"/>
    <col min="11010" max="11010" width="11.7109375" style="17" customWidth="1"/>
    <col min="11011" max="11011" width="11.85546875" style="17" bestFit="1" customWidth="1"/>
    <col min="11012" max="11012" width="14.28515625" style="17" customWidth="1"/>
    <col min="11013" max="11013" width="10.85546875" style="17" customWidth="1"/>
    <col min="11014" max="11014" width="12.5703125" style="17" customWidth="1"/>
    <col min="11015" max="11264" width="9.140625" style="17"/>
    <col min="11265" max="11265" width="59.5703125" style="17" customWidth="1"/>
    <col min="11266" max="11266" width="11.7109375" style="17" customWidth="1"/>
    <col min="11267" max="11267" width="11.85546875" style="17" bestFit="1" customWidth="1"/>
    <col min="11268" max="11268" width="14.28515625" style="17" customWidth="1"/>
    <col min="11269" max="11269" width="10.85546875" style="17" customWidth="1"/>
    <col min="11270" max="11270" width="12.5703125" style="17" customWidth="1"/>
    <col min="11271" max="11520" width="9.140625" style="17"/>
    <col min="11521" max="11521" width="59.5703125" style="17" customWidth="1"/>
    <col min="11522" max="11522" width="11.7109375" style="17" customWidth="1"/>
    <col min="11523" max="11523" width="11.85546875" style="17" bestFit="1" customWidth="1"/>
    <col min="11524" max="11524" width="14.28515625" style="17" customWidth="1"/>
    <col min="11525" max="11525" width="10.85546875" style="17" customWidth="1"/>
    <col min="11526" max="11526" width="12.5703125" style="17" customWidth="1"/>
    <col min="11527" max="11776" width="9.140625" style="17"/>
    <col min="11777" max="11777" width="59.5703125" style="17" customWidth="1"/>
    <col min="11778" max="11778" width="11.7109375" style="17" customWidth="1"/>
    <col min="11779" max="11779" width="11.85546875" style="17" bestFit="1" customWidth="1"/>
    <col min="11780" max="11780" width="14.28515625" style="17" customWidth="1"/>
    <col min="11781" max="11781" width="10.85546875" style="17" customWidth="1"/>
    <col min="11782" max="11782" width="12.5703125" style="17" customWidth="1"/>
    <col min="11783" max="12032" width="9.140625" style="17"/>
    <col min="12033" max="12033" width="59.5703125" style="17" customWidth="1"/>
    <col min="12034" max="12034" width="11.7109375" style="17" customWidth="1"/>
    <col min="12035" max="12035" width="11.85546875" style="17" bestFit="1" customWidth="1"/>
    <col min="12036" max="12036" width="14.28515625" style="17" customWidth="1"/>
    <col min="12037" max="12037" width="10.85546875" style="17" customWidth="1"/>
    <col min="12038" max="12038" width="12.5703125" style="17" customWidth="1"/>
    <col min="12039" max="12288" width="9.140625" style="17"/>
    <col min="12289" max="12289" width="59.5703125" style="17" customWidth="1"/>
    <col min="12290" max="12290" width="11.7109375" style="17" customWidth="1"/>
    <col min="12291" max="12291" width="11.85546875" style="17" bestFit="1" customWidth="1"/>
    <col min="12292" max="12292" width="14.28515625" style="17" customWidth="1"/>
    <col min="12293" max="12293" width="10.85546875" style="17" customWidth="1"/>
    <col min="12294" max="12294" width="12.5703125" style="17" customWidth="1"/>
    <col min="12295" max="12544" width="9.140625" style="17"/>
    <col min="12545" max="12545" width="59.5703125" style="17" customWidth="1"/>
    <col min="12546" max="12546" width="11.7109375" style="17" customWidth="1"/>
    <col min="12547" max="12547" width="11.85546875" style="17" bestFit="1" customWidth="1"/>
    <col min="12548" max="12548" width="14.28515625" style="17" customWidth="1"/>
    <col min="12549" max="12549" width="10.85546875" style="17" customWidth="1"/>
    <col min="12550" max="12550" width="12.5703125" style="17" customWidth="1"/>
    <col min="12551" max="12800" width="9.140625" style="17"/>
    <col min="12801" max="12801" width="59.5703125" style="17" customWidth="1"/>
    <col min="12802" max="12802" width="11.7109375" style="17" customWidth="1"/>
    <col min="12803" max="12803" width="11.85546875" style="17" bestFit="1" customWidth="1"/>
    <col min="12804" max="12804" width="14.28515625" style="17" customWidth="1"/>
    <col min="12805" max="12805" width="10.85546875" style="17" customWidth="1"/>
    <col min="12806" max="12806" width="12.5703125" style="17" customWidth="1"/>
    <col min="12807" max="13056" width="9.140625" style="17"/>
    <col min="13057" max="13057" width="59.5703125" style="17" customWidth="1"/>
    <col min="13058" max="13058" width="11.7109375" style="17" customWidth="1"/>
    <col min="13059" max="13059" width="11.85546875" style="17" bestFit="1" customWidth="1"/>
    <col min="13060" max="13060" width="14.28515625" style="17" customWidth="1"/>
    <col min="13061" max="13061" width="10.85546875" style="17" customWidth="1"/>
    <col min="13062" max="13062" width="12.5703125" style="17" customWidth="1"/>
    <col min="13063" max="13312" width="9.140625" style="17"/>
    <col min="13313" max="13313" width="59.5703125" style="17" customWidth="1"/>
    <col min="13314" max="13314" width="11.7109375" style="17" customWidth="1"/>
    <col min="13315" max="13315" width="11.85546875" style="17" bestFit="1" customWidth="1"/>
    <col min="13316" max="13316" width="14.28515625" style="17" customWidth="1"/>
    <col min="13317" max="13317" width="10.85546875" style="17" customWidth="1"/>
    <col min="13318" max="13318" width="12.5703125" style="17" customWidth="1"/>
    <col min="13319" max="13568" width="9.140625" style="17"/>
    <col min="13569" max="13569" width="59.5703125" style="17" customWidth="1"/>
    <col min="13570" max="13570" width="11.7109375" style="17" customWidth="1"/>
    <col min="13571" max="13571" width="11.85546875" style="17" bestFit="1" customWidth="1"/>
    <col min="13572" max="13572" width="14.28515625" style="17" customWidth="1"/>
    <col min="13573" max="13573" width="10.85546875" style="17" customWidth="1"/>
    <col min="13574" max="13574" width="12.5703125" style="17" customWidth="1"/>
    <col min="13575" max="13824" width="9.140625" style="17"/>
    <col min="13825" max="13825" width="59.5703125" style="17" customWidth="1"/>
    <col min="13826" max="13826" width="11.7109375" style="17" customWidth="1"/>
    <col min="13827" max="13827" width="11.85546875" style="17" bestFit="1" customWidth="1"/>
    <col min="13828" max="13828" width="14.28515625" style="17" customWidth="1"/>
    <col min="13829" max="13829" width="10.85546875" style="17" customWidth="1"/>
    <col min="13830" max="13830" width="12.5703125" style="17" customWidth="1"/>
    <col min="13831" max="14080" width="9.140625" style="17"/>
    <col min="14081" max="14081" width="59.5703125" style="17" customWidth="1"/>
    <col min="14082" max="14082" width="11.7109375" style="17" customWidth="1"/>
    <col min="14083" max="14083" width="11.85546875" style="17" bestFit="1" customWidth="1"/>
    <col min="14084" max="14084" width="14.28515625" style="17" customWidth="1"/>
    <col min="14085" max="14085" width="10.85546875" style="17" customWidth="1"/>
    <col min="14086" max="14086" width="12.5703125" style="17" customWidth="1"/>
    <col min="14087" max="14336" width="9.140625" style="17"/>
    <col min="14337" max="14337" width="59.5703125" style="17" customWidth="1"/>
    <col min="14338" max="14338" width="11.7109375" style="17" customWidth="1"/>
    <col min="14339" max="14339" width="11.85546875" style="17" bestFit="1" customWidth="1"/>
    <col min="14340" max="14340" width="14.28515625" style="17" customWidth="1"/>
    <col min="14341" max="14341" width="10.85546875" style="17" customWidth="1"/>
    <col min="14342" max="14342" width="12.5703125" style="17" customWidth="1"/>
    <col min="14343" max="14592" width="9.140625" style="17"/>
    <col min="14593" max="14593" width="59.5703125" style="17" customWidth="1"/>
    <col min="14594" max="14594" width="11.7109375" style="17" customWidth="1"/>
    <col min="14595" max="14595" width="11.85546875" style="17" bestFit="1" customWidth="1"/>
    <col min="14596" max="14596" width="14.28515625" style="17" customWidth="1"/>
    <col min="14597" max="14597" width="10.85546875" style="17" customWidth="1"/>
    <col min="14598" max="14598" width="12.5703125" style="17" customWidth="1"/>
    <col min="14599" max="14848" width="9.140625" style="17"/>
    <col min="14849" max="14849" width="59.5703125" style="17" customWidth="1"/>
    <col min="14850" max="14850" width="11.7109375" style="17" customWidth="1"/>
    <col min="14851" max="14851" width="11.85546875" style="17" bestFit="1" customWidth="1"/>
    <col min="14852" max="14852" width="14.28515625" style="17" customWidth="1"/>
    <col min="14853" max="14853" width="10.85546875" style="17" customWidth="1"/>
    <col min="14854" max="14854" width="12.5703125" style="17" customWidth="1"/>
    <col min="14855" max="15104" width="9.140625" style="17"/>
    <col min="15105" max="15105" width="59.5703125" style="17" customWidth="1"/>
    <col min="15106" max="15106" width="11.7109375" style="17" customWidth="1"/>
    <col min="15107" max="15107" width="11.85546875" style="17" bestFit="1" customWidth="1"/>
    <col min="15108" max="15108" width="14.28515625" style="17" customWidth="1"/>
    <col min="15109" max="15109" width="10.85546875" style="17" customWidth="1"/>
    <col min="15110" max="15110" width="12.5703125" style="17" customWidth="1"/>
    <col min="15111" max="15360" width="9.140625" style="17"/>
    <col min="15361" max="15361" width="59.5703125" style="17" customWidth="1"/>
    <col min="15362" max="15362" width="11.7109375" style="17" customWidth="1"/>
    <col min="15363" max="15363" width="11.85546875" style="17" bestFit="1" customWidth="1"/>
    <col min="15364" max="15364" width="14.28515625" style="17" customWidth="1"/>
    <col min="15365" max="15365" width="10.85546875" style="17" customWidth="1"/>
    <col min="15366" max="15366" width="12.5703125" style="17" customWidth="1"/>
    <col min="15367" max="15616" width="9.140625" style="17"/>
    <col min="15617" max="15617" width="59.5703125" style="17" customWidth="1"/>
    <col min="15618" max="15618" width="11.7109375" style="17" customWidth="1"/>
    <col min="15619" max="15619" width="11.85546875" style="17" bestFit="1" customWidth="1"/>
    <col min="15620" max="15620" width="14.28515625" style="17" customWidth="1"/>
    <col min="15621" max="15621" width="10.85546875" style="17" customWidth="1"/>
    <col min="15622" max="15622" width="12.5703125" style="17" customWidth="1"/>
    <col min="15623" max="15872" width="9.140625" style="17"/>
    <col min="15873" max="15873" width="59.5703125" style="17" customWidth="1"/>
    <col min="15874" max="15874" width="11.7109375" style="17" customWidth="1"/>
    <col min="15875" max="15875" width="11.85546875" style="17" bestFit="1" customWidth="1"/>
    <col min="15876" max="15876" width="14.28515625" style="17" customWidth="1"/>
    <col min="15877" max="15877" width="10.85546875" style="17" customWidth="1"/>
    <col min="15878" max="15878" width="12.5703125" style="17" customWidth="1"/>
    <col min="15879" max="16128" width="9.140625" style="17"/>
    <col min="16129" max="16129" width="59.5703125" style="17" customWidth="1"/>
    <col min="16130" max="16130" width="11.7109375" style="17" customWidth="1"/>
    <col min="16131" max="16131" width="11.85546875" style="17" bestFit="1" customWidth="1"/>
    <col min="16132" max="16132" width="14.28515625" style="17" customWidth="1"/>
    <col min="16133" max="16133" width="10.85546875" style="17" customWidth="1"/>
    <col min="16134" max="16134" width="12.5703125" style="17" customWidth="1"/>
    <col min="16135" max="16384" width="9.140625" style="17"/>
  </cols>
  <sheetData>
    <row r="1" spans="1:6">
      <c r="D1" s="65"/>
    </row>
    <row r="2" spans="1:6">
      <c r="D2" s="65"/>
    </row>
    <row r="3" spans="1:6" ht="13.5" customHeight="1">
      <c r="D3" s="65"/>
    </row>
    <row r="4" spans="1:6" ht="15" customHeight="1">
      <c r="A4" s="66"/>
      <c r="B4" s="67"/>
      <c r="C4" s="67"/>
      <c r="D4" s="67"/>
    </row>
    <row r="5" spans="1:6" ht="48.75" customHeight="1">
      <c r="A5" s="523" t="s">
        <v>1486</v>
      </c>
      <c r="B5" s="523"/>
      <c r="C5" s="523"/>
      <c r="D5" s="523"/>
      <c r="E5" s="523"/>
      <c r="F5" s="523"/>
    </row>
    <row r="6" spans="1:6" ht="12.75" customHeight="1">
      <c r="A6" s="523"/>
      <c r="B6" s="524"/>
      <c r="C6" s="524"/>
      <c r="D6" s="524"/>
    </row>
    <row r="7" spans="1:6">
      <c r="A7" s="68" t="s">
        <v>1487</v>
      </c>
      <c r="B7" s="69"/>
      <c r="C7" s="69"/>
      <c r="D7" s="69"/>
    </row>
    <row r="8" spans="1:6" ht="15.75" thickBot="1">
      <c r="A8" s="68" t="s">
        <v>1488</v>
      </c>
      <c r="B8" s="67"/>
      <c r="C8" s="67"/>
      <c r="D8" s="67"/>
    </row>
    <row r="9" spans="1:6" ht="62.25" customHeight="1" thickBot="1">
      <c r="A9" s="525" t="s">
        <v>1489</v>
      </c>
      <c r="B9" s="498" t="s">
        <v>1490</v>
      </c>
      <c r="C9" s="499"/>
      <c r="D9" s="70" t="s">
        <v>1491</v>
      </c>
      <c r="E9" s="498" t="s">
        <v>1492</v>
      </c>
      <c r="F9" s="499"/>
    </row>
    <row r="10" spans="1:6" ht="72.75" customHeight="1" thickBot="1">
      <c r="A10" s="526"/>
      <c r="B10" s="71" t="s">
        <v>1493</v>
      </c>
      <c r="C10" s="72" t="s">
        <v>1494</v>
      </c>
      <c r="D10" s="73"/>
      <c r="E10" s="74" t="s">
        <v>1495</v>
      </c>
      <c r="F10" s="75" t="s">
        <v>1494</v>
      </c>
    </row>
    <row r="11" spans="1:6" ht="16.5" thickBot="1">
      <c r="A11" s="450" t="s">
        <v>1496</v>
      </c>
      <c r="B11" s="451"/>
      <c r="C11" s="451"/>
      <c r="D11" s="451"/>
      <c r="E11" s="451"/>
      <c r="F11" s="452"/>
    </row>
    <row r="12" spans="1:6" ht="32.25" thickBot="1">
      <c r="A12" s="76" t="s">
        <v>1497</v>
      </c>
      <c r="B12" s="77"/>
      <c r="C12" s="77"/>
      <c r="D12" s="77"/>
      <c r="E12" s="77"/>
      <c r="F12" s="78"/>
    </row>
    <row r="13" spans="1:6" ht="20.25" customHeight="1">
      <c r="A13" s="520" t="s">
        <v>1498</v>
      </c>
      <c r="B13" s="513"/>
      <c r="C13" s="513"/>
      <c r="D13" s="79"/>
      <c r="E13" s="455"/>
      <c r="F13" s="455"/>
    </row>
    <row r="14" spans="1:6" ht="11.25" customHeight="1" thickBot="1">
      <c r="A14" s="521"/>
      <c r="B14" s="517"/>
      <c r="C14" s="517"/>
      <c r="D14" s="80"/>
      <c r="E14" s="522"/>
      <c r="F14" s="522"/>
    </row>
    <row r="15" spans="1:6" ht="32.25" thickBot="1">
      <c r="A15" s="81" t="s">
        <v>1499</v>
      </c>
      <c r="B15" s="77"/>
      <c r="C15" s="77"/>
      <c r="D15" s="77"/>
      <c r="E15" s="82">
        <f>SUM(E18+E19+E20)</f>
        <v>79811.100000000006</v>
      </c>
      <c r="F15" s="82">
        <f>SUM(F18+F19+F20)</f>
        <v>79841</v>
      </c>
    </row>
    <row r="16" spans="1:6" ht="20.25" customHeight="1" thickBot="1">
      <c r="A16" s="81" t="s">
        <v>1500</v>
      </c>
      <c r="B16" s="77">
        <v>564708</v>
      </c>
      <c r="C16" s="83">
        <v>675663</v>
      </c>
      <c r="D16" s="84"/>
      <c r="E16" s="85"/>
      <c r="F16" s="82"/>
    </row>
    <row r="17" spans="1:6" ht="16.5" thickBot="1">
      <c r="A17" s="81" t="s">
        <v>1501</v>
      </c>
      <c r="B17" s="77">
        <v>0</v>
      </c>
      <c r="C17" s="77">
        <v>0</v>
      </c>
      <c r="D17" s="77"/>
      <c r="E17" s="85"/>
      <c r="F17" s="82"/>
    </row>
    <row r="18" spans="1:6" ht="32.25" thickBot="1">
      <c r="A18" s="81" t="s">
        <v>1502</v>
      </c>
      <c r="B18" s="77"/>
      <c r="C18" s="77"/>
      <c r="D18" s="77"/>
      <c r="E18" s="85">
        <v>75581.100000000006</v>
      </c>
      <c r="F18" s="82">
        <v>75611</v>
      </c>
    </row>
    <row r="19" spans="1:6" ht="63.75" thickBot="1">
      <c r="A19" s="81" t="s">
        <v>1503</v>
      </c>
      <c r="B19" s="77"/>
      <c r="C19" s="77"/>
      <c r="D19" s="77"/>
      <c r="E19" s="85">
        <v>3060</v>
      </c>
      <c r="F19" s="85">
        <v>3060</v>
      </c>
    </row>
    <row r="20" spans="1:6" ht="32.25" thickBot="1">
      <c r="A20" s="81" t="s">
        <v>1504</v>
      </c>
      <c r="B20" s="77"/>
      <c r="C20" s="77"/>
      <c r="D20" s="77"/>
      <c r="E20" s="85">
        <v>1170</v>
      </c>
      <c r="F20" s="82">
        <v>1170</v>
      </c>
    </row>
    <row r="21" spans="1:6" ht="32.25" thickBot="1">
      <c r="A21" s="76" t="s">
        <v>1505</v>
      </c>
      <c r="B21" s="77"/>
      <c r="C21" s="77"/>
      <c r="D21" s="77"/>
      <c r="E21" s="85"/>
      <c r="F21" s="82"/>
    </row>
    <row r="22" spans="1:6" ht="27" customHeight="1">
      <c r="A22" s="520" t="s">
        <v>1506</v>
      </c>
      <c r="B22" s="513"/>
      <c r="C22" s="513"/>
      <c r="D22" s="79"/>
      <c r="E22" s="518"/>
      <c r="F22" s="518"/>
    </row>
    <row r="23" spans="1:6" ht="3.75" customHeight="1" thickBot="1">
      <c r="A23" s="521"/>
      <c r="B23" s="517"/>
      <c r="C23" s="517"/>
      <c r="D23" s="80"/>
      <c r="E23" s="519"/>
      <c r="F23" s="519"/>
    </row>
    <row r="24" spans="1:6" ht="32.25" thickBot="1">
      <c r="A24" s="81" t="s">
        <v>1499</v>
      </c>
      <c r="B24" s="77">
        <v>77</v>
      </c>
      <c r="C24" s="77">
        <v>81</v>
      </c>
      <c r="D24" s="77"/>
      <c r="E24" s="82">
        <f>SUM(E25)</f>
        <v>19170</v>
      </c>
      <c r="F24" s="82">
        <f>SUM(F25)</f>
        <v>19470.599999999999</v>
      </c>
    </row>
    <row r="25" spans="1:6" ht="32.25" thickBot="1">
      <c r="A25" s="81" t="s">
        <v>1502</v>
      </c>
      <c r="B25" s="77"/>
      <c r="C25" s="77"/>
      <c r="D25" s="77"/>
      <c r="E25" s="85">
        <v>19170</v>
      </c>
      <c r="F25" s="82">
        <v>19470.599999999999</v>
      </c>
    </row>
    <row r="26" spans="1:6" ht="48" thickBot="1">
      <c r="A26" s="76" t="s">
        <v>1507</v>
      </c>
      <c r="B26" s="77"/>
      <c r="C26" s="77"/>
      <c r="D26" s="77"/>
      <c r="E26" s="85"/>
      <c r="F26" s="82"/>
    </row>
    <row r="27" spans="1:6" ht="16.5" thickBot="1">
      <c r="A27" s="81" t="s">
        <v>1508</v>
      </c>
      <c r="B27" s="77"/>
      <c r="C27" s="77"/>
      <c r="D27" s="77"/>
      <c r="E27" s="85"/>
      <c r="F27" s="82"/>
    </row>
    <row r="28" spans="1:6" ht="32.25" thickBot="1">
      <c r="A28" s="81" t="s">
        <v>1509</v>
      </c>
      <c r="B28" s="77">
        <v>678963</v>
      </c>
      <c r="C28" s="77">
        <v>681924</v>
      </c>
      <c r="D28" s="77"/>
      <c r="E28" s="85">
        <f>SUM(E29+E30+E31)</f>
        <v>53300.800000000003</v>
      </c>
      <c r="F28" s="85">
        <f>SUM(F29+F30+F31)</f>
        <v>53669.599999999999</v>
      </c>
    </row>
    <row r="29" spans="1:6" ht="32.25" thickBot="1">
      <c r="A29" s="81" t="s">
        <v>1502</v>
      </c>
      <c r="B29" s="77"/>
      <c r="C29" s="77"/>
      <c r="D29" s="77"/>
      <c r="E29" s="85">
        <v>52774.3</v>
      </c>
      <c r="F29" s="82">
        <v>53143.1</v>
      </c>
    </row>
    <row r="30" spans="1:6" ht="48" thickBot="1">
      <c r="A30" s="81" t="s">
        <v>1510</v>
      </c>
      <c r="B30" s="77"/>
      <c r="C30" s="77"/>
      <c r="D30" s="77"/>
      <c r="E30" s="85">
        <v>202.5</v>
      </c>
      <c r="F30" s="82">
        <v>202.5</v>
      </c>
    </row>
    <row r="31" spans="1:6" ht="48" thickBot="1">
      <c r="A31" s="81" t="s">
        <v>1511</v>
      </c>
      <c r="B31" s="77"/>
      <c r="C31" s="77"/>
      <c r="D31" s="77"/>
      <c r="E31" s="85">
        <v>324</v>
      </c>
      <c r="F31" s="82">
        <v>324</v>
      </c>
    </row>
    <row r="32" spans="1:6" ht="32.25" thickBot="1">
      <c r="A32" s="76" t="s">
        <v>1512</v>
      </c>
      <c r="B32" s="77"/>
      <c r="C32" s="77"/>
      <c r="D32" s="77"/>
      <c r="E32" s="85"/>
      <c r="F32" s="82"/>
    </row>
    <row r="33" spans="1:6" ht="16.5" thickBot="1">
      <c r="A33" s="81" t="s">
        <v>1508</v>
      </c>
      <c r="B33" s="77"/>
      <c r="C33" s="77"/>
      <c r="D33" s="77"/>
      <c r="E33" s="85"/>
      <c r="F33" s="82"/>
    </row>
    <row r="34" spans="1:6" ht="32.25" thickBot="1">
      <c r="A34" s="81" t="s">
        <v>1509</v>
      </c>
      <c r="B34" s="77">
        <v>727</v>
      </c>
      <c r="C34" s="77">
        <v>745</v>
      </c>
      <c r="D34" s="77"/>
      <c r="E34" s="85">
        <f>SUM(E35)</f>
        <v>35223.599999999999</v>
      </c>
      <c r="F34" s="85">
        <f>SUM(F35)</f>
        <v>34543.699999999997</v>
      </c>
    </row>
    <row r="35" spans="1:6" ht="32.25" thickBot="1">
      <c r="A35" s="81" t="s">
        <v>1502</v>
      </c>
      <c r="B35" s="77"/>
      <c r="C35" s="77"/>
      <c r="D35" s="77"/>
      <c r="E35" s="85">
        <v>35223.599999999999</v>
      </c>
      <c r="F35" s="85">
        <v>34543.699999999997</v>
      </c>
    </row>
    <row r="36" spans="1:6" ht="32.25" hidden="1" thickBot="1">
      <c r="A36" s="76" t="s">
        <v>1513</v>
      </c>
      <c r="B36" s="77"/>
      <c r="C36" s="77"/>
      <c r="D36" s="77"/>
      <c r="E36" s="85"/>
      <c r="F36" s="82"/>
    </row>
    <row r="37" spans="1:6" ht="16.5" hidden="1" thickBot="1">
      <c r="A37" s="81" t="s">
        <v>1508</v>
      </c>
      <c r="B37" s="77"/>
      <c r="C37" s="77"/>
      <c r="D37" s="77"/>
      <c r="E37" s="85"/>
      <c r="F37" s="82"/>
    </row>
    <row r="38" spans="1:6" ht="32.25" hidden="1" thickBot="1">
      <c r="A38" s="81" t="s">
        <v>1514</v>
      </c>
      <c r="B38" s="86"/>
      <c r="C38" s="86"/>
      <c r="D38" s="86"/>
      <c r="E38" s="85"/>
      <c r="F38" s="82"/>
    </row>
    <row r="39" spans="1:6" ht="16.5" hidden="1" thickBot="1">
      <c r="A39" s="81" t="s">
        <v>1515</v>
      </c>
      <c r="B39" s="86"/>
      <c r="C39" s="86"/>
      <c r="D39" s="86"/>
      <c r="E39" s="87"/>
      <c r="F39" s="88"/>
    </row>
    <row r="40" spans="1:6" ht="16.5" hidden="1" thickBot="1">
      <c r="A40" s="81" t="s">
        <v>1516</v>
      </c>
      <c r="B40" s="86"/>
      <c r="C40" s="86"/>
      <c r="D40" s="86"/>
      <c r="E40" s="87"/>
      <c r="F40" s="88"/>
    </row>
    <row r="41" spans="1:6" ht="16.5" hidden="1" thickBot="1">
      <c r="A41" s="81" t="s">
        <v>1517</v>
      </c>
      <c r="B41" s="86"/>
      <c r="C41" s="86"/>
      <c r="D41" s="86"/>
      <c r="E41" s="87"/>
      <c r="F41" s="88"/>
    </row>
    <row r="42" spans="1:6" ht="32.25" hidden="1" thickBot="1">
      <c r="A42" s="81" t="s">
        <v>1502</v>
      </c>
      <c r="B42" s="77"/>
      <c r="C42" s="77"/>
      <c r="D42" s="77"/>
      <c r="E42" s="85"/>
      <c r="F42" s="82"/>
    </row>
    <row r="43" spans="1:6" ht="53.25" customHeight="1" thickBot="1">
      <c r="A43" s="89" t="s">
        <v>1518</v>
      </c>
      <c r="B43" s="77"/>
      <c r="C43" s="77"/>
      <c r="D43" s="77"/>
      <c r="E43" s="85">
        <v>19425.900000000001</v>
      </c>
      <c r="F43" s="85">
        <v>14329.6</v>
      </c>
    </row>
    <row r="44" spans="1:6" ht="48.75" customHeight="1" thickBot="1">
      <c r="A44" s="89" t="s">
        <v>1519</v>
      </c>
      <c r="B44" s="77"/>
      <c r="C44" s="77"/>
      <c r="D44" s="77"/>
      <c r="E44" s="85"/>
      <c r="F44" s="82">
        <v>5076.8999999999996</v>
      </c>
    </row>
    <row r="45" spans="1:6" ht="16.5" thickBot="1">
      <c r="A45" s="76" t="s">
        <v>1520</v>
      </c>
      <c r="B45" s="77"/>
      <c r="C45" s="77"/>
      <c r="D45" s="77"/>
      <c r="E45" s="90">
        <f>E15+E24+E28+E34+E38+E43+E44</f>
        <v>206931.40000000002</v>
      </c>
      <c r="F45" s="90">
        <f>F15+F24+F28+F34+F38+F43+F44</f>
        <v>206931.40000000002</v>
      </c>
    </row>
    <row r="46" spans="1:6" s="66" customFormat="1" ht="78.75" customHeight="1">
      <c r="A46" s="511" t="s">
        <v>1521</v>
      </c>
      <c r="B46" s="512"/>
      <c r="C46" s="512"/>
      <c r="D46" s="512"/>
      <c r="E46" s="512"/>
      <c r="F46" s="512"/>
    </row>
    <row r="47" spans="1:6" s="66" customFormat="1" ht="15" customHeight="1">
      <c r="A47" s="68" t="s">
        <v>1522</v>
      </c>
      <c r="B47" s="91"/>
      <c r="C47" s="91"/>
      <c r="D47" s="91"/>
      <c r="E47" s="69"/>
      <c r="F47" s="69"/>
    </row>
    <row r="48" spans="1:6" s="66" customFormat="1" ht="17.25" customHeight="1">
      <c r="A48" s="68" t="s">
        <v>1488</v>
      </c>
      <c r="E48" s="67"/>
      <c r="F48" s="67"/>
    </row>
    <row r="49" spans="1:6" ht="17.25" thickBot="1">
      <c r="A49" s="92"/>
    </row>
    <row r="50" spans="1:6" ht="52.5" customHeight="1" thickBot="1">
      <c r="A50" s="455" t="s">
        <v>1523</v>
      </c>
      <c r="B50" s="498" t="s">
        <v>1524</v>
      </c>
      <c r="C50" s="499"/>
      <c r="D50" s="70" t="s">
        <v>1491</v>
      </c>
      <c r="E50" s="498" t="s">
        <v>1492</v>
      </c>
      <c r="F50" s="499"/>
    </row>
    <row r="51" spans="1:6" ht="60.75" thickBot="1">
      <c r="A51" s="456"/>
      <c r="B51" s="71" t="s">
        <v>1493</v>
      </c>
      <c r="C51" s="72" t="s">
        <v>1494</v>
      </c>
      <c r="D51" s="73"/>
      <c r="E51" s="74" t="s">
        <v>1495</v>
      </c>
      <c r="F51" s="75" t="s">
        <v>1494</v>
      </c>
    </row>
    <row r="52" spans="1:6" ht="16.5" thickBot="1">
      <c r="A52" s="450" t="s">
        <v>1496</v>
      </c>
      <c r="B52" s="451"/>
      <c r="C52" s="451"/>
      <c r="D52" s="451"/>
      <c r="E52" s="451"/>
      <c r="F52" s="451"/>
    </row>
    <row r="53" spans="1:6" ht="32.25" thickBot="1">
      <c r="A53" s="93" t="s">
        <v>1525</v>
      </c>
      <c r="B53" s="492"/>
      <c r="C53" s="492"/>
      <c r="D53" s="492"/>
      <c r="E53" s="492"/>
      <c r="F53" s="493"/>
    </row>
    <row r="54" spans="1:6" ht="16.5" thickBot="1">
      <c r="A54" s="81" t="s">
        <v>1526</v>
      </c>
      <c r="B54" s="492"/>
      <c r="C54" s="492"/>
      <c r="D54" s="492"/>
      <c r="E54" s="515"/>
      <c r="F54" s="516"/>
    </row>
    <row r="55" spans="1:6" ht="25.5" customHeight="1" thickBot="1">
      <c r="A55" s="94" t="s">
        <v>1527</v>
      </c>
      <c r="B55" s="78">
        <v>236170</v>
      </c>
      <c r="C55" s="95">
        <v>381287</v>
      </c>
      <c r="D55" s="95"/>
      <c r="E55" s="85"/>
      <c r="F55" s="85"/>
    </row>
    <row r="56" spans="1:6" ht="16.5" thickBot="1">
      <c r="A56" s="94" t="s">
        <v>1528</v>
      </c>
      <c r="B56" s="80">
        <v>0</v>
      </c>
      <c r="C56" s="77">
        <v>0</v>
      </c>
      <c r="D56" s="77"/>
      <c r="E56" s="85"/>
      <c r="F56" s="85"/>
    </row>
    <row r="57" spans="1:6" ht="16.5" thickBot="1">
      <c r="A57" s="94" t="s">
        <v>1529</v>
      </c>
      <c r="B57" s="80">
        <v>21</v>
      </c>
      <c r="C57" s="77">
        <v>22</v>
      </c>
      <c r="D57" s="77"/>
      <c r="E57" s="85"/>
      <c r="F57" s="85"/>
    </row>
    <row r="58" spans="1:6" ht="36" customHeight="1" thickBot="1">
      <c r="A58" s="96" t="s">
        <v>1499</v>
      </c>
      <c r="B58" s="80"/>
      <c r="C58" s="77"/>
      <c r="D58" s="77"/>
      <c r="E58" s="85">
        <f>SUM(E59+E61+E62+E63)</f>
        <v>416792.7</v>
      </c>
      <c r="F58" s="85">
        <f>SUM(F59+F61+F62+F63)</f>
        <v>416292.7</v>
      </c>
    </row>
    <row r="59" spans="1:6" ht="19.5" customHeight="1">
      <c r="A59" s="97" t="s">
        <v>1530</v>
      </c>
      <c r="B59" s="513"/>
      <c r="C59" s="513"/>
      <c r="D59" s="79"/>
      <c r="E59" s="518">
        <v>404970.4</v>
      </c>
      <c r="F59" s="518">
        <v>404470.4</v>
      </c>
    </row>
    <row r="60" spans="1:6" ht="15.75" customHeight="1" thickBot="1">
      <c r="A60" s="96" t="s">
        <v>1531</v>
      </c>
      <c r="B60" s="517"/>
      <c r="C60" s="517"/>
      <c r="D60" s="80"/>
      <c r="E60" s="519"/>
      <c r="F60" s="519"/>
    </row>
    <row r="61" spans="1:6" ht="32.25" thickBot="1">
      <c r="A61" s="96" t="s">
        <v>1532</v>
      </c>
      <c r="B61" s="80"/>
      <c r="C61" s="77"/>
      <c r="D61" s="77"/>
      <c r="E61" s="85">
        <v>10472.299999999999</v>
      </c>
      <c r="F61" s="85">
        <v>10472.299999999999</v>
      </c>
    </row>
    <row r="62" spans="1:6" ht="63.75" thickBot="1">
      <c r="A62" s="96" t="s">
        <v>1533</v>
      </c>
      <c r="B62" s="80"/>
      <c r="C62" s="77"/>
      <c r="D62" s="77"/>
      <c r="E62" s="85">
        <v>900</v>
      </c>
      <c r="F62" s="85">
        <v>900</v>
      </c>
    </row>
    <row r="63" spans="1:6" ht="32.25" thickBot="1">
      <c r="A63" s="96" t="s">
        <v>1534</v>
      </c>
      <c r="B63" s="80"/>
      <c r="C63" s="77"/>
      <c r="D63" s="77"/>
      <c r="E63" s="85">
        <v>450</v>
      </c>
      <c r="F63" s="85">
        <v>450</v>
      </c>
    </row>
    <row r="64" spans="1:6" ht="39.75" customHeight="1" thickBot="1">
      <c r="A64" s="98" t="s">
        <v>1535</v>
      </c>
      <c r="B64" s="99"/>
      <c r="C64" s="100"/>
      <c r="D64" s="100"/>
      <c r="E64" s="85"/>
      <c r="F64" s="85"/>
    </row>
    <row r="65" spans="1:6" ht="27" customHeight="1" thickBot="1">
      <c r="A65" s="101" t="s">
        <v>1508</v>
      </c>
      <c r="B65" s="80"/>
      <c r="C65" s="77"/>
      <c r="D65" s="77"/>
      <c r="E65" s="85"/>
      <c r="F65" s="85"/>
    </row>
    <row r="66" spans="1:6" ht="36" customHeight="1" thickBot="1">
      <c r="A66" s="101" t="s">
        <v>1514</v>
      </c>
      <c r="B66" s="80">
        <v>28</v>
      </c>
      <c r="C66" s="77">
        <v>34</v>
      </c>
      <c r="D66" s="77"/>
      <c r="E66" s="85">
        <f>SUM(E67+E68)</f>
        <v>121914.5</v>
      </c>
      <c r="F66" s="85">
        <f>SUM(F67+F68)</f>
        <v>121914.5</v>
      </c>
    </row>
    <row r="67" spans="1:6" ht="40.5" customHeight="1" thickBot="1">
      <c r="A67" s="101" t="s">
        <v>1536</v>
      </c>
      <c r="B67" s="80"/>
      <c r="C67" s="77"/>
      <c r="D67" s="77"/>
      <c r="E67" s="85">
        <v>118725.8</v>
      </c>
      <c r="F67" s="85">
        <v>118725.8</v>
      </c>
    </row>
    <row r="68" spans="1:6" ht="47.25" customHeight="1" thickBot="1">
      <c r="A68" s="101" t="s">
        <v>1537</v>
      </c>
      <c r="B68" s="80"/>
      <c r="C68" s="77"/>
      <c r="D68" s="77"/>
      <c r="E68" s="85">
        <v>3188.7</v>
      </c>
      <c r="F68" s="85">
        <v>3188.7</v>
      </c>
    </row>
    <row r="69" spans="1:6" ht="48" customHeight="1" thickBot="1">
      <c r="A69" s="98" t="s">
        <v>1538</v>
      </c>
      <c r="B69" s="503"/>
      <c r="C69" s="492"/>
      <c r="D69" s="492"/>
      <c r="E69" s="509"/>
      <c r="F69" s="510"/>
    </row>
    <row r="70" spans="1:6" ht="44.25" customHeight="1" thickBot="1">
      <c r="A70" s="101" t="s">
        <v>1526</v>
      </c>
      <c r="B70" s="503"/>
      <c r="C70" s="492"/>
      <c r="D70" s="492"/>
      <c r="E70" s="509"/>
      <c r="F70" s="510"/>
    </row>
    <row r="71" spans="1:6" ht="28.5" customHeight="1" thickBot="1">
      <c r="A71" s="94" t="s">
        <v>1527</v>
      </c>
      <c r="B71" s="80">
        <v>15536</v>
      </c>
      <c r="C71" s="78">
        <v>17828</v>
      </c>
      <c r="D71" s="102"/>
      <c r="E71" s="103"/>
      <c r="F71" s="103"/>
    </row>
    <row r="72" spans="1:6" ht="28.5" customHeight="1" thickBot="1">
      <c r="A72" s="94" t="s">
        <v>1528</v>
      </c>
      <c r="B72" s="80">
        <v>0</v>
      </c>
      <c r="C72" s="78">
        <v>0</v>
      </c>
      <c r="D72" s="102"/>
      <c r="E72" s="103"/>
      <c r="F72" s="103"/>
    </row>
    <row r="73" spans="1:6" ht="28.5" customHeight="1" thickBot="1">
      <c r="A73" s="94" t="s">
        <v>1529</v>
      </c>
      <c r="B73" s="80">
        <v>11</v>
      </c>
      <c r="C73" s="78">
        <v>11</v>
      </c>
      <c r="D73" s="102"/>
      <c r="E73" s="103"/>
      <c r="F73" s="103"/>
    </row>
    <row r="74" spans="1:6" ht="30.75" customHeight="1" thickBot="1">
      <c r="A74" s="101" t="s">
        <v>1499</v>
      </c>
      <c r="B74" s="102"/>
      <c r="C74" s="102"/>
      <c r="D74" s="102"/>
      <c r="E74" s="104">
        <f>SUM(E75)</f>
        <v>35486.1</v>
      </c>
      <c r="F74" s="104">
        <f>SUM(F75)</f>
        <v>34732</v>
      </c>
    </row>
    <row r="75" spans="1:6" ht="36" customHeight="1" thickBot="1">
      <c r="A75" s="101" t="s">
        <v>1536</v>
      </c>
      <c r="B75" s="80"/>
      <c r="C75" s="77"/>
      <c r="D75" s="77"/>
      <c r="E75" s="105">
        <v>35486.1</v>
      </c>
      <c r="F75" s="105">
        <v>34732</v>
      </c>
    </row>
    <row r="76" spans="1:6" ht="32.25" thickBot="1">
      <c r="A76" s="101" t="s">
        <v>1499</v>
      </c>
      <c r="B76" s="80"/>
      <c r="C76" s="77"/>
      <c r="D76" s="77"/>
      <c r="E76" s="85"/>
      <c r="F76" s="85"/>
    </row>
    <row r="77" spans="1:6" ht="32.25" hidden="1" thickBot="1">
      <c r="A77" s="98" t="s">
        <v>1539</v>
      </c>
      <c r="B77" s="80"/>
      <c r="C77" s="77"/>
      <c r="D77" s="77"/>
      <c r="E77" s="85"/>
      <c r="F77" s="85"/>
    </row>
    <row r="78" spans="1:6" ht="16.5" hidden="1" thickBot="1">
      <c r="A78" s="101" t="s">
        <v>1540</v>
      </c>
      <c r="B78" s="80"/>
      <c r="C78" s="77"/>
      <c r="D78" s="77"/>
      <c r="E78" s="85"/>
      <c r="F78" s="85"/>
    </row>
    <row r="79" spans="1:6" ht="32.25" hidden="1" thickBot="1">
      <c r="A79" s="101" t="s">
        <v>1499</v>
      </c>
      <c r="B79" s="80"/>
      <c r="C79" s="77"/>
      <c r="D79" s="77"/>
      <c r="E79" s="85"/>
      <c r="F79" s="85"/>
    </row>
    <row r="80" spans="1:6" ht="32.25" hidden="1" thickBot="1">
      <c r="A80" s="96" t="s">
        <v>1536</v>
      </c>
      <c r="B80" s="80"/>
      <c r="C80" s="77"/>
      <c r="D80" s="77"/>
      <c r="E80" s="85"/>
      <c r="F80" s="85"/>
    </row>
    <row r="81" spans="1:6" ht="32.25" thickBot="1">
      <c r="A81" s="98" t="s">
        <v>1541</v>
      </c>
      <c r="B81" s="80"/>
      <c r="C81" s="77"/>
      <c r="D81" s="77"/>
      <c r="E81" s="85"/>
      <c r="F81" s="85"/>
    </row>
    <row r="82" spans="1:6" ht="16.5" thickBot="1">
      <c r="A82" s="101" t="s">
        <v>1508</v>
      </c>
      <c r="B82" s="80"/>
      <c r="C82" s="77"/>
      <c r="D82" s="77"/>
      <c r="E82" s="85"/>
      <c r="F82" s="85"/>
    </row>
    <row r="83" spans="1:6" ht="32.25" thickBot="1">
      <c r="A83" s="101" t="s">
        <v>1514</v>
      </c>
      <c r="B83" s="80">
        <v>6</v>
      </c>
      <c r="C83" s="77">
        <v>7</v>
      </c>
      <c r="D83" s="77"/>
      <c r="E83" s="85">
        <f>SUM(E84)</f>
        <v>4954.3</v>
      </c>
      <c r="F83" s="85">
        <f>F84</f>
        <v>4954.3</v>
      </c>
    </row>
    <row r="84" spans="1:6" ht="32.25" thickBot="1">
      <c r="A84" s="101" t="s">
        <v>1536</v>
      </c>
      <c r="B84" s="80"/>
      <c r="C84" s="77"/>
      <c r="D84" s="77"/>
      <c r="E84" s="85">
        <v>4954.3</v>
      </c>
      <c r="F84" s="85">
        <v>4954.3</v>
      </c>
    </row>
    <row r="85" spans="1:6" ht="53.25" customHeight="1" thickBot="1">
      <c r="A85" s="98" t="s">
        <v>1542</v>
      </c>
      <c r="B85" s="80"/>
      <c r="C85" s="77"/>
      <c r="D85" s="77"/>
      <c r="E85" s="85"/>
      <c r="F85" s="85"/>
    </row>
    <row r="86" spans="1:6" ht="16.5" thickBot="1">
      <c r="A86" s="101" t="s">
        <v>1543</v>
      </c>
      <c r="B86" s="80"/>
      <c r="C86" s="77"/>
      <c r="D86" s="77"/>
      <c r="E86" s="85"/>
      <c r="F86" s="85"/>
    </row>
    <row r="87" spans="1:6" ht="16.5" thickBot="1">
      <c r="A87" s="101" t="s">
        <v>1544</v>
      </c>
      <c r="B87" s="80">
        <v>0</v>
      </c>
      <c r="C87" s="77">
        <v>0</v>
      </c>
      <c r="D87" s="77"/>
      <c r="E87" s="85"/>
      <c r="F87" s="85"/>
    </row>
    <row r="88" spans="1:6" ht="16.5" thickBot="1">
      <c r="A88" s="101" t="s">
        <v>1545</v>
      </c>
      <c r="B88" s="80">
        <v>6</v>
      </c>
      <c r="C88" s="77">
        <v>6</v>
      </c>
      <c r="D88" s="77"/>
      <c r="E88" s="85"/>
      <c r="F88" s="85"/>
    </row>
    <row r="89" spans="1:6" ht="32.25" thickBot="1">
      <c r="A89" s="101" t="s">
        <v>1514</v>
      </c>
      <c r="B89" s="80"/>
      <c r="C89" s="77"/>
      <c r="D89" s="77"/>
      <c r="E89" s="85">
        <f>SUM(E90)</f>
        <v>6801.8</v>
      </c>
      <c r="F89" s="85">
        <f>F90</f>
        <v>6092.1</v>
      </c>
    </row>
    <row r="90" spans="1:6" ht="32.25" thickBot="1">
      <c r="A90" s="101" t="s">
        <v>1536</v>
      </c>
      <c r="B90" s="80"/>
      <c r="C90" s="77"/>
      <c r="D90" s="77"/>
      <c r="E90" s="85">
        <v>6801.8</v>
      </c>
      <c r="F90" s="85">
        <v>6092.1</v>
      </c>
    </row>
    <row r="91" spans="1:6" ht="32.25" thickBot="1">
      <c r="A91" s="98" t="s">
        <v>1546</v>
      </c>
      <c r="B91" s="80"/>
      <c r="C91" s="77"/>
      <c r="D91" s="77"/>
      <c r="E91" s="85"/>
      <c r="F91" s="85"/>
    </row>
    <row r="92" spans="1:6" ht="16.5" thickBot="1">
      <c r="A92" s="101" t="s">
        <v>1543</v>
      </c>
      <c r="B92" s="80"/>
      <c r="C92" s="77"/>
      <c r="D92" s="77"/>
      <c r="E92" s="85"/>
      <c r="F92" s="85"/>
    </row>
    <row r="93" spans="1:6" ht="32.25" thickBot="1">
      <c r="A93" s="101" t="s">
        <v>1514</v>
      </c>
      <c r="B93" s="80">
        <v>17</v>
      </c>
      <c r="C93" s="77">
        <v>21</v>
      </c>
      <c r="D93" s="77"/>
      <c r="E93" s="85">
        <f>E94</f>
        <v>10791.8</v>
      </c>
      <c r="F93" s="85">
        <f>F94</f>
        <v>10460</v>
      </c>
    </row>
    <row r="94" spans="1:6" ht="32.25" thickBot="1">
      <c r="A94" s="101" t="s">
        <v>1536</v>
      </c>
      <c r="B94" s="80"/>
      <c r="C94" s="77"/>
      <c r="D94" s="77"/>
      <c r="E94" s="85">
        <v>10791.8</v>
      </c>
      <c r="F94" s="85">
        <v>10460</v>
      </c>
    </row>
    <row r="95" spans="1:6" ht="51" customHeight="1" thickBot="1">
      <c r="A95" s="106" t="s">
        <v>1518</v>
      </c>
      <c r="B95" s="80"/>
      <c r="C95" s="77"/>
      <c r="D95" s="77"/>
      <c r="E95" s="85">
        <v>32673.1</v>
      </c>
      <c r="F95" s="85">
        <v>21695.200000000001</v>
      </c>
    </row>
    <row r="96" spans="1:6" ht="54" customHeight="1" thickBot="1">
      <c r="A96" s="106" t="s">
        <v>1519</v>
      </c>
      <c r="B96" s="80"/>
      <c r="C96" s="77"/>
      <c r="D96" s="77"/>
      <c r="E96" s="85"/>
      <c r="F96" s="85">
        <v>10609.3</v>
      </c>
    </row>
    <row r="97" spans="1:6" ht="16.5" thickBot="1">
      <c r="A97" s="107" t="s">
        <v>1520</v>
      </c>
      <c r="B97" s="80"/>
      <c r="C97" s="77"/>
      <c r="D97" s="77"/>
      <c r="E97" s="108">
        <f>E58+E66+E74+E89+E79+E95+E83+E93+E96</f>
        <v>629414.30000000005</v>
      </c>
      <c r="F97" s="108">
        <f>F58+F66+F74+F89+F79+F95+F83+F93+F96</f>
        <v>626750.1</v>
      </c>
    </row>
    <row r="98" spans="1:6" s="66" customFormat="1" ht="74.25" customHeight="1">
      <c r="A98" s="511" t="s">
        <v>1521</v>
      </c>
      <c r="B98" s="512"/>
      <c r="C98" s="512"/>
      <c r="D98" s="512"/>
      <c r="E98" s="512"/>
      <c r="F98" s="512"/>
    </row>
    <row r="99" spans="1:6" s="66" customFormat="1" ht="19.5" customHeight="1">
      <c r="A99" s="68" t="s">
        <v>1547</v>
      </c>
      <c r="B99" s="91"/>
      <c r="C99" s="91"/>
      <c r="D99" s="91"/>
      <c r="E99" s="69"/>
      <c r="F99" s="69"/>
    </row>
    <row r="100" spans="1:6" s="66" customFormat="1" ht="27" customHeight="1">
      <c r="A100" s="68" t="s">
        <v>1488</v>
      </c>
      <c r="E100" s="67"/>
      <c r="F100" s="67"/>
    </row>
    <row r="101" spans="1:6" ht="17.25" thickBot="1">
      <c r="A101" s="92"/>
    </row>
    <row r="102" spans="1:6" ht="63.75" customHeight="1" thickBot="1">
      <c r="A102" s="513" t="s">
        <v>1523</v>
      </c>
      <c r="B102" s="498" t="s">
        <v>1524</v>
      </c>
      <c r="C102" s="499"/>
      <c r="D102" s="70" t="s">
        <v>1491</v>
      </c>
      <c r="E102" s="498" t="s">
        <v>1492</v>
      </c>
      <c r="F102" s="499"/>
    </row>
    <row r="103" spans="1:6" ht="64.5" customHeight="1" thickBot="1">
      <c r="A103" s="514"/>
      <c r="B103" s="71" t="s">
        <v>1493</v>
      </c>
      <c r="C103" s="72" t="s">
        <v>1494</v>
      </c>
      <c r="D103" s="73"/>
      <c r="E103" s="74" t="s">
        <v>1495</v>
      </c>
      <c r="F103" s="75" t="s">
        <v>1494</v>
      </c>
    </row>
    <row r="104" spans="1:6" ht="16.5" thickBot="1">
      <c r="A104" s="450" t="s">
        <v>1496</v>
      </c>
      <c r="B104" s="451"/>
      <c r="C104" s="451"/>
      <c r="D104" s="451"/>
      <c r="E104" s="451"/>
      <c r="F104" s="452"/>
    </row>
    <row r="105" spans="1:6" ht="32.25" thickBot="1">
      <c r="A105" s="76" t="s">
        <v>1548</v>
      </c>
      <c r="B105" s="77"/>
      <c r="C105" s="77"/>
      <c r="D105" s="77"/>
      <c r="E105" s="82"/>
      <c r="F105" s="82"/>
    </row>
    <row r="106" spans="1:6" ht="16.5" thickBot="1">
      <c r="A106" s="81" t="s">
        <v>1549</v>
      </c>
      <c r="B106" s="77"/>
      <c r="C106" s="77"/>
      <c r="D106" s="77"/>
      <c r="E106" s="82"/>
      <c r="F106" s="82"/>
    </row>
    <row r="107" spans="1:6" ht="16.5" thickBot="1">
      <c r="A107" s="94" t="s">
        <v>1527</v>
      </c>
      <c r="B107" s="109">
        <v>80813</v>
      </c>
      <c r="C107" s="77">
        <v>126640</v>
      </c>
      <c r="D107" s="77"/>
      <c r="E107" s="82"/>
      <c r="F107" s="82"/>
    </row>
    <row r="108" spans="1:6" ht="16.5" thickBot="1">
      <c r="A108" s="94" t="s">
        <v>1528</v>
      </c>
      <c r="B108" s="110">
        <v>0</v>
      </c>
      <c r="C108" s="77">
        <v>0</v>
      </c>
      <c r="D108" s="77"/>
      <c r="E108" s="82"/>
      <c r="F108" s="82"/>
    </row>
    <row r="109" spans="1:6" ht="16.5" thickBot="1">
      <c r="A109" s="94" t="s">
        <v>1529</v>
      </c>
      <c r="B109" s="110">
        <v>140</v>
      </c>
      <c r="C109" s="77">
        <v>140</v>
      </c>
      <c r="D109" s="77"/>
      <c r="E109" s="82"/>
      <c r="F109" s="82"/>
    </row>
    <row r="110" spans="1:6" ht="32.25" thickBot="1">
      <c r="A110" s="96" t="s">
        <v>1499</v>
      </c>
      <c r="B110" s="111"/>
      <c r="C110" s="112"/>
      <c r="D110" s="112"/>
      <c r="E110" s="82">
        <f>SUM(E111+E112+E113+E114)</f>
        <v>179951.3</v>
      </c>
      <c r="F110" s="82">
        <f>SUM(F111+F112+F113+F114)</f>
        <v>179987.1</v>
      </c>
    </row>
    <row r="111" spans="1:6" ht="48" thickBot="1">
      <c r="A111" s="81" t="s">
        <v>1550</v>
      </c>
      <c r="B111" s="80"/>
      <c r="C111" s="77"/>
      <c r="D111" s="77"/>
      <c r="E111" s="113">
        <v>178241.3</v>
      </c>
      <c r="F111" s="114">
        <v>178277.1</v>
      </c>
    </row>
    <row r="112" spans="1:6" ht="48" thickBot="1">
      <c r="A112" s="81" t="s">
        <v>1551</v>
      </c>
      <c r="B112" s="80"/>
      <c r="C112" s="77"/>
      <c r="D112" s="77"/>
      <c r="E112" s="113">
        <v>810</v>
      </c>
      <c r="F112" s="114">
        <v>810</v>
      </c>
    </row>
    <row r="113" spans="1:6" ht="63.75" thickBot="1">
      <c r="A113" s="81" t="s">
        <v>1552</v>
      </c>
      <c r="B113" s="80"/>
      <c r="C113" s="77"/>
      <c r="D113" s="77"/>
      <c r="E113" s="113">
        <v>450</v>
      </c>
      <c r="F113" s="114">
        <v>450</v>
      </c>
    </row>
    <row r="114" spans="1:6" ht="48" thickBot="1">
      <c r="A114" s="81" t="s">
        <v>1553</v>
      </c>
      <c r="B114" s="80"/>
      <c r="C114" s="77"/>
      <c r="D114" s="77"/>
      <c r="E114" s="113">
        <v>450</v>
      </c>
      <c r="F114" s="114">
        <v>450</v>
      </c>
    </row>
    <row r="115" spans="1:6" ht="32.25" thickBot="1">
      <c r="A115" s="76" t="s">
        <v>1554</v>
      </c>
      <c r="B115" s="80"/>
      <c r="C115" s="77"/>
      <c r="D115" s="77"/>
      <c r="E115" s="113"/>
      <c r="F115" s="114"/>
    </row>
    <row r="116" spans="1:6" ht="16.5" thickBot="1">
      <c r="A116" s="81" t="s">
        <v>1555</v>
      </c>
      <c r="B116" s="80"/>
      <c r="C116" s="77"/>
      <c r="D116" s="77"/>
      <c r="E116" s="113"/>
      <c r="F116" s="114"/>
    </row>
    <row r="117" spans="1:6" ht="32.25" thickBot="1">
      <c r="A117" s="81" t="s">
        <v>1514</v>
      </c>
      <c r="B117" s="80">
        <v>35</v>
      </c>
      <c r="C117" s="77">
        <v>35</v>
      </c>
      <c r="D117" s="72"/>
      <c r="E117" s="113">
        <f>SUM(E118:E119)</f>
        <v>3859.4</v>
      </c>
      <c r="F117" s="113">
        <f>F118+F119</f>
        <v>3016.9</v>
      </c>
    </row>
    <row r="118" spans="1:6" ht="48" thickBot="1">
      <c r="A118" s="81" t="s">
        <v>1550</v>
      </c>
      <c r="B118" s="80"/>
      <c r="C118" s="77"/>
      <c r="D118" s="77"/>
      <c r="E118" s="113">
        <v>3589.4</v>
      </c>
      <c r="F118" s="114">
        <v>2746.9</v>
      </c>
    </row>
    <row r="119" spans="1:6" ht="63.75" thickBot="1">
      <c r="A119" s="81" t="s">
        <v>1556</v>
      </c>
      <c r="B119" s="80"/>
      <c r="C119" s="77"/>
      <c r="D119" s="77"/>
      <c r="E119" s="113">
        <v>270</v>
      </c>
      <c r="F119" s="114">
        <v>270</v>
      </c>
    </row>
    <row r="120" spans="1:6" ht="32.25" thickBot="1">
      <c r="A120" s="76" t="s">
        <v>1525</v>
      </c>
      <c r="B120" s="80"/>
      <c r="C120" s="77"/>
      <c r="D120" s="77"/>
      <c r="E120" s="113"/>
      <c r="F120" s="114"/>
    </row>
    <row r="121" spans="1:6" ht="16.5" thickBot="1">
      <c r="A121" s="81" t="s">
        <v>1555</v>
      </c>
      <c r="B121" s="80"/>
      <c r="C121" s="77"/>
      <c r="D121" s="77"/>
      <c r="E121" s="113"/>
      <c r="F121" s="114"/>
    </row>
    <row r="122" spans="1:6" ht="16.5" thickBot="1">
      <c r="A122" s="94" t="s">
        <v>1527</v>
      </c>
      <c r="B122" s="115">
        <v>7403</v>
      </c>
      <c r="C122" s="116">
        <v>9146</v>
      </c>
      <c r="D122" s="77"/>
      <c r="E122" s="113"/>
      <c r="F122" s="85"/>
    </row>
    <row r="123" spans="1:6" ht="16.5" thickBot="1">
      <c r="A123" s="94" t="s">
        <v>1528</v>
      </c>
      <c r="B123" s="80"/>
      <c r="C123" s="77"/>
      <c r="D123" s="77"/>
      <c r="E123" s="113"/>
      <c r="F123" s="85"/>
    </row>
    <row r="124" spans="1:6" ht="16.5" thickBot="1">
      <c r="A124" s="94" t="s">
        <v>1529</v>
      </c>
      <c r="B124" s="80">
        <v>17</v>
      </c>
      <c r="C124" s="77">
        <v>17</v>
      </c>
      <c r="D124" s="77"/>
      <c r="E124" s="113"/>
      <c r="F124" s="85"/>
    </row>
    <row r="125" spans="1:6" ht="32.25" thickBot="1">
      <c r="A125" s="81" t="s">
        <v>1514</v>
      </c>
      <c r="B125" s="115"/>
      <c r="C125" s="116"/>
      <c r="D125" s="116"/>
      <c r="E125" s="113">
        <f>E126</f>
        <v>12855.9</v>
      </c>
      <c r="F125" s="113">
        <f>F126</f>
        <v>12855.9</v>
      </c>
    </row>
    <row r="126" spans="1:6" ht="48" thickBot="1">
      <c r="A126" s="81" t="s">
        <v>1550</v>
      </c>
      <c r="B126" s="115"/>
      <c r="C126" s="116"/>
      <c r="D126" s="116"/>
      <c r="E126" s="113">
        <v>12855.9</v>
      </c>
      <c r="F126" s="114">
        <v>12855.9</v>
      </c>
    </row>
    <row r="127" spans="1:6" ht="48.75" customHeight="1" thickBot="1">
      <c r="A127" s="76" t="s">
        <v>1542</v>
      </c>
      <c r="B127" s="115"/>
      <c r="C127" s="116"/>
      <c r="D127" s="116"/>
      <c r="E127" s="113"/>
      <c r="F127" s="114"/>
    </row>
    <row r="128" spans="1:6" ht="16.5" thickBot="1">
      <c r="A128" s="81" t="s">
        <v>1555</v>
      </c>
      <c r="B128" s="115"/>
      <c r="C128" s="116"/>
      <c r="D128" s="116"/>
      <c r="E128" s="113"/>
      <c r="F128" s="114"/>
    </row>
    <row r="129" spans="1:6" ht="32.25" thickBot="1">
      <c r="A129" s="81" t="s">
        <v>1514</v>
      </c>
      <c r="B129" s="115">
        <v>2</v>
      </c>
      <c r="C129" s="116">
        <v>2</v>
      </c>
      <c r="D129" s="116"/>
      <c r="E129" s="113">
        <f>E130</f>
        <v>133.80000000000001</v>
      </c>
      <c r="F129" s="113">
        <f>F130</f>
        <v>134.69999999999999</v>
      </c>
    </row>
    <row r="130" spans="1:6" ht="48" thickBot="1">
      <c r="A130" s="81" t="s">
        <v>1550</v>
      </c>
      <c r="B130" s="115"/>
      <c r="C130" s="116"/>
      <c r="D130" s="116"/>
      <c r="E130" s="113">
        <v>133.80000000000001</v>
      </c>
      <c r="F130" s="114">
        <v>134.69999999999999</v>
      </c>
    </row>
    <row r="131" spans="1:6" ht="16.5" thickBot="1">
      <c r="A131" s="76" t="s">
        <v>1557</v>
      </c>
      <c r="B131" s="80"/>
      <c r="C131" s="77"/>
      <c r="D131" s="77"/>
      <c r="E131" s="113"/>
      <c r="F131" s="114"/>
    </row>
    <row r="132" spans="1:6" ht="16.5" thickBot="1">
      <c r="A132" s="81" t="s">
        <v>1555</v>
      </c>
      <c r="B132" s="80"/>
      <c r="C132" s="77"/>
      <c r="D132" s="77"/>
      <c r="E132" s="113"/>
      <c r="F132" s="114"/>
    </row>
    <row r="133" spans="1:6" ht="32.25" thickBot="1">
      <c r="A133" s="81" t="s">
        <v>1514</v>
      </c>
      <c r="B133" s="80">
        <v>2</v>
      </c>
      <c r="C133" s="77">
        <v>2</v>
      </c>
      <c r="D133" s="77"/>
      <c r="E133" s="113">
        <f>SUM(E134)</f>
        <v>3204.6</v>
      </c>
      <c r="F133" s="113">
        <f>F134</f>
        <v>2219</v>
      </c>
    </row>
    <row r="134" spans="1:6" ht="48" thickBot="1">
      <c r="A134" s="81" t="s">
        <v>1550</v>
      </c>
      <c r="B134" s="80"/>
      <c r="C134" s="77"/>
      <c r="D134" s="77"/>
      <c r="E134" s="113">
        <v>3204.6</v>
      </c>
      <c r="F134" s="114">
        <v>2219</v>
      </c>
    </row>
    <row r="135" spans="1:6" ht="38.25" customHeight="1" thickBot="1">
      <c r="A135" s="76" t="s">
        <v>1558</v>
      </c>
      <c r="B135" s="80"/>
      <c r="C135" s="77"/>
      <c r="D135" s="77"/>
      <c r="E135" s="113"/>
      <c r="F135" s="114"/>
    </row>
    <row r="136" spans="1:6" ht="16.5" thickBot="1">
      <c r="A136" s="81" t="s">
        <v>1555</v>
      </c>
      <c r="B136" s="80"/>
      <c r="C136" s="77"/>
      <c r="D136" s="77"/>
      <c r="E136" s="113"/>
      <c r="F136" s="114"/>
    </row>
    <row r="137" spans="1:6" ht="32.25" thickBot="1">
      <c r="A137" s="81" t="s">
        <v>1514</v>
      </c>
      <c r="B137" s="80">
        <v>58</v>
      </c>
      <c r="C137" s="77">
        <v>58</v>
      </c>
      <c r="D137" s="77"/>
      <c r="E137" s="113">
        <f>SUM(E138)</f>
        <v>2270.6999999999998</v>
      </c>
      <c r="F137" s="113">
        <f>SUM(F138)</f>
        <v>2270.6999999999998</v>
      </c>
    </row>
    <row r="138" spans="1:6" ht="48" thickBot="1">
      <c r="A138" s="81" t="s">
        <v>1550</v>
      </c>
      <c r="B138" s="80"/>
      <c r="C138" s="77"/>
      <c r="D138" s="77"/>
      <c r="E138" s="113">
        <v>2270.6999999999998</v>
      </c>
      <c r="F138" s="114">
        <v>2270.6999999999998</v>
      </c>
    </row>
    <row r="139" spans="1:6" ht="49.5" customHeight="1" thickBot="1">
      <c r="A139" s="106" t="s">
        <v>1518</v>
      </c>
      <c r="B139" s="80"/>
      <c r="C139" s="77"/>
      <c r="D139" s="77"/>
      <c r="E139" s="117">
        <v>8088.7</v>
      </c>
      <c r="F139" s="117">
        <v>8328.2000000000007</v>
      </c>
    </row>
    <row r="140" spans="1:6" ht="54" customHeight="1" thickBot="1">
      <c r="A140" s="106" t="s">
        <v>1519</v>
      </c>
      <c r="B140" s="80"/>
      <c r="C140" s="77"/>
      <c r="D140" s="77"/>
      <c r="E140" s="113"/>
      <c r="F140" s="114">
        <v>1551.9</v>
      </c>
    </row>
    <row r="141" spans="1:6" ht="16.5" thickBot="1">
      <c r="A141" s="118" t="s">
        <v>1520</v>
      </c>
      <c r="B141" s="80"/>
      <c r="C141" s="77"/>
      <c r="D141" s="77"/>
      <c r="E141" s="119">
        <f>E110+E117+E133+E126+E139+E137+E140+E129</f>
        <v>210364.4</v>
      </c>
      <c r="F141" s="119">
        <f>F110+F117+F133+F126+F139+F137+F140+F129</f>
        <v>210364.40000000002</v>
      </c>
    </row>
    <row r="142" spans="1:6" ht="74.25" customHeight="1">
      <c r="A142" s="453" t="s">
        <v>1559</v>
      </c>
      <c r="B142" s="454"/>
      <c r="C142" s="454"/>
      <c r="D142" s="454"/>
      <c r="E142" s="454"/>
      <c r="F142" s="454"/>
    </row>
    <row r="143" spans="1:6">
      <c r="A143" s="68" t="s">
        <v>1560</v>
      </c>
      <c r="B143" s="91"/>
      <c r="C143" s="91"/>
      <c r="D143" s="91"/>
      <c r="E143" s="69"/>
      <c r="F143" s="69"/>
    </row>
    <row r="144" spans="1:6" ht="15.75" thickBot="1">
      <c r="A144" s="68" t="s">
        <v>1488</v>
      </c>
      <c r="B144" s="66"/>
      <c r="C144" s="66"/>
      <c r="D144" s="66"/>
      <c r="E144" s="67"/>
      <c r="F144" s="67"/>
    </row>
    <row r="145" spans="1:6" ht="63" customHeight="1" thickBot="1">
      <c r="A145" s="455" t="s">
        <v>1561</v>
      </c>
      <c r="B145" s="498" t="s">
        <v>1524</v>
      </c>
      <c r="C145" s="499"/>
      <c r="D145" s="70" t="s">
        <v>1491</v>
      </c>
      <c r="E145" s="498" t="s">
        <v>1492</v>
      </c>
      <c r="F145" s="499"/>
    </row>
    <row r="146" spans="1:6" ht="74.25" customHeight="1" thickBot="1">
      <c r="A146" s="456"/>
      <c r="B146" s="71" t="s">
        <v>1493</v>
      </c>
      <c r="C146" s="72" t="s">
        <v>1494</v>
      </c>
      <c r="D146" s="73"/>
      <c r="E146" s="74" t="s">
        <v>1495</v>
      </c>
      <c r="F146" s="75" t="s">
        <v>1494</v>
      </c>
    </row>
    <row r="147" spans="1:6" ht="15.75">
      <c r="A147" s="506" t="s">
        <v>1496</v>
      </c>
      <c r="B147" s="507"/>
      <c r="C147" s="507"/>
      <c r="D147" s="507"/>
      <c r="E147" s="507"/>
      <c r="F147" s="508"/>
    </row>
    <row r="148" spans="1:6" ht="50.1" customHeight="1">
      <c r="A148" s="120" t="s">
        <v>1562</v>
      </c>
      <c r="B148" s="505"/>
      <c r="C148" s="505"/>
      <c r="D148" s="505"/>
      <c r="E148" s="505"/>
      <c r="F148" s="505"/>
    </row>
    <row r="149" spans="1:6" ht="26.25" customHeight="1">
      <c r="A149" s="121" t="s">
        <v>1498</v>
      </c>
      <c r="B149" s="505"/>
      <c r="C149" s="505"/>
      <c r="D149" s="505"/>
      <c r="E149" s="505"/>
      <c r="F149" s="505"/>
    </row>
    <row r="150" spans="1:6" ht="31.5" customHeight="1" thickBot="1">
      <c r="A150" s="96" t="s">
        <v>1563</v>
      </c>
      <c r="B150" s="80">
        <v>681201</v>
      </c>
      <c r="C150" s="77">
        <v>706194</v>
      </c>
      <c r="D150" s="77"/>
      <c r="E150" s="85">
        <f>E151</f>
        <v>64308.6</v>
      </c>
      <c r="F150" s="85">
        <f>F151</f>
        <v>64308.6</v>
      </c>
    </row>
    <row r="151" spans="1:6" ht="38.25" customHeight="1" thickBot="1">
      <c r="A151" s="101" t="s">
        <v>1564</v>
      </c>
      <c r="B151" s="80"/>
      <c r="C151" s="77"/>
      <c r="D151" s="77"/>
      <c r="E151" s="113">
        <v>64308.6</v>
      </c>
      <c r="F151" s="85">
        <v>64308.6</v>
      </c>
    </row>
    <row r="152" spans="1:6" ht="63.75" customHeight="1" thickBot="1">
      <c r="A152" s="98" t="s">
        <v>1565</v>
      </c>
      <c r="B152" s="99"/>
      <c r="C152" s="100"/>
      <c r="D152" s="100"/>
      <c r="E152" s="122"/>
      <c r="F152" s="85"/>
    </row>
    <row r="153" spans="1:6" ht="30" customHeight="1" thickBot="1">
      <c r="A153" s="101" t="s">
        <v>1508</v>
      </c>
      <c r="B153" s="99"/>
      <c r="C153" s="100"/>
      <c r="D153" s="100"/>
      <c r="E153" s="122"/>
      <c r="F153" s="85"/>
    </row>
    <row r="154" spans="1:6" ht="48" customHeight="1" thickBot="1">
      <c r="A154" s="101" t="s">
        <v>1566</v>
      </c>
      <c r="B154" s="80">
        <v>3565010</v>
      </c>
      <c r="C154" s="77">
        <v>3574276</v>
      </c>
      <c r="D154" s="123"/>
      <c r="E154" s="113">
        <f>E155+E156+E157</f>
        <v>19095.5</v>
      </c>
      <c r="F154" s="113">
        <f>F155+F156+F157</f>
        <v>19095.5</v>
      </c>
    </row>
    <row r="155" spans="1:6" ht="37.5" customHeight="1" thickBot="1">
      <c r="A155" s="101" t="s">
        <v>1564</v>
      </c>
      <c r="B155" s="80"/>
      <c r="C155" s="77"/>
      <c r="D155" s="77"/>
      <c r="E155" s="113">
        <v>18119</v>
      </c>
      <c r="F155" s="85">
        <v>18119</v>
      </c>
    </row>
    <row r="156" spans="1:6" ht="50.1" customHeight="1" thickBot="1">
      <c r="A156" s="101" t="s">
        <v>1567</v>
      </c>
      <c r="B156" s="80"/>
      <c r="C156" s="77"/>
      <c r="D156" s="77"/>
      <c r="E156" s="113">
        <v>810</v>
      </c>
      <c r="F156" s="85">
        <v>810</v>
      </c>
    </row>
    <row r="157" spans="1:6" ht="50.1" customHeight="1" thickBot="1">
      <c r="A157" s="101" t="s">
        <v>1568</v>
      </c>
      <c r="B157" s="80"/>
      <c r="C157" s="77"/>
      <c r="D157" s="77"/>
      <c r="E157" s="113">
        <v>166.5</v>
      </c>
      <c r="F157" s="85">
        <v>166.5</v>
      </c>
    </row>
    <row r="158" spans="1:6" ht="50.1" customHeight="1" thickBot="1">
      <c r="A158" s="98" t="s">
        <v>1569</v>
      </c>
      <c r="B158" s="80"/>
      <c r="C158" s="77"/>
      <c r="D158" s="77"/>
      <c r="E158" s="113"/>
      <c r="F158" s="85"/>
    </row>
    <row r="159" spans="1:6" ht="27.75" customHeight="1" thickBot="1">
      <c r="A159" s="101" t="s">
        <v>1508</v>
      </c>
      <c r="B159" s="80"/>
      <c r="C159" s="77"/>
      <c r="D159" s="77"/>
      <c r="E159" s="113"/>
      <c r="F159" s="85"/>
    </row>
    <row r="160" spans="1:6" ht="35.25" customHeight="1" thickBot="1">
      <c r="A160" s="101" t="s">
        <v>1514</v>
      </c>
      <c r="B160" s="80">
        <v>332175</v>
      </c>
      <c r="C160" s="77">
        <v>332378</v>
      </c>
      <c r="D160" s="77"/>
      <c r="E160" s="85">
        <f>E161</f>
        <v>7393.2</v>
      </c>
      <c r="F160" s="85">
        <f>F161</f>
        <v>7393.2</v>
      </c>
    </row>
    <row r="161" spans="1:6" ht="35.25" customHeight="1" thickBot="1">
      <c r="A161" s="101" t="s">
        <v>1564</v>
      </c>
      <c r="B161" s="80"/>
      <c r="C161" s="77"/>
      <c r="D161" s="77"/>
      <c r="E161" s="113">
        <v>7393.2</v>
      </c>
      <c r="F161" s="85">
        <v>7393.2</v>
      </c>
    </row>
    <row r="162" spans="1:6" ht="50.1" customHeight="1" thickBot="1">
      <c r="A162" s="98" t="s">
        <v>1546</v>
      </c>
      <c r="B162" s="99"/>
      <c r="C162" s="100"/>
      <c r="D162" s="100"/>
      <c r="E162" s="122"/>
      <c r="F162" s="85"/>
    </row>
    <row r="163" spans="1:6" ht="24" customHeight="1" thickBot="1">
      <c r="A163" s="101" t="s">
        <v>1570</v>
      </c>
      <c r="B163" s="99"/>
      <c r="C163" s="100"/>
      <c r="D163" s="100"/>
      <c r="E163" s="122"/>
      <c r="F163" s="85"/>
    </row>
    <row r="164" spans="1:6" ht="36" customHeight="1" thickBot="1">
      <c r="A164" s="101" t="s">
        <v>1566</v>
      </c>
      <c r="B164" s="80">
        <v>2807</v>
      </c>
      <c r="C164" s="77">
        <v>2817</v>
      </c>
      <c r="D164" s="77"/>
      <c r="E164" s="113">
        <f>E165+E166</f>
        <v>43134.5</v>
      </c>
      <c r="F164" s="113">
        <f>F165+F166</f>
        <v>43134.5</v>
      </c>
    </row>
    <row r="165" spans="1:6" ht="36.75" customHeight="1" thickBot="1">
      <c r="A165" s="101" t="s">
        <v>1564</v>
      </c>
      <c r="B165" s="80"/>
      <c r="C165" s="77"/>
      <c r="D165" s="77"/>
      <c r="E165" s="113">
        <v>41334.5</v>
      </c>
      <c r="F165" s="85">
        <v>41334.5</v>
      </c>
    </row>
    <row r="166" spans="1:6" ht="50.1" customHeight="1" thickBot="1">
      <c r="A166" s="101" t="s">
        <v>1571</v>
      </c>
      <c r="B166" s="80"/>
      <c r="C166" s="77"/>
      <c r="D166" s="77"/>
      <c r="E166" s="113">
        <v>1800</v>
      </c>
      <c r="F166" s="85">
        <v>1800</v>
      </c>
    </row>
    <row r="167" spans="1:6" ht="50.1" hidden="1" customHeight="1">
      <c r="A167" s="98" t="s">
        <v>1546</v>
      </c>
      <c r="B167" s="80"/>
      <c r="C167" s="77"/>
      <c r="D167" s="77"/>
      <c r="E167" s="113"/>
      <c r="F167" s="85"/>
    </row>
    <row r="168" spans="1:6" ht="50.1" hidden="1" customHeight="1">
      <c r="A168" s="101" t="s">
        <v>1555</v>
      </c>
      <c r="B168" s="80"/>
      <c r="C168" s="77"/>
      <c r="D168" s="77"/>
      <c r="E168" s="113"/>
      <c r="F168" s="85"/>
    </row>
    <row r="169" spans="1:6" ht="50.1" hidden="1" customHeight="1">
      <c r="A169" s="101" t="s">
        <v>1514</v>
      </c>
      <c r="B169" s="80"/>
      <c r="C169" s="77"/>
      <c r="D169" s="77"/>
      <c r="E169" s="113"/>
      <c r="F169" s="85"/>
    </row>
    <row r="170" spans="1:6" ht="50.1" hidden="1" customHeight="1">
      <c r="A170" s="101" t="s">
        <v>1564</v>
      </c>
      <c r="B170" s="80"/>
      <c r="C170" s="77"/>
      <c r="D170" s="77"/>
      <c r="E170" s="113"/>
      <c r="F170" s="85"/>
    </row>
    <row r="171" spans="1:6" ht="50.1" hidden="1" customHeight="1">
      <c r="A171" s="98" t="s">
        <v>1513</v>
      </c>
      <c r="B171" s="80"/>
      <c r="C171" s="77"/>
      <c r="D171" s="77"/>
      <c r="E171" s="124"/>
      <c r="F171" s="125"/>
    </row>
    <row r="172" spans="1:6" ht="50.1" hidden="1" customHeight="1">
      <c r="A172" s="101" t="s">
        <v>1508</v>
      </c>
      <c r="B172" s="80"/>
      <c r="C172" s="77"/>
      <c r="D172" s="77"/>
      <c r="E172" s="124"/>
      <c r="F172" s="125"/>
    </row>
    <row r="173" spans="1:6" ht="50.1" hidden="1" customHeight="1">
      <c r="A173" s="101" t="s">
        <v>1514</v>
      </c>
      <c r="B173" s="126"/>
      <c r="C173" s="86"/>
      <c r="D173" s="86"/>
      <c r="E173" s="113"/>
      <c r="F173" s="85"/>
    </row>
    <row r="174" spans="1:6" ht="50.1" hidden="1" customHeight="1">
      <c r="A174" s="101" t="s">
        <v>1515</v>
      </c>
      <c r="B174" s="126"/>
      <c r="C174" s="86"/>
      <c r="D174" s="86"/>
      <c r="E174" s="127"/>
      <c r="F174" s="87"/>
    </row>
    <row r="175" spans="1:6" ht="50.1" hidden="1" customHeight="1">
      <c r="A175" s="101" t="s">
        <v>1516</v>
      </c>
      <c r="B175" s="126"/>
      <c r="C175" s="86"/>
      <c r="D175" s="86"/>
      <c r="E175" s="127"/>
      <c r="F175" s="87"/>
    </row>
    <row r="176" spans="1:6" ht="50.1" hidden="1" customHeight="1">
      <c r="A176" s="101" t="s">
        <v>1517</v>
      </c>
      <c r="B176" s="126"/>
      <c r="C176" s="86"/>
      <c r="D176" s="86"/>
      <c r="E176" s="127"/>
      <c r="F176" s="87"/>
    </row>
    <row r="177" spans="1:6" ht="50.1" hidden="1" customHeight="1">
      <c r="A177" s="101" t="s">
        <v>1564</v>
      </c>
      <c r="B177" s="80"/>
      <c r="C177" s="77"/>
      <c r="D177" s="77"/>
      <c r="E177" s="113"/>
      <c r="F177" s="85"/>
    </row>
    <row r="178" spans="1:6" ht="50.1" customHeight="1" thickBot="1">
      <c r="A178" s="106" t="s">
        <v>1518</v>
      </c>
      <c r="B178" s="80"/>
      <c r="C178" s="77"/>
      <c r="D178" s="77"/>
      <c r="E178" s="113">
        <v>284.3</v>
      </c>
      <c r="F178" s="113">
        <v>179.7</v>
      </c>
    </row>
    <row r="179" spans="1:6" ht="50.1" customHeight="1" thickBot="1">
      <c r="A179" s="106" t="s">
        <v>1519</v>
      </c>
      <c r="B179" s="80"/>
      <c r="C179" s="77"/>
      <c r="D179" s="77"/>
      <c r="E179" s="113"/>
      <c r="F179" s="85">
        <v>104.6</v>
      </c>
    </row>
    <row r="180" spans="1:6" ht="23.25" customHeight="1" thickBot="1">
      <c r="A180" s="98" t="s">
        <v>1520</v>
      </c>
      <c r="B180" s="80"/>
      <c r="C180" s="77"/>
      <c r="D180" s="77"/>
      <c r="E180" s="108">
        <f>E150+E154+E160+E164+E169+E173+E178+E179</f>
        <v>134216.09999999998</v>
      </c>
      <c r="F180" s="108">
        <f>F150+F154+F160+F164+F169+F173+F178+F179</f>
        <v>134216.1</v>
      </c>
    </row>
    <row r="181" spans="1:6" s="66" customFormat="1" ht="88.5" customHeight="1">
      <c r="A181" s="453" t="s">
        <v>1572</v>
      </c>
      <c r="B181" s="454"/>
      <c r="C181" s="454"/>
      <c r="D181" s="454"/>
      <c r="E181" s="454"/>
      <c r="F181" s="454"/>
    </row>
    <row r="182" spans="1:6" s="66" customFormat="1" ht="27" customHeight="1">
      <c r="A182" s="68" t="s">
        <v>1573</v>
      </c>
      <c r="B182" s="91"/>
      <c r="C182" s="91"/>
      <c r="D182" s="91"/>
      <c r="E182" s="69"/>
      <c r="F182" s="69"/>
    </row>
    <row r="183" spans="1:6" s="66" customFormat="1" ht="27" customHeight="1" thickBot="1">
      <c r="A183" s="68" t="s">
        <v>1488</v>
      </c>
      <c r="E183" s="67"/>
      <c r="F183" s="67"/>
    </row>
    <row r="184" spans="1:6" ht="47.25" customHeight="1" thickBot="1">
      <c r="A184" s="455" t="s">
        <v>1523</v>
      </c>
      <c r="B184" s="498" t="s">
        <v>1524</v>
      </c>
      <c r="C184" s="499"/>
      <c r="D184" s="70" t="s">
        <v>1491</v>
      </c>
      <c r="E184" s="498" t="s">
        <v>1492</v>
      </c>
      <c r="F184" s="499"/>
    </row>
    <row r="185" spans="1:6" ht="60.75" thickBot="1">
      <c r="A185" s="456"/>
      <c r="B185" s="71" t="s">
        <v>1493</v>
      </c>
      <c r="C185" s="72" t="s">
        <v>1494</v>
      </c>
      <c r="D185" s="73"/>
      <c r="E185" s="74" t="s">
        <v>1495</v>
      </c>
      <c r="F185" s="75" t="s">
        <v>1494</v>
      </c>
    </row>
    <row r="186" spans="1:6" ht="16.5" thickBot="1">
      <c r="A186" s="450" t="s">
        <v>1496</v>
      </c>
      <c r="B186" s="451"/>
      <c r="C186" s="451"/>
      <c r="D186" s="451"/>
      <c r="E186" s="451"/>
      <c r="F186" s="452"/>
    </row>
    <row r="187" spans="1:6" ht="61.5" customHeight="1" thickBot="1">
      <c r="A187" s="76" t="s">
        <v>1574</v>
      </c>
      <c r="B187" s="503"/>
      <c r="C187" s="492"/>
      <c r="D187" s="492"/>
      <c r="E187" s="492"/>
      <c r="F187" s="504"/>
    </row>
    <row r="188" spans="1:6" ht="16.5" thickBot="1">
      <c r="A188" s="81" t="s">
        <v>1498</v>
      </c>
      <c r="B188" s="492"/>
      <c r="C188" s="492"/>
      <c r="D188" s="492"/>
      <c r="E188" s="492"/>
      <c r="F188" s="493"/>
    </row>
    <row r="189" spans="1:6" ht="32.25" thickBot="1">
      <c r="A189" s="81" t="s">
        <v>1563</v>
      </c>
      <c r="B189" s="77">
        <v>1355</v>
      </c>
      <c r="C189" s="77">
        <v>1309</v>
      </c>
      <c r="D189" s="77"/>
      <c r="E189" s="88">
        <f>E190</f>
        <v>361502.5</v>
      </c>
      <c r="F189" s="88">
        <f>F190</f>
        <v>337051.4</v>
      </c>
    </row>
    <row r="190" spans="1:6" ht="48" thickBot="1">
      <c r="A190" s="81" t="s">
        <v>1575</v>
      </c>
      <c r="B190" s="77"/>
      <c r="C190" s="77"/>
      <c r="D190" s="77"/>
      <c r="E190" s="88">
        <v>361502.5</v>
      </c>
      <c r="F190" s="88">
        <v>337051.4</v>
      </c>
    </row>
    <row r="191" spans="1:6" ht="95.25" hidden="1" thickBot="1">
      <c r="A191" s="76" t="s">
        <v>1576</v>
      </c>
      <c r="B191" s="77"/>
      <c r="C191" s="77"/>
      <c r="D191" s="77"/>
      <c r="E191" s="88"/>
      <c r="F191" s="88"/>
    </row>
    <row r="192" spans="1:6" ht="16.5" hidden="1" thickBot="1">
      <c r="A192" s="81" t="s">
        <v>1498</v>
      </c>
      <c r="B192" s="77"/>
      <c r="C192" s="77"/>
      <c r="D192" s="77"/>
      <c r="E192" s="88"/>
      <c r="F192" s="88"/>
    </row>
    <row r="193" spans="1:6" ht="32.25" hidden="1" thickBot="1">
      <c r="A193" s="81" t="s">
        <v>1563</v>
      </c>
      <c r="B193" s="77"/>
      <c r="C193" s="77"/>
      <c r="D193" s="77"/>
      <c r="E193" s="88"/>
      <c r="F193" s="128"/>
    </row>
    <row r="194" spans="1:6" ht="48" hidden="1" thickBot="1">
      <c r="A194" s="81" t="s">
        <v>1575</v>
      </c>
      <c r="B194" s="77"/>
      <c r="C194" s="77"/>
      <c r="D194" s="77"/>
      <c r="E194" s="88"/>
      <c r="F194" s="128"/>
    </row>
    <row r="195" spans="1:6" ht="35.25" customHeight="1" thickBot="1">
      <c r="A195" s="76" t="s">
        <v>1577</v>
      </c>
      <c r="B195" s="500"/>
      <c r="C195" s="500"/>
      <c r="D195" s="500"/>
      <c r="E195" s="129"/>
      <c r="F195" s="130"/>
    </row>
    <row r="196" spans="1:6" ht="16.5" thickBot="1">
      <c r="A196" s="81" t="s">
        <v>1578</v>
      </c>
      <c r="B196" s="77"/>
      <c r="C196" s="77"/>
      <c r="D196" s="77"/>
      <c r="E196" s="88"/>
      <c r="F196" s="88"/>
    </row>
    <row r="197" spans="1:6" ht="32.25" thickBot="1">
      <c r="A197" s="81" t="s">
        <v>1563</v>
      </c>
      <c r="B197" s="77">
        <v>456964.6</v>
      </c>
      <c r="C197" s="77">
        <v>409317.5</v>
      </c>
      <c r="D197" s="77"/>
      <c r="E197" s="88">
        <f>E198</f>
        <v>101261.2</v>
      </c>
      <c r="F197" s="88">
        <f>F198</f>
        <v>91261.2</v>
      </c>
    </row>
    <row r="198" spans="1:6" ht="48" thickBot="1">
      <c r="A198" s="81" t="s">
        <v>1575</v>
      </c>
      <c r="B198" s="77"/>
      <c r="C198" s="77"/>
      <c r="D198" s="77"/>
      <c r="E198" s="88">
        <v>101261.2</v>
      </c>
      <c r="F198" s="88">
        <v>91261.2</v>
      </c>
    </row>
    <row r="199" spans="1:6" ht="109.5" customHeight="1" thickBot="1">
      <c r="A199" s="76" t="s">
        <v>1579</v>
      </c>
      <c r="B199" s="500"/>
      <c r="C199" s="500"/>
      <c r="D199" s="500"/>
      <c r="E199" s="129"/>
      <c r="F199" s="130"/>
    </row>
    <row r="200" spans="1:6" ht="16.5" thickBot="1">
      <c r="A200" s="81" t="s">
        <v>1498</v>
      </c>
      <c r="B200" s="77"/>
      <c r="C200" s="77"/>
      <c r="D200" s="77"/>
      <c r="E200" s="88"/>
      <c r="F200" s="88"/>
    </row>
    <row r="201" spans="1:6" ht="32.25" thickBot="1">
      <c r="A201" s="81" t="s">
        <v>1563</v>
      </c>
      <c r="B201" s="77">
        <v>113</v>
      </c>
      <c r="C201" s="77">
        <v>104</v>
      </c>
      <c r="D201" s="77"/>
      <c r="E201" s="88">
        <f>E202</f>
        <v>18439.599999999999</v>
      </c>
      <c r="F201" s="88">
        <f>F202</f>
        <v>18147.8</v>
      </c>
    </row>
    <row r="202" spans="1:6" ht="48" thickBot="1">
      <c r="A202" s="81" t="s">
        <v>1575</v>
      </c>
      <c r="B202" s="77"/>
      <c r="C202" s="77"/>
      <c r="D202" s="77"/>
      <c r="E202" s="88">
        <v>18439.599999999999</v>
      </c>
      <c r="F202" s="88">
        <v>18147.8</v>
      </c>
    </row>
    <row r="203" spans="1:6" ht="48" thickBot="1">
      <c r="A203" s="76" t="s">
        <v>1580</v>
      </c>
      <c r="B203" s="500"/>
      <c r="C203" s="500"/>
      <c r="D203" s="500"/>
      <c r="E203" s="129"/>
      <c r="F203" s="130"/>
    </row>
    <row r="204" spans="1:6" ht="16.5" thickBot="1">
      <c r="A204" s="81" t="s">
        <v>1578</v>
      </c>
      <c r="B204" s="77"/>
      <c r="C204" s="77"/>
      <c r="D204" s="77"/>
      <c r="E204" s="88"/>
      <c r="F204" s="88"/>
    </row>
    <row r="205" spans="1:6" ht="32.25" thickBot="1">
      <c r="A205" s="81" t="s">
        <v>1563</v>
      </c>
      <c r="B205" s="77">
        <v>2443245</v>
      </c>
      <c r="C205" s="131">
        <v>2575458.5299999998</v>
      </c>
      <c r="D205" s="77"/>
      <c r="E205" s="88">
        <f>E206</f>
        <v>416202.5</v>
      </c>
      <c r="F205" s="88">
        <f>F206</f>
        <v>417970.2</v>
      </c>
    </row>
    <row r="206" spans="1:6" ht="48" thickBot="1">
      <c r="A206" s="81" t="s">
        <v>1575</v>
      </c>
      <c r="B206" s="77"/>
      <c r="C206" s="131"/>
      <c r="D206" s="77"/>
      <c r="E206" s="88">
        <v>416202.5</v>
      </c>
      <c r="F206" s="88">
        <v>417970.2</v>
      </c>
    </row>
    <row r="207" spans="1:6" ht="32.25" hidden="1" thickBot="1">
      <c r="A207" s="81" t="s">
        <v>1581</v>
      </c>
      <c r="B207" s="500"/>
      <c r="C207" s="500"/>
      <c r="D207" s="500"/>
      <c r="E207" s="129"/>
      <c r="F207" s="130"/>
    </row>
    <row r="208" spans="1:6" ht="16.5" hidden="1" thickBot="1">
      <c r="A208" s="81" t="s">
        <v>1498</v>
      </c>
      <c r="B208" s="77"/>
      <c r="C208" s="77"/>
      <c r="D208" s="77"/>
      <c r="E208" s="88"/>
      <c r="F208" s="88"/>
    </row>
    <row r="209" spans="1:6" ht="32.25" hidden="1" thickBot="1">
      <c r="A209" s="81" t="s">
        <v>1563</v>
      </c>
      <c r="B209" s="77"/>
      <c r="C209" s="77"/>
      <c r="D209" s="77"/>
      <c r="E209" s="88"/>
      <c r="F209" s="128"/>
    </row>
    <row r="210" spans="1:6" ht="48" hidden="1" thickBot="1">
      <c r="A210" s="81" t="s">
        <v>1575</v>
      </c>
      <c r="B210" s="77"/>
      <c r="C210" s="77"/>
      <c r="D210" s="77"/>
      <c r="E210" s="88"/>
      <c r="F210" s="128"/>
    </row>
    <row r="211" spans="1:6" ht="48" thickBot="1">
      <c r="A211" s="76" t="s">
        <v>1582</v>
      </c>
      <c r="B211" s="500"/>
      <c r="C211" s="500"/>
      <c r="D211" s="500"/>
      <c r="E211" s="501"/>
      <c r="F211" s="502"/>
    </row>
    <row r="212" spans="1:6" ht="16.5" thickBot="1">
      <c r="A212" s="81" t="s">
        <v>1578</v>
      </c>
      <c r="B212" s="77"/>
      <c r="C212" s="77"/>
      <c r="D212" s="77"/>
      <c r="E212" s="85"/>
      <c r="F212" s="82"/>
    </row>
    <row r="213" spans="1:6" ht="32.25" thickBot="1">
      <c r="A213" s="81" t="s">
        <v>1563</v>
      </c>
      <c r="B213" s="77">
        <v>25532</v>
      </c>
      <c r="C213" s="77">
        <v>32136</v>
      </c>
      <c r="D213" s="123"/>
      <c r="E213" s="132">
        <f>E214</f>
        <v>20598.400000000001</v>
      </c>
      <c r="F213" s="132">
        <f>F214</f>
        <v>23293.1</v>
      </c>
    </row>
    <row r="214" spans="1:6" ht="48" thickBot="1">
      <c r="A214" s="81" t="s">
        <v>1575</v>
      </c>
      <c r="B214" s="77"/>
      <c r="C214" s="77"/>
      <c r="D214" s="77"/>
      <c r="E214" s="85">
        <v>20598.400000000001</v>
      </c>
      <c r="F214" s="132">
        <v>23293.1</v>
      </c>
    </row>
    <row r="215" spans="1:6" ht="48" thickBot="1">
      <c r="A215" s="76" t="s">
        <v>1583</v>
      </c>
      <c r="B215" s="77"/>
      <c r="C215" s="77"/>
      <c r="D215" s="77"/>
      <c r="E215" s="85"/>
      <c r="F215" s="82"/>
    </row>
    <row r="216" spans="1:6" ht="16.5" thickBot="1">
      <c r="A216" s="81" t="s">
        <v>1584</v>
      </c>
      <c r="B216" s="77"/>
      <c r="C216" s="77"/>
      <c r="D216" s="77"/>
      <c r="E216" s="85"/>
      <c r="F216" s="82"/>
    </row>
    <row r="217" spans="1:6" ht="32.25" thickBot="1">
      <c r="A217" s="81" t="s">
        <v>1514</v>
      </c>
      <c r="B217" s="77">
        <v>402</v>
      </c>
      <c r="C217" s="77">
        <v>690</v>
      </c>
      <c r="D217" s="77"/>
      <c r="E217" s="82">
        <f>E218</f>
        <v>55984.800000000003</v>
      </c>
      <c r="F217" s="82">
        <f>F218</f>
        <v>70427.399999999994</v>
      </c>
    </row>
    <row r="218" spans="1:6" ht="48" thickBot="1">
      <c r="A218" s="81" t="s">
        <v>1575</v>
      </c>
      <c r="B218" s="77"/>
      <c r="C218" s="77"/>
      <c r="D218" s="77"/>
      <c r="E218" s="85">
        <v>55984.800000000003</v>
      </c>
      <c r="F218" s="82">
        <v>70427.399999999994</v>
      </c>
    </row>
    <row r="219" spans="1:6" ht="32.25" thickBot="1">
      <c r="A219" s="76" t="s">
        <v>1585</v>
      </c>
      <c r="B219" s="77"/>
      <c r="C219" s="77"/>
      <c r="D219" s="77"/>
      <c r="E219" s="85"/>
      <c r="F219" s="82"/>
    </row>
    <row r="220" spans="1:6" ht="16.5" thickBot="1">
      <c r="A220" s="81" t="s">
        <v>1584</v>
      </c>
      <c r="B220" s="77"/>
      <c r="C220" s="77"/>
      <c r="D220" s="77"/>
      <c r="E220" s="85"/>
      <c r="F220" s="82"/>
    </row>
    <row r="221" spans="1:6" ht="32.25" thickBot="1">
      <c r="A221" s="81" t="s">
        <v>1514</v>
      </c>
      <c r="B221" s="77">
        <v>43</v>
      </c>
      <c r="C221" s="77">
        <v>43</v>
      </c>
      <c r="D221" s="77"/>
      <c r="E221" s="82">
        <f>E222</f>
        <v>14014</v>
      </c>
      <c r="F221" s="82">
        <f>F222</f>
        <v>14014</v>
      </c>
    </row>
    <row r="222" spans="1:6" ht="48" thickBot="1">
      <c r="A222" s="81" t="s">
        <v>1575</v>
      </c>
      <c r="B222" s="77"/>
      <c r="C222" s="77"/>
      <c r="D222" s="77"/>
      <c r="E222" s="85">
        <v>14014</v>
      </c>
      <c r="F222" s="82">
        <v>14014</v>
      </c>
    </row>
    <row r="223" spans="1:6" ht="52.5" customHeight="1" thickBot="1">
      <c r="A223" s="98" t="s">
        <v>1546</v>
      </c>
      <c r="B223" s="77"/>
      <c r="C223" s="77"/>
      <c r="D223" s="77"/>
      <c r="E223" s="85"/>
      <c r="F223" s="82"/>
    </row>
    <row r="224" spans="1:6" ht="17.25" customHeight="1" thickBot="1">
      <c r="A224" s="81" t="s">
        <v>1508</v>
      </c>
      <c r="B224" s="77"/>
      <c r="C224" s="77"/>
      <c r="D224" s="77"/>
      <c r="E224" s="85"/>
      <c r="F224" s="82"/>
    </row>
    <row r="225" spans="1:6" ht="32.25" customHeight="1" thickBot="1">
      <c r="A225" s="81" t="s">
        <v>1514</v>
      </c>
      <c r="B225" s="86">
        <v>10</v>
      </c>
      <c r="C225" s="86">
        <v>21</v>
      </c>
      <c r="D225" s="86"/>
      <c r="E225" s="87">
        <f>E226</f>
        <v>6548.9</v>
      </c>
      <c r="F225" s="87">
        <f>F226</f>
        <v>22613.7</v>
      </c>
    </row>
    <row r="226" spans="1:6" ht="32.25" customHeight="1" thickBot="1">
      <c r="A226" s="81" t="s">
        <v>1575</v>
      </c>
      <c r="B226" s="86"/>
      <c r="C226" s="86"/>
      <c r="D226" s="86"/>
      <c r="E226" s="87">
        <v>6548.9</v>
      </c>
      <c r="F226" s="88">
        <v>22613.7</v>
      </c>
    </row>
    <row r="227" spans="1:6" ht="51.75" customHeight="1" thickBot="1">
      <c r="A227" s="106" t="s">
        <v>1518</v>
      </c>
      <c r="B227" s="86"/>
      <c r="C227" s="86"/>
      <c r="D227" s="86"/>
      <c r="E227" s="87">
        <v>15418.1</v>
      </c>
      <c r="F227" s="87">
        <v>3209.2</v>
      </c>
    </row>
    <row r="228" spans="1:6" ht="51.75" customHeight="1" thickBot="1">
      <c r="A228" s="106" t="s">
        <v>1519</v>
      </c>
      <c r="B228" s="86"/>
      <c r="C228" s="86"/>
      <c r="D228" s="86"/>
      <c r="E228" s="87"/>
      <c r="F228" s="88">
        <v>11979.4</v>
      </c>
    </row>
    <row r="229" spans="1:6" ht="16.5" thickBot="1">
      <c r="A229" s="76" t="s">
        <v>1520</v>
      </c>
      <c r="B229" s="77"/>
      <c r="C229" s="77"/>
      <c r="D229" s="77"/>
      <c r="E229" s="133">
        <f>E189+E193+E197+E201+E205+E209+E213+E221+E218+E225+E227+E228</f>
        <v>1009970.0000000001</v>
      </c>
      <c r="F229" s="133">
        <f>F189+F193+F197+F201+F205+F209+F213+F221+F218+F225+F227+F228</f>
        <v>1009967.4</v>
      </c>
    </row>
    <row r="230" spans="1:6" ht="84.75" customHeight="1">
      <c r="A230" s="453" t="s">
        <v>1586</v>
      </c>
      <c r="B230" s="454"/>
      <c r="C230" s="454"/>
      <c r="D230" s="454"/>
      <c r="E230" s="454"/>
      <c r="F230" s="454"/>
    </row>
    <row r="231" spans="1:6">
      <c r="A231" s="68" t="s">
        <v>1587</v>
      </c>
      <c r="B231" s="91"/>
      <c r="C231" s="91"/>
      <c r="D231" s="91"/>
      <c r="E231" s="69"/>
      <c r="F231" s="69"/>
    </row>
    <row r="232" spans="1:6" ht="15.75" thickBot="1">
      <c r="A232" s="68" t="s">
        <v>1488</v>
      </c>
      <c r="B232" s="66"/>
      <c r="C232" s="66"/>
      <c r="D232" s="66"/>
      <c r="E232" s="67"/>
      <c r="F232" s="67"/>
    </row>
    <row r="233" spans="1:6" ht="57" customHeight="1" thickBot="1">
      <c r="A233" s="455" t="s">
        <v>1523</v>
      </c>
      <c r="B233" s="498" t="s">
        <v>1524</v>
      </c>
      <c r="C233" s="499"/>
      <c r="D233" s="70" t="s">
        <v>1491</v>
      </c>
      <c r="E233" s="498" t="s">
        <v>1492</v>
      </c>
      <c r="F233" s="499"/>
    </row>
    <row r="234" spans="1:6" ht="63" customHeight="1" thickBot="1">
      <c r="A234" s="456"/>
      <c r="B234" s="71" t="s">
        <v>1493</v>
      </c>
      <c r="C234" s="72" t="s">
        <v>1494</v>
      </c>
      <c r="D234" s="73"/>
      <c r="E234" s="74" t="s">
        <v>1495</v>
      </c>
      <c r="F234" s="75" t="s">
        <v>1494</v>
      </c>
    </row>
    <row r="235" spans="1:6" ht="16.5" thickBot="1">
      <c r="A235" s="450" t="s">
        <v>1496</v>
      </c>
      <c r="B235" s="451"/>
      <c r="C235" s="451"/>
      <c r="D235" s="451"/>
      <c r="E235" s="451"/>
      <c r="F235" s="452"/>
    </row>
    <row r="236" spans="1:6" ht="48" thickBot="1">
      <c r="A236" s="76" t="s">
        <v>1542</v>
      </c>
      <c r="B236" s="492"/>
      <c r="C236" s="492"/>
      <c r="D236" s="492"/>
      <c r="E236" s="492"/>
      <c r="F236" s="493"/>
    </row>
    <row r="237" spans="1:6" ht="23.25" customHeight="1" thickBot="1">
      <c r="A237" s="81" t="s">
        <v>1588</v>
      </c>
      <c r="B237" s="492"/>
      <c r="C237" s="492"/>
      <c r="D237" s="492"/>
      <c r="E237" s="492"/>
      <c r="F237" s="493"/>
    </row>
    <row r="238" spans="1:6" ht="32.25" thickBot="1">
      <c r="A238" s="81" t="s">
        <v>1563</v>
      </c>
      <c r="B238" s="77"/>
      <c r="C238" s="83"/>
      <c r="D238" s="77"/>
      <c r="E238" s="85">
        <f>E241+E242</f>
        <v>72849.5</v>
      </c>
      <c r="F238" s="85">
        <f>F241+F242</f>
        <v>72849.5</v>
      </c>
    </row>
    <row r="239" spans="1:6" ht="16.5" thickBot="1">
      <c r="A239" s="101" t="s">
        <v>1544</v>
      </c>
      <c r="B239" s="78">
        <v>0</v>
      </c>
      <c r="C239" s="83">
        <v>0</v>
      </c>
      <c r="D239" s="77"/>
      <c r="E239" s="85"/>
      <c r="F239" s="85"/>
    </row>
    <row r="240" spans="1:6" ht="16.5" thickBot="1">
      <c r="A240" s="101" t="s">
        <v>1545</v>
      </c>
      <c r="B240" s="80">
        <v>116</v>
      </c>
      <c r="C240" s="83">
        <v>119</v>
      </c>
      <c r="D240" s="77"/>
      <c r="E240" s="85"/>
      <c r="F240" s="85"/>
    </row>
    <row r="241" spans="1:6" ht="48" thickBot="1">
      <c r="A241" s="81" t="s">
        <v>1589</v>
      </c>
      <c r="B241" s="77"/>
      <c r="C241" s="77"/>
      <c r="D241" s="77"/>
      <c r="E241" s="113">
        <v>72404.5</v>
      </c>
      <c r="F241" s="85">
        <v>72404.5</v>
      </c>
    </row>
    <row r="242" spans="1:6" ht="63.75" thickBot="1">
      <c r="A242" s="81" t="s">
        <v>1590</v>
      </c>
      <c r="B242" s="77"/>
      <c r="C242" s="77"/>
      <c r="D242" s="77"/>
      <c r="E242" s="113">
        <v>445</v>
      </c>
      <c r="F242" s="85">
        <v>445</v>
      </c>
    </row>
    <row r="243" spans="1:6" ht="32.25" thickBot="1">
      <c r="A243" s="76" t="s">
        <v>1541</v>
      </c>
      <c r="B243" s="77"/>
      <c r="C243" s="77"/>
      <c r="D243" s="77"/>
      <c r="E243" s="113"/>
      <c r="F243" s="85"/>
    </row>
    <row r="244" spans="1:6" ht="16.5" thickBot="1">
      <c r="A244" s="81" t="s">
        <v>1591</v>
      </c>
      <c r="B244" s="77"/>
      <c r="C244" s="77"/>
      <c r="D244" s="77"/>
      <c r="E244" s="113"/>
      <c r="F244" s="85"/>
    </row>
    <row r="245" spans="1:6" ht="32.25" thickBot="1">
      <c r="A245" s="81" t="s">
        <v>1514</v>
      </c>
      <c r="B245" s="77">
        <v>653</v>
      </c>
      <c r="C245" s="77">
        <v>877</v>
      </c>
      <c r="D245" s="77"/>
      <c r="E245" s="113">
        <f>E246</f>
        <v>45217.1</v>
      </c>
      <c r="F245" s="113">
        <f>F246</f>
        <v>45971.4</v>
      </c>
    </row>
    <row r="246" spans="1:6" ht="48" thickBot="1">
      <c r="A246" s="81" t="s">
        <v>1589</v>
      </c>
      <c r="B246" s="77"/>
      <c r="C246" s="77"/>
      <c r="D246" s="77"/>
      <c r="E246" s="113">
        <v>45217.1</v>
      </c>
      <c r="F246" s="85">
        <v>45971.4</v>
      </c>
    </row>
    <row r="247" spans="1:6" ht="32.25" thickBot="1">
      <c r="A247" s="76" t="s">
        <v>1546</v>
      </c>
      <c r="B247" s="77"/>
      <c r="C247" s="77"/>
      <c r="D247" s="77"/>
      <c r="E247" s="113"/>
      <c r="F247" s="85"/>
    </row>
    <row r="248" spans="1:6" ht="16.5" thickBot="1">
      <c r="A248" s="81" t="s">
        <v>1591</v>
      </c>
      <c r="B248" s="77"/>
      <c r="C248" s="77"/>
      <c r="D248" s="77"/>
      <c r="E248" s="113"/>
      <c r="F248" s="85"/>
    </row>
    <row r="249" spans="1:6" ht="32.25" thickBot="1">
      <c r="A249" s="81" t="s">
        <v>1514</v>
      </c>
      <c r="B249" s="77">
        <v>922</v>
      </c>
      <c r="C249" s="77">
        <v>917</v>
      </c>
      <c r="D249" s="77"/>
      <c r="E249" s="113">
        <f>E250+E251+E252+E253</f>
        <v>45852.4</v>
      </c>
      <c r="F249" s="113">
        <f>F250+F251+F252+F253</f>
        <v>45097.8</v>
      </c>
    </row>
    <row r="250" spans="1:6" ht="48" thickBot="1">
      <c r="A250" s="81" t="s">
        <v>1589</v>
      </c>
      <c r="B250" s="77"/>
      <c r="C250" s="77"/>
      <c r="D250" s="77"/>
      <c r="E250" s="113">
        <v>40581.1</v>
      </c>
      <c r="F250" s="85">
        <v>39826.699999999997</v>
      </c>
    </row>
    <row r="251" spans="1:6" ht="63.75" thickBot="1">
      <c r="A251" s="81" t="s">
        <v>1592</v>
      </c>
      <c r="B251" s="77"/>
      <c r="C251" s="77"/>
      <c r="D251" s="77"/>
      <c r="E251" s="113">
        <v>3429.8</v>
      </c>
      <c r="F251" s="85">
        <v>3429.8</v>
      </c>
    </row>
    <row r="252" spans="1:6" ht="81" customHeight="1" thickBot="1">
      <c r="A252" s="81" t="s">
        <v>1593</v>
      </c>
      <c r="B252" s="77"/>
      <c r="C252" s="77"/>
      <c r="D252" s="77"/>
      <c r="E252" s="113">
        <v>730</v>
      </c>
      <c r="F252" s="85">
        <v>729.8</v>
      </c>
    </row>
    <row r="253" spans="1:6" ht="48" thickBot="1">
      <c r="A253" s="81" t="s">
        <v>1594</v>
      </c>
      <c r="B253" s="77"/>
      <c r="C253" s="77"/>
      <c r="D253" s="77"/>
      <c r="E253" s="113">
        <v>1111.5</v>
      </c>
      <c r="F253" s="85">
        <v>1111.5</v>
      </c>
    </row>
    <row r="254" spans="1:6" ht="32.25" hidden="1" thickBot="1">
      <c r="A254" s="76" t="s">
        <v>1513</v>
      </c>
      <c r="B254" s="77"/>
      <c r="C254" s="77"/>
      <c r="D254" s="77"/>
      <c r="E254" s="124"/>
      <c r="F254" s="125"/>
    </row>
    <row r="255" spans="1:6" ht="16.5" hidden="1" thickBot="1">
      <c r="A255" s="81" t="s">
        <v>1508</v>
      </c>
      <c r="B255" s="77"/>
      <c r="C255" s="77"/>
      <c r="D255" s="77"/>
      <c r="E255" s="124"/>
      <c r="F255" s="125"/>
    </row>
    <row r="256" spans="1:6" ht="32.25" hidden="1" thickBot="1">
      <c r="A256" s="81" t="s">
        <v>1514</v>
      </c>
      <c r="B256" s="86"/>
      <c r="C256" s="86"/>
      <c r="D256" s="86"/>
      <c r="E256" s="113"/>
      <c r="F256" s="113"/>
    </row>
    <row r="257" spans="1:6" ht="16.5" hidden="1" thickBot="1">
      <c r="A257" s="81" t="s">
        <v>1515</v>
      </c>
      <c r="B257" s="86"/>
      <c r="C257" s="86"/>
      <c r="D257" s="86"/>
      <c r="E257" s="127"/>
      <c r="F257" s="87"/>
    </row>
    <row r="258" spans="1:6" ht="16.5" hidden="1" thickBot="1">
      <c r="A258" s="81" t="s">
        <v>1516</v>
      </c>
      <c r="B258" s="86"/>
      <c r="C258" s="86"/>
      <c r="D258" s="86"/>
      <c r="E258" s="127"/>
      <c r="F258" s="87"/>
    </row>
    <row r="259" spans="1:6" ht="16.5" hidden="1" thickBot="1">
      <c r="A259" s="81" t="s">
        <v>1517</v>
      </c>
      <c r="B259" s="86"/>
      <c r="C259" s="86"/>
      <c r="D259" s="86"/>
      <c r="E259" s="127"/>
      <c r="F259" s="87"/>
    </row>
    <row r="260" spans="1:6" ht="32.25" hidden="1" thickBot="1">
      <c r="A260" s="81" t="s">
        <v>1595</v>
      </c>
      <c r="B260" s="77"/>
      <c r="C260" s="77"/>
      <c r="D260" s="77"/>
      <c r="E260" s="113"/>
      <c r="F260" s="85"/>
    </row>
    <row r="261" spans="1:6" ht="32.25" thickBot="1">
      <c r="A261" s="76" t="s">
        <v>1596</v>
      </c>
      <c r="B261" s="77"/>
      <c r="C261" s="77"/>
      <c r="D261" s="77"/>
      <c r="E261" s="113"/>
      <c r="F261" s="85"/>
    </row>
    <row r="262" spans="1:6" ht="16.5" thickBot="1">
      <c r="A262" s="81" t="s">
        <v>1506</v>
      </c>
      <c r="B262" s="77"/>
      <c r="C262" s="77"/>
      <c r="D262" s="77"/>
      <c r="E262" s="113"/>
      <c r="F262" s="85"/>
    </row>
    <row r="263" spans="1:6" ht="32.25" thickBot="1">
      <c r="A263" s="81" t="s">
        <v>1563</v>
      </c>
      <c r="B263" s="77"/>
      <c r="C263" s="77"/>
      <c r="D263" s="77"/>
      <c r="E263" s="85">
        <f>E266</f>
        <v>7238.1</v>
      </c>
      <c r="F263" s="85">
        <f>F266</f>
        <v>7238.1</v>
      </c>
    </row>
    <row r="264" spans="1:6" ht="16.5" thickBot="1">
      <c r="A264" s="101" t="s">
        <v>1544</v>
      </c>
      <c r="B264" s="78">
        <v>0</v>
      </c>
      <c r="C264" s="77">
        <v>0</v>
      </c>
      <c r="D264" s="77"/>
      <c r="E264" s="85"/>
      <c r="F264" s="85"/>
    </row>
    <row r="265" spans="1:6" ht="16.5" thickBot="1">
      <c r="A265" s="81" t="s">
        <v>1597</v>
      </c>
      <c r="B265" s="77">
        <v>1100</v>
      </c>
      <c r="C265" s="77">
        <v>1271</v>
      </c>
      <c r="D265" s="77"/>
      <c r="E265" s="85"/>
      <c r="F265" s="85"/>
    </row>
    <row r="266" spans="1:6" ht="48" thickBot="1">
      <c r="A266" s="81" t="s">
        <v>1589</v>
      </c>
      <c r="B266" s="77"/>
      <c r="C266" s="77"/>
      <c r="D266" s="77"/>
      <c r="E266" s="113">
        <v>7238.1</v>
      </c>
      <c r="F266" s="85">
        <v>7238.1</v>
      </c>
    </row>
    <row r="267" spans="1:6" ht="16.5" thickBot="1">
      <c r="A267" s="76" t="s">
        <v>1598</v>
      </c>
      <c r="B267" s="77"/>
      <c r="C267" s="77"/>
      <c r="D267" s="77"/>
      <c r="E267" s="113"/>
      <c r="F267" s="85"/>
    </row>
    <row r="268" spans="1:6" ht="16.5" thickBot="1">
      <c r="A268" s="81" t="s">
        <v>1498</v>
      </c>
      <c r="B268" s="77"/>
      <c r="C268" s="77"/>
      <c r="D268" s="77"/>
      <c r="E268" s="113"/>
      <c r="F268" s="85"/>
    </row>
    <row r="269" spans="1:6" ht="32.25" thickBot="1">
      <c r="A269" s="81" t="s">
        <v>1563</v>
      </c>
      <c r="B269" s="77">
        <v>6299</v>
      </c>
      <c r="C269" s="77">
        <v>11020</v>
      </c>
      <c r="D269" s="77"/>
      <c r="E269" s="113">
        <f>E270+E271</f>
        <v>4143.2</v>
      </c>
      <c r="F269" s="113">
        <f>F270+F271</f>
        <v>4143.2</v>
      </c>
    </row>
    <row r="270" spans="1:6" ht="48" thickBot="1">
      <c r="A270" s="81" t="s">
        <v>1589</v>
      </c>
      <c r="B270" s="77"/>
      <c r="C270" s="77"/>
      <c r="D270" s="77"/>
      <c r="E270" s="113">
        <v>4143.2</v>
      </c>
      <c r="F270" s="85">
        <v>4143.2</v>
      </c>
    </row>
    <row r="271" spans="1:6" ht="48" hidden="1" thickBot="1">
      <c r="A271" s="81" t="s">
        <v>1599</v>
      </c>
      <c r="B271" s="77"/>
      <c r="C271" s="77"/>
      <c r="D271" s="77"/>
      <c r="E271" s="113">
        <v>0</v>
      </c>
      <c r="F271" s="85">
        <v>0</v>
      </c>
    </row>
    <row r="272" spans="1:6" ht="32.25" hidden="1" thickBot="1">
      <c r="A272" s="76" t="s">
        <v>1538</v>
      </c>
      <c r="B272" s="77"/>
      <c r="C272" s="77"/>
      <c r="D272" s="77"/>
      <c r="E272" s="85"/>
      <c r="F272" s="85"/>
    </row>
    <row r="273" spans="1:6" ht="16.5" hidden="1" thickBot="1">
      <c r="A273" s="81" t="s">
        <v>1600</v>
      </c>
      <c r="B273" s="77"/>
      <c r="C273" s="77"/>
      <c r="D273" s="77"/>
      <c r="E273" s="85"/>
      <c r="F273" s="85"/>
    </row>
    <row r="274" spans="1:6" ht="32.25" hidden="1" thickBot="1">
      <c r="A274" s="81" t="s">
        <v>1563</v>
      </c>
      <c r="B274" s="77">
        <v>0</v>
      </c>
      <c r="C274" s="77">
        <v>0</v>
      </c>
      <c r="D274" s="77"/>
      <c r="E274" s="85">
        <f>E275</f>
        <v>0</v>
      </c>
      <c r="F274" s="85">
        <f>F275</f>
        <v>0</v>
      </c>
    </row>
    <row r="275" spans="1:6" ht="48" hidden="1" thickBot="1">
      <c r="A275" s="81" t="s">
        <v>1589</v>
      </c>
      <c r="B275" s="77"/>
      <c r="C275" s="77"/>
      <c r="D275" s="77"/>
      <c r="E275" s="85">
        <v>0</v>
      </c>
      <c r="F275" s="85">
        <v>0</v>
      </c>
    </row>
    <row r="276" spans="1:6" ht="32.25" hidden="1" thickBot="1">
      <c r="A276" s="76" t="s">
        <v>1601</v>
      </c>
      <c r="B276" s="77"/>
      <c r="C276" s="77"/>
      <c r="D276" s="77"/>
      <c r="E276" s="85"/>
      <c r="F276" s="85"/>
    </row>
    <row r="277" spans="1:6" ht="16.5" hidden="1" thickBot="1">
      <c r="A277" s="81" t="s">
        <v>1600</v>
      </c>
      <c r="B277" s="77"/>
      <c r="C277" s="77"/>
      <c r="D277" s="77"/>
      <c r="E277" s="85"/>
      <c r="F277" s="85"/>
    </row>
    <row r="278" spans="1:6" ht="32.25" hidden="1" thickBot="1">
      <c r="A278" s="81" t="s">
        <v>1563</v>
      </c>
      <c r="B278" s="77">
        <v>0</v>
      </c>
      <c r="C278" s="77">
        <v>0</v>
      </c>
      <c r="D278" s="77"/>
      <c r="E278" s="85">
        <f>E279</f>
        <v>0</v>
      </c>
      <c r="F278" s="85">
        <f>F279</f>
        <v>0</v>
      </c>
    </row>
    <row r="279" spans="1:6" ht="48" hidden="1" thickBot="1">
      <c r="A279" s="81" t="s">
        <v>1589</v>
      </c>
      <c r="B279" s="77"/>
      <c r="C279" s="77"/>
      <c r="D279" s="77"/>
      <c r="E279" s="85">
        <v>0</v>
      </c>
      <c r="F279" s="85">
        <v>0</v>
      </c>
    </row>
    <row r="280" spans="1:6" ht="53.25" customHeight="1" thickBot="1">
      <c r="A280" s="106" t="s">
        <v>1518</v>
      </c>
      <c r="B280" s="77"/>
      <c r="C280" s="77"/>
      <c r="D280" s="77"/>
      <c r="E280" s="85">
        <v>2638.4</v>
      </c>
      <c r="F280" s="85">
        <v>689.6</v>
      </c>
    </row>
    <row r="281" spans="1:6" ht="51" customHeight="1" thickBot="1">
      <c r="A281" s="106" t="s">
        <v>1519</v>
      </c>
      <c r="B281" s="77"/>
      <c r="C281" s="77"/>
      <c r="D281" s="77"/>
      <c r="E281" s="85"/>
      <c r="F281" s="85">
        <v>1948.8</v>
      </c>
    </row>
    <row r="282" spans="1:6" ht="16.5" thickBot="1">
      <c r="A282" s="76" t="s">
        <v>1520</v>
      </c>
      <c r="B282" s="77"/>
      <c r="C282" s="77"/>
      <c r="D282" s="77"/>
      <c r="E282" s="108">
        <f>E238+E249+E263+E269+E280+E274+E278+E281+E245</f>
        <v>177938.7</v>
      </c>
      <c r="F282" s="108">
        <f>F238+F249+F263+F269+F280+F274+F278+F281+F245</f>
        <v>177938.4</v>
      </c>
    </row>
    <row r="283" spans="1:6" ht="82.5" hidden="1" customHeight="1">
      <c r="A283" s="494" t="s">
        <v>1602</v>
      </c>
      <c r="B283" s="495"/>
      <c r="C283" s="495"/>
      <c r="D283" s="495"/>
      <c r="E283" s="495"/>
      <c r="F283" s="495"/>
    </row>
    <row r="284" spans="1:6" ht="15.75" hidden="1" thickBot="1">
      <c r="A284" s="496" t="s">
        <v>1603</v>
      </c>
      <c r="B284" s="496"/>
      <c r="C284" s="496"/>
      <c r="D284" s="496"/>
      <c r="E284" s="496"/>
      <c r="F284" s="496"/>
    </row>
    <row r="285" spans="1:6" ht="15.75" hidden="1" thickBot="1">
      <c r="A285" s="134" t="s">
        <v>1488</v>
      </c>
      <c r="B285" s="135"/>
      <c r="C285" s="135"/>
      <c r="D285" s="135"/>
      <c r="E285" s="136"/>
      <c r="F285" s="136"/>
    </row>
    <row r="286" spans="1:6" ht="65.25" hidden="1" customHeight="1">
      <c r="A286" s="488" t="s">
        <v>1523</v>
      </c>
      <c r="B286" s="490" t="s">
        <v>1524</v>
      </c>
      <c r="C286" s="491"/>
      <c r="D286" s="137" t="s">
        <v>1491</v>
      </c>
      <c r="E286" s="490" t="s">
        <v>1492</v>
      </c>
      <c r="F286" s="491"/>
    </row>
    <row r="287" spans="1:6" ht="60.75" hidden="1" thickBot="1">
      <c r="A287" s="497"/>
      <c r="B287" s="138" t="s">
        <v>1493</v>
      </c>
      <c r="C287" s="139" t="s">
        <v>1494</v>
      </c>
      <c r="D287" s="140"/>
      <c r="E287" s="141" t="s">
        <v>1495</v>
      </c>
      <c r="F287" s="142" t="s">
        <v>1494</v>
      </c>
    </row>
    <row r="288" spans="1:6" ht="16.5" hidden="1" thickBot="1">
      <c r="A288" s="478" t="s">
        <v>1496</v>
      </c>
      <c r="B288" s="479"/>
      <c r="C288" s="479"/>
      <c r="D288" s="479"/>
      <c r="E288" s="479"/>
      <c r="F288" s="480"/>
    </row>
    <row r="289" spans="1:6" ht="52.5" hidden="1" customHeight="1">
      <c r="A289" s="481" t="s">
        <v>1604</v>
      </c>
      <c r="B289" s="482"/>
      <c r="C289" s="482"/>
      <c r="D289" s="482"/>
      <c r="E289" s="482"/>
      <c r="F289" s="483"/>
    </row>
    <row r="290" spans="1:6" ht="21.75" hidden="1" customHeight="1">
      <c r="A290" s="484" t="s">
        <v>1555</v>
      </c>
      <c r="B290" s="485"/>
      <c r="C290" s="485"/>
      <c r="D290" s="485"/>
      <c r="E290" s="485"/>
      <c r="F290" s="486"/>
    </row>
    <row r="291" spans="1:6" ht="36" hidden="1" customHeight="1">
      <c r="A291" s="143" t="s">
        <v>1605</v>
      </c>
      <c r="B291" s="144">
        <v>803</v>
      </c>
      <c r="C291" s="144">
        <v>614</v>
      </c>
      <c r="D291" s="144"/>
      <c r="E291" s="145">
        <f>E292+E295</f>
        <v>23160.6</v>
      </c>
      <c r="F291" s="146">
        <f>F292+F295</f>
        <v>22409.4</v>
      </c>
    </row>
    <row r="292" spans="1:6" ht="48.75" hidden="1" thickTop="1" thickBot="1">
      <c r="A292" s="147" t="s">
        <v>1606</v>
      </c>
      <c r="B292" s="144">
        <v>803</v>
      </c>
      <c r="C292" s="144">
        <v>614</v>
      </c>
      <c r="D292" s="144"/>
      <c r="E292" s="146">
        <v>23160.6</v>
      </c>
      <c r="F292" s="148">
        <v>22409.4</v>
      </c>
    </row>
    <row r="293" spans="1:6" ht="48" hidden="1" thickBot="1">
      <c r="A293" s="149" t="s">
        <v>1607</v>
      </c>
      <c r="B293" s="150">
        <v>0</v>
      </c>
      <c r="C293" s="151">
        <v>0</v>
      </c>
      <c r="D293" s="152"/>
      <c r="E293" s="153">
        <v>0</v>
      </c>
      <c r="F293" s="146">
        <v>0</v>
      </c>
    </row>
    <row r="294" spans="1:6" ht="32.25" hidden="1" thickBot="1">
      <c r="A294" s="149" t="s">
        <v>1608</v>
      </c>
      <c r="B294" s="150">
        <v>0</v>
      </c>
      <c r="C294" s="151">
        <v>0</v>
      </c>
      <c r="D294" s="152"/>
      <c r="E294" s="153">
        <v>0</v>
      </c>
      <c r="F294" s="146">
        <v>0</v>
      </c>
    </row>
    <row r="295" spans="1:6" ht="48" hidden="1" thickBot="1">
      <c r="A295" s="149" t="s">
        <v>1609</v>
      </c>
      <c r="B295" s="150">
        <v>0</v>
      </c>
      <c r="C295" s="151">
        <v>0</v>
      </c>
      <c r="D295" s="152"/>
      <c r="E295" s="153">
        <v>0</v>
      </c>
      <c r="F295" s="146">
        <v>0</v>
      </c>
    </row>
    <row r="296" spans="1:6" ht="48" hidden="1" thickBot="1">
      <c r="A296" s="149" t="s">
        <v>1610</v>
      </c>
      <c r="B296" s="150">
        <v>0</v>
      </c>
      <c r="C296" s="151">
        <v>0</v>
      </c>
      <c r="D296" s="152"/>
      <c r="E296" s="153">
        <v>0</v>
      </c>
      <c r="F296" s="146">
        <v>0</v>
      </c>
    </row>
    <row r="297" spans="1:6" ht="32.25" hidden="1" thickBot="1">
      <c r="A297" s="149" t="s">
        <v>1611</v>
      </c>
      <c r="B297" s="150">
        <v>0</v>
      </c>
      <c r="C297" s="151">
        <v>0</v>
      </c>
      <c r="D297" s="152"/>
      <c r="E297" s="153">
        <v>0</v>
      </c>
      <c r="F297" s="146">
        <v>0</v>
      </c>
    </row>
    <row r="298" spans="1:6" ht="54" hidden="1" customHeight="1">
      <c r="A298" s="154" t="s">
        <v>1518</v>
      </c>
      <c r="B298" s="151"/>
      <c r="C298" s="151"/>
      <c r="D298" s="152"/>
      <c r="E298" s="153">
        <v>16.899999999999999</v>
      </c>
      <c r="F298" s="146">
        <v>16.899999999999999</v>
      </c>
    </row>
    <row r="299" spans="1:6" ht="53.25" hidden="1" customHeight="1">
      <c r="A299" s="154" t="s">
        <v>1519</v>
      </c>
      <c r="B299" s="151"/>
      <c r="C299" s="151"/>
      <c r="D299" s="152"/>
      <c r="E299" s="153"/>
      <c r="F299" s="146"/>
    </row>
    <row r="300" spans="1:6" ht="16.5" hidden="1" thickBot="1">
      <c r="A300" s="155" t="s">
        <v>1520</v>
      </c>
      <c r="B300" s="156">
        <v>583</v>
      </c>
      <c r="C300" s="156">
        <v>837</v>
      </c>
      <c r="D300" s="156"/>
      <c r="E300" s="157">
        <f>E291+E293+E296+E298</f>
        <v>23177.5</v>
      </c>
      <c r="F300" s="157">
        <f>F291+F298</f>
        <v>22426.300000000003</v>
      </c>
    </row>
    <row r="301" spans="1:6" s="66" customFormat="1" ht="78" hidden="1" customHeight="1">
      <c r="A301" s="487" t="s">
        <v>1612</v>
      </c>
      <c r="B301" s="487"/>
      <c r="C301" s="487"/>
      <c r="D301" s="487"/>
      <c r="E301" s="487"/>
      <c r="F301" s="487"/>
    </row>
    <row r="302" spans="1:6" s="66" customFormat="1" ht="18" hidden="1" customHeight="1">
      <c r="A302" s="134" t="s">
        <v>1613</v>
      </c>
      <c r="B302" s="158"/>
      <c r="C302" s="158"/>
      <c r="D302" s="158"/>
      <c r="E302" s="159"/>
      <c r="F302" s="160"/>
    </row>
    <row r="303" spans="1:6" s="66" customFormat="1" ht="23.25" hidden="1" customHeight="1">
      <c r="A303" s="134" t="s">
        <v>1488</v>
      </c>
      <c r="B303" s="135"/>
      <c r="C303" s="135"/>
      <c r="D303" s="135"/>
      <c r="E303" s="161"/>
      <c r="F303" s="162"/>
    </row>
    <row r="304" spans="1:6" ht="61.5" hidden="1" customHeight="1">
      <c r="A304" s="488" t="s">
        <v>1614</v>
      </c>
      <c r="B304" s="490" t="s">
        <v>1524</v>
      </c>
      <c r="C304" s="491"/>
      <c r="D304" s="137" t="s">
        <v>1491</v>
      </c>
      <c r="E304" s="490" t="s">
        <v>1492</v>
      </c>
      <c r="F304" s="491"/>
    </row>
    <row r="305" spans="1:6" ht="77.25" hidden="1" customHeight="1">
      <c r="A305" s="489"/>
      <c r="B305" s="138" t="s">
        <v>1493</v>
      </c>
      <c r="C305" s="139" t="s">
        <v>1494</v>
      </c>
      <c r="D305" s="140"/>
      <c r="E305" s="163" t="s">
        <v>1495</v>
      </c>
      <c r="F305" s="164" t="s">
        <v>1494</v>
      </c>
    </row>
    <row r="306" spans="1:6" ht="16.5" hidden="1" thickBot="1">
      <c r="A306" s="478" t="s">
        <v>1496</v>
      </c>
      <c r="B306" s="479"/>
      <c r="C306" s="479"/>
      <c r="D306" s="479"/>
      <c r="E306" s="479"/>
      <c r="F306" s="480"/>
    </row>
    <row r="307" spans="1:6" ht="64.5" hidden="1" customHeight="1">
      <c r="A307" s="467" t="s">
        <v>1615</v>
      </c>
      <c r="B307" s="468"/>
      <c r="C307" s="468"/>
      <c r="D307" s="468"/>
      <c r="E307" s="468"/>
      <c r="F307" s="469"/>
    </row>
    <row r="308" spans="1:6" ht="16.5" hidden="1" customHeight="1">
      <c r="A308" s="467" t="s">
        <v>1616</v>
      </c>
      <c r="B308" s="468"/>
      <c r="C308" s="468"/>
      <c r="D308" s="468"/>
      <c r="E308" s="468"/>
      <c r="F308" s="469"/>
    </row>
    <row r="309" spans="1:6" ht="32.25" hidden="1" customHeight="1">
      <c r="A309" s="154" t="s">
        <v>1617</v>
      </c>
      <c r="B309" s="165">
        <v>2565</v>
      </c>
      <c r="C309" s="166">
        <v>1182</v>
      </c>
      <c r="D309" s="472"/>
      <c r="E309" s="165">
        <v>7875.1</v>
      </c>
      <c r="F309" s="165">
        <v>6019.8</v>
      </c>
    </row>
    <row r="310" spans="1:6" ht="48" hidden="1" thickBot="1">
      <c r="A310" s="167" t="s">
        <v>1618</v>
      </c>
      <c r="B310" s="168">
        <v>2565</v>
      </c>
      <c r="C310" s="169">
        <v>1182</v>
      </c>
      <c r="D310" s="473"/>
      <c r="E310" s="168">
        <v>7875.1</v>
      </c>
      <c r="F310" s="169">
        <v>6019.8</v>
      </c>
    </row>
    <row r="311" spans="1:6" ht="49.5" hidden="1" customHeight="1">
      <c r="A311" s="467" t="s">
        <v>1619</v>
      </c>
      <c r="B311" s="468"/>
      <c r="C311" s="468"/>
      <c r="D311" s="468"/>
      <c r="E311" s="468"/>
      <c r="F311" s="469"/>
    </row>
    <row r="312" spans="1:6" ht="15.75" hidden="1" customHeight="1">
      <c r="A312" s="467" t="s">
        <v>1620</v>
      </c>
      <c r="B312" s="468"/>
      <c r="C312" s="468"/>
      <c r="D312" s="468"/>
      <c r="E312" s="468"/>
      <c r="F312" s="469"/>
    </row>
    <row r="313" spans="1:6" ht="32.25" hidden="1" customHeight="1">
      <c r="A313" s="154" t="s">
        <v>1617</v>
      </c>
      <c r="B313" s="165">
        <v>6450</v>
      </c>
      <c r="C313" s="166">
        <v>2957</v>
      </c>
      <c r="D313" s="472"/>
      <c r="E313" s="165">
        <v>4113.2</v>
      </c>
      <c r="F313" s="165">
        <v>3162.8</v>
      </c>
    </row>
    <row r="314" spans="1:6" ht="48" hidden="1" customHeight="1">
      <c r="A314" s="167" t="s">
        <v>1618</v>
      </c>
      <c r="B314" s="168">
        <v>6450</v>
      </c>
      <c r="C314" s="169">
        <v>2957</v>
      </c>
      <c r="D314" s="473"/>
      <c r="E314" s="168">
        <v>4113.2</v>
      </c>
      <c r="F314" s="169">
        <v>3162.8</v>
      </c>
    </row>
    <row r="315" spans="1:6" ht="47.25" hidden="1" customHeight="1">
      <c r="A315" s="474" t="s">
        <v>1621</v>
      </c>
      <c r="B315" s="474"/>
      <c r="C315" s="474"/>
      <c r="D315" s="474"/>
      <c r="E315" s="474"/>
      <c r="F315" s="474"/>
    </row>
    <row r="316" spans="1:6" ht="30.75" hidden="1" customHeight="1">
      <c r="A316" s="474" t="s">
        <v>1616</v>
      </c>
      <c r="B316" s="474"/>
      <c r="C316" s="474"/>
      <c r="D316" s="474"/>
      <c r="E316" s="474"/>
      <c r="F316" s="474"/>
    </row>
    <row r="317" spans="1:6" ht="15.75" hidden="1" customHeight="1">
      <c r="A317" s="154" t="s">
        <v>1617</v>
      </c>
      <c r="B317" s="165">
        <v>9190</v>
      </c>
      <c r="C317" s="166">
        <v>9004</v>
      </c>
      <c r="D317" s="472"/>
      <c r="E317" s="166">
        <v>18062.5</v>
      </c>
      <c r="F317" s="166">
        <v>13283</v>
      </c>
    </row>
    <row r="318" spans="1:6" ht="48" hidden="1" customHeight="1">
      <c r="A318" s="167" t="s">
        <v>1618</v>
      </c>
      <c r="B318" s="168">
        <v>9190</v>
      </c>
      <c r="C318" s="169">
        <v>9004</v>
      </c>
      <c r="D318" s="473"/>
      <c r="E318" s="169">
        <v>18062.5</v>
      </c>
      <c r="F318" s="169">
        <v>13283</v>
      </c>
    </row>
    <row r="319" spans="1:6" ht="33.75" hidden="1" customHeight="1">
      <c r="A319" s="474" t="s">
        <v>1622</v>
      </c>
      <c r="B319" s="474"/>
      <c r="C319" s="474"/>
      <c r="D319" s="474"/>
      <c r="E319" s="474"/>
      <c r="F319" s="474"/>
    </row>
    <row r="320" spans="1:6" ht="19.5" hidden="1" customHeight="1">
      <c r="A320" s="474" t="s">
        <v>1623</v>
      </c>
      <c r="B320" s="474"/>
      <c r="C320" s="474"/>
      <c r="D320" s="474"/>
      <c r="E320" s="474"/>
      <c r="F320" s="474"/>
    </row>
    <row r="321" spans="1:6" ht="32.25" hidden="1" thickBot="1">
      <c r="A321" s="154" t="s">
        <v>1509</v>
      </c>
      <c r="B321" s="168">
        <v>149887</v>
      </c>
      <c r="C321" s="169">
        <v>111483</v>
      </c>
      <c r="D321" s="472"/>
      <c r="E321" s="169">
        <v>18524</v>
      </c>
      <c r="F321" s="169">
        <v>14281.7</v>
      </c>
    </row>
    <row r="322" spans="1:6" ht="51" hidden="1" customHeight="1">
      <c r="A322" s="167" t="s">
        <v>1624</v>
      </c>
      <c r="B322" s="168">
        <v>149887</v>
      </c>
      <c r="C322" s="169">
        <v>111483</v>
      </c>
      <c r="D322" s="473"/>
      <c r="E322" s="169">
        <v>18524</v>
      </c>
      <c r="F322" s="169">
        <v>14281.7</v>
      </c>
    </row>
    <row r="323" spans="1:6" ht="32.25" hidden="1" customHeight="1">
      <c r="A323" s="474" t="s">
        <v>1625</v>
      </c>
      <c r="B323" s="474"/>
      <c r="C323" s="474"/>
      <c r="D323" s="474"/>
      <c r="E323" s="474"/>
      <c r="F323" s="474"/>
    </row>
    <row r="324" spans="1:6" ht="18" hidden="1" customHeight="1">
      <c r="A324" s="474" t="s">
        <v>1626</v>
      </c>
      <c r="B324" s="474"/>
      <c r="C324" s="474"/>
      <c r="D324" s="474"/>
      <c r="E324" s="474"/>
      <c r="F324" s="474"/>
    </row>
    <row r="325" spans="1:6" ht="33" hidden="1" customHeight="1">
      <c r="A325" s="154" t="s">
        <v>1509</v>
      </c>
      <c r="B325" s="168">
        <v>413</v>
      </c>
      <c r="C325" s="169">
        <v>330</v>
      </c>
      <c r="D325" s="472"/>
      <c r="E325" s="169">
        <v>2583.4</v>
      </c>
      <c r="F325" s="169">
        <v>1835.6</v>
      </c>
    </row>
    <row r="326" spans="1:6" ht="48" hidden="1" customHeight="1">
      <c r="A326" s="167" t="s">
        <v>1618</v>
      </c>
      <c r="B326" s="168">
        <v>413</v>
      </c>
      <c r="C326" s="169">
        <v>330</v>
      </c>
      <c r="D326" s="473"/>
      <c r="E326" s="169">
        <v>2583.4</v>
      </c>
      <c r="F326" s="169">
        <v>1835.6</v>
      </c>
    </row>
    <row r="327" spans="1:6" ht="31.5" hidden="1" customHeight="1">
      <c r="A327" s="474" t="s">
        <v>1627</v>
      </c>
      <c r="B327" s="474"/>
      <c r="C327" s="474"/>
      <c r="D327" s="474"/>
      <c r="E327" s="474"/>
      <c r="F327" s="474"/>
    </row>
    <row r="328" spans="1:6" ht="16.5" hidden="1" customHeight="1">
      <c r="A328" s="474" t="s">
        <v>1628</v>
      </c>
      <c r="B328" s="474"/>
      <c r="C328" s="474"/>
      <c r="D328" s="474"/>
      <c r="E328" s="474"/>
      <c r="F328" s="474"/>
    </row>
    <row r="329" spans="1:6" ht="32.25" hidden="1" customHeight="1">
      <c r="A329" s="154" t="s">
        <v>1629</v>
      </c>
      <c r="B329" s="168">
        <v>1788</v>
      </c>
      <c r="C329" s="169">
        <v>1484</v>
      </c>
      <c r="D329" s="472"/>
      <c r="E329" s="170">
        <v>8078</v>
      </c>
      <c r="F329" s="170">
        <v>6262.4</v>
      </c>
    </row>
    <row r="330" spans="1:6" ht="51.75" hidden="1" customHeight="1">
      <c r="A330" s="167" t="s">
        <v>1618</v>
      </c>
      <c r="B330" s="168">
        <v>1788</v>
      </c>
      <c r="C330" s="169">
        <v>1484</v>
      </c>
      <c r="D330" s="473"/>
      <c r="E330" s="170">
        <v>8078</v>
      </c>
      <c r="F330" s="170">
        <v>6262.4</v>
      </c>
    </row>
    <row r="331" spans="1:6" ht="33.75" hidden="1" customHeight="1">
      <c r="A331" s="474" t="s">
        <v>1630</v>
      </c>
      <c r="B331" s="474"/>
      <c r="C331" s="474"/>
      <c r="D331" s="474"/>
      <c r="E331" s="474"/>
      <c r="F331" s="474"/>
    </row>
    <row r="332" spans="1:6" ht="21.75" hidden="1" customHeight="1">
      <c r="A332" s="474" t="s">
        <v>1631</v>
      </c>
      <c r="B332" s="474"/>
      <c r="C332" s="474"/>
      <c r="D332" s="474"/>
      <c r="E332" s="474"/>
      <c r="F332" s="474"/>
    </row>
    <row r="333" spans="1:6" ht="32.25" hidden="1" customHeight="1">
      <c r="A333" s="154" t="s">
        <v>1629</v>
      </c>
      <c r="B333" s="168">
        <v>35051</v>
      </c>
      <c r="C333" s="169">
        <v>19504</v>
      </c>
      <c r="D333" s="464"/>
      <c r="E333" s="169">
        <v>2439.4</v>
      </c>
      <c r="F333" s="169">
        <v>2144.3000000000002</v>
      </c>
    </row>
    <row r="334" spans="1:6" ht="56.25" hidden="1" customHeight="1">
      <c r="A334" s="154" t="s">
        <v>1618</v>
      </c>
      <c r="B334" s="168">
        <v>35051</v>
      </c>
      <c r="C334" s="169">
        <v>19504</v>
      </c>
      <c r="D334" s="465"/>
      <c r="E334" s="169">
        <v>2439.4</v>
      </c>
      <c r="F334" s="169">
        <v>2144.3000000000002</v>
      </c>
    </row>
    <row r="335" spans="1:6" ht="34.5" hidden="1" customHeight="1">
      <c r="A335" s="475" t="s">
        <v>1632</v>
      </c>
      <c r="B335" s="476"/>
      <c r="C335" s="476"/>
      <c r="D335" s="476"/>
      <c r="E335" s="476"/>
      <c r="F335" s="477"/>
    </row>
    <row r="336" spans="1:6" ht="32.25" hidden="1" customHeight="1">
      <c r="A336" s="467" t="s">
        <v>1633</v>
      </c>
      <c r="B336" s="468"/>
      <c r="C336" s="468"/>
      <c r="D336" s="468"/>
      <c r="E336" s="468"/>
      <c r="F336" s="469"/>
    </row>
    <row r="337" spans="1:6" ht="15.75" hidden="1" customHeight="1">
      <c r="A337" s="154" t="s">
        <v>1629</v>
      </c>
      <c r="B337" s="168">
        <v>347</v>
      </c>
      <c r="C337" s="169">
        <v>273</v>
      </c>
      <c r="D337" s="464"/>
      <c r="E337" s="169">
        <v>11395.5</v>
      </c>
      <c r="F337" s="169">
        <v>8900.9</v>
      </c>
    </row>
    <row r="338" spans="1:6" ht="55.5" hidden="1" customHeight="1">
      <c r="A338" s="154" t="s">
        <v>1618</v>
      </c>
      <c r="B338" s="168">
        <v>347</v>
      </c>
      <c r="C338" s="169">
        <v>273</v>
      </c>
      <c r="D338" s="465"/>
      <c r="E338" s="169">
        <v>11395.5</v>
      </c>
      <c r="F338" s="169">
        <v>8900.9</v>
      </c>
    </row>
    <row r="339" spans="1:6" ht="34.5" hidden="1" customHeight="1">
      <c r="A339" s="461" t="s">
        <v>1634</v>
      </c>
      <c r="B339" s="462"/>
      <c r="C339" s="462"/>
      <c r="D339" s="462"/>
      <c r="E339" s="462"/>
      <c r="F339" s="463"/>
    </row>
    <row r="340" spans="1:6" ht="33.75" hidden="1" customHeight="1">
      <c r="A340" s="467" t="s">
        <v>1635</v>
      </c>
      <c r="B340" s="468"/>
      <c r="C340" s="468"/>
      <c r="D340" s="468"/>
      <c r="E340" s="468"/>
      <c r="F340" s="469"/>
    </row>
    <row r="341" spans="1:6" ht="38.25" hidden="1" customHeight="1">
      <c r="A341" s="154" t="s">
        <v>1629</v>
      </c>
      <c r="B341" s="168">
        <v>347984</v>
      </c>
      <c r="C341" s="169">
        <v>207883</v>
      </c>
      <c r="D341" s="470"/>
      <c r="E341" s="169">
        <v>9662.6</v>
      </c>
      <c r="F341" s="169">
        <v>8121.6</v>
      </c>
    </row>
    <row r="342" spans="1:6" ht="50.25" hidden="1" customHeight="1">
      <c r="A342" s="154" t="s">
        <v>1618</v>
      </c>
      <c r="B342" s="168">
        <v>347984</v>
      </c>
      <c r="C342" s="169">
        <v>207883</v>
      </c>
      <c r="D342" s="471"/>
      <c r="E342" s="169">
        <v>9662.6</v>
      </c>
      <c r="F342" s="169">
        <v>8121.6</v>
      </c>
    </row>
    <row r="343" spans="1:6" ht="48.75" hidden="1" customHeight="1">
      <c r="A343" s="461" t="s">
        <v>1636</v>
      </c>
      <c r="B343" s="462"/>
      <c r="C343" s="462"/>
      <c r="D343" s="462"/>
      <c r="E343" s="462"/>
      <c r="F343" s="463"/>
    </row>
    <row r="344" spans="1:6" ht="32.25" hidden="1" customHeight="1">
      <c r="A344" s="467" t="s">
        <v>1637</v>
      </c>
      <c r="B344" s="468"/>
      <c r="C344" s="468"/>
      <c r="D344" s="468"/>
      <c r="E344" s="468"/>
      <c r="F344" s="469"/>
    </row>
    <row r="345" spans="1:6" ht="38.25" hidden="1" customHeight="1">
      <c r="A345" s="154" t="s">
        <v>1629</v>
      </c>
      <c r="B345" s="171">
        <v>748</v>
      </c>
      <c r="C345" s="172">
        <v>712</v>
      </c>
      <c r="D345" s="459"/>
      <c r="E345" s="169">
        <v>1374.9</v>
      </c>
      <c r="F345" s="170">
        <v>1257.5999999999999</v>
      </c>
    </row>
    <row r="346" spans="1:6" ht="51.75" hidden="1" customHeight="1">
      <c r="A346" s="154" t="s">
        <v>1618</v>
      </c>
      <c r="B346" s="171">
        <v>748</v>
      </c>
      <c r="C346" s="172">
        <v>712</v>
      </c>
      <c r="D346" s="460"/>
      <c r="E346" s="169">
        <v>1374.9</v>
      </c>
      <c r="F346" s="170">
        <v>1257.5999999999999</v>
      </c>
    </row>
    <row r="347" spans="1:6" ht="48.75" hidden="1" customHeight="1">
      <c r="A347" s="461" t="s">
        <v>1638</v>
      </c>
      <c r="B347" s="462"/>
      <c r="C347" s="462"/>
      <c r="D347" s="462"/>
      <c r="E347" s="462"/>
      <c r="F347" s="463"/>
    </row>
    <row r="348" spans="1:6" ht="20.25" hidden="1" customHeight="1">
      <c r="A348" s="461" t="s">
        <v>1639</v>
      </c>
      <c r="B348" s="462"/>
      <c r="C348" s="462"/>
      <c r="D348" s="462"/>
      <c r="E348" s="462"/>
      <c r="F348" s="463"/>
    </row>
    <row r="349" spans="1:6" ht="34.5" hidden="1" customHeight="1">
      <c r="A349" s="167" t="s">
        <v>1629</v>
      </c>
      <c r="B349" s="168">
        <v>93</v>
      </c>
      <c r="C349" s="169">
        <v>75</v>
      </c>
      <c r="D349" s="464"/>
      <c r="E349" s="169">
        <v>5336.1</v>
      </c>
      <c r="F349" s="169">
        <v>4061.3</v>
      </c>
    </row>
    <row r="350" spans="1:6" ht="52.5" hidden="1" customHeight="1">
      <c r="A350" s="173" t="s">
        <v>1618</v>
      </c>
      <c r="B350" s="168">
        <v>93</v>
      </c>
      <c r="C350" s="169">
        <v>75</v>
      </c>
      <c r="D350" s="465"/>
      <c r="E350" s="169">
        <v>5336.1</v>
      </c>
      <c r="F350" s="170">
        <v>4061.3</v>
      </c>
    </row>
    <row r="351" spans="1:6" s="66" customFormat="1" ht="18.75" hidden="1" customHeight="1">
      <c r="A351" s="173" t="s">
        <v>1640</v>
      </c>
      <c r="B351" s="174"/>
      <c r="C351" s="175"/>
      <c r="D351" s="175"/>
      <c r="E351" s="176">
        <f>E309+E313+E317+E321+E325+E329+E333+E337+E341+E345+E349</f>
        <v>89444.700000000012</v>
      </c>
      <c r="F351" s="176">
        <f>F309+F313+F317+F321+F325+F329+F333+F337+F341+F345+F349</f>
        <v>69331</v>
      </c>
    </row>
    <row r="352" spans="1:6" s="66" customFormat="1" ht="49.5" hidden="1" customHeight="1">
      <c r="A352" s="173" t="s">
        <v>1641</v>
      </c>
      <c r="B352" s="174"/>
      <c r="C352" s="175"/>
      <c r="D352" s="175"/>
      <c r="E352" s="177">
        <v>3963.7</v>
      </c>
      <c r="F352" s="177">
        <v>3003.1</v>
      </c>
    </row>
    <row r="353" spans="1:6" s="66" customFormat="1" ht="48" hidden="1" customHeight="1">
      <c r="A353" s="173" t="s">
        <v>1642</v>
      </c>
      <c r="B353" s="174"/>
      <c r="C353" s="175"/>
      <c r="D353" s="175"/>
      <c r="E353" s="177">
        <v>0</v>
      </c>
      <c r="F353" s="178">
        <v>0</v>
      </c>
    </row>
    <row r="354" spans="1:6" s="66" customFormat="1" ht="24.75" hidden="1" customHeight="1">
      <c r="A354" s="179" t="s">
        <v>1520</v>
      </c>
      <c r="B354" s="180"/>
      <c r="C354" s="180"/>
      <c r="D354" s="180"/>
      <c r="E354" s="181">
        <f>E351+E352</f>
        <v>93408.400000000009</v>
      </c>
      <c r="F354" s="181">
        <f>F351+F352</f>
        <v>72334.100000000006</v>
      </c>
    </row>
    <row r="355" spans="1:6" s="66" customFormat="1" ht="80.25" customHeight="1">
      <c r="A355" s="453" t="s">
        <v>1572</v>
      </c>
      <c r="B355" s="454"/>
      <c r="C355" s="454"/>
      <c r="D355" s="454"/>
      <c r="E355" s="454"/>
      <c r="F355" s="454"/>
    </row>
    <row r="356" spans="1:6" ht="15.75" customHeight="1">
      <c r="A356" s="68" t="s">
        <v>1643</v>
      </c>
      <c r="B356" s="91"/>
      <c r="C356" s="91"/>
      <c r="D356" s="91"/>
      <c r="E356" s="69"/>
      <c r="F356" s="69"/>
    </row>
    <row r="357" spans="1:6" ht="15.75" customHeight="1" thickBot="1">
      <c r="A357" s="68" t="s">
        <v>1488</v>
      </c>
      <c r="B357" s="66"/>
      <c r="C357" s="66"/>
      <c r="D357" s="66"/>
      <c r="E357" s="67"/>
      <c r="F357" s="67"/>
    </row>
    <row r="358" spans="1:6" ht="24.75" thickBot="1">
      <c r="A358" s="466" t="s">
        <v>1523</v>
      </c>
      <c r="B358" s="457" t="s">
        <v>1524</v>
      </c>
      <c r="C358" s="458"/>
      <c r="D358" s="74" t="s">
        <v>1491</v>
      </c>
      <c r="E358" s="457" t="s">
        <v>1492</v>
      </c>
      <c r="F358" s="458"/>
    </row>
    <row r="359" spans="1:6" ht="60.75" thickBot="1">
      <c r="A359" s="466"/>
      <c r="B359" s="74" t="s">
        <v>1493</v>
      </c>
      <c r="C359" s="74" t="s">
        <v>1494</v>
      </c>
      <c r="D359" s="74"/>
      <c r="E359" s="74" t="s">
        <v>1495</v>
      </c>
      <c r="F359" s="74" t="s">
        <v>1494</v>
      </c>
    </row>
    <row r="360" spans="1:6" ht="16.5" thickBot="1">
      <c r="A360" s="450" t="s">
        <v>1496</v>
      </c>
      <c r="B360" s="451"/>
      <c r="C360" s="451"/>
      <c r="D360" s="451"/>
      <c r="E360" s="451"/>
      <c r="F360" s="452"/>
    </row>
    <row r="361" spans="1:6" ht="54.75" customHeight="1" thickBot="1">
      <c r="A361" s="76" t="s">
        <v>1583</v>
      </c>
      <c r="B361" s="182"/>
      <c r="C361" s="102"/>
      <c r="D361" s="102"/>
      <c r="E361" s="102"/>
      <c r="F361" s="183"/>
    </row>
    <row r="362" spans="1:6" ht="16.5" thickBot="1">
      <c r="A362" s="81" t="s">
        <v>1584</v>
      </c>
      <c r="B362" s="182"/>
      <c r="C362" s="102"/>
      <c r="D362" s="102"/>
      <c r="E362" s="102"/>
      <c r="F362" s="183"/>
    </row>
    <row r="363" spans="1:6" ht="32.25" thickBot="1">
      <c r="A363" s="81" t="s">
        <v>1514</v>
      </c>
      <c r="B363" s="184">
        <v>12</v>
      </c>
      <c r="C363" s="78">
        <v>12</v>
      </c>
      <c r="D363" s="78"/>
      <c r="E363" s="82">
        <f>SUM(E364+E365+E366+E367)</f>
        <v>1397.4</v>
      </c>
      <c r="F363" s="82">
        <f>SUM(F364+F365+F366+F367)</f>
        <v>1397.4</v>
      </c>
    </row>
    <row r="364" spans="1:6" ht="81" customHeight="1" thickBot="1">
      <c r="A364" s="81" t="s">
        <v>1644</v>
      </c>
      <c r="B364" s="184"/>
      <c r="C364" s="78"/>
      <c r="D364" s="78"/>
      <c r="E364" s="82">
        <v>0</v>
      </c>
      <c r="F364" s="114">
        <v>0</v>
      </c>
    </row>
    <row r="365" spans="1:6" ht="80.25" customHeight="1" thickBot="1">
      <c r="A365" s="81" t="s">
        <v>1645</v>
      </c>
      <c r="B365" s="184"/>
      <c r="C365" s="78"/>
      <c r="D365" s="78"/>
      <c r="E365" s="82">
        <v>0</v>
      </c>
      <c r="F365" s="114">
        <v>0</v>
      </c>
    </row>
    <row r="366" spans="1:6" ht="107.25" customHeight="1" thickBot="1">
      <c r="A366" s="81" t="s">
        <v>1646</v>
      </c>
      <c r="B366" s="184"/>
      <c r="C366" s="78"/>
      <c r="D366" s="78"/>
      <c r="E366" s="82">
        <v>733.3</v>
      </c>
      <c r="F366" s="114">
        <v>733.3</v>
      </c>
    </row>
    <row r="367" spans="1:6" ht="57" customHeight="1" thickBot="1">
      <c r="A367" s="81" t="s">
        <v>1647</v>
      </c>
      <c r="B367" s="184"/>
      <c r="C367" s="78"/>
      <c r="D367" s="78"/>
      <c r="E367" s="82">
        <v>664.1</v>
      </c>
      <c r="F367" s="114">
        <v>664.1</v>
      </c>
    </row>
    <row r="368" spans="1:6" ht="34.5" customHeight="1" thickBot="1">
      <c r="A368" s="76" t="s">
        <v>1520</v>
      </c>
      <c r="B368" s="185"/>
      <c r="C368" s="78"/>
      <c r="D368" s="78"/>
      <c r="E368" s="90">
        <f>E363</f>
        <v>1397.4</v>
      </c>
      <c r="F368" s="90">
        <f>F363</f>
        <v>1397.4</v>
      </c>
    </row>
    <row r="369" spans="1:6" ht="60.75" customHeight="1">
      <c r="A369" s="453" t="s">
        <v>1648</v>
      </c>
      <c r="B369" s="454"/>
      <c r="C369" s="454"/>
      <c r="D369" s="454"/>
      <c r="E369" s="454"/>
      <c r="F369" s="454"/>
    </row>
    <row r="370" spans="1:6" ht="17.25" customHeight="1">
      <c r="A370" s="68" t="s">
        <v>1649</v>
      </c>
      <c r="B370" s="91"/>
      <c r="C370" s="91"/>
      <c r="D370" s="91"/>
      <c r="E370" s="69"/>
      <c r="F370" s="69"/>
    </row>
    <row r="371" spans="1:6" ht="24.75" customHeight="1" thickBot="1">
      <c r="A371" s="68" t="s">
        <v>1488</v>
      </c>
      <c r="B371" s="66"/>
      <c r="C371" s="66"/>
      <c r="D371" s="66"/>
      <c r="E371" s="67"/>
      <c r="F371" s="67"/>
    </row>
    <row r="372" spans="1:6" ht="24.75" thickBot="1">
      <c r="A372" s="455" t="s">
        <v>1523</v>
      </c>
      <c r="B372" s="457" t="s">
        <v>1524</v>
      </c>
      <c r="C372" s="458"/>
      <c r="D372" s="74" t="s">
        <v>1491</v>
      </c>
      <c r="E372" s="457" t="s">
        <v>1492</v>
      </c>
      <c r="F372" s="458"/>
    </row>
    <row r="373" spans="1:6" ht="60.75" thickBot="1">
      <c r="A373" s="456"/>
      <c r="B373" s="74" t="s">
        <v>1493</v>
      </c>
      <c r="C373" s="74" t="s">
        <v>1494</v>
      </c>
      <c r="D373" s="74"/>
      <c r="E373" s="74" t="s">
        <v>1495</v>
      </c>
      <c r="F373" s="74" t="s">
        <v>1494</v>
      </c>
    </row>
    <row r="374" spans="1:6" ht="16.5" thickBot="1">
      <c r="A374" s="450" t="s">
        <v>1496</v>
      </c>
      <c r="B374" s="451"/>
      <c r="C374" s="451"/>
      <c r="D374" s="451"/>
      <c r="E374" s="451"/>
      <c r="F374" s="452"/>
    </row>
    <row r="375" spans="1:6" ht="59.25" customHeight="1" thickBot="1">
      <c r="A375" s="76" t="s">
        <v>1558</v>
      </c>
      <c r="B375" s="86"/>
      <c r="C375" s="86"/>
      <c r="D375" s="86"/>
      <c r="E375" s="87"/>
      <c r="F375" s="87"/>
    </row>
    <row r="376" spans="1:6" ht="16.5" thickBot="1">
      <c r="A376" s="81" t="s">
        <v>1584</v>
      </c>
      <c r="B376" s="86"/>
      <c r="C376" s="86"/>
      <c r="D376" s="86"/>
      <c r="E376" s="87"/>
      <c r="F376" s="87"/>
    </row>
    <row r="377" spans="1:6" ht="32.25" thickBot="1">
      <c r="A377" s="81" t="s">
        <v>1514</v>
      </c>
      <c r="B377" s="77">
        <v>4</v>
      </c>
      <c r="C377" s="77">
        <v>4</v>
      </c>
      <c r="D377" s="77"/>
      <c r="E377" s="87">
        <f>E378+E379</f>
        <v>1600</v>
      </c>
      <c r="F377" s="87">
        <f>F378+F379</f>
        <v>1600</v>
      </c>
    </row>
    <row r="378" spans="1:6" ht="63.75" thickBot="1">
      <c r="A378" s="81" t="s">
        <v>1650</v>
      </c>
      <c r="B378" s="86"/>
      <c r="C378" s="86"/>
      <c r="D378" s="86"/>
      <c r="E378" s="87"/>
      <c r="F378" s="87"/>
    </row>
    <row r="379" spans="1:6" ht="106.5" customHeight="1" thickBot="1">
      <c r="A379" s="81" t="s">
        <v>1651</v>
      </c>
      <c r="B379" s="86"/>
      <c r="C379" s="86"/>
      <c r="D379" s="86"/>
      <c r="E379" s="87">
        <v>1600</v>
      </c>
      <c r="F379" s="87">
        <v>1600</v>
      </c>
    </row>
    <row r="380" spans="1:6" ht="57" customHeight="1" thickBot="1">
      <c r="A380" s="76" t="s">
        <v>1585</v>
      </c>
      <c r="B380" s="86"/>
      <c r="C380" s="86"/>
      <c r="D380" s="86"/>
      <c r="E380" s="87"/>
      <c r="F380" s="87"/>
    </row>
    <row r="381" spans="1:6" ht="16.5" thickBot="1">
      <c r="A381" s="81" t="s">
        <v>1584</v>
      </c>
      <c r="B381" s="86"/>
      <c r="C381" s="86"/>
      <c r="D381" s="86"/>
      <c r="E381" s="87"/>
      <c r="F381" s="87"/>
    </row>
    <row r="382" spans="1:6" ht="32.25" thickBot="1">
      <c r="A382" s="81" t="s">
        <v>1514</v>
      </c>
      <c r="B382" s="86">
        <v>1</v>
      </c>
      <c r="C382" s="86">
        <v>1</v>
      </c>
      <c r="D382" s="86"/>
      <c r="E382" s="87">
        <f>E383</f>
        <v>90</v>
      </c>
      <c r="F382" s="87">
        <f>F383</f>
        <v>90</v>
      </c>
    </row>
    <row r="383" spans="1:6" ht="63.75" thickBot="1">
      <c r="A383" s="81" t="s">
        <v>1650</v>
      </c>
      <c r="B383" s="86"/>
      <c r="C383" s="86"/>
      <c r="D383" s="86"/>
      <c r="E383" s="87">
        <v>90</v>
      </c>
      <c r="F383" s="87">
        <v>90</v>
      </c>
    </row>
    <row r="384" spans="1:6" ht="77.25" customHeight="1" thickBot="1">
      <c r="A384" s="76" t="s">
        <v>1652</v>
      </c>
      <c r="B384" s="77"/>
      <c r="C384" s="77"/>
      <c r="D384" s="77"/>
      <c r="E384" s="87"/>
      <c r="F384" s="87"/>
    </row>
    <row r="385" spans="1:6" ht="16.5" thickBot="1">
      <c r="A385" s="81" t="s">
        <v>1584</v>
      </c>
      <c r="B385" s="77"/>
      <c r="C385" s="77"/>
      <c r="D385" s="77"/>
      <c r="E385" s="87"/>
      <c r="F385" s="87"/>
    </row>
    <row r="386" spans="1:6" ht="32.25" thickBot="1">
      <c r="A386" s="81" t="s">
        <v>1514</v>
      </c>
      <c r="B386" s="77">
        <v>2</v>
      </c>
      <c r="C386" s="77">
        <v>0</v>
      </c>
      <c r="D386" s="77"/>
      <c r="E386" s="87">
        <f>E387</f>
        <v>188.4</v>
      </c>
      <c r="F386" s="87">
        <f>F387</f>
        <v>0</v>
      </c>
    </row>
    <row r="387" spans="1:6" ht="48" thickBot="1">
      <c r="A387" s="81" t="s">
        <v>1653</v>
      </c>
      <c r="B387" s="86"/>
      <c r="C387" s="86"/>
      <c r="D387" s="86"/>
      <c r="E387" s="87">
        <v>188.4</v>
      </c>
      <c r="F387" s="87">
        <v>0</v>
      </c>
    </row>
    <row r="388" spans="1:6" ht="51.75" customHeight="1" thickBot="1">
      <c r="A388" s="76" t="s">
        <v>1583</v>
      </c>
      <c r="B388" s="86"/>
      <c r="C388" s="86"/>
      <c r="D388" s="86"/>
      <c r="E388" s="87"/>
      <c r="F388" s="87"/>
    </row>
    <row r="389" spans="1:6" ht="16.5" thickBot="1">
      <c r="A389" s="81" t="s">
        <v>1584</v>
      </c>
      <c r="B389" s="86"/>
      <c r="C389" s="86"/>
      <c r="D389" s="86"/>
      <c r="E389" s="87"/>
      <c r="F389" s="87"/>
    </row>
    <row r="390" spans="1:6" ht="32.25" thickBot="1">
      <c r="A390" s="81" t="s">
        <v>1514</v>
      </c>
      <c r="B390" s="86">
        <v>0</v>
      </c>
      <c r="C390" s="86">
        <v>2</v>
      </c>
      <c r="D390" s="86"/>
      <c r="E390" s="87">
        <f>E391</f>
        <v>0</v>
      </c>
      <c r="F390" s="87">
        <f>F391</f>
        <v>188.4</v>
      </c>
    </row>
    <row r="391" spans="1:6" ht="67.5" customHeight="1" thickBot="1">
      <c r="A391" s="81" t="s">
        <v>1653</v>
      </c>
      <c r="B391" s="86"/>
      <c r="C391" s="86"/>
      <c r="D391" s="86"/>
      <c r="E391" s="87"/>
      <c r="F391" s="87">
        <v>188.4</v>
      </c>
    </row>
    <row r="392" spans="1:6" ht="16.5" thickBot="1">
      <c r="A392" s="76" t="s">
        <v>1520</v>
      </c>
      <c r="B392" s="86"/>
      <c r="C392" s="86"/>
      <c r="D392" s="86"/>
      <c r="E392" s="186">
        <f>E377+E387+E382+E390</f>
        <v>1878.4</v>
      </c>
      <c r="F392" s="186">
        <f>F377+F387+F382+F390</f>
        <v>1878.4</v>
      </c>
    </row>
    <row r="393" spans="1:6">
      <c r="A393" s="187"/>
      <c r="B393" s="187"/>
      <c r="C393" s="187"/>
      <c r="D393" s="187"/>
      <c r="E393" s="187"/>
      <c r="F393" s="187"/>
    </row>
    <row r="394" spans="1:6" ht="16.5">
      <c r="A394" s="188"/>
    </row>
  </sheetData>
  <mergeCells count="127">
    <mergeCell ref="A5:F5"/>
    <mergeCell ref="A6:D6"/>
    <mergeCell ref="A9:A10"/>
    <mergeCell ref="B9:C9"/>
    <mergeCell ref="E9:F9"/>
    <mergeCell ref="A11:F11"/>
    <mergeCell ref="A46:F46"/>
    <mergeCell ref="A50:A51"/>
    <mergeCell ref="B50:C50"/>
    <mergeCell ref="E50:F50"/>
    <mergeCell ref="A52:F52"/>
    <mergeCell ref="B53:D53"/>
    <mergeCell ref="E53:F53"/>
    <mergeCell ref="A13:A14"/>
    <mergeCell ref="B13:B14"/>
    <mergeCell ref="C13:C14"/>
    <mergeCell ref="E13:E14"/>
    <mergeCell ref="F13:F14"/>
    <mergeCell ref="A22:A23"/>
    <mergeCell ref="B22:B23"/>
    <mergeCell ref="C22:C23"/>
    <mergeCell ref="E22:E23"/>
    <mergeCell ref="F22:F23"/>
    <mergeCell ref="B69:D69"/>
    <mergeCell ref="E69:F69"/>
    <mergeCell ref="B70:D70"/>
    <mergeCell ref="E70:F70"/>
    <mergeCell ref="A98:F98"/>
    <mergeCell ref="A102:A103"/>
    <mergeCell ref="B102:C102"/>
    <mergeCell ref="E102:F102"/>
    <mergeCell ref="B54:D54"/>
    <mergeCell ref="E54:F54"/>
    <mergeCell ref="B59:B60"/>
    <mergeCell ref="C59:C60"/>
    <mergeCell ref="E59:E60"/>
    <mergeCell ref="F59:F60"/>
    <mergeCell ref="B148:D148"/>
    <mergeCell ref="E148:F148"/>
    <mergeCell ref="B149:D149"/>
    <mergeCell ref="E149:F149"/>
    <mergeCell ref="A181:F181"/>
    <mergeCell ref="A184:A185"/>
    <mergeCell ref="B184:C184"/>
    <mergeCell ref="E184:F184"/>
    <mergeCell ref="A104:F104"/>
    <mergeCell ref="A142:F142"/>
    <mergeCell ref="A145:A146"/>
    <mergeCell ref="B145:C145"/>
    <mergeCell ref="E145:F145"/>
    <mergeCell ref="A147:F147"/>
    <mergeCell ref="B199:D199"/>
    <mergeCell ref="B203:D203"/>
    <mergeCell ref="B207:D207"/>
    <mergeCell ref="B211:D211"/>
    <mergeCell ref="E211:F211"/>
    <mergeCell ref="A230:F230"/>
    <mergeCell ref="A186:F186"/>
    <mergeCell ref="B187:D187"/>
    <mergeCell ref="E187:F187"/>
    <mergeCell ref="B188:D188"/>
    <mergeCell ref="E188:F188"/>
    <mergeCell ref="B195:D195"/>
    <mergeCell ref="B237:D237"/>
    <mergeCell ref="E237:F237"/>
    <mergeCell ref="A283:F283"/>
    <mergeCell ref="A284:F284"/>
    <mergeCell ref="A286:A287"/>
    <mergeCell ref="B286:C286"/>
    <mergeCell ref="E286:F286"/>
    <mergeCell ref="A233:A234"/>
    <mergeCell ref="B233:C233"/>
    <mergeCell ref="E233:F233"/>
    <mergeCell ref="A235:F235"/>
    <mergeCell ref="B236:D236"/>
    <mergeCell ref="E236:F236"/>
    <mergeCell ref="A306:F306"/>
    <mergeCell ref="A307:F307"/>
    <mergeCell ref="A308:F308"/>
    <mergeCell ref="D309:D310"/>
    <mergeCell ref="A311:F311"/>
    <mergeCell ref="A312:F312"/>
    <mergeCell ref="A288:F288"/>
    <mergeCell ref="A289:F289"/>
    <mergeCell ref="A290:F290"/>
    <mergeCell ref="A301:F301"/>
    <mergeCell ref="A304:A305"/>
    <mergeCell ref="B304:C304"/>
    <mergeCell ref="E304:F304"/>
    <mergeCell ref="D321:D322"/>
    <mergeCell ref="A323:F323"/>
    <mergeCell ref="A324:F324"/>
    <mergeCell ref="D325:D326"/>
    <mergeCell ref="A327:F327"/>
    <mergeCell ref="A328:F328"/>
    <mergeCell ref="D313:D314"/>
    <mergeCell ref="A315:F315"/>
    <mergeCell ref="A316:F316"/>
    <mergeCell ref="D317:D318"/>
    <mergeCell ref="A319:F319"/>
    <mergeCell ref="A320:F320"/>
    <mergeCell ref="D337:D338"/>
    <mergeCell ref="A339:F339"/>
    <mergeCell ref="A340:F340"/>
    <mergeCell ref="D341:D342"/>
    <mergeCell ref="A343:F343"/>
    <mergeCell ref="A344:F344"/>
    <mergeCell ref="D329:D330"/>
    <mergeCell ref="A331:F331"/>
    <mergeCell ref="A332:F332"/>
    <mergeCell ref="D333:D334"/>
    <mergeCell ref="A335:F335"/>
    <mergeCell ref="A336:F336"/>
    <mergeCell ref="A360:F360"/>
    <mergeCell ref="A369:F369"/>
    <mergeCell ref="A372:A373"/>
    <mergeCell ref="B372:C372"/>
    <mergeCell ref="E372:F372"/>
    <mergeCell ref="A374:F374"/>
    <mergeCell ref="D345:D346"/>
    <mergeCell ref="A347:F347"/>
    <mergeCell ref="A348:F348"/>
    <mergeCell ref="D349:D350"/>
    <mergeCell ref="A355:F355"/>
    <mergeCell ref="A358:A359"/>
    <mergeCell ref="B358:C358"/>
    <mergeCell ref="E358:F358"/>
  </mergeCells>
  <pageMargins left="0.7" right="0.18" top="0.75" bottom="0.44" header="0.3" footer="0.3"/>
  <pageSetup paperSize="9" scale="68"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H85"/>
  <sheetViews>
    <sheetView tabSelected="1" view="pageBreakPreview" topLeftCell="A78" zoomScale="80" zoomScaleNormal="90" zoomScaleSheetLayoutView="80" workbookViewId="0">
      <selection activeCell="D90" sqref="D90"/>
    </sheetView>
  </sheetViews>
  <sheetFormatPr defaultRowHeight="23.25" customHeight="1"/>
  <cols>
    <col min="1" max="1" width="47.7109375" style="283" customWidth="1"/>
    <col min="2" max="2" width="19.42578125" style="283" customWidth="1"/>
    <col min="3" max="3" width="27.85546875" style="306" customWidth="1"/>
    <col min="4" max="4" width="10.5703125" style="287" customWidth="1"/>
    <col min="5" max="5" width="12.28515625" style="287" customWidth="1"/>
    <col min="6" max="6" width="14.7109375" style="287" customWidth="1"/>
    <col min="7" max="7" width="64.85546875" style="287" customWidth="1"/>
    <col min="8" max="8" width="26.140625" style="283" hidden="1" customWidth="1"/>
    <col min="9" max="16384" width="9.140625" style="283"/>
  </cols>
  <sheetData>
    <row r="1" spans="1:8" ht="61.5" customHeight="1">
      <c r="A1" s="531" t="s">
        <v>1771</v>
      </c>
      <c r="B1" s="531"/>
      <c r="C1" s="531"/>
      <c r="D1" s="531"/>
      <c r="E1" s="531"/>
      <c r="F1" s="531"/>
      <c r="G1" s="531"/>
    </row>
    <row r="2" spans="1:8" ht="23.25" customHeight="1" thickBot="1"/>
    <row r="3" spans="1:8" ht="69" customHeight="1" thickBot="1">
      <c r="A3" s="547" t="s">
        <v>1679</v>
      </c>
      <c r="B3" s="547" t="s">
        <v>1680</v>
      </c>
      <c r="C3" s="549" t="s">
        <v>1770</v>
      </c>
      <c r="D3" s="550"/>
      <c r="E3" s="550"/>
      <c r="F3" s="551"/>
      <c r="G3" s="547" t="s">
        <v>1681</v>
      </c>
      <c r="H3" s="291"/>
    </row>
    <row r="4" spans="1:8" ht="48" customHeight="1" thickBot="1">
      <c r="A4" s="548"/>
      <c r="B4" s="548"/>
      <c r="C4" s="305" t="s">
        <v>1762</v>
      </c>
      <c r="D4" s="284" t="s">
        <v>1682</v>
      </c>
      <c r="E4" s="284" t="s">
        <v>1683</v>
      </c>
      <c r="F4" s="290" t="s">
        <v>1678</v>
      </c>
      <c r="G4" s="548"/>
      <c r="H4" s="292"/>
    </row>
    <row r="5" spans="1:8" ht="23.25" customHeight="1" thickBot="1">
      <c r="A5" s="285">
        <v>1</v>
      </c>
      <c r="B5" s="284">
        <v>2</v>
      </c>
      <c r="C5" s="305">
        <v>5</v>
      </c>
      <c r="D5" s="284">
        <v>4</v>
      </c>
      <c r="E5" s="284">
        <v>5</v>
      </c>
      <c r="F5" s="284">
        <v>6</v>
      </c>
      <c r="G5" s="284">
        <v>7</v>
      </c>
      <c r="H5" s="292"/>
    </row>
    <row r="6" spans="1:8" ht="23.25" customHeight="1">
      <c r="A6" s="552" t="s">
        <v>1004</v>
      </c>
      <c r="B6" s="553"/>
      <c r="C6" s="553"/>
      <c r="D6" s="553"/>
      <c r="E6" s="553"/>
      <c r="F6" s="553"/>
      <c r="G6" s="538"/>
      <c r="H6" s="292"/>
    </row>
    <row r="7" spans="1:8" ht="23.25" customHeight="1">
      <c r="A7" s="532" t="s">
        <v>1684</v>
      </c>
      <c r="B7" s="533"/>
      <c r="C7" s="533"/>
      <c r="D7" s="533"/>
      <c r="E7" s="533"/>
      <c r="F7" s="533"/>
      <c r="G7" s="533"/>
      <c r="H7" s="293"/>
    </row>
    <row r="8" spans="1:8" ht="72" customHeight="1">
      <c r="A8" s="294" t="s">
        <v>1685</v>
      </c>
      <c r="B8" s="286" t="s">
        <v>741</v>
      </c>
      <c r="C8" s="314" t="s">
        <v>1686</v>
      </c>
      <c r="D8" s="318">
        <v>510</v>
      </c>
      <c r="E8" s="318">
        <f>D8</f>
        <v>510</v>
      </c>
      <c r="F8" s="320">
        <f>E8/D8*100</f>
        <v>100</v>
      </c>
      <c r="G8" s="325" t="s">
        <v>1817</v>
      </c>
      <c r="H8" s="295" t="s">
        <v>1686</v>
      </c>
    </row>
    <row r="9" spans="1:8" ht="98.25" customHeight="1">
      <c r="A9" s="294" t="s">
        <v>1687</v>
      </c>
      <c r="B9" s="286" t="s">
        <v>741</v>
      </c>
      <c r="C9" s="302" t="s">
        <v>1773</v>
      </c>
      <c r="D9" s="318">
        <v>670</v>
      </c>
      <c r="E9" s="318">
        <v>676</v>
      </c>
      <c r="F9" s="320">
        <f t="shared" ref="F9:F12" si="0">E9/D9*100</f>
        <v>100.8955223880597</v>
      </c>
      <c r="G9" s="321" t="s">
        <v>1813</v>
      </c>
      <c r="H9" s="295" t="s">
        <v>1688</v>
      </c>
    </row>
    <row r="10" spans="1:8" ht="92.25" customHeight="1">
      <c r="A10" s="294" t="s">
        <v>1689</v>
      </c>
      <c r="B10" s="286" t="s">
        <v>741</v>
      </c>
      <c r="C10" s="302" t="s">
        <v>1690</v>
      </c>
      <c r="D10" s="318">
        <v>2000</v>
      </c>
      <c r="E10" s="318">
        <v>6344</v>
      </c>
      <c r="F10" s="320">
        <f t="shared" si="0"/>
        <v>317.2</v>
      </c>
      <c r="G10" s="318" t="s">
        <v>1814</v>
      </c>
      <c r="H10" s="295" t="s">
        <v>1690</v>
      </c>
    </row>
    <row r="11" spans="1:8" ht="151.5" customHeight="1">
      <c r="A11" s="294" t="s">
        <v>1691</v>
      </c>
      <c r="B11" s="286" t="s">
        <v>741</v>
      </c>
      <c r="C11" s="302" t="s">
        <v>1692</v>
      </c>
      <c r="D11" s="318">
        <v>2000</v>
      </c>
      <c r="E11" s="318">
        <f>D11</f>
        <v>2000</v>
      </c>
      <c r="F11" s="320">
        <f t="shared" si="0"/>
        <v>100</v>
      </c>
      <c r="G11" s="318" t="s">
        <v>1815</v>
      </c>
      <c r="H11" s="295" t="s">
        <v>1692</v>
      </c>
    </row>
    <row r="12" spans="1:8" ht="99" customHeight="1">
      <c r="A12" s="294" t="s">
        <v>1693</v>
      </c>
      <c r="B12" s="286" t="s">
        <v>741</v>
      </c>
      <c r="C12" s="302" t="s">
        <v>1694</v>
      </c>
      <c r="D12" s="286">
        <v>15</v>
      </c>
      <c r="E12" s="286">
        <f>D12</f>
        <v>15</v>
      </c>
      <c r="F12" s="288">
        <f t="shared" si="0"/>
        <v>100</v>
      </c>
      <c r="G12" s="318" t="s">
        <v>1816</v>
      </c>
      <c r="H12" s="295" t="s">
        <v>1694</v>
      </c>
    </row>
    <row r="13" spans="1:8" ht="23.25" customHeight="1">
      <c r="A13" s="532" t="s">
        <v>1013</v>
      </c>
      <c r="B13" s="533"/>
      <c r="C13" s="533"/>
      <c r="D13" s="533"/>
      <c r="E13" s="533"/>
      <c r="F13" s="533"/>
      <c r="G13" s="533"/>
      <c r="H13" s="554"/>
    </row>
    <row r="14" spans="1:8" ht="23.25" customHeight="1">
      <c r="A14" s="532" t="s">
        <v>1684</v>
      </c>
      <c r="B14" s="533"/>
      <c r="C14" s="533"/>
      <c r="D14" s="533"/>
      <c r="E14" s="533"/>
      <c r="F14" s="533"/>
      <c r="G14" s="533"/>
      <c r="H14" s="296"/>
    </row>
    <row r="15" spans="1:8" ht="42" customHeight="1">
      <c r="A15" s="294" t="s">
        <v>1695</v>
      </c>
      <c r="B15" s="286" t="s">
        <v>741</v>
      </c>
      <c r="C15" s="302" t="s">
        <v>1696</v>
      </c>
      <c r="D15" s="286">
        <v>2000</v>
      </c>
      <c r="E15" s="301">
        <v>2000</v>
      </c>
      <c r="F15" s="288">
        <f>E15/D15*100</f>
        <v>100</v>
      </c>
      <c r="G15" s="310" t="s">
        <v>1811</v>
      </c>
      <c r="H15" s="295" t="s">
        <v>1696</v>
      </c>
    </row>
    <row r="16" spans="1:8" ht="31.5" customHeight="1">
      <c r="A16" s="294" t="s">
        <v>1697</v>
      </c>
      <c r="B16" s="286" t="s">
        <v>741</v>
      </c>
      <c r="C16" s="302" t="s">
        <v>1698</v>
      </c>
      <c r="D16" s="286">
        <v>20</v>
      </c>
      <c r="E16" s="301">
        <v>38</v>
      </c>
      <c r="F16" s="288">
        <f t="shared" ref="F16:F21" si="1">E16/D16*100</f>
        <v>190</v>
      </c>
      <c r="G16" s="301" t="s">
        <v>1794</v>
      </c>
      <c r="H16" s="295" t="s">
        <v>1698</v>
      </c>
    </row>
    <row r="17" spans="1:8" ht="72" customHeight="1">
      <c r="A17" s="294" t="s">
        <v>1699</v>
      </c>
      <c r="B17" s="286" t="s">
        <v>741</v>
      </c>
      <c r="C17" s="302" t="s">
        <v>1700</v>
      </c>
      <c r="D17" s="286">
        <v>3</v>
      </c>
      <c r="E17" s="301">
        <f t="shared" ref="E17:E77" si="2">D17</f>
        <v>3</v>
      </c>
      <c r="F17" s="288">
        <f t="shared" si="1"/>
        <v>100</v>
      </c>
      <c r="G17" s="301" t="s">
        <v>1797</v>
      </c>
      <c r="H17" s="295" t="s">
        <v>1700</v>
      </c>
    </row>
    <row r="18" spans="1:8" ht="60" customHeight="1">
      <c r="A18" s="294" t="s">
        <v>1701</v>
      </c>
      <c r="B18" s="286" t="s">
        <v>741</v>
      </c>
      <c r="C18" s="302" t="s">
        <v>1702</v>
      </c>
      <c r="D18" s="286">
        <v>5</v>
      </c>
      <c r="E18" s="301">
        <f t="shared" si="2"/>
        <v>5</v>
      </c>
      <c r="F18" s="288">
        <f t="shared" si="1"/>
        <v>100</v>
      </c>
      <c r="G18" s="301" t="s">
        <v>1795</v>
      </c>
      <c r="H18" s="295" t="s">
        <v>1702</v>
      </c>
    </row>
    <row r="19" spans="1:8" ht="65.25" customHeight="1">
      <c r="A19" s="294" t="s">
        <v>1703</v>
      </c>
      <c r="B19" s="286" t="s">
        <v>741</v>
      </c>
      <c r="C19" s="302" t="s">
        <v>1704</v>
      </c>
      <c r="D19" s="286">
        <v>15</v>
      </c>
      <c r="E19" s="301">
        <f t="shared" si="2"/>
        <v>15</v>
      </c>
      <c r="F19" s="288">
        <f t="shared" si="1"/>
        <v>100</v>
      </c>
      <c r="G19" s="301" t="s">
        <v>1796</v>
      </c>
      <c r="H19" s="295" t="s">
        <v>1704</v>
      </c>
    </row>
    <row r="20" spans="1:8" ht="80.25" customHeight="1">
      <c r="A20" s="294" t="s">
        <v>1705</v>
      </c>
      <c r="B20" s="286" t="s">
        <v>741</v>
      </c>
      <c r="C20" s="302" t="s">
        <v>1706</v>
      </c>
      <c r="D20" s="286">
        <v>4</v>
      </c>
      <c r="E20" s="301">
        <v>5</v>
      </c>
      <c r="F20" s="288">
        <f t="shared" si="1"/>
        <v>125</v>
      </c>
      <c r="G20" s="307" t="s">
        <v>1784</v>
      </c>
      <c r="H20" s="295" t="s">
        <v>1706</v>
      </c>
    </row>
    <row r="21" spans="1:8" ht="95.25" customHeight="1">
      <c r="A21" s="294" t="s">
        <v>1707</v>
      </c>
      <c r="B21" s="286" t="s">
        <v>741</v>
      </c>
      <c r="C21" s="302" t="s">
        <v>1706</v>
      </c>
      <c r="D21" s="286">
        <v>8</v>
      </c>
      <c r="E21" s="286">
        <f t="shared" si="2"/>
        <v>8</v>
      </c>
      <c r="F21" s="288">
        <f t="shared" si="1"/>
        <v>100</v>
      </c>
      <c r="G21" s="307" t="s">
        <v>1785</v>
      </c>
      <c r="H21" s="295" t="s">
        <v>1706</v>
      </c>
    </row>
    <row r="22" spans="1:8" ht="23.25" customHeight="1">
      <c r="A22" s="534" t="s">
        <v>1021</v>
      </c>
      <c r="B22" s="535"/>
      <c r="C22" s="535"/>
      <c r="D22" s="535"/>
      <c r="E22" s="535"/>
      <c r="F22" s="535"/>
      <c r="G22" s="536"/>
      <c r="H22" s="293"/>
    </row>
    <row r="23" spans="1:8" ht="23.25" customHeight="1">
      <c r="A23" s="532" t="s">
        <v>1684</v>
      </c>
      <c r="B23" s="533"/>
      <c r="C23" s="533"/>
      <c r="D23" s="533"/>
      <c r="E23" s="533"/>
      <c r="F23" s="533"/>
      <c r="G23" s="533"/>
      <c r="H23" s="293"/>
    </row>
    <row r="24" spans="1:8" ht="47.25" customHeight="1">
      <c r="A24" s="294" t="s">
        <v>1708</v>
      </c>
      <c r="B24" s="286" t="s">
        <v>741</v>
      </c>
      <c r="C24" s="302" t="s">
        <v>1709</v>
      </c>
      <c r="D24" s="286">
        <v>800</v>
      </c>
      <c r="E24" s="286">
        <f t="shared" si="2"/>
        <v>800</v>
      </c>
      <c r="F24" s="288">
        <f>E24/D24*100</f>
        <v>100</v>
      </c>
      <c r="G24" s="288"/>
      <c r="H24" s="296" t="s">
        <v>1709</v>
      </c>
    </row>
    <row r="25" spans="1:8" ht="51" customHeight="1">
      <c r="A25" s="294" t="s">
        <v>1195</v>
      </c>
      <c r="B25" s="286" t="s">
        <v>741</v>
      </c>
      <c r="C25" s="302" t="s">
        <v>1710</v>
      </c>
      <c r="D25" s="286">
        <v>40</v>
      </c>
      <c r="E25" s="286">
        <f t="shared" si="2"/>
        <v>40</v>
      </c>
      <c r="F25" s="288">
        <f t="shared" ref="F25:F28" si="3">E25/D25*100</f>
        <v>100</v>
      </c>
      <c r="G25" s="301" t="s">
        <v>1799</v>
      </c>
      <c r="H25" s="296" t="s">
        <v>1710</v>
      </c>
    </row>
    <row r="26" spans="1:8" ht="44.25" customHeight="1">
      <c r="A26" s="294" t="s">
        <v>1196</v>
      </c>
      <c r="B26" s="286" t="s">
        <v>741</v>
      </c>
      <c r="C26" s="302" t="s">
        <v>1711</v>
      </c>
      <c r="D26" s="286">
        <v>3</v>
      </c>
      <c r="E26" s="286">
        <f t="shared" si="2"/>
        <v>3</v>
      </c>
      <c r="F26" s="288">
        <f t="shared" si="3"/>
        <v>100</v>
      </c>
      <c r="G26" s="301" t="s">
        <v>1798</v>
      </c>
      <c r="H26" s="296" t="s">
        <v>1711</v>
      </c>
    </row>
    <row r="27" spans="1:8" ht="63.75">
      <c r="A27" s="294" t="s">
        <v>1197</v>
      </c>
      <c r="B27" s="286" t="s">
        <v>741</v>
      </c>
      <c r="C27" s="302" t="s">
        <v>1712</v>
      </c>
      <c r="D27" s="286">
        <v>10</v>
      </c>
      <c r="E27" s="286">
        <f t="shared" si="2"/>
        <v>10</v>
      </c>
      <c r="F27" s="288">
        <f t="shared" si="3"/>
        <v>100</v>
      </c>
      <c r="G27" s="301" t="s">
        <v>1800</v>
      </c>
      <c r="H27" s="296" t="s">
        <v>1712</v>
      </c>
    </row>
    <row r="28" spans="1:8" ht="72" customHeight="1">
      <c r="A28" s="294" t="s">
        <v>1198</v>
      </c>
      <c r="B28" s="286" t="s">
        <v>741</v>
      </c>
      <c r="C28" s="302" t="s">
        <v>1713</v>
      </c>
      <c r="D28" s="286">
        <v>1</v>
      </c>
      <c r="E28" s="286">
        <f t="shared" si="2"/>
        <v>1</v>
      </c>
      <c r="F28" s="288">
        <f t="shared" si="3"/>
        <v>100</v>
      </c>
      <c r="G28" s="301" t="s">
        <v>1801</v>
      </c>
      <c r="H28" s="296" t="s">
        <v>1713</v>
      </c>
    </row>
    <row r="29" spans="1:8" ht="23.25" customHeight="1">
      <c r="A29" s="534" t="s">
        <v>1026</v>
      </c>
      <c r="B29" s="535"/>
      <c r="C29" s="535"/>
      <c r="D29" s="535"/>
      <c r="E29" s="535"/>
      <c r="F29" s="535"/>
      <c r="G29" s="536"/>
      <c r="H29" s="293"/>
    </row>
    <row r="30" spans="1:8" ht="23.25" customHeight="1">
      <c r="A30" s="532" t="s">
        <v>1684</v>
      </c>
      <c r="B30" s="533"/>
      <c r="C30" s="533"/>
      <c r="D30" s="533"/>
      <c r="E30" s="533"/>
      <c r="F30" s="533"/>
      <c r="G30" s="533"/>
      <c r="H30" s="293"/>
    </row>
    <row r="31" spans="1:8" ht="78.75" customHeight="1">
      <c r="A31" s="294" t="s">
        <v>1714</v>
      </c>
      <c r="B31" s="286" t="s">
        <v>741</v>
      </c>
      <c r="C31" s="302" t="s">
        <v>1774</v>
      </c>
      <c r="D31" s="286">
        <v>3.5</v>
      </c>
      <c r="E31" s="286">
        <f t="shared" si="2"/>
        <v>3.5</v>
      </c>
      <c r="F31" s="288">
        <f>E31/D31*100</f>
        <v>100</v>
      </c>
      <c r="G31" s="307" t="s">
        <v>1786</v>
      </c>
      <c r="H31" s="293"/>
    </row>
    <row r="32" spans="1:8" ht="51.75" customHeight="1">
      <c r="A32" s="294" t="s">
        <v>1715</v>
      </c>
      <c r="B32" s="286" t="s">
        <v>741</v>
      </c>
      <c r="C32" s="302" t="s">
        <v>1775</v>
      </c>
      <c r="D32" s="286">
        <v>20000</v>
      </c>
      <c r="E32" s="301">
        <v>31408</v>
      </c>
      <c r="F32" s="288">
        <f t="shared" ref="F32:F34" si="4">E32/D32*100</f>
        <v>157.04</v>
      </c>
      <c r="G32" s="307" t="s">
        <v>1827</v>
      </c>
      <c r="H32" s="293"/>
    </row>
    <row r="33" spans="1:8" ht="137.25" customHeight="1">
      <c r="A33" s="294" t="s">
        <v>1716</v>
      </c>
      <c r="B33" s="286" t="s">
        <v>741</v>
      </c>
      <c r="C33" s="302" t="s">
        <v>1776</v>
      </c>
      <c r="D33" s="286">
        <v>8</v>
      </c>
      <c r="E33" s="326">
        <v>9</v>
      </c>
      <c r="F33" s="288">
        <f t="shared" si="4"/>
        <v>112.5</v>
      </c>
      <c r="G33" s="301" t="s">
        <v>1825</v>
      </c>
      <c r="H33" s="293"/>
    </row>
    <row r="34" spans="1:8" ht="116.25" customHeight="1">
      <c r="A34" s="294" t="s">
        <v>1717</v>
      </c>
      <c r="B34" s="286" t="s">
        <v>741</v>
      </c>
      <c r="C34" s="302" t="s">
        <v>1777</v>
      </c>
      <c r="D34" s="286">
        <v>3000</v>
      </c>
      <c r="E34" s="286">
        <f t="shared" si="2"/>
        <v>3000</v>
      </c>
      <c r="F34" s="288">
        <f t="shared" si="4"/>
        <v>100</v>
      </c>
      <c r="G34" s="301" t="s">
        <v>1818</v>
      </c>
      <c r="H34" s="293"/>
    </row>
    <row r="35" spans="1:8" ht="23.25" customHeight="1">
      <c r="A35" s="534" t="s">
        <v>1038</v>
      </c>
      <c r="B35" s="535"/>
      <c r="C35" s="535"/>
      <c r="D35" s="535"/>
      <c r="E35" s="535"/>
      <c r="F35" s="535"/>
      <c r="G35" s="536"/>
      <c r="H35" s="293"/>
    </row>
    <row r="36" spans="1:8" ht="23.25" customHeight="1">
      <c r="A36" s="532" t="s">
        <v>1684</v>
      </c>
      <c r="B36" s="533"/>
      <c r="C36" s="533"/>
      <c r="D36" s="533"/>
      <c r="E36" s="533"/>
      <c r="F36" s="533"/>
      <c r="G36" s="533"/>
      <c r="H36" s="293"/>
    </row>
    <row r="37" spans="1:8" ht="105" customHeight="1">
      <c r="A37" s="294" t="s">
        <v>1718</v>
      </c>
      <c r="B37" s="286" t="s">
        <v>741</v>
      </c>
      <c r="C37" s="302" t="s">
        <v>1719</v>
      </c>
      <c r="D37" s="286">
        <v>7</v>
      </c>
      <c r="E37" s="286">
        <f t="shared" si="2"/>
        <v>7</v>
      </c>
      <c r="F37" s="288">
        <f>E37/D37*100</f>
        <v>100</v>
      </c>
      <c r="G37" s="301" t="s">
        <v>1791</v>
      </c>
      <c r="H37" s="296" t="s">
        <v>1719</v>
      </c>
    </row>
    <row r="38" spans="1:8" ht="132.75" customHeight="1">
      <c r="A38" s="294" t="s">
        <v>1720</v>
      </c>
      <c r="B38" s="286" t="s">
        <v>741</v>
      </c>
      <c r="C38" s="302" t="s">
        <v>1721</v>
      </c>
      <c r="D38" s="286">
        <v>1250</v>
      </c>
      <c r="E38" s="286">
        <f t="shared" si="2"/>
        <v>1250</v>
      </c>
      <c r="F38" s="288">
        <f>E38/D38*100</f>
        <v>100</v>
      </c>
      <c r="G38" s="311" t="s">
        <v>1787</v>
      </c>
      <c r="H38" s="296" t="s">
        <v>1721</v>
      </c>
    </row>
    <row r="39" spans="1:8" ht="23.25" customHeight="1">
      <c r="A39" s="534" t="s">
        <v>1188</v>
      </c>
      <c r="B39" s="535"/>
      <c r="C39" s="535"/>
      <c r="D39" s="535"/>
      <c r="E39" s="535"/>
      <c r="F39" s="535"/>
      <c r="G39" s="536"/>
      <c r="H39" s="293"/>
    </row>
    <row r="40" spans="1:8" ht="23.25" customHeight="1">
      <c r="A40" s="532" t="s">
        <v>1684</v>
      </c>
      <c r="B40" s="533"/>
      <c r="C40" s="533"/>
      <c r="D40" s="533"/>
      <c r="E40" s="533"/>
      <c r="F40" s="533"/>
      <c r="G40" s="533"/>
      <c r="H40" s="293"/>
    </row>
    <row r="41" spans="1:8" ht="99" customHeight="1">
      <c r="A41" s="294" t="s">
        <v>1722</v>
      </c>
      <c r="B41" s="286" t="s">
        <v>741</v>
      </c>
      <c r="C41" s="302" t="s">
        <v>1723</v>
      </c>
      <c r="D41" s="286">
        <v>7400</v>
      </c>
      <c r="E41" s="286">
        <v>7915</v>
      </c>
      <c r="F41" s="288">
        <f>E41/D41*100</f>
        <v>106.95945945945947</v>
      </c>
      <c r="G41" s="307" t="s">
        <v>1819</v>
      </c>
      <c r="H41" s="296" t="s">
        <v>1723</v>
      </c>
    </row>
    <row r="42" spans="1:8" ht="66" customHeight="1">
      <c r="A42" s="294" t="s">
        <v>1804</v>
      </c>
      <c r="B42" s="307" t="s">
        <v>741</v>
      </c>
      <c r="C42" s="302"/>
      <c r="D42" s="307" t="s">
        <v>990</v>
      </c>
      <c r="E42" s="307" t="s">
        <v>990</v>
      </c>
      <c r="F42" s="288">
        <v>100</v>
      </c>
      <c r="G42" s="301" t="s">
        <v>1828</v>
      </c>
      <c r="H42" s="308"/>
    </row>
    <row r="43" spans="1:8" ht="92.25" customHeight="1">
      <c r="A43" s="294" t="s">
        <v>1724</v>
      </c>
      <c r="B43" s="286" t="s">
        <v>741</v>
      </c>
      <c r="C43" s="302" t="s">
        <v>1725</v>
      </c>
      <c r="D43" s="286">
        <v>12</v>
      </c>
      <c r="E43" s="286">
        <f t="shared" si="2"/>
        <v>12</v>
      </c>
      <c r="F43" s="288">
        <f t="shared" ref="F43:F45" si="5">E43/D43*100</f>
        <v>100</v>
      </c>
      <c r="G43" s="301" t="s">
        <v>1820</v>
      </c>
      <c r="H43" s="296" t="s">
        <v>1725</v>
      </c>
    </row>
    <row r="44" spans="1:8" ht="77.25" customHeight="1">
      <c r="A44" s="294" t="s">
        <v>1726</v>
      </c>
      <c r="B44" s="286" t="s">
        <v>741</v>
      </c>
      <c r="C44" s="302" t="s">
        <v>1725</v>
      </c>
      <c r="D44" s="286">
        <v>3</v>
      </c>
      <c r="E44" s="286">
        <f t="shared" si="2"/>
        <v>3</v>
      </c>
      <c r="F44" s="288">
        <f t="shared" si="5"/>
        <v>100</v>
      </c>
      <c r="G44" s="301" t="s">
        <v>1821</v>
      </c>
      <c r="H44" s="296" t="s">
        <v>1725</v>
      </c>
    </row>
    <row r="45" spans="1:8" ht="114.75" customHeight="1">
      <c r="A45" s="294" t="s">
        <v>1727</v>
      </c>
      <c r="B45" s="286" t="s">
        <v>741</v>
      </c>
      <c r="C45" s="302" t="s">
        <v>1728</v>
      </c>
      <c r="D45" s="286">
        <v>1</v>
      </c>
      <c r="E45" s="286">
        <f t="shared" si="2"/>
        <v>1</v>
      </c>
      <c r="F45" s="288">
        <f t="shared" si="5"/>
        <v>100</v>
      </c>
      <c r="G45" s="301" t="s">
        <v>1822</v>
      </c>
      <c r="H45" s="296" t="s">
        <v>1728</v>
      </c>
    </row>
    <row r="46" spans="1:8" ht="23.25" customHeight="1">
      <c r="A46" s="534" t="s">
        <v>1054</v>
      </c>
      <c r="B46" s="535"/>
      <c r="C46" s="535"/>
      <c r="D46" s="535"/>
      <c r="E46" s="535"/>
      <c r="F46" s="535"/>
      <c r="G46" s="536"/>
      <c r="H46" s="293"/>
    </row>
    <row r="47" spans="1:8" ht="23.25" customHeight="1">
      <c r="A47" s="532" t="s">
        <v>1684</v>
      </c>
      <c r="B47" s="533"/>
      <c r="C47" s="533"/>
      <c r="D47" s="533"/>
      <c r="E47" s="533"/>
      <c r="F47" s="533"/>
      <c r="G47" s="533"/>
      <c r="H47" s="293"/>
    </row>
    <row r="48" spans="1:8" ht="84.75" customHeight="1">
      <c r="A48" s="294" t="s">
        <v>1729</v>
      </c>
      <c r="B48" s="286" t="s">
        <v>1730</v>
      </c>
      <c r="C48" s="302" t="s">
        <v>1731</v>
      </c>
      <c r="D48" s="286">
        <v>20</v>
      </c>
      <c r="E48" s="318">
        <v>35</v>
      </c>
      <c r="F48" s="288">
        <f>E48/D48*100</f>
        <v>175</v>
      </c>
      <c r="G48" s="303"/>
      <c r="H48" s="296" t="s">
        <v>1731</v>
      </c>
    </row>
    <row r="49" spans="1:8" ht="23.25" customHeight="1">
      <c r="A49" s="532" t="s">
        <v>1063</v>
      </c>
      <c r="B49" s="533"/>
      <c r="C49" s="533"/>
      <c r="D49" s="533"/>
      <c r="E49" s="533"/>
      <c r="F49" s="533"/>
      <c r="G49" s="288"/>
      <c r="H49" s="293"/>
    </row>
    <row r="50" spans="1:8" ht="23.25" customHeight="1">
      <c r="A50" s="532" t="s">
        <v>1684</v>
      </c>
      <c r="B50" s="533"/>
      <c r="C50" s="533"/>
      <c r="D50" s="533"/>
      <c r="E50" s="533"/>
      <c r="F50" s="533"/>
      <c r="G50" s="533"/>
      <c r="H50" s="293"/>
    </row>
    <row r="51" spans="1:8" ht="127.5" customHeight="1">
      <c r="A51" s="294" t="s">
        <v>1732</v>
      </c>
      <c r="B51" s="286" t="s">
        <v>1733</v>
      </c>
      <c r="C51" s="302" t="s">
        <v>1734</v>
      </c>
      <c r="D51" s="286">
        <v>88</v>
      </c>
      <c r="E51" s="286">
        <f t="shared" si="2"/>
        <v>88</v>
      </c>
      <c r="F51" s="288">
        <f>E51/D51*100</f>
        <v>100</v>
      </c>
      <c r="G51" s="288"/>
      <c r="H51" s="296" t="s">
        <v>1734</v>
      </c>
    </row>
    <row r="52" spans="1:8" ht="23.25" customHeight="1">
      <c r="A52" s="532" t="s">
        <v>1073</v>
      </c>
      <c r="B52" s="533"/>
      <c r="C52" s="533"/>
      <c r="D52" s="533"/>
      <c r="E52" s="533"/>
      <c r="F52" s="533"/>
      <c r="G52" s="288"/>
      <c r="H52" s="293"/>
    </row>
    <row r="53" spans="1:8" ht="23.25" customHeight="1">
      <c r="A53" s="532" t="s">
        <v>1684</v>
      </c>
      <c r="B53" s="533"/>
      <c r="C53" s="533"/>
      <c r="D53" s="533"/>
      <c r="E53" s="533"/>
      <c r="F53" s="533"/>
      <c r="G53" s="533"/>
      <c r="H53" s="293"/>
    </row>
    <row r="54" spans="1:8" ht="176.25" customHeight="1">
      <c r="A54" s="294" t="s">
        <v>1737</v>
      </c>
      <c r="B54" s="286" t="s">
        <v>741</v>
      </c>
      <c r="C54" s="302" t="s">
        <v>1736</v>
      </c>
      <c r="D54" s="286">
        <v>365</v>
      </c>
      <c r="E54" s="286">
        <f t="shared" si="2"/>
        <v>365</v>
      </c>
      <c r="F54" s="288">
        <f>E54/D54*100</f>
        <v>100</v>
      </c>
      <c r="G54" s="322" t="s">
        <v>1829</v>
      </c>
      <c r="H54" s="296" t="s">
        <v>1736</v>
      </c>
    </row>
    <row r="55" spans="1:8" ht="307.5" customHeight="1">
      <c r="A55" s="294" t="s">
        <v>1738</v>
      </c>
      <c r="B55" s="286" t="s">
        <v>741</v>
      </c>
      <c r="C55" s="302" t="s">
        <v>1739</v>
      </c>
      <c r="D55" s="286">
        <v>7900</v>
      </c>
      <c r="E55" s="301">
        <v>5163</v>
      </c>
      <c r="F55" s="324">
        <f>E55/D55*100</f>
        <v>65.35443037974683</v>
      </c>
      <c r="G55" s="322" t="s">
        <v>1812</v>
      </c>
      <c r="H55" s="296" t="s">
        <v>1739</v>
      </c>
    </row>
    <row r="56" spans="1:8" ht="23.25" customHeight="1">
      <c r="A56" s="532" t="s">
        <v>1080</v>
      </c>
      <c r="B56" s="533"/>
      <c r="C56" s="533"/>
      <c r="D56" s="533"/>
      <c r="E56" s="533"/>
      <c r="F56" s="533"/>
      <c r="G56" s="533"/>
      <c r="H56" s="293"/>
    </row>
    <row r="57" spans="1:8" ht="23.25" customHeight="1">
      <c r="A57" s="532" t="s">
        <v>1768</v>
      </c>
      <c r="B57" s="533"/>
      <c r="C57" s="533"/>
      <c r="D57" s="533"/>
      <c r="E57" s="533"/>
      <c r="F57" s="533"/>
      <c r="G57" s="533"/>
      <c r="H57" s="293"/>
    </row>
    <row r="58" spans="1:8" ht="138.75" customHeight="1">
      <c r="A58" s="319" t="s">
        <v>1763</v>
      </c>
      <c r="B58" s="301" t="s">
        <v>1765</v>
      </c>
      <c r="C58" s="302" t="s">
        <v>1788</v>
      </c>
      <c r="D58" s="301">
        <v>40</v>
      </c>
      <c r="E58" s="301">
        <f t="shared" ref="E58" si="6">D58</f>
        <v>40</v>
      </c>
      <c r="F58" s="303">
        <f>E58/D58*100</f>
        <v>100</v>
      </c>
      <c r="G58" s="301" t="s">
        <v>1792</v>
      </c>
      <c r="H58" s="296" t="s">
        <v>1766</v>
      </c>
    </row>
    <row r="59" spans="1:8" ht="117" customHeight="1">
      <c r="A59" s="297" t="s">
        <v>1764</v>
      </c>
      <c r="B59" s="286" t="s">
        <v>741</v>
      </c>
      <c r="C59" s="302" t="s">
        <v>1789</v>
      </c>
      <c r="D59" s="286">
        <v>13</v>
      </c>
      <c r="E59" s="286">
        <f t="shared" ref="E59" si="7">D59</f>
        <v>13</v>
      </c>
      <c r="F59" s="288">
        <f>E59/D59*100</f>
        <v>100</v>
      </c>
      <c r="G59" s="307" t="s">
        <v>1790</v>
      </c>
      <c r="H59" s="293"/>
    </row>
    <row r="60" spans="1:8" ht="23.25" customHeight="1">
      <c r="A60" s="542" t="s">
        <v>1684</v>
      </c>
      <c r="B60" s="528"/>
      <c r="C60" s="528"/>
      <c r="D60" s="528"/>
      <c r="E60" s="528"/>
      <c r="F60" s="528"/>
      <c r="G60" s="528"/>
      <c r="H60" s="292"/>
    </row>
    <row r="61" spans="1:8" ht="39" customHeight="1">
      <c r="A61" s="316" t="s">
        <v>1805</v>
      </c>
      <c r="B61" s="527" t="s">
        <v>741</v>
      </c>
      <c r="C61" s="529" t="s">
        <v>1778</v>
      </c>
      <c r="D61" s="527">
        <v>15</v>
      </c>
      <c r="E61" s="527">
        <v>26</v>
      </c>
      <c r="F61" s="527"/>
      <c r="G61" s="544" t="s">
        <v>1807</v>
      </c>
      <c r="H61" s="292"/>
    </row>
    <row r="62" spans="1:8" ht="52.5" customHeight="1">
      <c r="A62" s="316" t="s">
        <v>1806</v>
      </c>
      <c r="B62" s="537"/>
      <c r="C62" s="543"/>
      <c r="D62" s="537"/>
      <c r="E62" s="537"/>
      <c r="F62" s="537"/>
      <c r="G62" s="545"/>
      <c r="H62" s="292"/>
    </row>
    <row r="63" spans="1:8" ht="52.5" customHeight="1" thickBot="1">
      <c r="A63" s="323" t="s">
        <v>1826</v>
      </c>
      <c r="B63" s="537"/>
      <c r="C63" s="543"/>
      <c r="D63" s="537"/>
      <c r="E63" s="537"/>
      <c r="F63" s="537"/>
      <c r="G63" s="545"/>
      <c r="H63" s="292"/>
    </row>
    <row r="64" spans="1:8" ht="72" customHeight="1">
      <c r="A64" s="294" t="s">
        <v>1740</v>
      </c>
      <c r="B64" s="537"/>
      <c r="C64" s="543"/>
      <c r="D64" s="537"/>
      <c r="E64" s="537"/>
      <c r="F64" s="537"/>
      <c r="G64" s="545"/>
      <c r="H64" s="538" t="s">
        <v>1741</v>
      </c>
    </row>
    <row r="65" spans="1:8" ht="74.25" customHeight="1">
      <c r="A65" s="294" t="s">
        <v>1742</v>
      </c>
      <c r="B65" s="537"/>
      <c r="C65" s="543"/>
      <c r="D65" s="537"/>
      <c r="E65" s="537"/>
      <c r="F65" s="537"/>
      <c r="G65" s="545"/>
      <c r="H65" s="539"/>
    </row>
    <row r="66" spans="1:8" ht="72" customHeight="1" thickBot="1">
      <c r="A66" s="294" t="s">
        <v>1743</v>
      </c>
      <c r="B66" s="528"/>
      <c r="C66" s="530"/>
      <c r="D66" s="528"/>
      <c r="E66" s="528"/>
      <c r="F66" s="528"/>
      <c r="G66" s="546"/>
      <c r="H66" s="540"/>
    </row>
    <row r="67" spans="1:8" ht="85.5" customHeight="1">
      <c r="A67" s="294" t="s">
        <v>1744</v>
      </c>
      <c r="B67" s="286" t="s">
        <v>741</v>
      </c>
      <c r="C67" s="302" t="s">
        <v>1779</v>
      </c>
      <c r="D67" s="286">
        <v>62</v>
      </c>
      <c r="E67" s="286">
        <f t="shared" si="2"/>
        <v>62</v>
      </c>
      <c r="F67" s="288">
        <f t="shared" ref="F67:F69" si="8">E67/D67*100</f>
        <v>100</v>
      </c>
      <c r="G67" s="312" t="s">
        <v>1793</v>
      </c>
      <c r="H67" s="289" t="s">
        <v>1745</v>
      </c>
    </row>
    <row r="68" spans="1:8" ht="64.5" thickBot="1">
      <c r="A68" s="294" t="s">
        <v>1746</v>
      </c>
      <c r="B68" s="286" t="s">
        <v>741</v>
      </c>
      <c r="C68" s="302" t="s">
        <v>1780</v>
      </c>
      <c r="D68" s="286">
        <v>6</v>
      </c>
      <c r="E68" s="286">
        <f t="shared" si="2"/>
        <v>6</v>
      </c>
      <c r="F68" s="288">
        <f t="shared" si="8"/>
        <v>100</v>
      </c>
      <c r="G68" s="313" t="s">
        <v>1802</v>
      </c>
      <c r="H68" s="284" t="s">
        <v>1747</v>
      </c>
    </row>
    <row r="69" spans="1:8" s="306" customFormat="1" ht="138" customHeight="1" thickBot="1">
      <c r="A69" s="300" t="s">
        <v>746</v>
      </c>
      <c r="B69" s="301" t="s">
        <v>747</v>
      </c>
      <c r="C69" s="302" t="s">
        <v>1781</v>
      </c>
      <c r="D69" s="301">
        <v>55</v>
      </c>
      <c r="E69" s="318">
        <v>52.2</v>
      </c>
      <c r="F69" s="317">
        <f t="shared" si="8"/>
        <v>94.909090909090907</v>
      </c>
      <c r="G69" s="304" t="s">
        <v>1772</v>
      </c>
      <c r="H69" s="305" t="s">
        <v>1748</v>
      </c>
    </row>
    <row r="70" spans="1:8" ht="42" customHeight="1">
      <c r="A70" s="532" t="s">
        <v>1126</v>
      </c>
      <c r="B70" s="533"/>
      <c r="C70" s="533"/>
      <c r="D70" s="533"/>
      <c r="E70" s="533"/>
      <c r="F70" s="533"/>
      <c r="G70" s="533"/>
      <c r="H70" s="292"/>
    </row>
    <row r="71" spans="1:8" ht="23.25" customHeight="1">
      <c r="A71" s="534" t="s">
        <v>1768</v>
      </c>
      <c r="B71" s="535"/>
      <c r="C71" s="535"/>
      <c r="D71" s="535"/>
      <c r="E71" s="535"/>
      <c r="F71" s="535"/>
      <c r="G71" s="536"/>
      <c r="H71" s="292"/>
    </row>
    <row r="72" spans="1:8" ht="107.25" customHeight="1">
      <c r="A72" s="297" t="s">
        <v>1767</v>
      </c>
      <c r="B72" s="286" t="s">
        <v>1769</v>
      </c>
      <c r="C72" s="301" t="s">
        <v>1830</v>
      </c>
      <c r="D72" s="286">
        <v>118</v>
      </c>
      <c r="E72" s="301">
        <v>118</v>
      </c>
      <c r="F72" s="288">
        <f>E72/D72*100</f>
        <v>100</v>
      </c>
      <c r="G72" s="307" t="s">
        <v>1831</v>
      </c>
      <c r="H72" s="292"/>
    </row>
    <row r="73" spans="1:8" ht="23.25" customHeight="1">
      <c r="A73" s="534" t="s">
        <v>1684</v>
      </c>
      <c r="B73" s="535"/>
      <c r="C73" s="535"/>
      <c r="D73" s="535"/>
      <c r="E73" s="535"/>
      <c r="F73" s="535"/>
      <c r="G73" s="536"/>
      <c r="H73" s="292"/>
    </row>
    <row r="74" spans="1:8" ht="153" customHeight="1" thickBot="1">
      <c r="A74" s="294" t="s">
        <v>1749</v>
      </c>
      <c r="B74" s="286" t="s">
        <v>741</v>
      </c>
      <c r="C74" s="302" t="s">
        <v>1750</v>
      </c>
      <c r="D74" s="286">
        <v>300</v>
      </c>
      <c r="E74" s="286">
        <f t="shared" si="2"/>
        <v>300</v>
      </c>
      <c r="F74" s="288">
        <f>E74/D74*100</f>
        <v>100</v>
      </c>
      <c r="G74" s="301" t="s">
        <v>1823</v>
      </c>
      <c r="H74" s="284" t="s">
        <v>1750</v>
      </c>
    </row>
    <row r="75" spans="1:8" ht="61.5" customHeight="1">
      <c r="A75" s="294" t="s">
        <v>1751</v>
      </c>
      <c r="B75" s="286" t="s">
        <v>1735</v>
      </c>
      <c r="C75" s="541" t="s">
        <v>1782</v>
      </c>
      <c r="D75" s="527">
        <v>5000</v>
      </c>
      <c r="E75" s="527">
        <f t="shared" si="2"/>
        <v>5000</v>
      </c>
      <c r="F75" s="288">
        <f t="shared" ref="F75:F77" si="9">E75/D75*100</f>
        <v>100</v>
      </c>
      <c r="G75" s="529" t="s">
        <v>1824</v>
      </c>
      <c r="H75" s="538" t="s">
        <v>1752</v>
      </c>
    </row>
    <row r="76" spans="1:8" ht="82.5" customHeight="1" thickBot="1">
      <c r="A76" s="294" t="s">
        <v>1753</v>
      </c>
      <c r="B76" s="286" t="s">
        <v>741</v>
      </c>
      <c r="C76" s="541"/>
      <c r="D76" s="528"/>
      <c r="E76" s="528"/>
      <c r="F76" s="288" t="e">
        <f t="shared" si="9"/>
        <v>#DIV/0!</v>
      </c>
      <c r="G76" s="530"/>
      <c r="H76" s="540"/>
    </row>
    <row r="77" spans="1:8" ht="112.5" customHeight="1" thickBot="1">
      <c r="A77" s="294" t="s">
        <v>1754</v>
      </c>
      <c r="B77" s="286" t="s">
        <v>741</v>
      </c>
      <c r="C77" s="302" t="s">
        <v>1783</v>
      </c>
      <c r="D77" s="286">
        <v>34</v>
      </c>
      <c r="E77" s="286">
        <f t="shared" si="2"/>
        <v>34</v>
      </c>
      <c r="F77" s="288">
        <f t="shared" si="9"/>
        <v>100</v>
      </c>
      <c r="G77" s="301" t="s">
        <v>1810</v>
      </c>
      <c r="H77" s="284" t="s">
        <v>1755</v>
      </c>
    </row>
    <row r="78" spans="1:8" ht="47.25" customHeight="1">
      <c r="A78" s="532" t="s">
        <v>1156</v>
      </c>
      <c r="B78" s="533"/>
      <c r="C78" s="533"/>
      <c r="D78" s="533"/>
      <c r="E78" s="533"/>
      <c r="F78" s="533"/>
      <c r="G78" s="533"/>
      <c r="H78" s="292"/>
    </row>
    <row r="79" spans="1:8" ht="23.25" customHeight="1">
      <c r="A79" s="532" t="s">
        <v>1684</v>
      </c>
      <c r="B79" s="533"/>
      <c r="C79" s="533"/>
      <c r="D79" s="533"/>
      <c r="E79" s="533"/>
      <c r="F79" s="533"/>
      <c r="G79" s="533"/>
      <c r="H79" s="292"/>
    </row>
    <row r="80" spans="1:8" ht="124.5" customHeight="1" thickBot="1">
      <c r="A80" s="294" t="s">
        <v>1756</v>
      </c>
      <c r="B80" s="286" t="s">
        <v>741</v>
      </c>
      <c r="C80" s="302" t="s">
        <v>1757</v>
      </c>
      <c r="D80" s="286">
        <v>25</v>
      </c>
      <c r="E80" s="301">
        <v>26</v>
      </c>
      <c r="F80" s="288">
        <f>E80/D80*100</f>
        <v>104</v>
      </c>
      <c r="G80" s="301" t="s">
        <v>1809</v>
      </c>
      <c r="H80" s="284" t="s">
        <v>1757</v>
      </c>
    </row>
    <row r="81" spans="1:8" ht="23.25" customHeight="1">
      <c r="A81" s="532" t="s">
        <v>1158</v>
      </c>
      <c r="B81" s="533"/>
      <c r="C81" s="533"/>
      <c r="D81" s="533"/>
      <c r="E81" s="533"/>
      <c r="F81" s="533"/>
      <c r="G81" s="533"/>
      <c r="H81" s="292"/>
    </row>
    <row r="82" spans="1:8" ht="23.25" customHeight="1">
      <c r="A82" s="532" t="s">
        <v>1684</v>
      </c>
      <c r="B82" s="533"/>
      <c r="C82" s="533"/>
      <c r="D82" s="533"/>
      <c r="E82" s="533"/>
      <c r="F82" s="533"/>
      <c r="G82" s="533"/>
      <c r="H82" s="292"/>
    </row>
    <row r="83" spans="1:8" ht="73.5" customHeight="1">
      <c r="A83" s="315" t="s">
        <v>1808</v>
      </c>
      <c r="B83" s="527" t="s">
        <v>877</v>
      </c>
      <c r="C83" s="307"/>
      <c r="D83" s="307" t="s">
        <v>990</v>
      </c>
      <c r="E83" s="307" t="s">
        <v>990</v>
      </c>
      <c r="F83" s="307">
        <v>100</v>
      </c>
      <c r="G83" s="307"/>
      <c r="H83" s="292"/>
    </row>
    <row r="84" spans="1:8" ht="78.75" customHeight="1" thickBot="1">
      <c r="A84" s="294" t="s">
        <v>1758</v>
      </c>
      <c r="B84" s="528"/>
      <c r="C84" s="302" t="s">
        <v>1759</v>
      </c>
      <c r="D84" s="286">
        <v>78</v>
      </c>
      <c r="E84" s="286">
        <v>78</v>
      </c>
      <c r="F84" s="288">
        <f>E84/D84*100</f>
        <v>100</v>
      </c>
      <c r="G84" s="288" t="s">
        <v>1803</v>
      </c>
      <c r="H84" s="284" t="s">
        <v>1759</v>
      </c>
    </row>
    <row r="85" spans="1:8" ht="78" customHeight="1" thickBot="1">
      <c r="A85" s="298" t="s">
        <v>1760</v>
      </c>
      <c r="B85" s="299" t="s">
        <v>877</v>
      </c>
      <c r="C85" s="309" t="s">
        <v>1761</v>
      </c>
      <c r="D85" s="299">
        <v>11</v>
      </c>
      <c r="E85" s="299">
        <v>11.1</v>
      </c>
      <c r="F85" s="555">
        <f>E85/D85*100</f>
        <v>100.90909090909091</v>
      </c>
      <c r="G85" s="288" t="s">
        <v>1803</v>
      </c>
      <c r="H85" s="284" t="s">
        <v>1761</v>
      </c>
    </row>
  </sheetData>
  <mergeCells count="46">
    <mergeCell ref="A36:G36"/>
    <mergeCell ref="A39:G39"/>
    <mergeCell ref="A7:G7"/>
    <mergeCell ref="A13:H13"/>
    <mergeCell ref="A14:G14"/>
    <mergeCell ref="A23:G23"/>
    <mergeCell ref="A30:G30"/>
    <mergeCell ref="A35:G35"/>
    <mergeCell ref="A29:G29"/>
    <mergeCell ref="A22:G22"/>
    <mergeCell ref="A3:A4"/>
    <mergeCell ref="B3:B4"/>
    <mergeCell ref="C3:F3"/>
    <mergeCell ref="G3:G4"/>
    <mergeCell ref="A6:G6"/>
    <mergeCell ref="H75:H76"/>
    <mergeCell ref="C75:C76"/>
    <mergeCell ref="A49:F49"/>
    <mergeCell ref="A52:F52"/>
    <mergeCell ref="A60:G60"/>
    <mergeCell ref="C61:C66"/>
    <mergeCell ref="D61:D66"/>
    <mergeCell ref="E61:E66"/>
    <mergeCell ref="F61:F66"/>
    <mergeCell ref="G61:G66"/>
    <mergeCell ref="A57:G57"/>
    <mergeCell ref="B61:B66"/>
    <mergeCell ref="A56:G56"/>
    <mergeCell ref="A46:G46"/>
    <mergeCell ref="H64:H66"/>
    <mergeCell ref="B83:B84"/>
    <mergeCell ref="G75:G76"/>
    <mergeCell ref="D75:D76"/>
    <mergeCell ref="E75:E76"/>
    <mergeCell ref="A1:G1"/>
    <mergeCell ref="A82:G82"/>
    <mergeCell ref="A81:G81"/>
    <mergeCell ref="A78:G78"/>
    <mergeCell ref="A70:G70"/>
    <mergeCell ref="A71:G71"/>
    <mergeCell ref="A73:G73"/>
    <mergeCell ref="A40:G40"/>
    <mergeCell ref="A47:G47"/>
    <mergeCell ref="A50:G50"/>
    <mergeCell ref="A53:G53"/>
    <mergeCell ref="A79:G79"/>
  </mergeCells>
  <hyperlinks>
    <hyperlink ref="F4" r:id="rId1" display="https://login.consultant.ru/link/?req=doc&amp;base=RLAW358&amp;n=170040&amp;dst=101364"/>
  </hyperlinks>
  <pageMargins left="0.11811023622047245" right="0.11811023622047245" top="0.15748031496062992" bottom="0.15748031496062992" header="0.31496062992125984" footer="0.31496062992125984"/>
  <pageSetup paperSize="9" scale="7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Приложение 2 за 2022 год</vt:lpstr>
      <vt:lpstr>Приложение 3</vt:lpstr>
      <vt:lpstr>Приложение 4</vt:lpstr>
      <vt:lpstr>Приложение 1</vt:lpstr>
      <vt:lpstr>ПРИЛОЖЕНИЕ 10</vt:lpstr>
      <vt:lpstr>'Приложение 2 за 2022 год'!Заголовки_для_печати</vt:lpstr>
      <vt:lpstr>'Приложение 3'!Заголовки_для_печати</vt:lpstr>
      <vt:lpstr>'Приложение 2 за 2022 год'!Область_печати</vt:lpstr>
      <vt:lpstr>'Приложение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PonomarevaYV</dc:creator>
  <cp:lastModifiedBy>PonomarevaYV</cp:lastModifiedBy>
  <cp:lastPrinted>2024-02-07T12:09:32Z</cp:lastPrinted>
  <dcterms:created xsi:type="dcterms:W3CDTF">2023-03-09T06:42:16Z</dcterms:created>
  <dcterms:modified xsi:type="dcterms:W3CDTF">2024-02-07T12:10:09Z</dcterms:modified>
</cp:coreProperties>
</file>